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28800" windowHeight="12435" activeTab="1"/>
  </bookViews>
  <sheets>
    <sheet name="LCS" sheetId="12" r:id="rId1"/>
    <sheet name="Samples" sheetId="7" r:id="rId2"/>
    <sheet name="Tent" sheetId="10" r:id="rId3"/>
    <sheet name="CCV" sheetId="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" l="1"/>
  <c r="C3" i="8"/>
  <c r="B4" i="8"/>
  <c r="C4" i="8"/>
  <c r="B5" i="8"/>
  <c r="C5" i="8"/>
  <c r="A5" i="8"/>
  <c r="A4" i="8"/>
  <c r="A3" i="8"/>
  <c r="M84" i="7" l="1"/>
  <c r="M75" i="7"/>
  <c r="M71" i="7"/>
  <c r="M87" i="7"/>
  <c r="M86" i="7"/>
  <c r="M85" i="7"/>
  <c r="M83" i="7"/>
  <c r="M82" i="7"/>
  <c r="M81" i="7"/>
  <c r="M80" i="7"/>
  <c r="M79" i="7"/>
  <c r="M77" i="7"/>
  <c r="M76" i="7"/>
  <c r="M74" i="7"/>
  <c r="M73" i="7"/>
  <c r="M72" i="7"/>
  <c r="M70" i="7"/>
  <c r="M69" i="7"/>
  <c r="M68" i="7"/>
  <c r="M67" i="7"/>
  <c r="M66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U87" i="7"/>
  <c r="T87" i="7"/>
  <c r="S87" i="7"/>
  <c r="R87" i="7"/>
  <c r="Q87" i="7"/>
  <c r="P87" i="7"/>
  <c r="O87" i="7"/>
  <c r="N87" i="7"/>
  <c r="U86" i="7"/>
  <c r="T86" i="7"/>
  <c r="S86" i="7"/>
  <c r="R86" i="7"/>
  <c r="Q86" i="7"/>
  <c r="P86" i="7"/>
  <c r="O86" i="7"/>
  <c r="N86" i="7"/>
  <c r="U85" i="7"/>
  <c r="T85" i="7"/>
  <c r="S85" i="7"/>
  <c r="R85" i="7"/>
  <c r="Q85" i="7"/>
  <c r="P85" i="7"/>
  <c r="O85" i="7"/>
  <c r="N85" i="7"/>
  <c r="U84" i="7"/>
  <c r="T84" i="7"/>
  <c r="S84" i="7"/>
  <c r="R84" i="7"/>
  <c r="Q84" i="7"/>
  <c r="P84" i="7"/>
  <c r="O84" i="7"/>
  <c r="N84" i="7"/>
  <c r="U83" i="7"/>
  <c r="T83" i="7"/>
  <c r="S83" i="7"/>
  <c r="R83" i="7"/>
  <c r="Q83" i="7"/>
  <c r="P83" i="7"/>
  <c r="O83" i="7"/>
  <c r="N83" i="7"/>
  <c r="U82" i="7"/>
  <c r="T82" i="7"/>
  <c r="S82" i="7"/>
  <c r="R82" i="7"/>
  <c r="Q82" i="7"/>
  <c r="P82" i="7"/>
  <c r="O82" i="7"/>
  <c r="N82" i="7"/>
  <c r="U81" i="7"/>
  <c r="T81" i="7"/>
  <c r="S81" i="7"/>
  <c r="R81" i="7"/>
  <c r="Q81" i="7"/>
  <c r="P81" i="7"/>
  <c r="O81" i="7"/>
  <c r="N81" i="7"/>
  <c r="U80" i="7"/>
  <c r="T80" i="7"/>
  <c r="S80" i="7"/>
  <c r="R80" i="7"/>
  <c r="Q80" i="7"/>
  <c r="P80" i="7"/>
  <c r="O80" i="7"/>
  <c r="N80" i="7"/>
  <c r="U79" i="7"/>
  <c r="T79" i="7"/>
  <c r="S79" i="7"/>
  <c r="R79" i="7"/>
  <c r="Q79" i="7"/>
  <c r="P79" i="7"/>
  <c r="O79" i="7"/>
  <c r="N79" i="7"/>
  <c r="U77" i="7"/>
  <c r="T77" i="7"/>
  <c r="S77" i="7"/>
  <c r="R77" i="7"/>
  <c r="Q77" i="7"/>
  <c r="P77" i="7"/>
  <c r="O77" i="7"/>
  <c r="N77" i="7"/>
  <c r="U76" i="7"/>
  <c r="T76" i="7"/>
  <c r="S76" i="7"/>
  <c r="R76" i="7"/>
  <c r="Q76" i="7"/>
  <c r="P76" i="7"/>
  <c r="O76" i="7"/>
  <c r="N76" i="7"/>
  <c r="U75" i="7"/>
  <c r="T75" i="7"/>
  <c r="S75" i="7"/>
  <c r="R75" i="7"/>
  <c r="Q75" i="7"/>
  <c r="P75" i="7"/>
  <c r="O75" i="7"/>
  <c r="N75" i="7"/>
  <c r="U74" i="7"/>
  <c r="T74" i="7"/>
  <c r="S74" i="7"/>
  <c r="R74" i="7"/>
  <c r="Q74" i="7"/>
  <c r="P74" i="7"/>
  <c r="O74" i="7"/>
  <c r="N74" i="7"/>
  <c r="U73" i="7"/>
  <c r="T73" i="7"/>
  <c r="S73" i="7"/>
  <c r="R73" i="7"/>
  <c r="Q73" i="7"/>
  <c r="P73" i="7"/>
  <c r="O73" i="7"/>
  <c r="N73" i="7"/>
  <c r="U72" i="7"/>
  <c r="T72" i="7"/>
  <c r="S72" i="7"/>
  <c r="R72" i="7"/>
  <c r="Q72" i="7"/>
  <c r="P72" i="7"/>
  <c r="O72" i="7"/>
  <c r="N72" i="7"/>
  <c r="U71" i="7"/>
  <c r="T71" i="7"/>
  <c r="S71" i="7"/>
  <c r="R71" i="7"/>
  <c r="Q71" i="7"/>
  <c r="P71" i="7"/>
  <c r="O71" i="7"/>
  <c r="N71" i="7"/>
  <c r="U70" i="7"/>
  <c r="T70" i="7"/>
  <c r="S70" i="7"/>
  <c r="R70" i="7"/>
  <c r="Q70" i="7"/>
  <c r="P70" i="7"/>
  <c r="O70" i="7"/>
  <c r="N70" i="7"/>
  <c r="U69" i="7"/>
  <c r="T69" i="7"/>
  <c r="S69" i="7"/>
  <c r="R69" i="7"/>
  <c r="Q69" i="7"/>
  <c r="P69" i="7"/>
  <c r="O69" i="7"/>
  <c r="N69" i="7"/>
  <c r="U68" i="7"/>
  <c r="T68" i="7"/>
  <c r="S68" i="7"/>
  <c r="R68" i="7"/>
  <c r="Q68" i="7"/>
  <c r="P68" i="7"/>
  <c r="O68" i="7"/>
  <c r="N68" i="7"/>
  <c r="U67" i="7"/>
  <c r="T67" i="7"/>
  <c r="S67" i="7"/>
  <c r="R67" i="7"/>
  <c r="Q67" i="7"/>
  <c r="P67" i="7"/>
  <c r="O67" i="7"/>
  <c r="N67" i="7"/>
  <c r="U66" i="7"/>
  <c r="T66" i="7"/>
  <c r="S66" i="7"/>
  <c r="R66" i="7"/>
  <c r="Q66" i="7"/>
  <c r="P66" i="7"/>
  <c r="O66" i="7"/>
  <c r="N66" i="7"/>
  <c r="U64" i="7"/>
  <c r="T64" i="7"/>
  <c r="S64" i="7"/>
  <c r="R64" i="7"/>
  <c r="Q64" i="7"/>
  <c r="P64" i="7"/>
  <c r="O64" i="7"/>
  <c r="N64" i="7"/>
  <c r="U63" i="7"/>
  <c r="T63" i="7"/>
  <c r="S63" i="7"/>
  <c r="R63" i="7"/>
  <c r="Q63" i="7"/>
  <c r="P63" i="7"/>
  <c r="O63" i="7"/>
  <c r="N63" i="7"/>
  <c r="U62" i="7"/>
  <c r="T62" i="7"/>
  <c r="S62" i="7"/>
  <c r="R62" i="7"/>
  <c r="Q62" i="7"/>
  <c r="P62" i="7"/>
  <c r="O62" i="7"/>
  <c r="N62" i="7"/>
  <c r="U61" i="7"/>
  <c r="T61" i="7"/>
  <c r="S61" i="7"/>
  <c r="R61" i="7"/>
  <c r="Q61" i="7"/>
  <c r="P61" i="7"/>
  <c r="O61" i="7"/>
  <c r="N61" i="7"/>
  <c r="U60" i="7"/>
  <c r="T60" i="7"/>
  <c r="S60" i="7"/>
  <c r="R60" i="7"/>
  <c r="Q60" i="7"/>
  <c r="P60" i="7"/>
  <c r="O60" i="7"/>
  <c r="N60" i="7"/>
  <c r="U59" i="7"/>
  <c r="T59" i="7"/>
  <c r="S59" i="7"/>
  <c r="R59" i="7"/>
  <c r="Q59" i="7"/>
  <c r="P59" i="7"/>
  <c r="O59" i="7"/>
  <c r="N59" i="7"/>
  <c r="U58" i="7"/>
  <c r="T58" i="7"/>
  <c r="S58" i="7"/>
  <c r="R58" i="7"/>
  <c r="Q58" i="7"/>
  <c r="P58" i="7"/>
  <c r="O58" i="7"/>
  <c r="N58" i="7"/>
  <c r="U57" i="7"/>
  <c r="T57" i="7"/>
  <c r="S57" i="7"/>
  <c r="R57" i="7"/>
  <c r="Q57" i="7"/>
  <c r="P57" i="7"/>
  <c r="O57" i="7"/>
  <c r="N57" i="7"/>
  <c r="U56" i="7"/>
  <c r="T56" i="7"/>
  <c r="S56" i="7"/>
  <c r="R56" i="7"/>
  <c r="Q56" i="7"/>
  <c r="P56" i="7"/>
  <c r="O56" i="7"/>
  <c r="N56" i="7"/>
  <c r="U55" i="7"/>
  <c r="T55" i="7"/>
  <c r="S55" i="7"/>
  <c r="R55" i="7"/>
  <c r="Q55" i="7"/>
  <c r="P55" i="7"/>
  <c r="O55" i="7"/>
  <c r="N55" i="7"/>
  <c r="U54" i="7"/>
  <c r="T54" i="7"/>
  <c r="S54" i="7"/>
  <c r="R54" i="7"/>
  <c r="Q54" i="7"/>
  <c r="P54" i="7"/>
  <c r="O54" i="7"/>
  <c r="N54" i="7"/>
  <c r="U53" i="7"/>
  <c r="T53" i="7"/>
  <c r="S53" i="7"/>
  <c r="R53" i="7"/>
  <c r="Q53" i="7"/>
  <c r="P53" i="7"/>
  <c r="O53" i="7"/>
  <c r="N53" i="7"/>
  <c r="U52" i="7"/>
  <c r="T52" i="7"/>
  <c r="S52" i="7"/>
  <c r="R52" i="7"/>
  <c r="Q52" i="7"/>
  <c r="P52" i="7"/>
  <c r="O52" i="7"/>
  <c r="N52" i="7"/>
  <c r="U51" i="7"/>
  <c r="T51" i="7"/>
  <c r="S51" i="7"/>
  <c r="R51" i="7"/>
  <c r="Q51" i="7"/>
  <c r="P51" i="7"/>
  <c r="O51" i="7"/>
  <c r="N51" i="7"/>
  <c r="U50" i="7"/>
  <c r="T50" i="7"/>
  <c r="S50" i="7"/>
  <c r="R50" i="7"/>
  <c r="Q50" i="7"/>
  <c r="P50" i="7"/>
  <c r="O50" i="7"/>
  <c r="N50" i="7"/>
  <c r="U49" i="7"/>
  <c r="T49" i="7"/>
  <c r="S49" i="7"/>
  <c r="R49" i="7"/>
  <c r="Q49" i="7"/>
  <c r="P49" i="7"/>
  <c r="O49" i="7"/>
  <c r="N49" i="7"/>
  <c r="U48" i="7"/>
  <c r="T48" i="7"/>
  <c r="S48" i="7"/>
  <c r="R48" i="7"/>
  <c r="Q48" i="7"/>
  <c r="P48" i="7"/>
  <c r="O48" i="7"/>
  <c r="N48" i="7"/>
  <c r="U46" i="7"/>
  <c r="T46" i="7"/>
  <c r="S46" i="7"/>
  <c r="R46" i="7"/>
  <c r="Q46" i="7"/>
  <c r="P46" i="7"/>
  <c r="O46" i="7"/>
  <c r="N46" i="7"/>
  <c r="U45" i="7"/>
  <c r="T45" i="7"/>
  <c r="S45" i="7"/>
  <c r="R45" i="7"/>
  <c r="Q45" i="7"/>
  <c r="P45" i="7"/>
  <c r="O45" i="7"/>
  <c r="N45" i="7"/>
  <c r="U44" i="7"/>
  <c r="T44" i="7"/>
  <c r="S44" i="7"/>
  <c r="R44" i="7"/>
  <c r="Q44" i="7"/>
  <c r="P44" i="7"/>
  <c r="O44" i="7"/>
  <c r="N44" i="7"/>
  <c r="U43" i="7"/>
  <c r="T43" i="7"/>
  <c r="S43" i="7"/>
  <c r="R43" i="7"/>
  <c r="Q43" i="7"/>
  <c r="P43" i="7"/>
  <c r="O43" i="7"/>
  <c r="N43" i="7"/>
  <c r="U42" i="7"/>
  <c r="T42" i="7"/>
  <c r="S42" i="7"/>
  <c r="R42" i="7"/>
  <c r="Q42" i="7"/>
  <c r="P42" i="7"/>
  <c r="O42" i="7"/>
  <c r="N42" i="7"/>
  <c r="U41" i="7"/>
  <c r="T41" i="7"/>
  <c r="S41" i="7"/>
  <c r="R41" i="7"/>
  <c r="Q41" i="7"/>
  <c r="P41" i="7"/>
  <c r="O41" i="7"/>
  <c r="N41" i="7"/>
  <c r="U40" i="7"/>
  <c r="T40" i="7"/>
  <c r="S40" i="7"/>
  <c r="R40" i="7"/>
  <c r="Q40" i="7"/>
  <c r="P40" i="7"/>
  <c r="O40" i="7"/>
  <c r="N40" i="7"/>
  <c r="U39" i="7"/>
  <c r="T39" i="7"/>
  <c r="S39" i="7"/>
  <c r="R39" i="7"/>
  <c r="Q39" i="7"/>
  <c r="P39" i="7"/>
  <c r="O39" i="7"/>
  <c r="N39" i="7"/>
  <c r="U38" i="7"/>
  <c r="T38" i="7"/>
  <c r="S38" i="7"/>
  <c r="R38" i="7"/>
  <c r="Q38" i="7"/>
  <c r="P38" i="7"/>
  <c r="O38" i="7"/>
  <c r="N38" i="7"/>
  <c r="U37" i="7"/>
  <c r="T37" i="7"/>
  <c r="S37" i="7"/>
  <c r="R37" i="7"/>
  <c r="Q37" i="7"/>
  <c r="P37" i="7"/>
  <c r="O37" i="7"/>
  <c r="N37" i="7"/>
  <c r="U36" i="7"/>
  <c r="T36" i="7"/>
  <c r="S36" i="7"/>
  <c r="R36" i="7"/>
  <c r="Q36" i="7"/>
  <c r="P36" i="7"/>
  <c r="O36" i="7"/>
  <c r="N36" i="7"/>
  <c r="U35" i="7"/>
  <c r="T35" i="7"/>
  <c r="S35" i="7"/>
  <c r="R35" i="7"/>
  <c r="Q35" i="7"/>
  <c r="P35" i="7"/>
  <c r="O35" i="7"/>
  <c r="N35" i="7"/>
  <c r="U34" i="7"/>
  <c r="T34" i="7"/>
  <c r="S34" i="7"/>
  <c r="R34" i="7"/>
  <c r="Q34" i="7"/>
  <c r="P34" i="7"/>
  <c r="O34" i="7"/>
  <c r="N34" i="7"/>
  <c r="U33" i="7"/>
  <c r="T33" i="7"/>
  <c r="S33" i="7"/>
  <c r="R33" i="7"/>
  <c r="Q33" i="7"/>
  <c r="P33" i="7"/>
  <c r="O33" i="7"/>
  <c r="N33" i="7"/>
  <c r="U32" i="7"/>
  <c r="T32" i="7"/>
  <c r="S32" i="7"/>
  <c r="R32" i="7"/>
  <c r="Q32" i="7"/>
  <c r="P32" i="7"/>
  <c r="O32" i="7"/>
  <c r="N32" i="7"/>
  <c r="U31" i="7"/>
  <c r="T31" i="7"/>
  <c r="S31" i="7"/>
  <c r="R31" i="7"/>
  <c r="Q31" i="7"/>
  <c r="P31" i="7"/>
  <c r="O31" i="7"/>
  <c r="N31" i="7"/>
  <c r="U30" i="7"/>
  <c r="T30" i="7"/>
  <c r="S30" i="7"/>
  <c r="R30" i="7"/>
  <c r="Q30" i="7"/>
  <c r="P30" i="7"/>
  <c r="O30" i="7"/>
  <c r="N30" i="7"/>
  <c r="U29" i="7"/>
  <c r="T29" i="7"/>
  <c r="S29" i="7"/>
  <c r="R29" i="7"/>
  <c r="Q29" i="7"/>
  <c r="P29" i="7"/>
  <c r="O29" i="7"/>
  <c r="N29" i="7"/>
  <c r="U28" i="7"/>
  <c r="T28" i="7"/>
  <c r="S28" i="7"/>
  <c r="R28" i="7"/>
  <c r="Q28" i="7"/>
  <c r="P28" i="7"/>
  <c r="O28" i="7"/>
  <c r="N28" i="7"/>
  <c r="U27" i="7"/>
  <c r="T27" i="7"/>
  <c r="S27" i="7"/>
  <c r="R27" i="7"/>
  <c r="Q27" i="7"/>
  <c r="P27" i="7"/>
  <c r="O27" i="7"/>
  <c r="N27" i="7"/>
  <c r="U26" i="7"/>
  <c r="T26" i="7"/>
  <c r="S26" i="7"/>
  <c r="R26" i="7"/>
  <c r="Q26" i="7"/>
  <c r="P26" i="7"/>
  <c r="O26" i="7"/>
  <c r="N26" i="7"/>
  <c r="U25" i="7"/>
  <c r="T25" i="7"/>
  <c r="S25" i="7"/>
  <c r="R25" i="7"/>
  <c r="Q25" i="7"/>
  <c r="P25" i="7"/>
  <c r="O25" i="7"/>
  <c r="N25" i="7"/>
  <c r="U24" i="7"/>
  <c r="T24" i="7"/>
  <c r="S24" i="7"/>
  <c r="R24" i="7"/>
  <c r="Q24" i="7"/>
  <c r="P24" i="7"/>
  <c r="O24" i="7"/>
  <c r="N24" i="7"/>
  <c r="U23" i="7"/>
  <c r="T23" i="7"/>
  <c r="S23" i="7"/>
  <c r="R23" i="7"/>
  <c r="Q23" i="7"/>
  <c r="P23" i="7"/>
  <c r="O23" i="7"/>
  <c r="N23" i="7"/>
  <c r="U22" i="7"/>
  <c r="T22" i="7"/>
  <c r="S22" i="7"/>
  <c r="R22" i="7"/>
  <c r="Q22" i="7"/>
  <c r="P22" i="7"/>
  <c r="O22" i="7"/>
  <c r="N22" i="7"/>
  <c r="U21" i="7"/>
  <c r="T21" i="7"/>
  <c r="S21" i="7"/>
  <c r="R21" i="7"/>
  <c r="Q21" i="7"/>
  <c r="P21" i="7"/>
  <c r="O21" i="7"/>
  <c r="N21" i="7"/>
  <c r="U20" i="7"/>
  <c r="T20" i="7"/>
  <c r="S20" i="7"/>
  <c r="R20" i="7"/>
  <c r="Q20" i="7"/>
  <c r="P20" i="7"/>
  <c r="O20" i="7"/>
  <c r="N20" i="7"/>
  <c r="U19" i="7"/>
  <c r="T19" i="7"/>
  <c r="S19" i="7"/>
  <c r="R19" i="7"/>
  <c r="Q19" i="7"/>
  <c r="P19" i="7"/>
  <c r="O19" i="7"/>
  <c r="N19" i="7"/>
  <c r="U18" i="7"/>
  <c r="T18" i="7"/>
  <c r="S18" i="7"/>
  <c r="R18" i="7"/>
  <c r="Q18" i="7"/>
  <c r="P18" i="7"/>
  <c r="O18" i="7"/>
  <c r="N18" i="7"/>
  <c r="U17" i="7"/>
  <c r="T17" i="7"/>
  <c r="S17" i="7"/>
  <c r="R17" i="7"/>
  <c r="Q17" i="7"/>
  <c r="P17" i="7"/>
  <c r="O17" i="7"/>
  <c r="N17" i="7"/>
  <c r="U16" i="7"/>
  <c r="T16" i="7"/>
  <c r="S16" i="7"/>
  <c r="R16" i="7"/>
  <c r="Q16" i="7"/>
  <c r="P16" i="7"/>
  <c r="O16" i="7"/>
  <c r="N16" i="7"/>
  <c r="U15" i="7"/>
  <c r="T15" i="7"/>
  <c r="S15" i="7"/>
  <c r="R15" i="7"/>
  <c r="Q15" i="7"/>
  <c r="P15" i="7"/>
  <c r="O15" i="7"/>
  <c r="N15" i="7"/>
  <c r="U14" i="7"/>
  <c r="T14" i="7"/>
  <c r="S14" i="7"/>
  <c r="R14" i="7"/>
  <c r="Q14" i="7"/>
  <c r="P14" i="7"/>
  <c r="O14" i="7"/>
  <c r="N14" i="7"/>
  <c r="U13" i="7"/>
  <c r="T13" i="7"/>
  <c r="S13" i="7"/>
  <c r="R13" i="7"/>
  <c r="Q13" i="7"/>
  <c r="P13" i="7"/>
  <c r="O13" i="7"/>
  <c r="N13" i="7"/>
  <c r="U12" i="7"/>
  <c r="T12" i="7"/>
  <c r="S12" i="7"/>
  <c r="R12" i="7"/>
  <c r="Q12" i="7"/>
  <c r="P12" i="7"/>
  <c r="O12" i="7"/>
  <c r="N12" i="7"/>
  <c r="U11" i="7"/>
  <c r="T11" i="7"/>
  <c r="S11" i="7"/>
  <c r="R11" i="7"/>
  <c r="Q11" i="7"/>
  <c r="P11" i="7"/>
  <c r="O11" i="7"/>
  <c r="N11" i="7"/>
  <c r="U10" i="7"/>
  <c r="T10" i="7"/>
  <c r="S10" i="7"/>
  <c r="R10" i="7"/>
  <c r="Q10" i="7"/>
  <c r="P10" i="7"/>
  <c r="O10" i="7"/>
  <c r="N10" i="7"/>
  <c r="U9" i="7"/>
  <c r="T9" i="7"/>
  <c r="S9" i="7"/>
  <c r="R9" i="7"/>
  <c r="Q9" i="7"/>
  <c r="P9" i="7"/>
  <c r="O9" i="7"/>
  <c r="N9" i="7"/>
  <c r="U8" i="7"/>
  <c r="T8" i="7"/>
  <c r="S8" i="7"/>
  <c r="R8" i="7"/>
  <c r="Q8" i="7"/>
  <c r="P8" i="7"/>
  <c r="O8" i="7"/>
  <c r="N8" i="7"/>
  <c r="L84" i="7"/>
  <c r="L75" i="7"/>
  <c r="L71" i="7"/>
  <c r="L28" i="7"/>
  <c r="L87" i="7"/>
  <c r="L86" i="7"/>
  <c r="L85" i="7"/>
  <c r="L83" i="7"/>
  <c r="L82" i="7"/>
  <c r="L81" i="7"/>
  <c r="L80" i="7"/>
  <c r="L79" i="7"/>
  <c r="L77" i="7"/>
  <c r="L76" i="7"/>
  <c r="L74" i="7"/>
  <c r="L73" i="7"/>
  <c r="L72" i="7"/>
  <c r="L70" i="7"/>
  <c r="L68" i="7"/>
  <c r="L67" i="7"/>
  <c r="L66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69" i="7"/>
  <c r="L2" i="7"/>
  <c r="J83" i="8" l="1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B11" i="8"/>
  <c r="J10" i="8"/>
  <c r="J9" i="8"/>
  <c r="B9" i="8"/>
  <c r="J8" i="8"/>
  <c r="J7" i="8"/>
  <c r="J6" i="8"/>
  <c r="J5" i="8"/>
  <c r="G5" i="8"/>
  <c r="F5" i="8"/>
  <c r="J4" i="8"/>
  <c r="G4" i="8"/>
  <c r="F4" i="8"/>
  <c r="G3" i="8"/>
  <c r="F3" i="8"/>
  <c r="B10" i="8" l="1"/>
  <c r="B12" i="8" s="1"/>
</calcChain>
</file>

<file path=xl/sharedStrings.xml><?xml version="1.0" encoding="utf-8"?>
<sst xmlns="http://schemas.openxmlformats.org/spreadsheetml/2006/main" count="1356" uniqueCount="164">
  <si>
    <t>Pass?</t>
  </si>
  <si>
    <t>1,3-Dichlorobenzene</t>
  </si>
  <si>
    <t>1,4-Dichlorobenzene</t>
  </si>
  <si>
    <t>1,2-Dichlorobenzene</t>
  </si>
  <si>
    <t>Hexachloroethane</t>
  </si>
  <si>
    <t>Nitrobenzene</t>
  </si>
  <si>
    <t>1,2,4-Trichlorobenzene</t>
  </si>
  <si>
    <t>Naphthalene</t>
  </si>
  <si>
    <t>Area</t>
  </si>
  <si>
    <t>Peak Name</t>
  </si>
  <si>
    <t>min</t>
  </si>
  <si>
    <t>%</t>
  </si>
  <si>
    <t>MS Quantitation Peak</t>
  </si>
  <si>
    <t>n.a.</t>
  </si>
  <si>
    <t xml:space="preserve">Amount </t>
  </si>
  <si>
    <t>Ret. Time</t>
  </si>
  <si>
    <t xml:space="preserve">Area </t>
  </si>
  <si>
    <t>Rel Area</t>
  </si>
  <si>
    <t>Overall Ion Ratio</t>
  </si>
  <si>
    <t>counts*min</t>
  </si>
  <si>
    <t>Confirmation</t>
  </si>
  <si>
    <t>Confirmed</t>
  </si>
  <si>
    <t>True Value</t>
  </si>
  <si>
    <t>Total Analytes</t>
  </si>
  <si>
    <t>Failed</t>
  </si>
  <si>
    <t>Allowance</t>
  </si>
  <si>
    <t>ICAL Rt</t>
  </si>
  <si>
    <t>ICAL Area</t>
  </si>
  <si>
    <t>Pass_RT?</t>
  </si>
  <si>
    <t>Pass_Area?</t>
  </si>
  <si>
    <t>RT</t>
  </si>
  <si>
    <t>First Injection</t>
  </si>
  <si>
    <t>n.a./n.r.</t>
  </si>
  <si>
    <t>Quant. Ion</t>
  </si>
  <si>
    <t>Conf. Ion #1</t>
  </si>
  <si>
    <t>Ion Ratio #1</t>
  </si>
  <si>
    <t>Conf.Ion #2</t>
  </si>
  <si>
    <t>Ion Ratio #2</t>
  </si>
  <si>
    <t>m/z</t>
  </si>
  <si>
    <t>(Expected)</t>
  </si>
  <si>
    <t>(Observed)</t>
  </si>
  <si>
    <t>Within Window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</si>
  <si>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</si>
  <si>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</si>
  <si>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</si>
  <si>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</si>
  <si>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</si>
  <si>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</si>
  <si>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</si>
  <si>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</si>
  <si>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</si>
  <si>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</si>
  <si>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</si>
  <si>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mainlib</t>
  </si>
  <si>
    <t>Instrument Data\GC_MS\2023</t>
  </si>
  <si>
    <t>ug/mL</t>
  </si>
  <si>
    <t>Blank 230918</t>
  </si>
  <si>
    <t>Blank 230905</t>
  </si>
  <si>
    <t>SVOC1.5ug</t>
  </si>
  <si>
    <t>Phenol</t>
  </si>
  <si>
    <t>Aniline</t>
  </si>
  <si>
    <t>Bis(2-chloroethyl) ether</t>
  </si>
  <si>
    <t>2-Chlorophenol</t>
  </si>
  <si>
    <t>Benzyl alcohol</t>
  </si>
  <si>
    <t>2-Methylphenol (o-cresol)</t>
  </si>
  <si>
    <t>Dichloroisopropyl ether</t>
  </si>
  <si>
    <t>N-Nitroso-di-n-propylamine</t>
  </si>
  <si>
    <t>3/4-Methylphenol (m/p-cresol)</t>
  </si>
  <si>
    <t>Isophorone</t>
  </si>
  <si>
    <t>2-Nitrophenol</t>
  </si>
  <si>
    <t>2,4-Dimethylphenol</t>
  </si>
  <si>
    <t>Bis(2-chloroethoxy)methane</t>
  </si>
  <si>
    <t>2,4-Dichlorophenol</t>
  </si>
  <si>
    <t>1,3-Dimethyl-2-nitrobenzene [SS1]</t>
  </si>
  <si>
    <t>4-Chloroaniline</t>
  </si>
  <si>
    <t>Hexachlorobutadiene</t>
  </si>
  <si>
    <t>4-Chloro-3-methylphenol</t>
  </si>
  <si>
    <t>2-Methylnaphthalene</t>
  </si>
  <si>
    <t>1-Methylnaphthalene</t>
  </si>
  <si>
    <t>Hexachlorocyclopentadiene</t>
  </si>
  <si>
    <t>2,4,6-Trichlorophenol</t>
  </si>
  <si>
    <t>2,4,5-Trichlorophenol</t>
  </si>
  <si>
    <t>2-Chloronaphthalene</t>
  </si>
  <si>
    <t>2-Nitroaniline</t>
  </si>
  <si>
    <t>1,4-Dinitrobenzene</t>
  </si>
  <si>
    <t>Dimethylphthalate</t>
  </si>
  <si>
    <t>1,3-Dinitrobenzene</t>
  </si>
  <si>
    <t>2,6-Dinitrotoluene</t>
  </si>
  <si>
    <t>1,2-Dinitrobenzene</t>
  </si>
  <si>
    <t>Acenaphthylene</t>
  </si>
  <si>
    <t>3-Nitroaniline</t>
  </si>
  <si>
    <t>Acenaphthene-d10 [IS1]</t>
  </si>
  <si>
    <t>Acenaphthene</t>
  </si>
  <si>
    <t>2,4-Dinitrophenol</t>
  </si>
  <si>
    <t>4-Nitrophenol</t>
  </si>
  <si>
    <t>2,4-Dinitrotoluene</t>
  </si>
  <si>
    <t>Dibenzofuran</t>
  </si>
  <si>
    <t>2,3,5,6-Tetrachlorophenol</t>
  </si>
  <si>
    <t>2,3,4,6-Tetrachlorophenol</t>
  </si>
  <si>
    <t>Diethyl phthalate</t>
  </si>
  <si>
    <t>4-Chlorophenyl phenyl ether</t>
  </si>
  <si>
    <t>Fluorene</t>
  </si>
  <si>
    <t>4-Nitroaniline</t>
  </si>
  <si>
    <t>4,6-Dinitro-2-methylphenol (dinitro-o-cresol)</t>
  </si>
  <si>
    <t>N-nitrosodiphenylamine/Diphenylamine</t>
  </si>
  <si>
    <t>Azobenzene</t>
  </si>
  <si>
    <t>4-Bromophenyl phenyl ether</t>
  </si>
  <si>
    <t>Hexachlorobenzene</t>
  </si>
  <si>
    <t>Pentachlorophenol</t>
  </si>
  <si>
    <t>Phenanthrene-d10 [IS2]</t>
  </si>
  <si>
    <t>Phenanthrene</t>
  </si>
  <si>
    <t>Anthracene</t>
  </si>
  <si>
    <t>Carbazole</t>
  </si>
  <si>
    <t>Di-n-butyl phthalate</t>
  </si>
  <si>
    <t>Fluoranthene</t>
  </si>
  <si>
    <t>Pyrene-d10 [SS2]</t>
  </si>
  <si>
    <t>Pyrene</t>
  </si>
  <si>
    <t>Benzyl butyl phthalate</t>
  </si>
  <si>
    <t>Bis(2-ethylhexyl)adipate</t>
  </si>
  <si>
    <t>Triphenyl phosphate [SS3]</t>
  </si>
  <si>
    <t>Benzo[a]anthracene</t>
  </si>
  <si>
    <t>Bis(2-ethylhexyl)phthalate</t>
  </si>
  <si>
    <t>Chrysene d-12 [IS3]</t>
  </si>
  <si>
    <t>Chrysene</t>
  </si>
  <si>
    <t>Di-n-octyl phthalate</t>
  </si>
  <si>
    <t>Benzo[b]fluoranthene</t>
  </si>
  <si>
    <t>Benzo[k]fluoranthene</t>
  </si>
  <si>
    <t>Benzo[a]pyrene</t>
  </si>
  <si>
    <t>Perylene-d12 [SS4]</t>
  </si>
  <si>
    <t>Indeno[1,2,3-cd]pyrene</t>
  </si>
  <si>
    <t>Dibenz[a,h]anthracene</t>
  </si>
  <si>
    <t>Benzo[g,h,i]perylene</t>
  </si>
  <si>
    <t>Sample (mL)</t>
  </si>
  <si>
    <t>Extract (mL)</t>
  </si>
  <si>
    <t>15 uL of 100 ug/mL</t>
  </si>
  <si>
    <t>SS (ug)</t>
  </si>
  <si>
    <t>30 uL of 50 ug/mL</t>
  </si>
  <si>
    <t>Analytes (ug)</t>
  </si>
  <si>
    <t>[Extract]</t>
  </si>
  <si>
    <t>Recovery</t>
  </si>
  <si>
    <t>(ug/mL)</t>
  </si>
  <si>
    <t>(%)</t>
  </si>
  <si>
    <t>Conc. Factor</t>
  </si>
  <si>
    <t>[Aqueous]</t>
  </si>
  <si>
    <t>&lt;70% highlighted in red</t>
  </si>
  <si>
    <t>No recovery!</t>
  </si>
  <si>
    <t>7,9-Di-tert-butyl-1-oxaspiro(4,5)deca-6,9-diene-2,8-dione</t>
  </si>
  <si>
    <t>Propanoic acid, 2-methyl-, (dodecahydro-6a-hydroxy-9a-methyl-3-methylene-2,9-dioxoazuleno[4,5-b]furan-6-yl)methyl ester, [3aS-(3aa,6ß,6aa,9aß,9ba)]-</t>
  </si>
  <si>
    <t>Bicyclo[5.1.0]octan-2-one, 4,6-diisopropylidene-8,8-dimethyl-</t>
  </si>
  <si>
    <t xml:space="preserve"> </t>
  </si>
  <si>
    <t>Sample</t>
  </si>
  <si>
    <t>High recovery of late eluters possibly due to spiking PDS in DCM, spiking sol in acetone more appropriate</t>
  </si>
  <si>
    <t>Extract and aqueous concentrations are separated by the thick black line</t>
  </si>
  <si>
    <t>IS are green text</t>
  </si>
  <si>
    <t>Confirmed results are blue text</t>
  </si>
  <si>
    <t>On the Samples spreadsheet:</t>
  </si>
  <si>
    <t xml:space="preserve">The results on the left are for concentrations in the extract. </t>
  </si>
  <si>
    <t xml:space="preserve">The results on the right are for concentrations in the sample (aqueous) </t>
  </si>
  <si>
    <t>Sample calculations are based on extract volume of 1.6 mL, average sample volume of 37 mL and 1.5 ug of SS added.</t>
  </si>
  <si>
    <t>SS are highlighted in grey and aqueous results shows the surrogate recovery  (e.g. 0.57 is 57% recovery)</t>
  </si>
  <si>
    <t>ug/L*</t>
  </si>
  <si>
    <t>*SS shows recovery instead</t>
  </si>
  <si>
    <t>AVG Sample (mL)</t>
  </si>
  <si>
    <t>LLOQ/MRL is 0.5 ug/mL in the extract or 21.62 ppb aqueous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</si>
</sst>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0" applyFont="1" applyFill="1"/>
    <xf numFmtId="2" fontId="1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3" borderId="0" xfId="0" applyFont="1" applyFill="1"/>
    <xf numFmtId="2" fontId="2" fillId="0" borderId="0" xfId="0" applyNumberFormat="1" applyFont="1" applyAlignment="1">
      <alignment horizontal="center"/>
    </xf>
    <xf numFmtId="0" fontId="4" fillId="0" borderId="0" xfId="0" applyFont="1" applyFill="1"/>
    <xf numFmtId="2" fontId="2" fillId="3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/>
    <xf numFmtId="2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3" borderId="1" xfId="1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/>
    <xf numFmtId="0" fontId="0" fillId="0" borderId="0" xfId="0" applyFill="1"/>
    <xf numFmtId="0" fontId="0" fillId="3" borderId="0" xfId="0" applyFill="1" applyAlignment="1">
      <alignment horizontal="center"/>
    </xf>
    <xf numFmtId="2" fontId="2" fillId="0" borderId="0" xfId="0" applyNumberFormat="1" applyFont="1" applyAlignment="1">
      <alignment horizontal="left"/>
    </xf>
    <xf numFmtId="0" fontId="0" fillId="5" borderId="0" xfId="0" applyFill="1"/>
    <xf numFmtId="2" fontId="2" fillId="5" borderId="0" xfId="0" applyNumberFormat="1" applyFont="1" applyFill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5" borderId="0" xfId="0" applyFont="1" applyFill="1"/>
    <xf numFmtId="2" fontId="5" fillId="0" borderId="0" xfId="0" applyNumberFormat="1" applyFont="1" applyAlignment="1">
      <alignment horizontal="center"/>
    </xf>
    <xf numFmtId="2" fontId="5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0006"/>
      </font>
    </dxf>
    <dxf>
      <font>
        <color rgb="FF9C0006"/>
      </font>
    </dxf>
    <dxf>
      <font>
        <color rgb="FF0000F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F94" sqref="F94"/>
    </sheetView>
  </sheetViews>
  <sheetFormatPr defaultRowHeight="15" x14ac:dyDescent="0.25"/>
  <cols>
    <col min="1" max="1" width="42.28515625" bestFit="1" customWidth="1"/>
    <col min="2" max="2" width="12.7109375" style="2" bestFit="1" customWidth="1"/>
    <col min="3" max="3" width="9.140625" style="2"/>
  </cols>
  <sheetData>
    <row r="1" spans="1:4" x14ac:dyDescent="0.25">
      <c r="B1" s="2" t="s">
        <v>58</v>
      </c>
    </row>
    <row r="2" spans="1:4" x14ac:dyDescent="0.25">
      <c r="B2" s="2" t="s">
        <v>132</v>
      </c>
      <c r="C2" s="2">
        <v>35</v>
      </c>
    </row>
    <row r="3" spans="1:4" x14ac:dyDescent="0.25">
      <c r="B3" s="2" t="s">
        <v>133</v>
      </c>
      <c r="C3" s="2">
        <v>1.6</v>
      </c>
    </row>
    <row r="4" spans="1:4" x14ac:dyDescent="0.25">
      <c r="A4" s="25" t="s">
        <v>134</v>
      </c>
      <c r="B4" s="2" t="s">
        <v>135</v>
      </c>
      <c r="C4" s="2">
        <v>3</v>
      </c>
    </row>
    <row r="5" spans="1:4" x14ac:dyDescent="0.25">
      <c r="A5" s="25" t="s">
        <v>136</v>
      </c>
      <c r="B5" s="2" t="s">
        <v>137</v>
      </c>
      <c r="C5" s="2">
        <v>1.5</v>
      </c>
    </row>
    <row r="6" spans="1:4" x14ac:dyDescent="0.25">
      <c r="B6" s="2" t="s">
        <v>138</v>
      </c>
      <c r="C6" s="2" t="s">
        <v>139</v>
      </c>
    </row>
    <row r="7" spans="1:4" x14ac:dyDescent="0.25">
      <c r="B7" s="2" t="s">
        <v>140</v>
      </c>
      <c r="C7" s="2" t="s">
        <v>141</v>
      </c>
      <c r="D7" t="s">
        <v>144</v>
      </c>
    </row>
    <row r="8" spans="1:4" x14ac:dyDescent="0.25">
      <c r="A8" t="s">
        <v>59</v>
      </c>
      <c r="B8" s="2">
        <v>0.32</v>
      </c>
      <c r="C8" s="2">
        <v>34.200000000000003</v>
      </c>
    </row>
    <row r="9" spans="1:4" x14ac:dyDescent="0.25">
      <c r="A9" t="s">
        <v>60</v>
      </c>
      <c r="B9" s="2">
        <v>0.55000000000000004</v>
      </c>
      <c r="C9" s="2">
        <v>58.3</v>
      </c>
    </row>
    <row r="10" spans="1:4" x14ac:dyDescent="0.25">
      <c r="A10" t="s">
        <v>61</v>
      </c>
      <c r="B10" s="2">
        <v>0.81</v>
      </c>
      <c r="C10" s="2">
        <v>86.6</v>
      </c>
    </row>
    <row r="11" spans="1:4" x14ac:dyDescent="0.25">
      <c r="A11" t="s">
        <v>62</v>
      </c>
      <c r="B11" s="2">
        <v>0.68</v>
      </c>
      <c r="C11" s="2">
        <v>72.400000000000006</v>
      </c>
    </row>
    <row r="12" spans="1:4" x14ac:dyDescent="0.25">
      <c r="A12" t="s">
        <v>1</v>
      </c>
      <c r="B12" s="2">
        <v>0.56000000000000005</v>
      </c>
      <c r="C12" s="2">
        <v>59.9</v>
      </c>
    </row>
    <row r="13" spans="1:4" x14ac:dyDescent="0.25">
      <c r="A13" t="s">
        <v>2</v>
      </c>
      <c r="B13" s="2">
        <v>0.6</v>
      </c>
      <c r="C13" s="2">
        <v>63.6</v>
      </c>
    </row>
    <row r="14" spans="1:4" x14ac:dyDescent="0.25">
      <c r="A14" t="s">
        <v>63</v>
      </c>
      <c r="B14" s="2">
        <v>0.48</v>
      </c>
      <c r="C14" s="2">
        <v>51.3</v>
      </c>
    </row>
    <row r="15" spans="1:4" x14ac:dyDescent="0.25">
      <c r="A15" t="s">
        <v>3</v>
      </c>
      <c r="B15" s="2">
        <v>0.64</v>
      </c>
      <c r="C15" s="2">
        <v>68.099999999999994</v>
      </c>
    </row>
    <row r="16" spans="1:4" x14ac:dyDescent="0.25">
      <c r="A16" t="s">
        <v>64</v>
      </c>
      <c r="B16" s="2">
        <v>0.67</v>
      </c>
      <c r="C16" s="2">
        <v>71.099999999999994</v>
      </c>
    </row>
    <row r="17" spans="1:3" x14ac:dyDescent="0.25">
      <c r="A17" t="s">
        <v>65</v>
      </c>
      <c r="B17" s="2">
        <v>0.8</v>
      </c>
      <c r="C17" s="2">
        <v>85.1</v>
      </c>
    </row>
    <row r="18" spans="1:3" x14ac:dyDescent="0.25">
      <c r="A18" t="s">
        <v>66</v>
      </c>
      <c r="B18" s="2">
        <v>0.66</v>
      </c>
      <c r="C18" s="2">
        <v>69.900000000000006</v>
      </c>
    </row>
    <row r="19" spans="1:3" x14ac:dyDescent="0.25">
      <c r="A19" t="s">
        <v>67</v>
      </c>
      <c r="B19" s="2">
        <v>0.88</v>
      </c>
      <c r="C19" s="2">
        <v>93.4</v>
      </c>
    </row>
    <row r="20" spans="1:3" x14ac:dyDescent="0.25">
      <c r="A20" t="s">
        <v>4</v>
      </c>
      <c r="B20" s="2">
        <v>0.31</v>
      </c>
      <c r="C20" s="2">
        <v>32.700000000000003</v>
      </c>
    </row>
    <row r="21" spans="1:3" x14ac:dyDescent="0.25">
      <c r="A21" t="s">
        <v>5</v>
      </c>
      <c r="B21" s="2">
        <v>0.78</v>
      </c>
      <c r="C21" s="2">
        <v>82.9</v>
      </c>
    </row>
    <row r="22" spans="1:3" x14ac:dyDescent="0.25">
      <c r="A22" t="s">
        <v>68</v>
      </c>
      <c r="B22" s="2">
        <v>0.94</v>
      </c>
      <c r="C22" s="2">
        <v>99.9</v>
      </c>
    </row>
    <row r="23" spans="1:3" x14ac:dyDescent="0.25">
      <c r="A23" t="s">
        <v>69</v>
      </c>
      <c r="B23" s="2">
        <v>0.64</v>
      </c>
      <c r="C23" s="2">
        <v>67.7</v>
      </c>
    </row>
    <row r="24" spans="1:3" x14ac:dyDescent="0.25">
      <c r="A24" t="s">
        <v>70</v>
      </c>
      <c r="B24" s="2">
        <v>0.73</v>
      </c>
      <c r="C24" s="2">
        <v>77.8</v>
      </c>
    </row>
    <row r="25" spans="1:3" x14ac:dyDescent="0.25">
      <c r="A25" t="s">
        <v>71</v>
      </c>
      <c r="B25" s="2">
        <v>0.89</v>
      </c>
      <c r="C25" s="2">
        <v>94.4</v>
      </c>
    </row>
    <row r="26" spans="1:3" x14ac:dyDescent="0.25">
      <c r="A26" t="s">
        <v>72</v>
      </c>
      <c r="B26" s="2">
        <v>0.6</v>
      </c>
      <c r="C26" s="2">
        <v>63.5</v>
      </c>
    </row>
    <row r="27" spans="1:3" x14ac:dyDescent="0.25">
      <c r="A27" t="s">
        <v>6</v>
      </c>
      <c r="B27" s="2">
        <v>0.57999999999999996</v>
      </c>
      <c r="C27" s="2">
        <v>62</v>
      </c>
    </row>
    <row r="28" spans="1:3" s="28" customFormat="1" x14ac:dyDescent="0.25">
      <c r="A28" s="28" t="s">
        <v>73</v>
      </c>
      <c r="B28" s="30">
        <v>1.32</v>
      </c>
      <c r="C28" s="30">
        <v>70.3</v>
      </c>
    </row>
    <row r="29" spans="1:3" x14ac:dyDescent="0.25">
      <c r="A29" t="s">
        <v>7</v>
      </c>
      <c r="B29" s="2">
        <v>0.69</v>
      </c>
      <c r="C29" s="2">
        <v>73.7</v>
      </c>
    </row>
    <row r="30" spans="1:3" x14ac:dyDescent="0.25">
      <c r="A30" t="s">
        <v>74</v>
      </c>
      <c r="B30" s="2">
        <v>0.71</v>
      </c>
      <c r="C30" s="2">
        <v>75.599999999999994</v>
      </c>
    </row>
    <row r="31" spans="1:3" x14ac:dyDescent="0.25">
      <c r="A31" t="s">
        <v>75</v>
      </c>
      <c r="B31" s="2">
        <v>0.33</v>
      </c>
      <c r="C31" s="2">
        <v>35.1</v>
      </c>
    </row>
    <row r="32" spans="1:3" x14ac:dyDescent="0.25">
      <c r="A32" t="s">
        <v>76</v>
      </c>
      <c r="B32" s="2">
        <v>0.81</v>
      </c>
      <c r="C32" s="2">
        <v>86.2</v>
      </c>
    </row>
    <row r="33" spans="1:3" x14ac:dyDescent="0.25">
      <c r="A33" t="s">
        <v>77</v>
      </c>
      <c r="B33" s="2">
        <v>0.6</v>
      </c>
      <c r="C33" s="2">
        <v>64.400000000000006</v>
      </c>
    </row>
    <row r="34" spans="1:3" x14ac:dyDescent="0.25">
      <c r="A34" t="s">
        <v>78</v>
      </c>
      <c r="B34" s="2">
        <v>0.68</v>
      </c>
      <c r="C34" s="2">
        <v>72.900000000000006</v>
      </c>
    </row>
    <row r="35" spans="1:3" x14ac:dyDescent="0.25">
      <c r="A35" t="s">
        <v>79</v>
      </c>
      <c r="B35" s="2">
        <v>0.35</v>
      </c>
      <c r="C35" s="2">
        <v>37.200000000000003</v>
      </c>
    </row>
    <row r="36" spans="1:3" x14ac:dyDescent="0.25">
      <c r="A36" t="s">
        <v>80</v>
      </c>
      <c r="B36" s="2">
        <v>0.27</v>
      </c>
      <c r="C36" s="2">
        <v>29.1</v>
      </c>
    </row>
    <row r="37" spans="1:3" x14ac:dyDescent="0.25">
      <c r="A37" t="s">
        <v>81</v>
      </c>
      <c r="B37" s="2">
        <v>0.53</v>
      </c>
      <c r="C37" s="2">
        <v>56.9</v>
      </c>
    </row>
    <row r="38" spans="1:3" x14ac:dyDescent="0.25">
      <c r="A38" t="s">
        <v>82</v>
      </c>
      <c r="B38" s="2">
        <v>0.7</v>
      </c>
      <c r="C38" s="2">
        <v>74.8</v>
      </c>
    </row>
    <row r="39" spans="1:3" x14ac:dyDescent="0.25">
      <c r="A39" t="s">
        <v>83</v>
      </c>
      <c r="B39" s="2">
        <v>0.85</v>
      </c>
      <c r="C39" s="2">
        <v>90.1</v>
      </c>
    </row>
    <row r="40" spans="1:3" x14ac:dyDescent="0.25">
      <c r="A40" t="s">
        <v>84</v>
      </c>
      <c r="B40" s="2">
        <v>0.76</v>
      </c>
      <c r="C40" s="2">
        <v>80.5</v>
      </c>
    </row>
    <row r="41" spans="1:3" x14ac:dyDescent="0.25">
      <c r="A41" t="s">
        <v>85</v>
      </c>
      <c r="B41" s="2">
        <v>0.8</v>
      </c>
      <c r="C41" s="2">
        <v>85.4</v>
      </c>
    </row>
    <row r="42" spans="1:3" x14ac:dyDescent="0.25">
      <c r="A42" t="s">
        <v>86</v>
      </c>
      <c r="B42" s="2">
        <v>0.62</v>
      </c>
      <c r="C42" s="2">
        <v>66.3</v>
      </c>
    </row>
    <row r="43" spans="1:3" x14ac:dyDescent="0.25">
      <c r="A43" t="s">
        <v>87</v>
      </c>
      <c r="B43" s="2">
        <v>0.69</v>
      </c>
      <c r="C43" s="2">
        <v>73.3</v>
      </c>
    </row>
    <row r="44" spans="1:3" x14ac:dyDescent="0.25">
      <c r="A44" t="s">
        <v>88</v>
      </c>
      <c r="B44" s="2">
        <v>0.69</v>
      </c>
      <c r="C44" s="2">
        <v>73.3</v>
      </c>
    </row>
    <row r="45" spans="1:3" x14ac:dyDescent="0.25">
      <c r="A45" t="s">
        <v>89</v>
      </c>
      <c r="B45" s="2">
        <v>0.7</v>
      </c>
      <c r="C45" s="2">
        <v>75.099999999999994</v>
      </c>
    </row>
    <row r="46" spans="1:3" x14ac:dyDescent="0.25">
      <c r="A46" t="s">
        <v>90</v>
      </c>
      <c r="B46" s="2">
        <v>0.68</v>
      </c>
      <c r="C46" s="2">
        <v>72.5</v>
      </c>
    </row>
    <row r="47" spans="1:3" s="24" customFormat="1" x14ac:dyDescent="0.25">
      <c r="A47" s="24" t="s">
        <v>91</v>
      </c>
      <c r="B47" s="26">
        <v>1</v>
      </c>
      <c r="C47" s="26" t="s">
        <v>13</v>
      </c>
    </row>
    <row r="48" spans="1:3" x14ac:dyDescent="0.25">
      <c r="A48" t="s">
        <v>92</v>
      </c>
      <c r="B48" s="2">
        <v>0.73</v>
      </c>
      <c r="C48" s="2">
        <v>78.3</v>
      </c>
    </row>
    <row r="49" spans="1:4" x14ac:dyDescent="0.25">
      <c r="A49" t="s">
        <v>93</v>
      </c>
      <c r="B49" s="2" t="s">
        <v>32</v>
      </c>
      <c r="C49" s="27" t="e">
        <v>#VALUE!</v>
      </c>
      <c r="D49" t="s">
        <v>145</v>
      </c>
    </row>
    <row r="50" spans="1:4" x14ac:dyDescent="0.25">
      <c r="A50" t="s">
        <v>94</v>
      </c>
      <c r="B50" s="2" t="s">
        <v>32</v>
      </c>
      <c r="C50" s="27" t="e">
        <v>#VALUE!</v>
      </c>
      <c r="D50" t="s">
        <v>145</v>
      </c>
    </row>
    <row r="51" spans="1:4" x14ac:dyDescent="0.25">
      <c r="A51" t="s">
        <v>95</v>
      </c>
      <c r="B51" s="2">
        <v>0.76</v>
      </c>
      <c r="C51" s="2">
        <v>80.7</v>
      </c>
    </row>
    <row r="52" spans="1:4" x14ac:dyDescent="0.25">
      <c r="A52" t="s">
        <v>96</v>
      </c>
      <c r="B52" s="2">
        <v>0.81</v>
      </c>
      <c r="C52" s="2">
        <v>86.4</v>
      </c>
    </row>
    <row r="53" spans="1:4" x14ac:dyDescent="0.25">
      <c r="A53" t="s">
        <v>97</v>
      </c>
      <c r="B53" s="2">
        <v>0.12</v>
      </c>
      <c r="C53" s="2">
        <v>12.5</v>
      </c>
    </row>
    <row r="54" spans="1:4" x14ac:dyDescent="0.25">
      <c r="A54" t="s">
        <v>98</v>
      </c>
      <c r="B54" s="2">
        <v>0.2</v>
      </c>
      <c r="C54" s="2">
        <v>21.3</v>
      </c>
    </row>
    <row r="55" spans="1:4" x14ac:dyDescent="0.25">
      <c r="A55" t="s">
        <v>99</v>
      </c>
      <c r="B55" s="2">
        <v>0.79</v>
      </c>
      <c r="C55" s="2">
        <v>84.6</v>
      </c>
    </row>
    <row r="56" spans="1:4" x14ac:dyDescent="0.25">
      <c r="A56" t="s">
        <v>100</v>
      </c>
      <c r="B56" s="2">
        <v>0.84</v>
      </c>
      <c r="C56" s="2">
        <v>89.2</v>
      </c>
    </row>
    <row r="57" spans="1:4" x14ac:dyDescent="0.25">
      <c r="A57" t="s">
        <v>101</v>
      </c>
      <c r="B57" s="2">
        <v>0.82</v>
      </c>
      <c r="C57" s="2">
        <v>87.6</v>
      </c>
    </row>
    <row r="58" spans="1:4" x14ac:dyDescent="0.25">
      <c r="A58" t="s">
        <v>102</v>
      </c>
      <c r="B58" s="2">
        <v>0.78</v>
      </c>
      <c r="C58" s="2">
        <v>82.9</v>
      </c>
    </row>
    <row r="59" spans="1:4" x14ac:dyDescent="0.25">
      <c r="A59" t="s">
        <v>103</v>
      </c>
      <c r="B59" s="2" t="s">
        <v>32</v>
      </c>
      <c r="C59" s="2" t="e">
        <v>#VALUE!</v>
      </c>
    </row>
    <row r="60" spans="1:4" x14ac:dyDescent="0.25">
      <c r="A60" t="s">
        <v>104</v>
      </c>
      <c r="B60" s="2">
        <v>0.75</v>
      </c>
      <c r="C60" s="2">
        <v>79.8</v>
      </c>
    </row>
    <row r="61" spans="1:4" x14ac:dyDescent="0.25">
      <c r="A61" t="s">
        <v>105</v>
      </c>
      <c r="B61" s="2">
        <v>0.77</v>
      </c>
      <c r="C61" s="2">
        <v>82.3</v>
      </c>
    </row>
    <row r="62" spans="1:4" x14ac:dyDescent="0.25">
      <c r="A62" t="s">
        <v>106</v>
      </c>
      <c r="B62" s="2">
        <v>0.77</v>
      </c>
      <c r="C62" s="2">
        <v>82.3</v>
      </c>
    </row>
    <row r="63" spans="1:4" x14ac:dyDescent="0.25">
      <c r="A63" t="s">
        <v>107</v>
      </c>
      <c r="B63" s="2">
        <v>0.82</v>
      </c>
      <c r="C63" s="2">
        <v>87.7</v>
      </c>
    </row>
    <row r="64" spans="1:4" x14ac:dyDescent="0.25">
      <c r="A64" t="s">
        <v>108</v>
      </c>
      <c r="B64" s="2">
        <v>0.16</v>
      </c>
      <c r="C64" s="2">
        <v>16.7</v>
      </c>
    </row>
    <row r="65" spans="1:3" s="24" customFormat="1" x14ac:dyDescent="0.25">
      <c r="A65" s="24" t="s">
        <v>109</v>
      </c>
      <c r="B65" s="26">
        <v>1</v>
      </c>
      <c r="C65" s="26" t="s">
        <v>13</v>
      </c>
    </row>
    <row r="66" spans="1:3" x14ac:dyDescent="0.25">
      <c r="A66" t="s">
        <v>110</v>
      </c>
      <c r="B66" s="2">
        <v>0.83</v>
      </c>
      <c r="C66" s="2">
        <v>88.5</v>
      </c>
    </row>
    <row r="67" spans="1:3" x14ac:dyDescent="0.25">
      <c r="A67" t="s">
        <v>111</v>
      </c>
      <c r="B67" s="2">
        <v>0.82</v>
      </c>
      <c r="C67" s="2">
        <v>87.3</v>
      </c>
    </row>
    <row r="68" spans="1:3" x14ac:dyDescent="0.25">
      <c r="A68" t="s">
        <v>112</v>
      </c>
      <c r="B68" s="2">
        <v>0.78</v>
      </c>
      <c r="C68" s="2">
        <v>83</v>
      </c>
    </row>
    <row r="69" spans="1:3" x14ac:dyDescent="0.25">
      <c r="A69" t="s">
        <v>113</v>
      </c>
      <c r="B69" s="2">
        <v>0.9</v>
      </c>
      <c r="C69" s="2">
        <v>95.7</v>
      </c>
    </row>
    <row r="70" spans="1:3" x14ac:dyDescent="0.25">
      <c r="A70" t="s">
        <v>114</v>
      </c>
      <c r="B70" s="2">
        <v>0.81</v>
      </c>
      <c r="C70" s="2">
        <v>86.4</v>
      </c>
    </row>
    <row r="71" spans="1:3" s="28" customFormat="1" x14ac:dyDescent="0.25">
      <c r="A71" s="28" t="s">
        <v>115</v>
      </c>
      <c r="B71" s="30">
        <v>1.73</v>
      </c>
      <c r="C71" s="30">
        <v>92.5</v>
      </c>
    </row>
    <row r="72" spans="1:3" x14ac:dyDescent="0.25">
      <c r="A72" t="s">
        <v>116</v>
      </c>
      <c r="B72" s="2">
        <v>0.89</v>
      </c>
      <c r="C72" s="2">
        <v>95</v>
      </c>
    </row>
    <row r="73" spans="1:3" x14ac:dyDescent="0.25">
      <c r="A73" t="s">
        <v>117</v>
      </c>
      <c r="B73" s="2">
        <v>0.87</v>
      </c>
      <c r="C73" s="2">
        <v>92.7</v>
      </c>
    </row>
    <row r="74" spans="1:3" x14ac:dyDescent="0.25">
      <c r="A74" t="s">
        <v>118</v>
      </c>
      <c r="B74" s="2">
        <v>0.86</v>
      </c>
      <c r="C74" s="2">
        <v>91.2</v>
      </c>
    </row>
    <row r="75" spans="1:3" s="28" customFormat="1" x14ac:dyDescent="0.25">
      <c r="A75" s="28" t="s">
        <v>119</v>
      </c>
      <c r="B75" s="30">
        <v>1.85</v>
      </c>
      <c r="C75" s="30">
        <v>98.9</v>
      </c>
    </row>
    <row r="76" spans="1:3" x14ac:dyDescent="0.25">
      <c r="A76" t="s">
        <v>120</v>
      </c>
      <c r="B76" s="2">
        <v>0.72</v>
      </c>
      <c r="C76" s="2">
        <v>76.900000000000006</v>
      </c>
    </row>
    <row r="77" spans="1:3" x14ac:dyDescent="0.25">
      <c r="A77" t="s">
        <v>121</v>
      </c>
      <c r="B77" s="2">
        <v>0.87</v>
      </c>
      <c r="C77" s="2">
        <v>92.5</v>
      </c>
    </row>
    <row r="78" spans="1:3" s="24" customFormat="1" x14ac:dyDescent="0.25">
      <c r="A78" s="24" t="s">
        <v>122</v>
      </c>
      <c r="B78" s="26">
        <v>1</v>
      </c>
      <c r="C78" s="26" t="s">
        <v>13</v>
      </c>
    </row>
    <row r="79" spans="1:3" x14ac:dyDescent="0.25">
      <c r="A79" t="s">
        <v>123</v>
      </c>
      <c r="B79" s="2">
        <v>0.82</v>
      </c>
      <c r="C79" s="2">
        <v>87.7</v>
      </c>
    </row>
    <row r="80" spans="1:3" x14ac:dyDescent="0.25">
      <c r="A80" t="s">
        <v>124</v>
      </c>
      <c r="B80" s="2">
        <v>0.82</v>
      </c>
      <c r="C80" s="2">
        <v>87.9</v>
      </c>
    </row>
    <row r="81" spans="1:4" x14ac:dyDescent="0.25">
      <c r="A81" t="s">
        <v>125</v>
      </c>
      <c r="B81" s="2">
        <v>0.9</v>
      </c>
      <c r="C81" s="2">
        <v>95.7</v>
      </c>
    </row>
    <row r="82" spans="1:4" x14ac:dyDescent="0.25">
      <c r="A82" t="s">
        <v>126</v>
      </c>
      <c r="B82" s="2">
        <v>0.96</v>
      </c>
      <c r="C82" s="2">
        <v>102.2</v>
      </c>
    </row>
    <row r="83" spans="1:4" x14ac:dyDescent="0.25">
      <c r="A83" t="s">
        <v>127</v>
      </c>
      <c r="B83" s="2">
        <v>0.84</v>
      </c>
      <c r="C83" s="2">
        <v>89.1</v>
      </c>
    </row>
    <row r="84" spans="1:4" s="28" customFormat="1" x14ac:dyDescent="0.25">
      <c r="A84" s="28" t="s">
        <v>128</v>
      </c>
      <c r="B84" s="30">
        <v>1.77</v>
      </c>
      <c r="C84" s="30">
        <v>94.3</v>
      </c>
    </row>
    <row r="85" spans="1:4" x14ac:dyDescent="0.25">
      <c r="A85" t="s">
        <v>129</v>
      </c>
      <c r="B85" s="2">
        <v>0.89</v>
      </c>
      <c r="C85" s="2">
        <v>94.9</v>
      </c>
    </row>
    <row r="86" spans="1:4" x14ac:dyDescent="0.25">
      <c r="A86" t="s">
        <v>130</v>
      </c>
      <c r="B86" s="2">
        <v>0.87</v>
      </c>
      <c r="C86" s="2">
        <v>92.3</v>
      </c>
    </row>
    <row r="87" spans="1:4" x14ac:dyDescent="0.25">
      <c r="A87" t="s">
        <v>131</v>
      </c>
      <c r="B87" s="2">
        <v>0.91</v>
      </c>
      <c r="C87" s="2">
        <v>97.5</v>
      </c>
      <c r="D87" t="s">
        <v>151</v>
      </c>
    </row>
  </sheetData>
  <conditionalFormatting sqref="C8:C87">
    <cfRule type="cellIs" dxfId="3" priority="1" operator="lessThan">
      <formula>70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abSelected="1" topLeftCell="A73" zoomScaleNormal="100" workbookViewId="0">
      <selection activeCell="A98" sqref="A98"/>
    </sheetView>
  </sheetViews>
  <sheetFormatPr defaultRowHeight="15" x14ac:dyDescent="0.25"/>
  <cols>
    <col min="1" max="1" width="41.140625" style="9" bestFit="1" customWidth="1"/>
    <col min="2" max="11" width="11.7109375" style="12" customWidth="1"/>
    <col min="12" max="12" width="12.28515625" style="18" bestFit="1" customWidth="1"/>
    <col min="13" max="13" width="16.140625" style="12" customWidth="1"/>
    <col min="14" max="15" width="11.7109375" style="12" customWidth="1"/>
    <col min="16" max="21" width="9.140625" style="12"/>
    <col min="22" max="16384" width="9.140625" style="9"/>
  </cols>
  <sheetData>
    <row r="1" spans="1:21" x14ac:dyDescent="0.25">
      <c r="A1" s="9" t="s">
        <v>54</v>
      </c>
      <c r="L1" s="18" t="s">
        <v>142</v>
      </c>
      <c r="M1" s="12" t="s">
        <v>162</v>
      </c>
      <c r="N1" s="12" t="s">
        <v>133</v>
      </c>
      <c r="O1" s="12" t="s">
        <v>135</v>
      </c>
    </row>
    <row r="2" spans="1:21" x14ac:dyDescent="0.25">
      <c r="A2" s="10">
        <v>230919</v>
      </c>
      <c r="L2" s="19">
        <f>M2/N2</f>
        <v>23.125</v>
      </c>
      <c r="M2" s="16">
        <v>37</v>
      </c>
      <c r="N2" s="16">
        <v>1.6</v>
      </c>
      <c r="O2" s="16">
        <v>1.5</v>
      </c>
    </row>
    <row r="4" spans="1:21" x14ac:dyDescent="0.25">
      <c r="A4" s="9" t="s">
        <v>9</v>
      </c>
      <c r="B4" s="12" t="s">
        <v>14</v>
      </c>
      <c r="L4" s="18" t="s">
        <v>143</v>
      </c>
    </row>
    <row r="5" spans="1:21" x14ac:dyDescent="0.25">
      <c r="B5" s="36" t="s">
        <v>55</v>
      </c>
      <c r="L5" s="37" t="s">
        <v>160</v>
      </c>
      <c r="M5" s="31" t="s">
        <v>161</v>
      </c>
    </row>
    <row r="6" spans="1:21" s="17" customFormat="1" x14ac:dyDescent="0.25">
      <c r="A6" s="17" t="s">
        <v>31</v>
      </c>
      <c r="B6" s="16" t="s">
        <v>56</v>
      </c>
      <c r="C6" s="16" t="s">
        <v>57</v>
      </c>
      <c r="D6" s="16">
        <v>3</v>
      </c>
      <c r="E6" s="16">
        <v>5</v>
      </c>
      <c r="F6" s="16">
        <v>7</v>
      </c>
      <c r="G6" s="16">
        <v>4</v>
      </c>
      <c r="H6" s="16">
        <v>6</v>
      </c>
      <c r="I6" s="16">
        <v>8</v>
      </c>
      <c r="J6" s="16">
        <v>10</v>
      </c>
      <c r="K6" s="16">
        <v>11</v>
      </c>
      <c r="L6" s="19" t="s">
        <v>56</v>
      </c>
      <c r="M6" s="16" t="s">
        <v>57</v>
      </c>
      <c r="N6" s="16">
        <v>3</v>
      </c>
      <c r="O6" s="16">
        <v>5</v>
      </c>
      <c r="P6" s="16">
        <v>7</v>
      </c>
      <c r="Q6" s="16">
        <v>4</v>
      </c>
      <c r="R6" s="16">
        <v>6</v>
      </c>
      <c r="S6" s="16">
        <v>8</v>
      </c>
      <c r="T6" s="16">
        <v>10</v>
      </c>
      <c r="U6" s="16">
        <v>11</v>
      </c>
    </row>
    <row r="7" spans="1:21" x14ac:dyDescent="0.25">
      <c r="A7" s="20" t="s">
        <v>12</v>
      </c>
      <c r="B7" s="21" t="s">
        <v>12</v>
      </c>
      <c r="C7" s="21" t="s">
        <v>12</v>
      </c>
      <c r="D7" s="21" t="s">
        <v>12</v>
      </c>
      <c r="E7" s="21" t="s">
        <v>12</v>
      </c>
      <c r="F7" s="21" t="s">
        <v>12</v>
      </c>
      <c r="G7" s="21" t="s">
        <v>12</v>
      </c>
      <c r="H7" s="21" t="s">
        <v>12</v>
      </c>
      <c r="I7" s="21" t="s">
        <v>12</v>
      </c>
      <c r="J7" s="21" t="s">
        <v>12</v>
      </c>
      <c r="K7" s="21" t="s">
        <v>12</v>
      </c>
    </row>
    <row r="8" spans="1:21" x14ac:dyDescent="0.25">
      <c r="A8" s="9" t="s">
        <v>59</v>
      </c>
      <c r="B8" s="12" t="s">
        <v>32</v>
      </c>
      <c r="C8" s="12" t="s">
        <v>32</v>
      </c>
      <c r="D8" s="12" t="s">
        <v>32</v>
      </c>
      <c r="E8" s="12" t="s">
        <v>32</v>
      </c>
      <c r="F8" s="12" t="s">
        <v>32</v>
      </c>
      <c r="G8" s="12" t="s">
        <v>32</v>
      </c>
      <c r="H8" s="12" t="s">
        <v>32</v>
      </c>
      <c r="I8" s="12" t="s">
        <v>32</v>
      </c>
      <c r="J8" s="12" t="s">
        <v>32</v>
      </c>
      <c r="K8" s="12" t="s">
        <v>32</v>
      </c>
      <c r="L8" s="18" t="str">
        <f t="shared" ref="L8:L27" si="0">IF(B8="n.a./n.r.","n.a./n.r.",B8/$L$2*1000)</f>
        <v>n.a./n.r.</v>
      </c>
      <c r="M8" s="12" t="str">
        <f>IF(C8="n.a./n.r.","n.a./n.r.",C8/$L$2/0.55*1000)</f>
        <v>n.a./n.r.</v>
      </c>
      <c r="N8" s="12" t="str">
        <f t="shared" ref="N8:N27" si="1">IF(D8="n.a./n.r.","n.a./n.r.",D8/$L$2*1000)</f>
        <v>n.a./n.r.</v>
      </c>
      <c r="O8" s="12" t="str">
        <f t="shared" ref="O8:O27" si="2">IF(E8="n.a./n.r.","n.a./n.r.",E8/$L$2*1000)</f>
        <v>n.a./n.r.</v>
      </c>
      <c r="P8" s="12" t="str">
        <f t="shared" ref="P8:P27" si="3">IF(F8="n.a./n.r.","n.a./n.r.",F8/$L$2*1000)</f>
        <v>n.a./n.r.</v>
      </c>
      <c r="Q8" s="12" t="str">
        <f t="shared" ref="Q8:Q27" si="4">IF(G8="n.a./n.r.","n.a./n.r.",G8/$L$2*1000)</f>
        <v>n.a./n.r.</v>
      </c>
      <c r="R8" s="12" t="str">
        <f t="shared" ref="R8:R27" si="5">IF(H8="n.a./n.r.","n.a./n.r.",H8/$L$2*1000)</f>
        <v>n.a./n.r.</v>
      </c>
      <c r="S8" s="12" t="str">
        <f t="shared" ref="S8:S27" si="6">IF(I8="n.a./n.r.","n.a./n.r.",I8/$L$2*1000)</f>
        <v>n.a./n.r.</v>
      </c>
      <c r="T8" s="12" t="str">
        <f t="shared" ref="T8:T27" si="7">IF(J8="n.a./n.r.","n.a./n.r.",J8/$L$2*1000)</f>
        <v>n.a./n.r.</v>
      </c>
      <c r="U8" s="12" t="str">
        <f t="shared" ref="U8:U27" si="8">IF(K8="n.a./n.r.","n.a./n.r.",K8/$L$2*1000)</f>
        <v>n.a./n.r.</v>
      </c>
    </row>
    <row r="9" spans="1:21" x14ac:dyDescent="0.25">
      <c r="A9" s="9" t="s">
        <v>60</v>
      </c>
      <c r="B9" s="12" t="s">
        <v>32</v>
      </c>
      <c r="C9" s="12" t="s">
        <v>32</v>
      </c>
      <c r="D9" s="12" t="s">
        <v>32</v>
      </c>
      <c r="E9" s="12" t="s">
        <v>32</v>
      </c>
      <c r="F9" s="12" t="s">
        <v>32</v>
      </c>
      <c r="G9" s="12" t="s">
        <v>32</v>
      </c>
      <c r="H9" s="12" t="s">
        <v>32</v>
      </c>
      <c r="I9" s="12" t="s">
        <v>32</v>
      </c>
      <c r="J9" s="12" t="s">
        <v>32</v>
      </c>
      <c r="K9" s="12" t="s">
        <v>32</v>
      </c>
      <c r="L9" s="18" t="str">
        <f t="shared" si="0"/>
        <v>n.a./n.r.</v>
      </c>
      <c r="M9" s="12" t="str">
        <f t="shared" ref="M9:M72" si="9">IF(C9="n.a./n.r.","n.a./n.r.",C9/$L$2/0.55*1000)</f>
        <v>n.a./n.r.</v>
      </c>
      <c r="N9" s="12" t="str">
        <f t="shared" si="1"/>
        <v>n.a./n.r.</v>
      </c>
      <c r="O9" s="12" t="str">
        <f t="shared" si="2"/>
        <v>n.a./n.r.</v>
      </c>
      <c r="P9" s="12" t="str">
        <f t="shared" si="3"/>
        <v>n.a./n.r.</v>
      </c>
      <c r="Q9" s="12" t="str">
        <f t="shared" si="4"/>
        <v>n.a./n.r.</v>
      </c>
      <c r="R9" s="12" t="str">
        <f t="shared" si="5"/>
        <v>n.a./n.r.</v>
      </c>
      <c r="S9" s="12" t="str">
        <f t="shared" si="6"/>
        <v>n.a./n.r.</v>
      </c>
      <c r="T9" s="12" t="str">
        <f t="shared" si="7"/>
        <v>n.a./n.r.</v>
      </c>
      <c r="U9" s="12" t="str">
        <f t="shared" si="8"/>
        <v>n.a./n.r.</v>
      </c>
    </row>
    <row r="10" spans="1:21" x14ac:dyDescent="0.25">
      <c r="A10" s="9" t="s">
        <v>61</v>
      </c>
      <c r="B10" s="12" t="s">
        <v>32</v>
      </c>
      <c r="C10" s="12" t="s">
        <v>32</v>
      </c>
      <c r="D10" s="12" t="s">
        <v>32</v>
      </c>
      <c r="E10" s="12" t="s">
        <v>32</v>
      </c>
      <c r="F10" s="12" t="s">
        <v>32</v>
      </c>
      <c r="G10" s="12" t="s">
        <v>32</v>
      </c>
      <c r="H10" s="12" t="s">
        <v>32</v>
      </c>
      <c r="I10" s="12" t="s">
        <v>32</v>
      </c>
      <c r="J10" s="12" t="s">
        <v>32</v>
      </c>
      <c r="K10" s="12" t="s">
        <v>32</v>
      </c>
      <c r="L10" s="18" t="str">
        <f t="shared" si="0"/>
        <v>n.a./n.r.</v>
      </c>
      <c r="M10" s="12" t="str">
        <f t="shared" si="9"/>
        <v>n.a./n.r.</v>
      </c>
      <c r="N10" s="12" t="str">
        <f t="shared" si="1"/>
        <v>n.a./n.r.</v>
      </c>
      <c r="O10" s="12" t="str">
        <f t="shared" si="2"/>
        <v>n.a./n.r.</v>
      </c>
      <c r="P10" s="12" t="str">
        <f t="shared" si="3"/>
        <v>n.a./n.r.</v>
      </c>
      <c r="Q10" s="12" t="str">
        <f t="shared" si="4"/>
        <v>n.a./n.r.</v>
      </c>
      <c r="R10" s="12" t="str">
        <f t="shared" si="5"/>
        <v>n.a./n.r.</v>
      </c>
      <c r="S10" s="12" t="str">
        <f t="shared" si="6"/>
        <v>n.a./n.r.</v>
      </c>
      <c r="T10" s="12" t="str">
        <f t="shared" si="7"/>
        <v>n.a./n.r.</v>
      </c>
      <c r="U10" s="12" t="str">
        <f t="shared" si="8"/>
        <v>n.a./n.r.</v>
      </c>
    </row>
    <row r="11" spans="1:21" x14ac:dyDescent="0.25">
      <c r="A11" s="9" t="s">
        <v>62</v>
      </c>
      <c r="B11" s="12" t="s">
        <v>32</v>
      </c>
      <c r="C11" s="12" t="s">
        <v>32</v>
      </c>
      <c r="D11" s="12" t="s">
        <v>32</v>
      </c>
      <c r="E11" s="12" t="s">
        <v>32</v>
      </c>
      <c r="F11" s="12" t="s">
        <v>32</v>
      </c>
      <c r="G11" s="12" t="s">
        <v>32</v>
      </c>
      <c r="H11" s="12" t="s">
        <v>32</v>
      </c>
      <c r="I11" s="12" t="s">
        <v>32</v>
      </c>
      <c r="J11" s="12" t="s">
        <v>32</v>
      </c>
      <c r="K11" s="12" t="s">
        <v>32</v>
      </c>
      <c r="L11" s="18" t="str">
        <f t="shared" si="0"/>
        <v>n.a./n.r.</v>
      </c>
      <c r="M11" s="12" t="str">
        <f t="shared" si="9"/>
        <v>n.a./n.r.</v>
      </c>
      <c r="N11" s="12" t="str">
        <f t="shared" si="1"/>
        <v>n.a./n.r.</v>
      </c>
      <c r="O11" s="12" t="str">
        <f t="shared" si="2"/>
        <v>n.a./n.r.</v>
      </c>
      <c r="P11" s="12" t="str">
        <f t="shared" si="3"/>
        <v>n.a./n.r.</v>
      </c>
      <c r="Q11" s="12" t="str">
        <f t="shared" si="4"/>
        <v>n.a./n.r.</v>
      </c>
      <c r="R11" s="12" t="str">
        <f t="shared" si="5"/>
        <v>n.a./n.r.</v>
      </c>
      <c r="S11" s="12" t="str">
        <f t="shared" si="6"/>
        <v>n.a./n.r.</v>
      </c>
      <c r="T11" s="12" t="str">
        <f t="shared" si="7"/>
        <v>n.a./n.r.</v>
      </c>
      <c r="U11" s="12" t="str">
        <f t="shared" si="8"/>
        <v>n.a./n.r.</v>
      </c>
    </row>
    <row r="12" spans="1:21" x14ac:dyDescent="0.25">
      <c r="A12" s="9" t="s">
        <v>1</v>
      </c>
      <c r="B12" s="12" t="s">
        <v>32</v>
      </c>
      <c r="C12" s="12" t="s">
        <v>32</v>
      </c>
      <c r="D12" s="12" t="s">
        <v>32</v>
      </c>
      <c r="E12" s="12" t="s">
        <v>32</v>
      </c>
      <c r="F12" s="12" t="s">
        <v>32</v>
      </c>
      <c r="G12" s="12" t="s">
        <v>32</v>
      </c>
      <c r="H12" s="12" t="s">
        <v>32</v>
      </c>
      <c r="I12" s="12" t="s">
        <v>32</v>
      </c>
      <c r="J12" s="12" t="s">
        <v>32</v>
      </c>
      <c r="K12" s="12" t="s">
        <v>32</v>
      </c>
      <c r="L12" s="18" t="str">
        <f t="shared" si="0"/>
        <v>n.a./n.r.</v>
      </c>
      <c r="M12" s="12" t="str">
        <f t="shared" si="9"/>
        <v>n.a./n.r.</v>
      </c>
      <c r="N12" s="12" t="str">
        <f t="shared" si="1"/>
        <v>n.a./n.r.</v>
      </c>
      <c r="O12" s="12" t="str">
        <f t="shared" si="2"/>
        <v>n.a./n.r.</v>
      </c>
      <c r="P12" s="12" t="str">
        <f t="shared" si="3"/>
        <v>n.a./n.r.</v>
      </c>
      <c r="Q12" s="12" t="str">
        <f t="shared" si="4"/>
        <v>n.a./n.r.</v>
      </c>
      <c r="R12" s="12" t="str">
        <f t="shared" si="5"/>
        <v>n.a./n.r.</v>
      </c>
      <c r="S12" s="12" t="str">
        <f t="shared" si="6"/>
        <v>n.a./n.r.</v>
      </c>
      <c r="T12" s="12" t="str">
        <f t="shared" si="7"/>
        <v>n.a./n.r.</v>
      </c>
      <c r="U12" s="12" t="str">
        <f t="shared" si="8"/>
        <v>n.a./n.r.</v>
      </c>
    </row>
    <row r="13" spans="1:21" x14ac:dyDescent="0.25">
      <c r="A13" s="9" t="s">
        <v>2</v>
      </c>
      <c r="B13" s="12" t="s">
        <v>32</v>
      </c>
      <c r="C13" s="12" t="s">
        <v>32</v>
      </c>
      <c r="D13" s="12" t="s">
        <v>32</v>
      </c>
      <c r="E13" s="12" t="s">
        <v>32</v>
      </c>
      <c r="F13" s="12" t="s">
        <v>32</v>
      </c>
      <c r="G13" s="12" t="s">
        <v>32</v>
      </c>
      <c r="H13" s="12" t="s">
        <v>32</v>
      </c>
      <c r="I13" s="12" t="s">
        <v>32</v>
      </c>
      <c r="J13" s="12" t="s">
        <v>32</v>
      </c>
      <c r="K13" s="12" t="s">
        <v>32</v>
      </c>
      <c r="L13" s="18" t="str">
        <f t="shared" si="0"/>
        <v>n.a./n.r.</v>
      </c>
      <c r="M13" s="12" t="str">
        <f t="shared" si="9"/>
        <v>n.a./n.r.</v>
      </c>
      <c r="N13" s="12" t="str">
        <f t="shared" si="1"/>
        <v>n.a./n.r.</v>
      </c>
      <c r="O13" s="12" t="str">
        <f t="shared" si="2"/>
        <v>n.a./n.r.</v>
      </c>
      <c r="P13" s="12" t="str">
        <f t="shared" si="3"/>
        <v>n.a./n.r.</v>
      </c>
      <c r="Q13" s="12" t="str">
        <f t="shared" si="4"/>
        <v>n.a./n.r.</v>
      </c>
      <c r="R13" s="12" t="str">
        <f t="shared" si="5"/>
        <v>n.a./n.r.</v>
      </c>
      <c r="S13" s="12" t="str">
        <f t="shared" si="6"/>
        <v>n.a./n.r.</v>
      </c>
      <c r="T13" s="12" t="str">
        <f t="shared" si="7"/>
        <v>n.a./n.r.</v>
      </c>
      <c r="U13" s="12" t="str">
        <f t="shared" si="8"/>
        <v>n.a./n.r.</v>
      </c>
    </row>
    <row r="14" spans="1:21" x14ac:dyDescent="0.25">
      <c r="A14" s="9" t="s">
        <v>63</v>
      </c>
      <c r="B14" s="12" t="s">
        <v>32</v>
      </c>
      <c r="C14" s="12" t="s">
        <v>32</v>
      </c>
      <c r="D14" s="12" t="s">
        <v>32</v>
      </c>
      <c r="E14" s="12" t="s">
        <v>32</v>
      </c>
      <c r="F14" s="12" t="s">
        <v>32</v>
      </c>
      <c r="G14" s="12" t="s">
        <v>32</v>
      </c>
      <c r="H14" s="12" t="s">
        <v>32</v>
      </c>
      <c r="I14" s="12" t="s">
        <v>32</v>
      </c>
      <c r="J14" s="12">
        <v>1.9E-2</v>
      </c>
      <c r="K14" s="12">
        <v>0.02</v>
      </c>
      <c r="L14" s="18" t="str">
        <f t="shared" si="0"/>
        <v>n.a./n.r.</v>
      </c>
      <c r="M14" s="12" t="str">
        <f t="shared" si="9"/>
        <v>n.a./n.r.</v>
      </c>
      <c r="N14" s="12" t="str">
        <f t="shared" si="1"/>
        <v>n.a./n.r.</v>
      </c>
      <c r="O14" s="12" t="str">
        <f t="shared" si="2"/>
        <v>n.a./n.r.</v>
      </c>
      <c r="P14" s="12" t="str">
        <f t="shared" si="3"/>
        <v>n.a./n.r.</v>
      </c>
      <c r="Q14" s="12" t="str">
        <f t="shared" si="4"/>
        <v>n.a./n.r.</v>
      </c>
      <c r="R14" s="12" t="str">
        <f t="shared" si="5"/>
        <v>n.a./n.r.</v>
      </c>
      <c r="S14" s="12" t="str">
        <f t="shared" si="6"/>
        <v>n.a./n.r.</v>
      </c>
      <c r="T14" s="12">
        <f t="shared" si="7"/>
        <v>0.82162162162162156</v>
      </c>
      <c r="U14" s="12">
        <f t="shared" si="8"/>
        <v>0.8648648648648648</v>
      </c>
    </row>
    <row r="15" spans="1:21" x14ac:dyDescent="0.25">
      <c r="A15" s="9" t="s">
        <v>3</v>
      </c>
      <c r="B15" s="12" t="s">
        <v>32</v>
      </c>
      <c r="C15" s="12" t="s">
        <v>32</v>
      </c>
      <c r="D15" s="12" t="s">
        <v>32</v>
      </c>
      <c r="E15" s="12" t="s">
        <v>32</v>
      </c>
      <c r="F15" s="12" t="s">
        <v>32</v>
      </c>
      <c r="G15" s="12" t="s">
        <v>32</v>
      </c>
      <c r="H15" s="12" t="s">
        <v>32</v>
      </c>
      <c r="I15" s="12" t="s">
        <v>32</v>
      </c>
      <c r="J15" s="12" t="s">
        <v>32</v>
      </c>
      <c r="K15" s="12" t="s">
        <v>32</v>
      </c>
      <c r="L15" s="18" t="str">
        <f t="shared" si="0"/>
        <v>n.a./n.r.</v>
      </c>
      <c r="M15" s="12" t="str">
        <f t="shared" si="9"/>
        <v>n.a./n.r.</v>
      </c>
      <c r="N15" s="12" t="str">
        <f t="shared" si="1"/>
        <v>n.a./n.r.</v>
      </c>
      <c r="O15" s="12" t="str">
        <f t="shared" si="2"/>
        <v>n.a./n.r.</v>
      </c>
      <c r="P15" s="12" t="str">
        <f t="shared" si="3"/>
        <v>n.a./n.r.</v>
      </c>
      <c r="Q15" s="12" t="str">
        <f t="shared" si="4"/>
        <v>n.a./n.r.</v>
      </c>
      <c r="R15" s="12" t="str">
        <f t="shared" si="5"/>
        <v>n.a./n.r.</v>
      </c>
      <c r="S15" s="12" t="str">
        <f t="shared" si="6"/>
        <v>n.a./n.r.</v>
      </c>
      <c r="T15" s="12" t="str">
        <f t="shared" si="7"/>
        <v>n.a./n.r.</v>
      </c>
      <c r="U15" s="12" t="str">
        <f t="shared" si="8"/>
        <v>n.a./n.r.</v>
      </c>
    </row>
    <row r="16" spans="1:21" x14ac:dyDescent="0.25">
      <c r="A16" s="9" t="s">
        <v>64</v>
      </c>
      <c r="B16" s="12" t="s">
        <v>32</v>
      </c>
      <c r="C16" s="12" t="s">
        <v>32</v>
      </c>
      <c r="D16" s="12" t="s">
        <v>32</v>
      </c>
      <c r="E16" s="12" t="s">
        <v>32</v>
      </c>
      <c r="F16" s="12" t="s">
        <v>32</v>
      </c>
      <c r="G16" s="12" t="s">
        <v>32</v>
      </c>
      <c r="H16" s="12" t="s">
        <v>32</v>
      </c>
      <c r="I16" s="12" t="s">
        <v>32</v>
      </c>
      <c r="J16" s="12" t="s">
        <v>32</v>
      </c>
      <c r="K16" s="12" t="s">
        <v>32</v>
      </c>
      <c r="L16" s="18" t="str">
        <f t="shared" si="0"/>
        <v>n.a./n.r.</v>
      </c>
      <c r="M16" s="12" t="str">
        <f t="shared" si="9"/>
        <v>n.a./n.r.</v>
      </c>
      <c r="N16" s="12" t="str">
        <f t="shared" si="1"/>
        <v>n.a./n.r.</v>
      </c>
      <c r="O16" s="12" t="str">
        <f t="shared" si="2"/>
        <v>n.a./n.r.</v>
      </c>
      <c r="P16" s="12" t="str">
        <f t="shared" si="3"/>
        <v>n.a./n.r.</v>
      </c>
      <c r="Q16" s="12" t="str">
        <f t="shared" si="4"/>
        <v>n.a./n.r.</v>
      </c>
      <c r="R16" s="12" t="str">
        <f t="shared" si="5"/>
        <v>n.a./n.r.</v>
      </c>
      <c r="S16" s="12" t="str">
        <f t="shared" si="6"/>
        <v>n.a./n.r.</v>
      </c>
      <c r="T16" s="12" t="str">
        <f t="shared" si="7"/>
        <v>n.a./n.r.</v>
      </c>
      <c r="U16" s="12" t="str">
        <f t="shared" si="8"/>
        <v>n.a./n.r.</v>
      </c>
    </row>
    <row r="17" spans="1:21" x14ac:dyDescent="0.25">
      <c r="A17" s="9" t="s">
        <v>65</v>
      </c>
      <c r="B17" s="12" t="s">
        <v>32</v>
      </c>
      <c r="C17" s="12" t="s">
        <v>32</v>
      </c>
      <c r="D17" s="12" t="s">
        <v>32</v>
      </c>
      <c r="E17" s="12" t="s">
        <v>32</v>
      </c>
      <c r="F17" s="12" t="s">
        <v>32</v>
      </c>
      <c r="G17" s="12" t="s">
        <v>32</v>
      </c>
      <c r="H17" s="12" t="s">
        <v>32</v>
      </c>
      <c r="I17" s="12" t="s">
        <v>32</v>
      </c>
      <c r="J17" s="12" t="s">
        <v>32</v>
      </c>
      <c r="K17" s="12" t="s">
        <v>32</v>
      </c>
      <c r="L17" s="18" t="str">
        <f t="shared" si="0"/>
        <v>n.a./n.r.</v>
      </c>
      <c r="M17" s="12" t="str">
        <f t="shared" si="9"/>
        <v>n.a./n.r.</v>
      </c>
      <c r="N17" s="12" t="str">
        <f t="shared" si="1"/>
        <v>n.a./n.r.</v>
      </c>
      <c r="O17" s="12" t="str">
        <f t="shared" si="2"/>
        <v>n.a./n.r.</v>
      </c>
      <c r="P17" s="12" t="str">
        <f t="shared" si="3"/>
        <v>n.a./n.r.</v>
      </c>
      <c r="Q17" s="12" t="str">
        <f t="shared" si="4"/>
        <v>n.a./n.r.</v>
      </c>
      <c r="R17" s="12" t="str">
        <f t="shared" si="5"/>
        <v>n.a./n.r.</v>
      </c>
      <c r="S17" s="12" t="str">
        <f t="shared" si="6"/>
        <v>n.a./n.r.</v>
      </c>
      <c r="T17" s="12" t="str">
        <f t="shared" si="7"/>
        <v>n.a./n.r.</v>
      </c>
      <c r="U17" s="12" t="str">
        <f t="shared" si="8"/>
        <v>n.a./n.r.</v>
      </c>
    </row>
    <row r="18" spans="1:21" x14ac:dyDescent="0.25">
      <c r="A18" s="9" t="s">
        <v>66</v>
      </c>
      <c r="B18" s="12" t="s">
        <v>32</v>
      </c>
      <c r="C18" s="12" t="s">
        <v>32</v>
      </c>
      <c r="D18" s="12" t="s">
        <v>32</v>
      </c>
      <c r="E18" s="12" t="s">
        <v>32</v>
      </c>
      <c r="F18" s="12" t="s">
        <v>32</v>
      </c>
      <c r="G18" s="12" t="s">
        <v>32</v>
      </c>
      <c r="H18" s="12" t="s">
        <v>32</v>
      </c>
      <c r="I18" s="12" t="s">
        <v>32</v>
      </c>
      <c r="J18" s="12" t="s">
        <v>32</v>
      </c>
      <c r="K18" s="12" t="s">
        <v>32</v>
      </c>
      <c r="L18" s="18" t="str">
        <f t="shared" si="0"/>
        <v>n.a./n.r.</v>
      </c>
      <c r="M18" s="12" t="str">
        <f t="shared" si="9"/>
        <v>n.a./n.r.</v>
      </c>
      <c r="N18" s="12" t="str">
        <f t="shared" si="1"/>
        <v>n.a./n.r.</v>
      </c>
      <c r="O18" s="12" t="str">
        <f t="shared" si="2"/>
        <v>n.a./n.r.</v>
      </c>
      <c r="P18" s="12" t="str">
        <f t="shared" si="3"/>
        <v>n.a./n.r.</v>
      </c>
      <c r="Q18" s="12" t="str">
        <f t="shared" si="4"/>
        <v>n.a./n.r.</v>
      </c>
      <c r="R18" s="12" t="str">
        <f t="shared" si="5"/>
        <v>n.a./n.r.</v>
      </c>
      <c r="S18" s="12" t="str">
        <f t="shared" si="6"/>
        <v>n.a./n.r.</v>
      </c>
      <c r="T18" s="12" t="str">
        <f t="shared" si="7"/>
        <v>n.a./n.r.</v>
      </c>
      <c r="U18" s="12" t="str">
        <f t="shared" si="8"/>
        <v>n.a./n.r.</v>
      </c>
    </row>
    <row r="19" spans="1:21" x14ac:dyDescent="0.25">
      <c r="A19" s="9" t="s">
        <v>67</v>
      </c>
      <c r="B19" s="12" t="s">
        <v>32</v>
      </c>
      <c r="C19" s="12" t="s">
        <v>32</v>
      </c>
      <c r="D19" s="12" t="s">
        <v>32</v>
      </c>
      <c r="E19" s="12" t="s">
        <v>32</v>
      </c>
      <c r="F19" s="12" t="s">
        <v>32</v>
      </c>
      <c r="G19" s="12" t="s">
        <v>32</v>
      </c>
      <c r="H19" s="12" t="s">
        <v>32</v>
      </c>
      <c r="I19" s="12" t="s">
        <v>32</v>
      </c>
      <c r="J19" s="12" t="s">
        <v>32</v>
      </c>
      <c r="K19" s="12" t="s">
        <v>32</v>
      </c>
      <c r="L19" s="18" t="str">
        <f t="shared" si="0"/>
        <v>n.a./n.r.</v>
      </c>
      <c r="M19" s="12" t="str">
        <f t="shared" si="9"/>
        <v>n.a./n.r.</v>
      </c>
      <c r="N19" s="12" t="str">
        <f t="shared" si="1"/>
        <v>n.a./n.r.</v>
      </c>
      <c r="O19" s="12" t="str">
        <f t="shared" si="2"/>
        <v>n.a./n.r.</v>
      </c>
      <c r="P19" s="12" t="str">
        <f t="shared" si="3"/>
        <v>n.a./n.r.</v>
      </c>
      <c r="Q19" s="12" t="str">
        <f t="shared" si="4"/>
        <v>n.a./n.r.</v>
      </c>
      <c r="R19" s="12" t="str">
        <f t="shared" si="5"/>
        <v>n.a./n.r.</v>
      </c>
      <c r="S19" s="12" t="str">
        <f t="shared" si="6"/>
        <v>n.a./n.r.</v>
      </c>
      <c r="T19" s="12" t="str">
        <f t="shared" si="7"/>
        <v>n.a./n.r.</v>
      </c>
      <c r="U19" s="12" t="str">
        <f t="shared" si="8"/>
        <v>n.a./n.r.</v>
      </c>
    </row>
    <row r="20" spans="1:21" x14ac:dyDescent="0.25">
      <c r="A20" s="9" t="s">
        <v>4</v>
      </c>
      <c r="B20" s="12" t="s">
        <v>32</v>
      </c>
      <c r="C20" s="12" t="s">
        <v>32</v>
      </c>
      <c r="D20" s="12" t="s">
        <v>32</v>
      </c>
      <c r="E20" s="12" t="s">
        <v>32</v>
      </c>
      <c r="F20" s="12" t="s">
        <v>32</v>
      </c>
      <c r="G20" s="12" t="s">
        <v>32</v>
      </c>
      <c r="H20" s="12" t="s">
        <v>32</v>
      </c>
      <c r="I20" s="12" t="s">
        <v>32</v>
      </c>
      <c r="J20" s="12" t="s">
        <v>32</v>
      </c>
      <c r="K20" s="12" t="s">
        <v>32</v>
      </c>
      <c r="L20" s="18" t="str">
        <f t="shared" si="0"/>
        <v>n.a./n.r.</v>
      </c>
      <c r="M20" s="12" t="str">
        <f t="shared" si="9"/>
        <v>n.a./n.r.</v>
      </c>
      <c r="N20" s="12" t="str">
        <f t="shared" si="1"/>
        <v>n.a./n.r.</v>
      </c>
      <c r="O20" s="12" t="str">
        <f t="shared" si="2"/>
        <v>n.a./n.r.</v>
      </c>
      <c r="P20" s="12" t="str">
        <f t="shared" si="3"/>
        <v>n.a./n.r.</v>
      </c>
      <c r="Q20" s="12" t="str">
        <f t="shared" si="4"/>
        <v>n.a./n.r.</v>
      </c>
      <c r="R20" s="12" t="str">
        <f t="shared" si="5"/>
        <v>n.a./n.r.</v>
      </c>
      <c r="S20" s="12" t="str">
        <f t="shared" si="6"/>
        <v>n.a./n.r.</v>
      </c>
      <c r="T20" s="12" t="str">
        <f t="shared" si="7"/>
        <v>n.a./n.r.</v>
      </c>
      <c r="U20" s="12" t="str">
        <f t="shared" si="8"/>
        <v>n.a./n.r.</v>
      </c>
    </row>
    <row r="21" spans="1:21" x14ac:dyDescent="0.25">
      <c r="A21" s="9" t="s">
        <v>5</v>
      </c>
      <c r="B21" s="12" t="s">
        <v>32</v>
      </c>
      <c r="C21" s="12" t="s">
        <v>32</v>
      </c>
      <c r="D21" s="12" t="s">
        <v>32</v>
      </c>
      <c r="E21" s="12" t="s">
        <v>32</v>
      </c>
      <c r="F21" s="12" t="s">
        <v>32</v>
      </c>
      <c r="G21" s="12" t="s">
        <v>32</v>
      </c>
      <c r="H21" s="12" t="s">
        <v>32</v>
      </c>
      <c r="I21" s="12" t="s">
        <v>32</v>
      </c>
      <c r="J21" s="12" t="s">
        <v>32</v>
      </c>
      <c r="K21" s="12" t="s">
        <v>32</v>
      </c>
      <c r="L21" s="18" t="str">
        <f t="shared" si="0"/>
        <v>n.a./n.r.</v>
      </c>
      <c r="M21" s="12" t="str">
        <f t="shared" si="9"/>
        <v>n.a./n.r.</v>
      </c>
      <c r="N21" s="12" t="str">
        <f t="shared" si="1"/>
        <v>n.a./n.r.</v>
      </c>
      <c r="O21" s="12" t="str">
        <f t="shared" si="2"/>
        <v>n.a./n.r.</v>
      </c>
      <c r="P21" s="12" t="str">
        <f t="shared" si="3"/>
        <v>n.a./n.r.</v>
      </c>
      <c r="Q21" s="12" t="str">
        <f t="shared" si="4"/>
        <v>n.a./n.r.</v>
      </c>
      <c r="R21" s="12" t="str">
        <f t="shared" si="5"/>
        <v>n.a./n.r.</v>
      </c>
      <c r="S21" s="12" t="str">
        <f t="shared" si="6"/>
        <v>n.a./n.r.</v>
      </c>
      <c r="T21" s="12" t="str">
        <f t="shared" si="7"/>
        <v>n.a./n.r.</v>
      </c>
      <c r="U21" s="12" t="str">
        <f t="shared" si="8"/>
        <v>n.a./n.r.</v>
      </c>
    </row>
    <row r="22" spans="1:21" x14ac:dyDescent="0.25">
      <c r="A22" s="9" t="s">
        <v>68</v>
      </c>
      <c r="B22" s="12" t="s">
        <v>32</v>
      </c>
      <c r="C22" s="12" t="s">
        <v>32</v>
      </c>
      <c r="D22" s="12" t="s">
        <v>32</v>
      </c>
      <c r="E22" s="12" t="s">
        <v>32</v>
      </c>
      <c r="F22" s="12" t="s">
        <v>32</v>
      </c>
      <c r="G22" s="12" t="s">
        <v>32</v>
      </c>
      <c r="H22" s="12" t="s">
        <v>32</v>
      </c>
      <c r="I22" s="12" t="s">
        <v>32</v>
      </c>
      <c r="J22" s="12" t="s">
        <v>32</v>
      </c>
      <c r="K22" s="12" t="s">
        <v>32</v>
      </c>
      <c r="L22" s="18" t="str">
        <f t="shared" si="0"/>
        <v>n.a./n.r.</v>
      </c>
      <c r="M22" s="12" t="str">
        <f t="shared" si="9"/>
        <v>n.a./n.r.</v>
      </c>
      <c r="N22" s="12" t="str">
        <f t="shared" si="1"/>
        <v>n.a./n.r.</v>
      </c>
      <c r="O22" s="12" t="str">
        <f t="shared" si="2"/>
        <v>n.a./n.r.</v>
      </c>
      <c r="P22" s="12" t="str">
        <f t="shared" si="3"/>
        <v>n.a./n.r.</v>
      </c>
      <c r="Q22" s="12" t="str">
        <f t="shared" si="4"/>
        <v>n.a./n.r.</v>
      </c>
      <c r="R22" s="12" t="str">
        <f t="shared" si="5"/>
        <v>n.a./n.r.</v>
      </c>
      <c r="S22" s="12" t="str">
        <f t="shared" si="6"/>
        <v>n.a./n.r.</v>
      </c>
      <c r="T22" s="12" t="str">
        <f t="shared" si="7"/>
        <v>n.a./n.r.</v>
      </c>
      <c r="U22" s="12" t="str">
        <f t="shared" si="8"/>
        <v>n.a./n.r.</v>
      </c>
    </row>
    <row r="23" spans="1:21" x14ac:dyDescent="0.25">
      <c r="A23" s="9" t="s">
        <v>69</v>
      </c>
      <c r="B23" s="12" t="s">
        <v>32</v>
      </c>
      <c r="C23" s="12" t="s">
        <v>32</v>
      </c>
      <c r="D23" s="12" t="s">
        <v>32</v>
      </c>
      <c r="E23" s="12" t="s">
        <v>32</v>
      </c>
      <c r="F23" s="12" t="s">
        <v>32</v>
      </c>
      <c r="G23" s="12" t="s">
        <v>32</v>
      </c>
      <c r="H23" s="12" t="s">
        <v>32</v>
      </c>
      <c r="I23" s="12" t="s">
        <v>32</v>
      </c>
      <c r="J23" s="12" t="s">
        <v>32</v>
      </c>
      <c r="K23" s="12" t="s">
        <v>32</v>
      </c>
      <c r="L23" s="18" t="str">
        <f t="shared" si="0"/>
        <v>n.a./n.r.</v>
      </c>
      <c r="M23" s="12" t="str">
        <f t="shared" si="9"/>
        <v>n.a./n.r.</v>
      </c>
      <c r="N23" s="12" t="str">
        <f t="shared" si="1"/>
        <v>n.a./n.r.</v>
      </c>
      <c r="O23" s="12" t="str">
        <f t="shared" si="2"/>
        <v>n.a./n.r.</v>
      </c>
      <c r="P23" s="12" t="str">
        <f t="shared" si="3"/>
        <v>n.a./n.r.</v>
      </c>
      <c r="Q23" s="12" t="str">
        <f t="shared" si="4"/>
        <v>n.a./n.r.</v>
      </c>
      <c r="R23" s="12" t="str">
        <f t="shared" si="5"/>
        <v>n.a./n.r.</v>
      </c>
      <c r="S23" s="12" t="str">
        <f t="shared" si="6"/>
        <v>n.a./n.r.</v>
      </c>
      <c r="T23" s="12" t="str">
        <f t="shared" si="7"/>
        <v>n.a./n.r.</v>
      </c>
      <c r="U23" s="12" t="str">
        <f t="shared" si="8"/>
        <v>n.a./n.r.</v>
      </c>
    </row>
    <row r="24" spans="1:21" x14ac:dyDescent="0.25">
      <c r="A24" s="9" t="s">
        <v>70</v>
      </c>
      <c r="B24" s="12" t="s">
        <v>32</v>
      </c>
      <c r="C24" s="12" t="s">
        <v>32</v>
      </c>
      <c r="D24" s="12" t="s">
        <v>32</v>
      </c>
      <c r="E24" s="12" t="s">
        <v>32</v>
      </c>
      <c r="F24" s="12" t="s">
        <v>32</v>
      </c>
      <c r="G24" s="12" t="s">
        <v>32</v>
      </c>
      <c r="H24" s="12" t="s">
        <v>32</v>
      </c>
      <c r="I24" s="12" t="s">
        <v>32</v>
      </c>
      <c r="J24" s="12" t="s">
        <v>32</v>
      </c>
      <c r="K24" s="12" t="s">
        <v>32</v>
      </c>
      <c r="L24" s="18" t="str">
        <f t="shared" si="0"/>
        <v>n.a./n.r.</v>
      </c>
      <c r="M24" s="12" t="str">
        <f t="shared" si="9"/>
        <v>n.a./n.r.</v>
      </c>
      <c r="N24" s="12" t="str">
        <f t="shared" si="1"/>
        <v>n.a./n.r.</v>
      </c>
      <c r="O24" s="12" t="str">
        <f t="shared" si="2"/>
        <v>n.a./n.r.</v>
      </c>
      <c r="P24" s="12" t="str">
        <f t="shared" si="3"/>
        <v>n.a./n.r.</v>
      </c>
      <c r="Q24" s="12" t="str">
        <f t="shared" si="4"/>
        <v>n.a./n.r.</v>
      </c>
      <c r="R24" s="12" t="str">
        <f t="shared" si="5"/>
        <v>n.a./n.r.</v>
      </c>
      <c r="S24" s="12" t="str">
        <f t="shared" si="6"/>
        <v>n.a./n.r.</v>
      </c>
      <c r="T24" s="12" t="str">
        <f t="shared" si="7"/>
        <v>n.a./n.r.</v>
      </c>
      <c r="U24" s="12" t="str">
        <f t="shared" si="8"/>
        <v>n.a./n.r.</v>
      </c>
    </row>
    <row r="25" spans="1:21" x14ac:dyDescent="0.25">
      <c r="A25" s="9" t="s">
        <v>71</v>
      </c>
      <c r="B25" s="12" t="s">
        <v>32</v>
      </c>
      <c r="C25" s="12" t="s">
        <v>32</v>
      </c>
      <c r="D25" s="12" t="s">
        <v>32</v>
      </c>
      <c r="E25" s="12" t="s">
        <v>32</v>
      </c>
      <c r="F25" s="12" t="s">
        <v>32</v>
      </c>
      <c r="G25" s="12" t="s">
        <v>32</v>
      </c>
      <c r="H25" s="12" t="s">
        <v>32</v>
      </c>
      <c r="I25" s="12" t="s">
        <v>32</v>
      </c>
      <c r="J25" s="12" t="s">
        <v>32</v>
      </c>
      <c r="K25" s="12" t="s">
        <v>32</v>
      </c>
      <c r="L25" s="18" t="str">
        <f t="shared" si="0"/>
        <v>n.a./n.r.</v>
      </c>
      <c r="M25" s="12" t="str">
        <f t="shared" si="9"/>
        <v>n.a./n.r.</v>
      </c>
      <c r="N25" s="12" t="str">
        <f t="shared" si="1"/>
        <v>n.a./n.r.</v>
      </c>
      <c r="O25" s="12" t="str">
        <f t="shared" si="2"/>
        <v>n.a./n.r.</v>
      </c>
      <c r="P25" s="12" t="str">
        <f t="shared" si="3"/>
        <v>n.a./n.r.</v>
      </c>
      <c r="Q25" s="12" t="str">
        <f t="shared" si="4"/>
        <v>n.a./n.r.</v>
      </c>
      <c r="R25" s="12" t="str">
        <f t="shared" si="5"/>
        <v>n.a./n.r.</v>
      </c>
      <c r="S25" s="12" t="str">
        <f t="shared" si="6"/>
        <v>n.a./n.r.</v>
      </c>
      <c r="T25" s="12" t="str">
        <f t="shared" si="7"/>
        <v>n.a./n.r.</v>
      </c>
      <c r="U25" s="12" t="str">
        <f t="shared" si="8"/>
        <v>n.a./n.r.</v>
      </c>
    </row>
    <row r="26" spans="1:21" x14ac:dyDescent="0.25">
      <c r="A26" s="9" t="s">
        <v>72</v>
      </c>
      <c r="B26" s="12" t="s">
        <v>32</v>
      </c>
      <c r="C26" s="12" t="s">
        <v>32</v>
      </c>
      <c r="D26" s="12" t="s">
        <v>32</v>
      </c>
      <c r="E26" s="12" t="s">
        <v>32</v>
      </c>
      <c r="F26" s="12" t="s">
        <v>32</v>
      </c>
      <c r="G26" s="12" t="s">
        <v>32</v>
      </c>
      <c r="H26" s="12" t="s">
        <v>32</v>
      </c>
      <c r="I26" s="12" t="s">
        <v>32</v>
      </c>
      <c r="J26" s="12" t="s">
        <v>32</v>
      </c>
      <c r="K26" s="12" t="s">
        <v>32</v>
      </c>
      <c r="L26" s="18" t="str">
        <f t="shared" si="0"/>
        <v>n.a./n.r.</v>
      </c>
      <c r="M26" s="12" t="str">
        <f t="shared" si="9"/>
        <v>n.a./n.r.</v>
      </c>
      <c r="N26" s="12" t="str">
        <f t="shared" si="1"/>
        <v>n.a./n.r.</v>
      </c>
      <c r="O26" s="12" t="str">
        <f t="shared" si="2"/>
        <v>n.a./n.r.</v>
      </c>
      <c r="P26" s="12" t="str">
        <f t="shared" si="3"/>
        <v>n.a./n.r.</v>
      </c>
      <c r="Q26" s="12" t="str">
        <f t="shared" si="4"/>
        <v>n.a./n.r.</v>
      </c>
      <c r="R26" s="12" t="str">
        <f t="shared" si="5"/>
        <v>n.a./n.r.</v>
      </c>
      <c r="S26" s="12" t="str">
        <f t="shared" si="6"/>
        <v>n.a./n.r.</v>
      </c>
      <c r="T26" s="12" t="str">
        <f t="shared" si="7"/>
        <v>n.a./n.r.</v>
      </c>
      <c r="U26" s="12" t="str">
        <f t="shared" si="8"/>
        <v>n.a./n.r.</v>
      </c>
    </row>
    <row r="27" spans="1:21" x14ac:dyDescent="0.25">
      <c r="A27" s="9" t="s">
        <v>6</v>
      </c>
      <c r="B27" s="12" t="s">
        <v>32</v>
      </c>
      <c r="C27" s="12" t="s">
        <v>32</v>
      </c>
      <c r="D27" s="12" t="s">
        <v>32</v>
      </c>
      <c r="E27" s="12" t="s">
        <v>32</v>
      </c>
      <c r="F27" s="12" t="s">
        <v>32</v>
      </c>
      <c r="G27" s="12" t="s">
        <v>32</v>
      </c>
      <c r="H27" s="12" t="s">
        <v>32</v>
      </c>
      <c r="I27" s="12" t="s">
        <v>32</v>
      </c>
      <c r="J27" s="12" t="s">
        <v>32</v>
      </c>
      <c r="K27" s="12" t="s">
        <v>32</v>
      </c>
      <c r="L27" s="18" t="str">
        <f t="shared" si="0"/>
        <v>n.a./n.r.</v>
      </c>
      <c r="M27" s="12" t="str">
        <f t="shared" si="9"/>
        <v>n.a./n.r.</v>
      </c>
      <c r="N27" s="12" t="str">
        <f t="shared" si="1"/>
        <v>n.a./n.r.</v>
      </c>
      <c r="O27" s="12" t="str">
        <f t="shared" si="2"/>
        <v>n.a./n.r.</v>
      </c>
      <c r="P27" s="12" t="str">
        <f t="shared" si="3"/>
        <v>n.a./n.r.</v>
      </c>
      <c r="Q27" s="12" t="str">
        <f t="shared" si="4"/>
        <v>n.a./n.r.</v>
      </c>
      <c r="R27" s="12" t="str">
        <f t="shared" si="5"/>
        <v>n.a./n.r.</v>
      </c>
      <c r="S27" s="12" t="str">
        <f t="shared" si="6"/>
        <v>n.a./n.r.</v>
      </c>
      <c r="T27" s="12" t="str">
        <f t="shared" si="7"/>
        <v>n.a./n.r.</v>
      </c>
      <c r="U27" s="12" t="str">
        <f t="shared" si="8"/>
        <v>n.a./n.r.</v>
      </c>
    </row>
    <row r="28" spans="1:21" s="11" customFormat="1" x14ac:dyDescent="0.25">
      <c r="A28" s="11" t="s">
        <v>73</v>
      </c>
      <c r="B28" s="14">
        <v>0.64600000000000002</v>
      </c>
      <c r="C28" s="14">
        <v>0.39300000000000002</v>
      </c>
      <c r="D28" s="14">
        <v>0.76200000000000001</v>
      </c>
      <c r="E28" s="14">
        <v>0.40100000000000002</v>
      </c>
      <c r="F28" s="14">
        <v>0.69399999999999995</v>
      </c>
      <c r="G28" s="14">
        <v>0.69899999999999995</v>
      </c>
      <c r="H28" s="14">
        <v>0.80500000000000005</v>
      </c>
      <c r="I28" s="14">
        <v>0.60199999999999998</v>
      </c>
      <c r="J28" s="14">
        <v>0.47599999999999998</v>
      </c>
      <c r="K28" s="14">
        <v>0.53900000000000003</v>
      </c>
      <c r="L28" s="22">
        <f>(B28*$N$2/$O$2)</f>
        <v>0.68906666666666672</v>
      </c>
      <c r="M28" s="14">
        <f>(C28*$N$2/$O$2/0.55)</f>
        <v>0.76218181818181818</v>
      </c>
      <c r="N28" s="14">
        <f t="shared" ref="N28:U28" si="10">(D28*$N$2/$O$2)</f>
        <v>0.81280000000000008</v>
      </c>
      <c r="O28" s="14">
        <f t="shared" si="10"/>
        <v>0.42773333333333335</v>
      </c>
      <c r="P28" s="14">
        <f t="shared" si="10"/>
        <v>0.74026666666666674</v>
      </c>
      <c r="Q28" s="14">
        <f t="shared" si="10"/>
        <v>0.74560000000000004</v>
      </c>
      <c r="R28" s="14">
        <f t="shared" si="10"/>
        <v>0.8586666666666668</v>
      </c>
      <c r="S28" s="14">
        <f t="shared" si="10"/>
        <v>0.64213333333333333</v>
      </c>
      <c r="T28" s="14">
        <f t="shared" si="10"/>
        <v>0.50773333333333337</v>
      </c>
      <c r="U28" s="14">
        <f t="shared" si="10"/>
        <v>0.57493333333333341</v>
      </c>
    </row>
    <row r="29" spans="1:21" x14ac:dyDescent="0.25">
      <c r="A29" s="9" t="s">
        <v>7</v>
      </c>
      <c r="B29" s="12" t="s">
        <v>32</v>
      </c>
      <c r="C29" s="12" t="s">
        <v>32</v>
      </c>
      <c r="D29" s="12" t="s">
        <v>32</v>
      </c>
      <c r="E29" s="12" t="s">
        <v>32</v>
      </c>
      <c r="F29" s="12" t="s">
        <v>32</v>
      </c>
      <c r="G29" s="12" t="s">
        <v>32</v>
      </c>
      <c r="H29" s="12" t="s">
        <v>32</v>
      </c>
      <c r="I29" s="12" t="s">
        <v>32</v>
      </c>
      <c r="J29" s="12" t="s">
        <v>32</v>
      </c>
      <c r="K29" s="12" t="s">
        <v>32</v>
      </c>
      <c r="L29" s="18" t="str">
        <f t="shared" ref="L29:L46" si="11">IF(B29="n.a./n.r.","n.a./n.r.",B29/$L$2*1000)</f>
        <v>n.a./n.r.</v>
      </c>
      <c r="M29" s="12" t="str">
        <f t="shared" si="9"/>
        <v>n.a./n.r.</v>
      </c>
      <c r="N29" s="12" t="str">
        <f t="shared" ref="N29:N46" si="12">IF(D29="n.a./n.r.","n.a./n.r.",D29/$L$2*1000)</f>
        <v>n.a./n.r.</v>
      </c>
      <c r="O29" s="12" t="str">
        <f t="shared" ref="O29:O46" si="13">IF(E29="n.a./n.r.","n.a./n.r.",E29/$L$2*1000)</f>
        <v>n.a./n.r.</v>
      </c>
      <c r="P29" s="12" t="str">
        <f t="shared" ref="P29:P46" si="14">IF(F29="n.a./n.r.","n.a./n.r.",F29/$L$2*1000)</f>
        <v>n.a./n.r.</v>
      </c>
      <c r="Q29" s="12" t="str">
        <f t="shared" ref="Q29:Q46" si="15">IF(G29="n.a./n.r.","n.a./n.r.",G29/$L$2*1000)</f>
        <v>n.a./n.r.</v>
      </c>
      <c r="R29" s="12" t="str">
        <f t="shared" ref="R29:R46" si="16">IF(H29="n.a./n.r.","n.a./n.r.",H29/$L$2*1000)</f>
        <v>n.a./n.r.</v>
      </c>
      <c r="S29" s="12" t="str">
        <f t="shared" ref="S29:S46" si="17">IF(I29="n.a./n.r.","n.a./n.r.",I29/$L$2*1000)</f>
        <v>n.a./n.r.</v>
      </c>
      <c r="T29" s="12" t="str">
        <f t="shared" ref="T29:T46" si="18">IF(J29="n.a./n.r.","n.a./n.r.",J29/$L$2*1000)</f>
        <v>n.a./n.r.</v>
      </c>
      <c r="U29" s="12" t="str">
        <f t="shared" ref="U29:U46" si="19">IF(K29="n.a./n.r.","n.a./n.r.",K29/$L$2*1000)</f>
        <v>n.a./n.r.</v>
      </c>
    </row>
    <row r="30" spans="1:21" x14ac:dyDescent="0.25">
      <c r="A30" s="9" t="s">
        <v>74</v>
      </c>
      <c r="B30" s="12" t="s">
        <v>32</v>
      </c>
      <c r="C30" s="12" t="s">
        <v>32</v>
      </c>
      <c r="D30" s="12" t="s">
        <v>32</v>
      </c>
      <c r="E30" s="12" t="s">
        <v>32</v>
      </c>
      <c r="F30" s="12" t="s">
        <v>32</v>
      </c>
      <c r="G30" s="12" t="s">
        <v>32</v>
      </c>
      <c r="H30" s="12" t="s">
        <v>32</v>
      </c>
      <c r="I30" s="12" t="s">
        <v>32</v>
      </c>
      <c r="J30" s="12" t="s">
        <v>32</v>
      </c>
      <c r="K30" s="12" t="s">
        <v>32</v>
      </c>
      <c r="L30" s="18" t="str">
        <f t="shared" si="11"/>
        <v>n.a./n.r.</v>
      </c>
      <c r="M30" s="12" t="str">
        <f t="shared" si="9"/>
        <v>n.a./n.r.</v>
      </c>
      <c r="N30" s="12" t="str">
        <f t="shared" si="12"/>
        <v>n.a./n.r.</v>
      </c>
      <c r="O30" s="12" t="str">
        <f t="shared" si="13"/>
        <v>n.a./n.r.</v>
      </c>
      <c r="P30" s="12" t="str">
        <f t="shared" si="14"/>
        <v>n.a./n.r.</v>
      </c>
      <c r="Q30" s="12" t="str">
        <f t="shared" si="15"/>
        <v>n.a./n.r.</v>
      </c>
      <c r="R30" s="12" t="str">
        <f t="shared" si="16"/>
        <v>n.a./n.r.</v>
      </c>
      <c r="S30" s="12" t="str">
        <f t="shared" si="17"/>
        <v>n.a./n.r.</v>
      </c>
      <c r="T30" s="12" t="str">
        <f t="shared" si="18"/>
        <v>n.a./n.r.</v>
      </c>
      <c r="U30" s="12" t="str">
        <f t="shared" si="19"/>
        <v>n.a./n.r.</v>
      </c>
    </row>
    <row r="31" spans="1:21" x14ac:dyDescent="0.25">
      <c r="A31" s="9" t="s">
        <v>75</v>
      </c>
      <c r="B31" s="12" t="s">
        <v>32</v>
      </c>
      <c r="C31" s="12" t="s">
        <v>32</v>
      </c>
      <c r="D31" s="12" t="s">
        <v>32</v>
      </c>
      <c r="E31" s="12" t="s">
        <v>32</v>
      </c>
      <c r="F31" s="12" t="s">
        <v>32</v>
      </c>
      <c r="G31" s="12" t="s">
        <v>32</v>
      </c>
      <c r="H31" s="12" t="s">
        <v>32</v>
      </c>
      <c r="I31" s="12" t="s">
        <v>32</v>
      </c>
      <c r="J31" s="12" t="s">
        <v>32</v>
      </c>
      <c r="K31" s="12" t="s">
        <v>32</v>
      </c>
      <c r="L31" s="18" t="str">
        <f t="shared" si="11"/>
        <v>n.a./n.r.</v>
      </c>
      <c r="M31" s="12" t="str">
        <f t="shared" si="9"/>
        <v>n.a./n.r.</v>
      </c>
      <c r="N31" s="12" t="str">
        <f t="shared" si="12"/>
        <v>n.a./n.r.</v>
      </c>
      <c r="O31" s="12" t="str">
        <f t="shared" si="13"/>
        <v>n.a./n.r.</v>
      </c>
      <c r="P31" s="12" t="str">
        <f t="shared" si="14"/>
        <v>n.a./n.r.</v>
      </c>
      <c r="Q31" s="12" t="str">
        <f t="shared" si="15"/>
        <v>n.a./n.r.</v>
      </c>
      <c r="R31" s="12" t="str">
        <f t="shared" si="16"/>
        <v>n.a./n.r.</v>
      </c>
      <c r="S31" s="12" t="str">
        <f t="shared" si="17"/>
        <v>n.a./n.r.</v>
      </c>
      <c r="T31" s="12" t="str">
        <f t="shared" si="18"/>
        <v>n.a./n.r.</v>
      </c>
      <c r="U31" s="12" t="str">
        <f t="shared" si="19"/>
        <v>n.a./n.r.</v>
      </c>
    </row>
    <row r="32" spans="1:21" x14ac:dyDescent="0.25">
      <c r="A32" s="9" t="s">
        <v>76</v>
      </c>
      <c r="B32" s="12" t="s">
        <v>32</v>
      </c>
      <c r="C32" s="12" t="s">
        <v>32</v>
      </c>
      <c r="D32" s="12" t="s">
        <v>32</v>
      </c>
      <c r="E32" s="12" t="s">
        <v>32</v>
      </c>
      <c r="F32" s="12" t="s">
        <v>32</v>
      </c>
      <c r="G32" s="12" t="s">
        <v>32</v>
      </c>
      <c r="H32" s="12" t="s">
        <v>32</v>
      </c>
      <c r="I32" s="12" t="s">
        <v>32</v>
      </c>
      <c r="J32" s="12" t="s">
        <v>32</v>
      </c>
      <c r="K32" s="12" t="s">
        <v>32</v>
      </c>
      <c r="L32" s="18" t="str">
        <f t="shared" si="11"/>
        <v>n.a./n.r.</v>
      </c>
      <c r="M32" s="12" t="str">
        <f t="shared" si="9"/>
        <v>n.a./n.r.</v>
      </c>
      <c r="N32" s="12" t="str">
        <f t="shared" si="12"/>
        <v>n.a./n.r.</v>
      </c>
      <c r="O32" s="12" t="str">
        <f t="shared" si="13"/>
        <v>n.a./n.r.</v>
      </c>
      <c r="P32" s="12" t="str">
        <f t="shared" si="14"/>
        <v>n.a./n.r.</v>
      </c>
      <c r="Q32" s="12" t="str">
        <f t="shared" si="15"/>
        <v>n.a./n.r.</v>
      </c>
      <c r="R32" s="12" t="str">
        <f t="shared" si="16"/>
        <v>n.a./n.r.</v>
      </c>
      <c r="S32" s="12" t="str">
        <f t="shared" si="17"/>
        <v>n.a./n.r.</v>
      </c>
      <c r="T32" s="12" t="str">
        <f t="shared" si="18"/>
        <v>n.a./n.r.</v>
      </c>
      <c r="U32" s="12" t="str">
        <f t="shared" si="19"/>
        <v>n.a./n.r.</v>
      </c>
    </row>
    <row r="33" spans="1:21" x14ac:dyDescent="0.25">
      <c r="A33" s="9" t="s">
        <v>77</v>
      </c>
      <c r="B33" s="12" t="s">
        <v>32</v>
      </c>
      <c r="C33" s="12" t="s">
        <v>32</v>
      </c>
      <c r="D33" s="12" t="s">
        <v>32</v>
      </c>
      <c r="E33" s="12" t="s">
        <v>32</v>
      </c>
      <c r="F33" s="12" t="s">
        <v>32</v>
      </c>
      <c r="G33" s="12" t="s">
        <v>32</v>
      </c>
      <c r="H33" s="12" t="s">
        <v>32</v>
      </c>
      <c r="I33" s="12" t="s">
        <v>32</v>
      </c>
      <c r="J33" s="12" t="s">
        <v>32</v>
      </c>
      <c r="K33" s="12">
        <v>1E-3</v>
      </c>
      <c r="L33" s="18" t="str">
        <f t="shared" si="11"/>
        <v>n.a./n.r.</v>
      </c>
      <c r="M33" s="12" t="str">
        <f t="shared" si="9"/>
        <v>n.a./n.r.</v>
      </c>
      <c r="N33" s="12" t="str">
        <f t="shared" si="12"/>
        <v>n.a./n.r.</v>
      </c>
      <c r="O33" s="12" t="str">
        <f t="shared" si="13"/>
        <v>n.a./n.r.</v>
      </c>
      <c r="P33" s="12" t="str">
        <f t="shared" si="14"/>
        <v>n.a./n.r.</v>
      </c>
      <c r="Q33" s="12" t="str">
        <f t="shared" si="15"/>
        <v>n.a./n.r.</v>
      </c>
      <c r="R33" s="12" t="str">
        <f t="shared" si="16"/>
        <v>n.a./n.r.</v>
      </c>
      <c r="S33" s="12" t="str">
        <f t="shared" si="17"/>
        <v>n.a./n.r.</v>
      </c>
      <c r="T33" s="12" t="str">
        <f t="shared" si="18"/>
        <v>n.a./n.r.</v>
      </c>
      <c r="U33" s="12">
        <f t="shared" si="19"/>
        <v>4.3243243243243239E-2</v>
      </c>
    </row>
    <row r="34" spans="1:21" x14ac:dyDescent="0.25">
      <c r="A34" s="9" t="s">
        <v>78</v>
      </c>
      <c r="B34" s="12" t="s">
        <v>32</v>
      </c>
      <c r="C34" s="12" t="s">
        <v>32</v>
      </c>
      <c r="D34" s="12" t="s">
        <v>32</v>
      </c>
      <c r="E34" s="12" t="s">
        <v>32</v>
      </c>
      <c r="F34" s="12" t="s">
        <v>32</v>
      </c>
      <c r="G34" s="12" t="s">
        <v>32</v>
      </c>
      <c r="H34" s="12" t="s">
        <v>32</v>
      </c>
      <c r="I34" s="12" t="s">
        <v>32</v>
      </c>
      <c r="J34" s="12">
        <v>1E-3</v>
      </c>
      <c r="K34" s="12">
        <v>1E-3</v>
      </c>
      <c r="L34" s="18" t="str">
        <f t="shared" si="11"/>
        <v>n.a./n.r.</v>
      </c>
      <c r="M34" s="12" t="str">
        <f t="shared" si="9"/>
        <v>n.a./n.r.</v>
      </c>
      <c r="N34" s="12" t="str">
        <f t="shared" si="12"/>
        <v>n.a./n.r.</v>
      </c>
      <c r="O34" s="12" t="str">
        <f t="shared" si="13"/>
        <v>n.a./n.r.</v>
      </c>
      <c r="P34" s="12" t="str">
        <f t="shared" si="14"/>
        <v>n.a./n.r.</v>
      </c>
      <c r="Q34" s="12" t="str">
        <f t="shared" si="15"/>
        <v>n.a./n.r.</v>
      </c>
      <c r="R34" s="12" t="str">
        <f t="shared" si="16"/>
        <v>n.a./n.r.</v>
      </c>
      <c r="S34" s="12" t="str">
        <f t="shared" si="17"/>
        <v>n.a./n.r.</v>
      </c>
      <c r="T34" s="12">
        <f t="shared" si="18"/>
        <v>4.3243243243243239E-2</v>
      </c>
      <c r="U34" s="12">
        <f t="shared" si="19"/>
        <v>4.3243243243243239E-2</v>
      </c>
    </row>
    <row r="35" spans="1:21" x14ac:dyDescent="0.25">
      <c r="A35" s="9" t="s">
        <v>79</v>
      </c>
      <c r="B35" s="12" t="s">
        <v>32</v>
      </c>
      <c r="C35" s="12" t="s">
        <v>32</v>
      </c>
      <c r="D35" s="12" t="s">
        <v>32</v>
      </c>
      <c r="E35" s="12" t="s">
        <v>32</v>
      </c>
      <c r="F35" s="12" t="s">
        <v>32</v>
      </c>
      <c r="G35" s="12" t="s">
        <v>32</v>
      </c>
      <c r="H35" s="12" t="s">
        <v>32</v>
      </c>
      <c r="I35" s="12" t="s">
        <v>32</v>
      </c>
      <c r="J35" s="12" t="s">
        <v>32</v>
      </c>
      <c r="K35" s="12" t="s">
        <v>32</v>
      </c>
      <c r="L35" s="18" t="str">
        <f t="shared" si="11"/>
        <v>n.a./n.r.</v>
      </c>
      <c r="M35" s="12" t="str">
        <f t="shared" si="9"/>
        <v>n.a./n.r.</v>
      </c>
      <c r="N35" s="12" t="str">
        <f t="shared" si="12"/>
        <v>n.a./n.r.</v>
      </c>
      <c r="O35" s="12" t="str">
        <f t="shared" si="13"/>
        <v>n.a./n.r.</v>
      </c>
      <c r="P35" s="12" t="str">
        <f t="shared" si="14"/>
        <v>n.a./n.r.</v>
      </c>
      <c r="Q35" s="12" t="str">
        <f t="shared" si="15"/>
        <v>n.a./n.r.</v>
      </c>
      <c r="R35" s="12" t="str">
        <f t="shared" si="16"/>
        <v>n.a./n.r.</v>
      </c>
      <c r="S35" s="12" t="str">
        <f t="shared" si="17"/>
        <v>n.a./n.r.</v>
      </c>
      <c r="T35" s="12" t="str">
        <f t="shared" si="18"/>
        <v>n.a./n.r.</v>
      </c>
      <c r="U35" s="12" t="str">
        <f t="shared" si="19"/>
        <v>n.a./n.r.</v>
      </c>
    </row>
    <row r="36" spans="1:21" x14ac:dyDescent="0.25">
      <c r="A36" s="9" t="s">
        <v>80</v>
      </c>
      <c r="B36" s="12" t="s">
        <v>32</v>
      </c>
      <c r="C36" s="12" t="s">
        <v>32</v>
      </c>
      <c r="D36" s="12" t="s">
        <v>32</v>
      </c>
      <c r="E36" s="12" t="s">
        <v>32</v>
      </c>
      <c r="F36" s="12" t="s">
        <v>32</v>
      </c>
      <c r="G36" s="12" t="s">
        <v>32</v>
      </c>
      <c r="H36" s="12" t="s">
        <v>32</v>
      </c>
      <c r="I36" s="12" t="s">
        <v>32</v>
      </c>
      <c r="J36" s="12" t="s">
        <v>32</v>
      </c>
      <c r="K36" s="12" t="s">
        <v>32</v>
      </c>
      <c r="L36" s="18" t="str">
        <f t="shared" si="11"/>
        <v>n.a./n.r.</v>
      </c>
      <c r="M36" s="12" t="str">
        <f t="shared" si="9"/>
        <v>n.a./n.r.</v>
      </c>
      <c r="N36" s="12" t="str">
        <f t="shared" si="12"/>
        <v>n.a./n.r.</v>
      </c>
      <c r="O36" s="12" t="str">
        <f t="shared" si="13"/>
        <v>n.a./n.r.</v>
      </c>
      <c r="P36" s="12" t="str">
        <f t="shared" si="14"/>
        <v>n.a./n.r.</v>
      </c>
      <c r="Q36" s="12" t="str">
        <f t="shared" si="15"/>
        <v>n.a./n.r.</v>
      </c>
      <c r="R36" s="12" t="str">
        <f t="shared" si="16"/>
        <v>n.a./n.r.</v>
      </c>
      <c r="S36" s="12" t="str">
        <f t="shared" si="17"/>
        <v>n.a./n.r.</v>
      </c>
      <c r="T36" s="12" t="str">
        <f t="shared" si="18"/>
        <v>n.a./n.r.</v>
      </c>
      <c r="U36" s="12" t="str">
        <f t="shared" si="19"/>
        <v>n.a./n.r.</v>
      </c>
    </row>
    <row r="37" spans="1:21" x14ac:dyDescent="0.25">
      <c r="A37" s="9" t="s">
        <v>81</v>
      </c>
      <c r="B37" s="12" t="s">
        <v>32</v>
      </c>
      <c r="C37" s="12" t="s">
        <v>32</v>
      </c>
      <c r="D37" s="12" t="s">
        <v>32</v>
      </c>
      <c r="E37" s="12" t="s">
        <v>32</v>
      </c>
      <c r="F37" s="12" t="s">
        <v>32</v>
      </c>
      <c r="G37" s="12" t="s">
        <v>32</v>
      </c>
      <c r="H37" s="12" t="s">
        <v>32</v>
      </c>
      <c r="I37" s="12" t="s">
        <v>32</v>
      </c>
      <c r="J37" s="12" t="s">
        <v>32</v>
      </c>
      <c r="K37" s="12" t="s">
        <v>32</v>
      </c>
      <c r="L37" s="18" t="str">
        <f t="shared" si="11"/>
        <v>n.a./n.r.</v>
      </c>
      <c r="M37" s="12" t="str">
        <f t="shared" si="9"/>
        <v>n.a./n.r.</v>
      </c>
      <c r="N37" s="12" t="str">
        <f t="shared" si="12"/>
        <v>n.a./n.r.</v>
      </c>
      <c r="O37" s="12" t="str">
        <f t="shared" si="13"/>
        <v>n.a./n.r.</v>
      </c>
      <c r="P37" s="12" t="str">
        <f t="shared" si="14"/>
        <v>n.a./n.r.</v>
      </c>
      <c r="Q37" s="12" t="str">
        <f t="shared" si="15"/>
        <v>n.a./n.r.</v>
      </c>
      <c r="R37" s="12" t="str">
        <f t="shared" si="16"/>
        <v>n.a./n.r.</v>
      </c>
      <c r="S37" s="12" t="str">
        <f t="shared" si="17"/>
        <v>n.a./n.r.</v>
      </c>
      <c r="T37" s="12" t="str">
        <f t="shared" si="18"/>
        <v>n.a./n.r.</v>
      </c>
      <c r="U37" s="12" t="str">
        <f t="shared" si="19"/>
        <v>n.a./n.r.</v>
      </c>
    </row>
    <row r="38" spans="1:21" x14ac:dyDescent="0.25">
      <c r="A38" s="9" t="s">
        <v>82</v>
      </c>
      <c r="B38" s="12" t="s">
        <v>32</v>
      </c>
      <c r="C38" s="12" t="s">
        <v>32</v>
      </c>
      <c r="D38" s="12" t="s">
        <v>32</v>
      </c>
      <c r="E38" s="12" t="s">
        <v>32</v>
      </c>
      <c r="F38" s="12" t="s">
        <v>32</v>
      </c>
      <c r="G38" s="12" t="s">
        <v>32</v>
      </c>
      <c r="H38" s="12" t="s">
        <v>32</v>
      </c>
      <c r="I38" s="12" t="s">
        <v>32</v>
      </c>
      <c r="J38" s="12" t="s">
        <v>32</v>
      </c>
      <c r="K38" s="12" t="s">
        <v>32</v>
      </c>
      <c r="L38" s="18" t="str">
        <f t="shared" si="11"/>
        <v>n.a./n.r.</v>
      </c>
      <c r="M38" s="12" t="str">
        <f t="shared" si="9"/>
        <v>n.a./n.r.</v>
      </c>
      <c r="N38" s="12" t="str">
        <f t="shared" si="12"/>
        <v>n.a./n.r.</v>
      </c>
      <c r="O38" s="12" t="str">
        <f t="shared" si="13"/>
        <v>n.a./n.r.</v>
      </c>
      <c r="P38" s="12" t="str">
        <f t="shared" si="14"/>
        <v>n.a./n.r.</v>
      </c>
      <c r="Q38" s="12" t="str">
        <f t="shared" si="15"/>
        <v>n.a./n.r.</v>
      </c>
      <c r="R38" s="12" t="str">
        <f t="shared" si="16"/>
        <v>n.a./n.r.</v>
      </c>
      <c r="S38" s="12" t="str">
        <f t="shared" si="17"/>
        <v>n.a./n.r.</v>
      </c>
      <c r="T38" s="12" t="str">
        <f t="shared" si="18"/>
        <v>n.a./n.r.</v>
      </c>
      <c r="U38" s="12" t="str">
        <f t="shared" si="19"/>
        <v>n.a./n.r.</v>
      </c>
    </row>
    <row r="39" spans="1:21" x14ac:dyDescent="0.25">
      <c r="A39" s="9" t="s">
        <v>83</v>
      </c>
      <c r="B39" s="12" t="s">
        <v>32</v>
      </c>
      <c r="C39" s="12" t="s">
        <v>32</v>
      </c>
      <c r="D39" s="12" t="s">
        <v>32</v>
      </c>
      <c r="E39" s="12" t="s">
        <v>32</v>
      </c>
      <c r="F39" s="12" t="s">
        <v>32</v>
      </c>
      <c r="G39" s="12" t="s">
        <v>32</v>
      </c>
      <c r="H39" s="12" t="s">
        <v>32</v>
      </c>
      <c r="I39" s="12" t="s">
        <v>32</v>
      </c>
      <c r="J39" s="12" t="s">
        <v>32</v>
      </c>
      <c r="K39" s="12" t="s">
        <v>32</v>
      </c>
      <c r="L39" s="18" t="str">
        <f t="shared" si="11"/>
        <v>n.a./n.r.</v>
      </c>
      <c r="M39" s="12" t="str">
        <f t="shared" si="9"/>
        <v>n.a./n.r.</v>
      </c>
      <c r="N39" s="12" t="str">
        <f t="shared" si="12"/>
        <v>n.a./n.r.</v>
      </c>
      <c r="O39" s="12" t="str">
        <f t="shared" si="13"/>
        <v>n.a./n.r.</v>
      </c>
      <c r="P39" s="12" t="str">
        <f t="shared" si="14"/>
        <v>n.a./n.r.</v>
      </c>
      <c r="Q39" s="12" t="str">
        <f t="shared" si="15"/>
        <v>n.a./n.r.</v>
      </c>
      <c r="R39" s="12" t="str">
        <f t="shared" si="16"/>
        <v>n.a./n.r.</v>
      </c>
      <c r="S39" s="12" t="str">
        <f t="shared" si="17"/>
        <v>n.a./n.r.</v>
      </c>
      <c r="T39" s="12" t="str">
        <f t="shared" si="18"/>
        <v>n.a./n.r.</v>
      </c>
      <c r="U39" s="12" t="str">
        <f t="shared" si="19"/>
        <v>n.a./n.r.</v>
      </c>
    </row>
    <row r="40" spans="1:21" x14ac:dyDescent="0.25">
      <c r="A40" s="9" t="s">
        <v>84</v>
      </c>
      <c r="B40" s="12" t="s">
        <v>32</v>
      </c>
      <c r="C40" s="12" t="s">
        <v>32</v>
      </c>
      <c r="D40" s="12" t="s">
        <v>32</v>
      </c>
      <c r="E40" s="12" t="s">
        <v>32</v>
      </c>
      <c r="F40" s="12" t="s">
        <v>32</v>
      </c>
      <c r="G40" s="12" t="s">
        <v>32</v>
      </c>
      <c r="H40" s="12" t="s">
        <v>32</v>
      </c>
      <c r="I40" s="12" t="s">
        <v>32</v>
      </c>
      <c r="J40" s="12" t="s">
        <v>32</v>
      </c>
      <c r="K40" s="12" t="s">
        <v>32</v>
      </c>
      <c r="L40" s="18" t="str">
        <f t="shared" si="11"/>
        <v>n.a./n.r.</v>
      </c>
      <c r="M40" s="12" t="str">
        <f t="shared" si="9"/>
        <v>n.a./n.r.</v>
      </c>
      <c r="N40" s="12" t="str">
        <f t="shared" si="12"/>
        <v>n.a./n.r.</v>
      </c>
      <c r="O40" s="12" t="str">
        <f t="shared" si="13"/>
        <v>n.a./n.r.</v>
      </c>
      <c r="P40" s="12" t="str">
        <f t="shared" si="14"/>
        <v>n.a./n.r.</v>
      </c>
      <c r="Q40" s="12" t="str">
        <f t="shared" si="15"/>
        <v>n.a./n.r.</v>
      </c>
      <c r="R40" s="12" t="str">
        <f t="shared" si="16"/>
        <v>n.a./n.r.</v>
      </c>
      <c r="S40" s="12" t="str">
        <f t="shared" si="17"/>
        <v>n.a./n.r.</v>
      </c>
      <c r="T40" s="12" t="str">
        <f t="shared" si="18"/>
        <v>n.a./n.r.</v>
      </c>
      <c r="U40" s="12" t="str">
        <f t="shared" si="19"/>
        <v>n.a./n.r.</v>
      </c>
    </row>
    <row r="41" spans="1:21" x14ac:dyDescent="0.25">
      <c r="A41" s="9" t="s">
        <v>85</v>
      </c>
      <c r="B41" s="12" t="s">
        <v>32</v>
      </c>
      <c r="C41" s="12" t="s">
        <v>32</v>
      </c>
      <c r="D41" s="12" t="s">
        <v>32</v>
      </c>
      <c r="E41" s="12" t="s">
        <v>32</v>
      </c>
      <c r="F41" s="12" t="s">
        <v>32</v>
      </c>
      <c r="G41" s="12" t="s">
        <v>32</v>
      </c>
      <c r="H41" s="12" t="s">
        <v>32</v>
      </c>
      <c r="I41" s="12" t="s">
        <v>32</v>
      </c>
      <c r="J41" s="12" t="s">
        <v>32</v>
      </c>
      <c r="K41" s="12" t="s">
        <v>32</v>
      </c>
      <c r="L41" s="18" t="str">
        <f t="shared" si="11"/>
        <v>n.a./n.r.</v>
      </c>
      <c r="M41" s="12" t="str">
        <f t="shared" si="9"/>
        <v>n.a./n.r.</v>
      </c>
      <c r="N41" s="12" t="str">
        <f t="shared" si="12"/>
        <v>n.a./n.r.</v>
      </c>
      <c r="O41" s="12" t="str">
        <f t="shared" si="13"/>
        <v>n.a./n.r.</v>
      </c>
      <c r="P41" s="12" t="str">
        <f t="shared" si="14"/>
        <v>n.a./n.r.</v>
      </c>
      <c r="Q41" s="12" t="str">
        <f t="shared" si="15"/>
        <v>n.a./n.r.</v>
      </c>
      <c r="R41" s="12" t="str">
        <f t="shared" si="16"/>
        <v>n.a./n.r.</v>
      </c>
      <c r="S41" s="12" t="str">
        <f t="shared" si="17"/>
        <v>n.a./n.r.</v>
      </c>
      <c r="T41" s="12" t="str">
        <f t="shared" si="18"/>
        <v>n.a./n.r.</v>
      </c>
      <c r="U41" s="12" t="str">
        <f t="shared" si="19"/>
        <v>n.a./n.r.</v>
      </c>
    </row>
    <row r="42" spans="1:21" x14ac:dyDescent="0.25">
      <c r="A42" s="9" t="s">
        <v>86</v>
      </c>
      <c r="B42" s="12" t="s">
        <v>32</v>
      </c>
      <c r="C42" s="12" t="s">
        <v>32</v>
      </c>
      <c r="D42" s="12" t="s">
        <v>32</v>
      </c>
      <c r="E42" s="12" t="s">
        <v>32</v>
      </c>
      <c r="F42" s="12" t="s">
        <v>32</v>
      </c>
      <c r="G42" s="12" t="s">
        <v>32</v>
      </c>
      <c r="H42" s="12" t="s">
        <v>32</v>
      </c>
      <c r="I42" s="12" t="s">
        <v>32</v>
      </c>
      <c r="J42" s="12" t="s">
        <v>32</v>
      </c>
      <c r="K42" s="12" t="s">
        <v>32</v>
      </c>
      <c r="L42" s="18" t="str">
        <f t="shared" si="11"/>
        <v>n.a./n.r.</v>
      </c>
      <c r="M42" s="12" t="str">
        <f t="shared" si="9"/>
        <v>n.a./n.r.</v>
      </c>
      <c r="N42" s="12" t="str">
        <f t="shared" si="12"/>
        <v>n.a./n.r.</v>
      </c>
      <c r="O42" s="12" t="str">
        <f t="shared" si="13"/>
        <v>n.a./n.r.</v>
      </c>
      <c r="P42" s="12" t="str">
        <f t="shared" si="14"/>
        <v>n.a./n.r.</v>
      </c>
      <c r="Q42" s="12" t="str">
        <f t="shared" si="15"/>
        <v>n.a./n.r.</v>
      </c>
      <c r="R42" s="12" t="str">
        <f t="shared" si="16"/>
        <v>n.a./n.r.</v>
      </c>
      <c r="S42" s="12" t="str">
        <f t="shared" si="17"/>
        <v>n.a./n.r.</v>
      </c>
      <c r="T42" s="12" t="str">
        <f t="shared" si="18"/>
        <v>n.a./n.r.</v>
      </c>
      <c r="U42" s="12" t="str">
        <f t="shared" si="19"/>
        <v>n.a./n.r.</v>
      </c>
    </row>
    <row r="43" spans="1:21" x14ac:dyDescent="0.25">
      <c r="A43" s="9" t="s">
        <v>87</v>
      </c>
      <c r="B43" s="12" t="s">
        <v>32</v>
      </c>
      <c r="C43" s="12" t="s">
        <v>32</v>
      </c>
      <c r="D43" s="12" t="s">
        <v>32</v>
      </c>
      <c r="E43" s="12" t="s">
        <v>32</v>
      </c>
      <c r="F43" s="12" t="s">
        <v>32</v>
      </c>
      <c r="G43" s="12" t="s">
        <v>32</v>
      </c>
      <c r="H43" s="12" t="s">
        <v>32</v>
      </c>
      <c r="I43" s="12" t="s">
        <v>32</v>
      </c>
      <c r="J43" s="12" t="s">
        <v>32</v>
      </c>
      <c r="K43" s="12" t="s">
        <v>32</v>
      </c>
      <c r="L43" s="18" t="str">
        <f t="shared" si="11"/>
        <v>n.a./n.r.</v>
      </c>
      <c r="M43" s="12" t="str">
        <f t="shared" si="9"/>
        <v>n.a./n.r.</v>
      </c>
      <c r="N43" s="12" t="str">
        <f t="shared" si="12"/>
        <v>n.a./n.r.</v>
      </c>
      <c r="O43" s="12" t="str">
        <f t="shared" si="13"/>
        <v>n.a./n.r.</v>
      </c>
      <c r="P43" s="12" t="str">
        <f t="shared" si="14"/>
        <v>n.a./n.r.</v>
      </c>
      <c r="Q43" s="12" t="str">
        <f t="shared" si="15"/>
        <v>n.a./n.r.</v>
      </c>
      <c r="R43" s="12" t="str">
        <f t="shared" si="16"/>
        <v>n.a./n.r.</v>
      </c>
      <c r="S43" s="12" t="str">
        <f t="shared" si="17"/>
        <v>n.a./n.r.</v>
      </c>
      <c r="T43" s="12" t="str">
        <f t="shared" si="18"/>
        <v>n.a./n.r.</v>
      </c>
      <c r="U43" s="12" t="str">
        <f t="shared" si="19"/>
        <v>n.a./n.r.</v>
      </c>
    </row>
    <row r="44" spans="1:21" x14ac:dyDescent="0.25">
      <c r="A44" s="9" t="s">
        <v>88</v>
      </c>
      <c r="B44" s="12" t="s">
        <v>32</v>
      </c>
      <c r="C44" s="12" t="s">
        <v>32</v>
      </c>
      <c r="D44" s="12" t="s">
        <v>32</v>
      </c>
      <c r="E44" s="12" t="s">
        <v>32</v>
      </c>
      <c r="F44" s="12" t="s">
        <v>32</v>
      </c>
      <c r="G44" s="12" t="s">
        <v>32</v>
      </c>
      <c r="H44" s="12" t="s">
        <v>32</v>
      </c>
      <c r="I44" s="12" t="s">
        <v>32</v>
      </c>
      <c r="J44" s="12" t="s">
        <v>32</v>
      </c>
      <c r="K44" s="12" t="s">
        <v>32</v>
      </c>
      <c r="L44" s="18" t="str">
        <f t="shared" si="11"/>
        <v>n.a./n.r.</v>
      </c>
      <c r="M44" s="12" t="str">
        <f t="shared" si="9"/>
        <v>n.a./n.r.</v>
      </c>
      <c r="N44" s="12" t="str">
        <f t="shared" si="12"/>
        <v>n.a./n.r.</v>
      </c>
      <c r="O44" s="12" t="str">
        <f t="shared" si="13"/>
        <v>n.a./n.r.</v>
      </c>
      <c r="P44" s="12" t="str">
        <f t="shared" si="14"/>
        <v>n.a./n.r.</v>
      </c>
      <c r="Q44" s="12" t="str">
        <f t="shared" si="15"/>
        <v>n.a./n.r.</v>
      </c>
      <c r="R44" s="12" t="str">
        <f t="shared" si="16"/>
        <v>n.a./n.r.</v>
      </c>
      <c r="S44" s="12" t="str">
        <f t="shared" si="17"/>
        <v>n.a./n.r.</v>
      </c>
      <c r="T44" s="12" t="str">
        <f t="shared" si="18"/>
        <v>n.a./n.r.</v>
      </c>
      <c r="U44" s="12" t="str">
        <f t="shared" si="19"/>
        <v>n.a./n.r.</v>
      </c>
    </row>
    <row r="45" spans="1:21" x14ac:dyDescent="0.25">
      <c r="A45" s="9" t="s">
        <v>89</v>
      </c>
      <c r="B45" s="12" t="s">
        <v>32</v>
      </c>
      <c r="C45" s="12" t="s">
        <v>32</v>
      </c>
      <c r="D45" s="12" t="s">
        <v>32</v>
      </c>
      <c r="E45" s="12" t="s">
        <v>32</v>
      </c>
      <c r="F45" s="12" t="s">
        <v>32</v>
      </c>
      <c r="G45" s="12" t="s">
        <v>32</v>
      </c>
      <c r="H45" s="12" t="s">
        <v>32</v>
      </c>
      <c r="I45" s="12" t="s">
        <v>32</v>
      </c>
      <c r="J45" s="12" t="s">
        <v>32</v>
      </c>
      <c r="K45" s="12" t="s">
        <v>32</v>
      </c>
      <c r="L45" s="18" t="str">
        <f t="shared" si="11"/>
        <v>n.a./n.r.</v>
      </c>
      <c r="M45" s="12" t="str">
        <f t="shared" si="9"/>
        <v>n.a./n.r.</v>
      </c>
      <c r="N45" s="12" t="str">
        <f t="shared" si="12"/>
        <v>n.a./n.r.</v>
      </c>
      <c r="O45" s="12" t="str">
        <f t="shared" si="13"/>
        <v>n.a./n.r.</v>
      </c>
      <c r="P45" s="12" t="str">
        <f t="shared" si="14"/>
        <v>n.a./n.r.</v>
      </c>
      <c r="Q45" s="12" t="str">
        <f t="shared" si="15"/>
        <v>n.a./n.r.</v>
      </c>
      <c r="R45" s="12" t="str">
        <f t="shared" si="16"/>
        <v>n.a./n.r.</v>
      </c>
      <c r="S45" s="12" t="str">
        <f t="shared" si="17"/>
        <v>n.a./n.r.</v>
      </c>
      <c r="T45" s="12" t="str">
        <f t="shared" si="18"/>
        <v>n.a./n.r.</v>
      </c>
      <c r="U45" s="12" t="str">
        <f t="shared" si="19"/>
        <v>n.a./n.r.</v>
      </c>
    </row>
    <row r="46" spans="1:21" x14ac:dyDescent="0.25">
      <c r="A46" s="9" t="s">
        <v>90</v>
      </c>
      <c r="B46" s="12" t="s">
        <v>32</v>
      </c>
      <c r="C46" s="12" t="s">
        <v>32</v>
      </c>
      <c r="D46" s="12" t="s">
        <v>32</v>
      </c>
      <c r="E46" s="12" t="s">
        <v>32</v>
      </c>
      <c r="F46" s="12" t="s">
        <v>32</v>
      </c>
      <c r="G46" s="12" t="s">
        <v>32</v>
      </c>
      <c r="H46" s="12" t="s">
        <v>32</v>
      </c>
      <c r="I46" s="12" t="s">
        <v>32</v>
      </c>
      <c r="J46" s="12" t="s">
        <v>32</v>
      </c>
      <c r="K46" s="12" t="s">
        <v>32</v>
      </c>
      <c r="L46" s="18" t="str">
        <f t="shared" si="11"/>
        <v>n.a./n.r.</v>
      </c>
      <c r="M46" s="12" t="str">
        <f t="shared" si="9"/>
        <v>n.a./n.r.</v>
      </c>
      <c r="N46" s="12" t="str">
        <f t="shared" si="12"/>
        <v>n.a./n.r.</v>
      </c>
      <c r="O46" s="12" t="str">
        <f t="shared" si="13"/>
        <v>n.a./n.r.</v>
      </c>
      <c r="P46" s="12" t="str">
        <f t="shared" si="14"/>
        <v>n.a./n.r.</v>
      </c>
      <c r="Q46" s="12" t="str">
        <f t="shared" si="15"/>
        <v>n.a./n.r.</v>
      </c>
      <c r="R46" s="12" t="str">
        <f t="shared" si="16"/>
        <v>n.a./n.r.</v>
      </c>
      <c r="S46" s="12" t="str">
        <f t="shared" si="17"/>
        <v>n.a./n.r.</v>
      </c>
      <c r="T46" s="12" t="str">
        <f t="shared" si="18"/>
        <v>n.a./n.r.</v>
      </c>
      <c r="U46" s="12" t="str">
        <f t="shared" si="19"/>
        <v>n.a./n.r.</v>
      </c>
    </row>
    <row r="47" spans="1:21" s="13" customFormat="1" x14ac:dyDescent="0.25">
      <c r="A47" s="13" t="s">
        <v>91</v>
      </c>
      <c r="B47" s="15">
        <v>1</v>
      </c>
      <c r="C47" s="15">
        <v>1</v>
      </c>
      <c r="D47" s="15">
        <v>1</v>
      </c>
      <c r="E47" s="15">
        <v>1</v>
      </c>
      <c r="F47" s="15">
        <v>1</v>
      </c>
      <c r="G47" s="15">
        <v>1</v>
      </c>
      <c r="H47" s="15">
        <v>1</v>
      </c>
      <c r="I47" s="15">
        <v>1</v>
      </c>
      <c r="J47" s="15">
        <v>1</v>
      </c>
      <c r="K47" s="15">
        <v>1</v>
      </c>
      <c r="L47" s="23"/>
      <c r="M47" s="15"/>
      <c r="N47" s="15"/>
      <c r="O47" s="15"/>
      <c r="P47" s="15"/>
      <c r="Q47" s="15"/>
      <c r="R47" s="15"/>
      <c r="S47" s="15"/>
      <c r="T47" s="15"/>
      <c r="U47" s="15"/>
    </row>
    <row r="48" spans="1:21" x14ac:dyDescent="0.25">
      <c r="A48" s="9" t="s">
        <v>92</v>
      </c>
      <c r="B48" s="12" t="s">
        <v>32</v>
      </c>
      <c r="C48" s="12" t="s">
        <v>32</v>
      </c>
      <c r="D48" s="12" t="s">
        <v>32</v>
      </c>
      <c r="E48" s="12" t="s">
        <v>32</v>
      </c>
      <c r="F48" s="12" t="s">
        <v>32</v>
      </c>
      <c r="G48" s="12" t="s">
        <v>32</v>
      </c>
      <c r="H48" s="12" t="s">
        <v>32</v>
      </c>
      <c r="I48" s="12" t="s">
        <v>32</v>
      </c>
      <c r="J48" s="12" t="s">
        <v>32</v>
      </c>
      <c r="K48" s="12" t="s">
        <v>32</v>
      </c>
      <c r="L48" s="18" t="str">
        <f t="shared" ref="L48:L64" si="20">IF(B48="n.a./n.r.","n.a./n.r.",B48/$L$2*1000)</f>
        <v>n.a./n.r.</v>
      </c>
      <c r="M48" s="12" t="str">
        <f t="shared" si="9"/>
        <v>n.a./n.r.</v>
      </c>
      <c r="N48" s="12" t="str">
        <f t="shared" ref="N48:N64" si="21">IF(D48="n.a./n.r.","n.a./n.r.",D48/$L$2*1000)</f>
        <v>n.a./n.r.</v>
      </c>
      <c r="O48" s="12" t="str">
        <f t="shared" ref="O48:O64" si="22">IF(E48="n.a./n.r.","n.a./n.r.",E48/$L$2*1000)</f>
        <v>n.a./n.r.</v>
      </c>
      <c r="P48" s="12" t="str">
        <f t="shared" ref="P48:P64" si="23">IF(F48="n.a./n.r.","n.a./n.r.",F48/$L$2*1000)</f>
        <v>n.a./n.r.</v>
      </c>
      <c r="Q48" s="12" t="str">
        <f t="shared" ref="Q48:Q64" si="24">IF(G48="n.a./n.r.","n.a./n.r.",G48/$L$2*1000)</f>
        <v>n.a./n.r.</v>
      </c>
      <c r="R48" s="12" t="str">
        <f t="shared" ref="R48:R64" si="25">IF(H48="n.a./n.r.","n.a./n.r.",H48/$L$2*1000)</f>
        <v>n.a./n.r.</v>
      </c>
      <c r="S48" s="12" t="str">
        <f t="shared" ref="S48:S64" si="26">IF(I48="n.a./n.r.","n.a./n.r.",I48/$L$2*1000)</f>
        <v>n.a./n.r.</v>
      </c>
      <c r="T48" s="12" t="str">
        <f t="shared" ref="T48:T64" si="27">IF(J48="n.a./n.r.","n.a./n.r.",J48/$L$2*1000)</f>
        <v>n.a./n.r.</v>
      </c>
      <c r="U48" s="12" t="str">
        <f t="shared" ref="U48:U64" si="28">IF(K48="n.a./n.r.","n.a./n.r.",K48/$L$2*1000)</f>
        <v>n.a./n.r.</v>
      </c>
    </row>
    <row r="49" spans="1:21" x14ac:dyDescent="0.25">
      <c r="A49" s="9" t="s">
        <v>93</v>
      </c>
      <c r="B49" s="12" t="s">
        <v>32</v>
      </c>
      <c r="C49" s="12" t="s">
        <v>32</v>
      </c>
      <c r="D49" s="12" t="s">
        <v>32</v>
      </c>
      <c r="E49" s="12" t="s">
        <v>32</v>
      </c>
      <c r="F49" s="12" t="s">
        <v>32</v>
      </c>
      <c r="G49" s="12" t="s">
        <v>32</v>
      </c>
      <c r="H49" s="12" t="s">
        <v>32</v>
      </c>
      <c r="I49" s="12" t="s">
        <v>32</v>
      </c>
      <c r="J49" s="12" t="s">
        <v>32</v>
      </c>
      <c r="K49" s="12" t="s">
        <v>32</v>
      </c>
      <c r="L49" s="18" t="str">
        <f t="shared" si="20"/>
        <v>n.a./n.r.</v>
      </c>
      <c r="M49" s="12" t="str">
        <f t="shared" si="9"/>
        <v>n.a./n.r.</v>
      </c>
      <c r="N49" s="12" t="str">
        <f t="shared" si="21"/>
        <v>n.a./n.r.</v>
      </c>
      <c r="O49" s="12" t="str">
        <f t="shared" si="22"/>
        <v>n.a./n.r.</v>
      </c>
      <c r="P49" s="12" t="str">
        <f t="shared" si="23"/>
        <v>n.a./n.r.</v>
      </c>
      <c r="Q49" s="12" t="str">
        <f t="shared" si="24"/>
        <v>n.a./n.r.</v>
      </c>
      <c r="R49" s="12" t="str">
        <f t="shared" si="25"/>
        <v>n.a./n.r.</v>
      </c>
      <c r="S49" s="12" t="str">
        <f t="shared" si="26"/>
        <v>n.a./n.r.</v>
      </c>
      <c r="T49" s="12" t="str">
        <f t="shared" si="27"/>
        <v>n.a./n.r.</v>
      </c>
      <c r="U49" s="12" t="str">
        <f t="shared" si="28"/>
        <v>n.a./n.r.</v>
      </c>
    </row>
    <row r="50" spans="1:21" x14ac:dyDescent="0.25">
      <c r="A50" s="9" t="s">
        <v>94</v>
      </c>
      <c r="B50" s="12" t="s">
        <v>32</v>
      </c>
      <c r="C50" s="12" t="s">
        <v>32</v>
      </c>
      <c r="D50" s="12" t="s">
        <v>32</v>
      </c>
      <c r="E50" s="12" t="s">
        <v>32</v>
      </c>
      <c r="F50" s="12" t="s">
        <v>32</v>
      </c>
      <c r="G50" s="12" t="s">
        <v>32</v>
      </c>
      <c r="H50" s="12" t="s">
        <v>32</v>
      </c>
      <c r="I50" s="12" t="s">
        <v>32</v>
      </c>
      <c r="J50" s="12" t="s">
        <v>32</v>
      </c>
      <c r="K50" s="12" t="s">
        <v>32</v>
      </c>
      <c r="L50" s="18" t="str">
        <f t="shared" si="20"/>
        <v>n.a./n.r.</v>
      </c>
      <c r="M50" s="12" t="str">
        <f t="shared" si="9"/>
        <v>n.a./n.r.</v>
      </c>
      <c r="N50" s="12" t="str">
        <f t="shared" si="21"/>
        <v>n.a./n.r.</v>
      </c>
      <c r="O50" s="12" t="str">
        <f t="shared" si="22"/>
        <v>n.a./n.r.</v>
      </c>
      <c r="P50" s="12" t="str">
        <f t="shared" si="23"/>
        <v>n.a./n.r.</v>
      </c>
      <c r="Q50" s="12" t="str">
        <f t="shared" si="24"/>
        <v>n.a./n.r.</v>
      </c>
      <c r="R50" s="12" t="str">
        <f t="shared" si="25"/>
        <v>n.a./n.r.</v>
      </c>
      <c r="S50" s="12" t="str">
        <f t="shared" si="26"/>
        <v>n.a./n.r.</v>
      </c>
      <c r="T50" s="12" t="str">
        <f t="shared" si="27"/>
        <v>n.a./n.r.</v>
      </c>
      <c r="U50" s="12" t="str">
        <f t="shared" si="28"/>
        <v>n.a./n.r.</v>
      </c>
    </row>
    <row r="51" spans="1:21" x14ac:dyDescent="0.25">
      <c r="A51" s="9" t="s">
        <v>95</v>
      </c>
      <c r="B51" s="12" t="s">
        <v>32</v>
      </c>
      <c r="C51" s="12" t="s">
        <v>32</v>
      </c>
      <c r="D51" s="12" t="s">
        <v>32</v>
      </c>
      <c r="E51" s="12" t="s">
        <v>32</v>
      </c>
      <c r="F51" s="12" t="s">
        <v>32</v>
      </c>
      <c r="G51" s="12" t="s">
        <v>32</v>
      </c>
      <c r="H51" s="12" t="s">
        <v>32</v>
      </c>
      <c r="I51" s="12" t="s">
        <v>32</v>
      </c>
      <c r="J51" s="12" t="s">
        <v>32</v>
      </c>
      <c r="K51" s="12" t="s">
        <v>32</v>
      </c>
      <c r="L51" s="18" t="str">
        <f t="shared" si="20"/>
        <v>n.a./n.r.</v>
      </c>
      <c r="M51" s="12" t="str">
        <f t="shared" si="9"/>
        <v>n.a./n.r.</v>
      </c>
      <c r="N51" s="12" t="str">
        <f t="shared" si="21"/>
        <v>n.a./n.r.</v>
      </c>
      <c r="O51" s="12" t="str">
        <f t="shared" si="22"/>
        <v>n.a./n.r.</v>
      </c>
      <c r="P51" s="12" t="str">
        <f t="shared" si="23"/>
        <v>n.a./n.r.</v>
      </c>
      <c r="Q51" s="12" t="str">
        <f t="shared" si="24"/>
        <v>n.a./n.r.</v>
      </c>
      <c r="R51" s="12" t="str">
        <f t="shared" si="25"/>
        <v>n.a./n.r.</v>
      </c>
      <c r="S51" s="12" t="str">
        <f t="shared" si="26"/>
        <v>n.a./n.r.</v>
      </c>
      <c r="T51" s="12" t="str">
        <f t="shared" si="27"/>
        <v>n.a./n.r.</v>
      </c>
      <c r="U51" s="12" t="str">
        <f t="shared" si="28"/>
        <v>n.a./n.r.</v>
      </c>
    </row>
    <row r="52" spans="1:21" x14ac:dyDescent="0.25">
      <c r="A52" s="9" t="s">
        <v>96</v>
      </c>
      <c r="B52" s="12">
        <v>0</v>
      </c>
      <c r="C52" s="12" t="s">
        <v>32</v>
      </c>
      <c r="D52" s="12" t="s">
        <v>32</v>
      </c>
      <c r="E52" s="12" t="s">
        <v>32</v>
      </c>
      <c r="F52" s="12" t="s">
        <v>32</v>
      </c>
      <c r="G52" s="12" t="s">
        <v>32</v>
      </c>
      <c r="H52" s="12" t="s">
        <v>32</v>
      </c>
      <c r="I52" s="12" t="s">
        <v>32</v>
      </c>
      <c r="J52" s="12" t="s">
        <v>32</v>
      </c>
      <c r="K52" s="12" t="s">
        <v>32</v>
      </c>
      <c r="L52" s="18">
        <f t="shared" si="20"/>
        <v>0</v>
      </c>
      <c r="M52" s="12" t="str">
        <f t="shared" si="9"/>
        <v>n.a./n.r.</v>
      </c>
      <c r="N52" s="12" t="str">
        <f t="shared" si="21"/>
        <v>n.a./n.r.</v>
      </c>
      <c r="O52" s="12" t="str">
        <f t="shared" si="22"/>
        <v>n.a./n.r.</v>
      </c>
      <c r="P52" s="12" t="str">
        <f t="shared" si="23"/>
        <v>n.a./n.r.</v>
      </c>
      <c r="Q52" s="12" t="str">
        <f t="shared" si="24"/>
        <v>n.a./n.r.</v>
      </c>
      <c r="R52" s="12" t="str">
        <f t="shared" si="25"/>
        <v>n.a./n.r.</v>
      </c>
      <c r="S52" s="12" t="str">
        <f t="shared" si="26"/>
        <v>n.a./n.r.</v>
      </c>
      <c r="T52" s="12" t="str">
        <f t="shared" si="27"/>
        <v>n.a./n.r.</v>
      </c>
      <c r="U52" s="12" t="str">
        <f t="shared" si="28"/>
        <v>n.a./n.r.</v>
      </c>
    </row>
    <row r="53" spans="1:21" x14ac:dyDescent="0.25">
      <c r="A53" s="9" t="s">
        <v>97</v>
      </c>
      <c r="B53" s="12" t="s">
        <v>32</v>
      </c>
      <c r="C53" s="12" t="s">
        <v>32</v>
      </c>
      <c r="D53" s="12" t="s">
        <v>32</v>
      </c>
      <c r="E53" s="12" t="s">
        <v>32</v>
      </c>
      <c r="F53" s="12" t="s">
        <v>32</v>
      </c>
      <c r="G53" s="12" t="s">
        <v>32</v>
      </c>
      <c r="H53" s="12" t="s">
        <v>32</v>
      </c>
      <c r="I53" s="12" t="s">
        <v>32</v>
      </c>
      <c r="J53" s="12" t="s">
        <v>32</v>
      </c>
      <c r="K53" s="12" t="s">
        <v>32</v>
      </c>
      <c r="L53" s="18" t="str">
        <f t="shared" si="20"/>
        <v>n.a./n.r.</v>
      </c>
      <c r="M53" s="12" t="str">
        <f t="shared" si="9"/>
        <v>n.a./n.r.</v>
      </c>
      <c r="N53" s="12" t="str">
        <f t="shared" si="21"/>
        <v>n.a./n.r.</v>
      </c>
      <c r="O53" s="12" t="str">
        <f t="shared" si="22"/>
        <v>n.a./n.r.</v>
      </c>
      <c r="P53" s="12" t="str">
        <f t="shared" si="23"/>
        <v>n.a./n.r.</v>
      </c>
      <c r="Q53" s="12" t="str">
        <f t="shared" si="24"/>
        <v>n.a./n.r.</v>
      </c>
      <c r="R53" s="12" t="str">
        <f t="shared" si="25"/>
        <v>n.a./n.r.</v>
      </c>
      <c r="S53" s="12" t="str">
        <f t="shared" si="26"/>
        <v>n.a./n.r.</v>
      </c>
      <c r="T53" s="12" t="str">
        <f t="shared" si="27"/>
        <v>n.a./n.r.</v>
      </c>
      <c r="U53" s="12" t="str">
        <f t="shared" si="28"/>
        <v>n.a./n.r.</v>
      </c>
    </row>
    <row r="54" spans="1:21" x14ac:dyDescent="0.25">
      <c r="A54" s="9" t="s">
        <v>98</v>
      </c>
      <c r="B54" s="12" t="s">
        <v>32</v>
      </c>
      <c r="C54" s="12" t="s">
        <v>32</v>
      </c>
      <c r="D54" s="12" t="s">
        <v>32</v>
      </c>
      <c r="E54" s="12" t="s">
        <v>32</v>
      </c>
      <c r="F54" s="12" t="s">
        <v>32</v>
      </c>
      <c r="G54" s="12" t="s">
        <v>32</v>
      </c>
      <c r="H54" s="12" t="s">
        <v>32</v>
      </c>
      <c r="I54" s="12" t="s">
        <v>32</v>
      </c>
      <c r="J54" s="12" t="s">
        <v>32</v>
      </c>
      <c r="K54" s="12" t="s">
        <v>32</v>
      </c>
      <c r="L54" s="18" t="str">
        <f t="shared" si="20"/>
        <v>n.a./n.r.</v>
      </c>
      <c r="M54" s="12" t="str">
        <f t="shared" si="9"/>
        <v>n.a./n.r.</v>
      </c>
      <c r="N54" s="12" t="str">
        <f t="shared" si="21"/>
        <v>n.a./n.r.</v>
      </c>
      <c r="O54" s="12" t="str">
        <f t="shared" si="22"/>
        <v>n.a./n.r.</v>
      </c>
      <c r="P54" s="12" t="str">
        <f t="shared" si="23"/>
        <v>n.a./n.r.</v>
      </c>
      <c r="Q54" s="12" t="str">
        <f t="shared" si="24"/>
        <v>n.a./n.r.</v>
      </c>
      <c r="R54" s="12" t="str">
        <f t="shared" si="25"/>
        <v>n.a./n.r.</v>
      </c>
      <c r="S54" s="12" t="str">
        <f t="shared" si="26"/>
        <v>n.a./n.r.</v>
      </c>
      <c r="T54" s="12" t="str">
        <f t="shared" si="27"/>
        <v>n.a./n.r.</v>
      </c>
      <c r="U54" s="12" t="str">
        <f t="shared" si="28"/>
        <v>n.a./n.r.</v>
      </c>
    </row>
    <row r="55" spans="1:21" x14ac:dyDescent="0.25">
      <c r="A55" s="9" t="s">
        <v>99</v>
      </c>
      <c r="B55" s="12" t="s">
        <v>32</v>
      </c>
      <c r="C55" s="12" t="s">
        <v>32</v>
      </c>
      <c r="D55" s="12" t="s">
        <v>32</v>
      </c>
      <c r="E55" s="12" t="s">
        <v>32</v>
      </c>
      <c r="F55" s="12" t="s">
        <v>32</v>
      </c>
      <c r="G55" s="12">
        <v>2E-3</v>
      </c>
      <c r="H55" s="12" t="s">
        <v>32</v>
      </c>
      <c r="I55" s="12">
        <v>2E-3</v>
      </c>
      <c r="J55" s="12" t="s">
        <v>32</v>
      </c>
      <c r="K55" s="12">
        <v>1E-3</v>
      </c>
      <c r="L55" s="18" t="str">
        <f t="shared" si="20"/>
        <v>n.a./n.r.</v>
      </c>
      <c r="M55" s="12" t="str">
        <f t="shared" si="9"/>
        <v>n.a./n.r.</v>
      </c>
      <c r="N55" s="12" t="str">
        <f t="shared" si="21"/>
        <v>n.a./n.r.</v>
      </c>
      <c r="O55" s="12" t="str">
        <f t="shared" si="22"/>
        <v>n.a./n.r.</v>
      </c>
      <c r="P55" s="12" t="str">
        <f t="shared" si="23"/>
        <v>n.a./n.r.</v>
      </c>
      <c r="Q55" s="12">
        <f t="shared" si="24"/>
        <v>8.6486486486486477E-2</v>
      </c>
      <c r="R55" s="12" t="str">
        <f t="shared" si="25"/>
        <v>n.a./n.r.</v>
      </c>
      <c r="S55" s="12">
        <f t="shared" si="26"/>
        <v>8.6486486486486477E-2</v>
      </c>
      <c r="T55" s="12" t="str">
        <f t="shared" si="27"/>
        <v>n.a./n.r.</v>
      </c>
      <c r="U55" s="12">
        <f t="shared" si="28"/>
        <v>4.3243243243243239E-2</v>
      </c>
    </row>
    <row r="56" spans="1:21" x14ac:dyDescent="0.25">
      <c r="A56" s="9" t="s">
        <v>100</v>
      </c>
      <c r="B56" s="12" t="s">
        <v>32</v>
      </c>
      <c r="C56" s="12" t="s">
        <v>32</v>
      </c>
      <c r="D56" s="12" t="s">
        <v>32</v>
      </c>
      <c r="E56" s="12" t="s">
        <v>32</v>
      </c>
      <c r="F56" s="12" t="s">
        <v>32</v>
      </c>
      <c r="G56" s="12" t="s">
        <v>32</v>
      </c>
      <c r="H56" s="12" t="s">
        <v>32</v>
      </c>
      <c r="I56" s="12" t="s">
        <v>32</v>
      </c>
      <c r="J56" s="12" t="s">
        <v>32</v>
      </c>
      <c r="K56" s="12" t="s">
        <v>32</v>
      </c>
      <c r="L56" s="18" t="str">
        <f t="shared" si="20"/>
        <v>n.a./n.r.</v>
      </c>
      <c r="M56" s="12" t="str">
        <f t="shared" si="9"/>
        <v>n.a./n.r.</v>
      </c>
      <c r="N56" s="12" t="str">
        <f t="shared" si="21"/>
        <v>n.a./n.r.</v>
      </c>
      <c r="O56" s="12" t="str">
        <f t="shared" si="22"/>
        <v>n.a./n.r.</v>
      </c>
      <c r="P56" s="12" t="str">
        <f t="shared" si="23"/>
        <v>n.a./n.r.</v>
      </c>
      <c r="Q56" s="12" t="str">
        <f t="shared" si="24"/>
        <v>n.a./n.r.</v>
      </c>
      <c r="R56" s="12" t="str">
        <f t="shared" si="25"/>
        <v>n.a./n.r.</v>
      </c>
      <c r="S56" s="12" t="str">
        <f t="shared" si="26"/>
        <v>n.a./n.r.</v>
      </c>
      <c r="T56" s="12" t="str">
        <f t="shared" si="27"/>
        <v>n.a./n.r.</v>
      </c>
      <c r="U56" s="12" t="str">
        <f t="shared" si="28"/>
        <v>n.a./n.r.</v>
      </c>
    </row>
    <row r="57" spans="1:21" x14ac:dyDescent="0.25">
      <c r="A57" s="9" t="s">
        <v>101</v>
      </c>
      <c r="B57" s="12" t="s">
        <v>32</v>
      </c>
      <c r="C57" s="12" t="s">
        <v>32</v>
      </c>
      <c r="D57" s="12" t="s">
        <v>32</v>
      </c>
      <c r="E57" s="12" t="s">
        <v>32</v>
      </c>
      <c r="F57" s="12" t="s">
        <v>32</v>
      </c>
      <c r="G57" s="12" t="s">
        <v>32</v>
      </c>
      <c r="H57" s="12" t="s">
        <v>32</v>
      </c>
      <c r="I57" s="12" t="s">
        <v>32</v>
      </c>
      <c r="J57" s="12" t="s">
        <v>32</v>
      </c>
      <c r="K57" s="12" t="s">
        <v>32</v>
      </c>
      <c r="L57" s="18" t="str">
        <f t="shared" si="20"/>
        <v>n.a./n.r.</v>
      </c>
      <c r="M57" s="12" t="str">
        <f t="shared" si="9"/>
        <v>n.a./n.r.</v>
      </c>
      <c r="N57" s="12" t="str">
        <f t="shared" si="21"/>
        <v>n.a./n.r.</v>
      </c>
      <c r="O57" s="12" t="str">
        <f t="shared" si="22"/>
        <v>n.a./n.r.</v>
      </c>
      <c r="P57" s="12" t="str">
        <f t="shared" si="23"/>
        <v>n.a./n.r.</v>
      </c>
      <c r="Q57" s="12" t="str">
        <f t="shared" si="24"/>
        <v>n.a./n.r.</v>
      </c>
      <c r="R57" s="12" t="str">
        <f t="shared" si="25"/>
        <v>n.a./n.r.</v>
      </c>
      <c r="S57" s="12" t="str">
        <f t="shared" si="26"/>
        <v>n.a./n.r.</v>
      </c>
      <c r="T57" s="12" t="str">
        <f t="shared" si="27"/>
        <v>n.a./n.r.</v>
      </c>
      <c r="U57" s="12" t="str">
        <f t="shared" si="28"/>
        <v>n.a./n.r.</v>
      </c>
    </row>
    <row r="58" spans="1:21" x14ac:dyDescent="0.25">
      <c r="A58" s="9" t="s">
        <v>102</v>
      </c>
      <c r="B58" s="12" t="s">
        <v>32</v>
      </c>
      <c r="C58" s="12" t="s">
        <v>32</v>
      </c>
      <c r="D58" s="12" t="s">
        <v>32</v>
      </c>
      <c r="E58" s="12" t="s">
        <v>32</v>
      </c>
      <c r="F58" s="12" t="s">
        <v>32</v>
      </c>
      <c r="G58" s="12" t="s">
        <v>32</v>
      </c>
      <c r="H58" s="12" t="s">
        <v>32</v>
      </c>
      <c r="I58" s="12" t="s">
        <v>32</v>
      </c>
      <c r="J58" s="12" t="s">
        <v>32</v>
      </c>
      <c r="K58" s="12" t="s">
        <v>32</v>
      </c>
      <c r="L58" s="18" t="str">
        <f t="shared" si="20"/>
        <v>n.a./n.r.</v>
      </c>
      <c r="M58" s="12" t="str">
        <f t="shared" si="9"/>
        <v>n.a./n.r.</v>
      </c>
      <c r="N58" s="12" t="str">
        <f t="shared" si="21"/>
        <v>n.a./n.r.</v>
      </c>
      <c r="O58" s="12" t="str">
        <f t="shared" si="22"/>
        <v>n.a./n.r.</v>
      </c>
      <c r="P58" s="12" t="str">
        <f t="shared" si="23"/>
        <v>n.a./n.r.</v>
      </c>
      <c r="Q58" s="12" t="str">
        <f t="shared" si="24"/>
        <v>n.a./n.r.</v>
      </c>
      <c r="R58" s="12" t="str">
        <f t="shared" si="25"/>
        <v>n.a./n.r.</v>
      </c>
      <c r="S58" s="12" t="str">
        <f t="shared" si="26"/>
        <v>n.a./n.r.</v>
      </c>
      <c r="T58" s="12" t="str">
        <f t="shared" si="27"/>
        <v>n.a./n.r.</v>
      </c>
      <c r="U58" s="12" t="str">
        <f t="shared" si="28"/>
        <v>n.a./n.r.</v>
      </c>
    </row>
    <row r="59" spans="1:21" x14ac:dyDescent="0.25">
      <c r="A59" s="9" t="s">
        <v>103</v>
      </c>
      <c r="B59" s="12" t="s">
        <v>32</v>
      </c>
      <c r="C59" s="12" t="s">
        <v>32</v>
      </c>
      <c r="D59" s="12" t="s">
        <v>32</v>
      </c>
      <c r="E59" s="12" t="s">
        <v>32</v>
      </c>
      <c r="F59" s="12" t="s">
        <v>32</v>
      </c>
      <c r="G59" s="12" t="s">
        <v>32</v>
      </c>
      <c r="H59" s="12" t="s">
        <v>32</v>
      </c>
      <c r="I59" s="12" t="s">
        <v>32</v>
      </c>
      <c r="J59" s="12" t="s">
        <v>32</v>
      </c>
      <c r="K59" s="12" t="s">
        <v>32</v>
      </c>
      <c r="L59" s="18" t="str">
        <f t="shared" si="20"/>
        <v>n.a./n.r.</v>
      </c>
      <c r="M59" s="12" t="str">
        <f t="shared" si="9"/>
        <v>n.a./n.r.</v>
      </c>
      <c r="N59" s="12" t="str">
        <f t="shared" si="21"/>
        <v>n.a./n.r.</v>
      </c>
      <c r="O59" s="12" t="str">
        <f t="shared" si="22"/>
        <v>n.a./n.r.</v>
      </c>
      <c r="P59" s="12" t="str">
        <f t="shared" si="23"/>
        <v>n.a./n.r.</v>
      </c>
      <c r="Q59" s="12" t="str">
        <f t="shared" si="24"/>
        <v>n.a./n.r.</v>
      </c>
      <c r="R59" s="12" t="str">
        <f t="shared" si="25"/>
        <v>n.a./n.r.</v>
      </c>
      <c r="S59" s="12" t="str">
        <f t="shared" si="26"/>
        <v>n.a./n.r.</v>
      </c>
      <c r="T59" s="12" t="str">
        <f t="shared" si="27"/>
        <v>n.a./n.r.</v>
      </c>
      <c r="U59" s="12" t="str">
        <f t="shared" si="28"/>
        <v>n.a./n.r.</v>
      </c>
    </row>
    <row r="60" spans="1:21" x14ac:dyDescent="0.25">
      <c r="A60" s="9" t="s">
        <v>104</v>
      </c>
      <c r="B60" s="12" t="s">
        <v>32</v>
      </c>
      <c r="C60" s="12" t="s">
        <v>32</v>
      </c>
      <c r="D60" s="12" t="s">
        <v>32</v>
      </c>
      <c r="E60" s="12" t="s">
        <v>32</v>
      </c>
      <c r="F60" s="12" t="s">
        <v>32</v>
      </c>
      <c r="G60" s="12" t="s">
        <v>32</v>
      </c>
      <c r="H60" s="12" t="s">
        <v>32</v>
      </c>
      <c r="I60" s="12" t="s">
        <v>32</v>
      </c>
      <c r="J60" s="12" t="s">
        <v>32</v>
      </c>
      <c r="K60" s="12" t="s">
        <v>32</v>
      </c>
      <c r="L60" s="18" t="str">
        <f t="shared" si="20"/>
        <v>n.a./n.r.</v>
      </c>
      <c r="M60" s="12" t="str">
        <f t="shared" si="9"/>
        <v>n.a./n.r.</v>
      </c>
      <c r="N60" s="12" t="str">
        <f t="shared" si="21"/>
        <v>n.a./n.r.</v>
      </c>
      <c r="O60" s="12" t="str">
        <f t="shared" si="22"/>
        <v>n.a./n.r.</v>
      </c>
      <c r="P60" s="12" t="str">
        <f t="shared" si="23"/>
        <v>n.a./n.r.</v>
      </c>
      <c r="Q60" s="12" t="str">
        <f t="shared" si="24"/>
        <v>n.a./n.r.</v>
      </c>
      <c r="R60" s="12" t="str">
        <f t="shared" si="25"/>
        <v>n.a./n.r.</v>
      </c>
      <c r="S60" s="12" t="str">
        <f t="shared" si="26"/>
        <v>n.a./n.r.</v>
      </c>
      <c r="T60" s="12" t="str">
        <f t="shared" si="27"/>
        <v>n.a./n.r.</v>
      </c>
      <c r="U60" s="12" t="str">
        <f t="shared" si="28"/>
        <v>n.a./n.r.</v>
      </c>
    </row>
    <row r="61" spans="1:21" x14ac:dyDescent="0.25">
      <c r="A61" s="9" t="s">
        <v>105</v>
      </c>
      <c r="B61" s="12" t="s">
        <v>32</v>
      </c>
      <c r="C61" s="12" t="s">
        <v>32</v>
      </c>
      <c r="D61" s="12" t="s">
        <v>32</v>
      </c>
      <c r="E61" s="12" t="s">
        <v>32</v>
      </c>
      <c r="F61" s="12" t="s">
        <v>32</v>
      </c>
      <c r="G61" s="12" t="s">
        <v>32</v>
      </c>
      <c r="H61" s="12" t="s">
        <v>32</v>
      </c>
      <c r="I61" s="12" t="s">
        <v>32</v>
      </c>
      <c r="J61" s="12" t="s">
        <v>32</v>
      </c>
      <c r="K61" s="12" t="s">
        <v>32</v>
      </c>
      <c r="L61" s="18" t="str">
        <f t="shared" si="20"/>
        <v>n.a./n.r.</v>
      </c>
      <c r="M61" s="12" t="str">
        <f t="shared" si="9"/>
        <v>n.a./n.r.</v>
      </c>
      <c r="N61" s="12" t="str">
        <f t="shared" si="21"/>
        <v>n.a./n.r.</v>
      </c>
      <c r="O61" s="12" t="str">
        <f t="shared" si="22"/>
        <v>n.a./n.r.</v>
      </c>
      <c r="P61" s="12" t="str">
        <f t="shared" si="23"/>
        <v>n.a./n.r.</v>
      </c>
      <c r="Q61" s="12" t="str">
        <f t="shared" si="24"/>
        <v>n.a./n.r.</v>
      </c>
      <c r="R61" s="12" t="str">
        <f t="shared" si="25"/>
        <v>n.a./n.r.</v>
      </c>
      <c r="S61" s="12" t="str">
        <f t="shared" si="26"/>
        <v>n.a./n.r.</v>
      </c>
      <c r="T61" s="12" t="str">
        <f t="shared" si="27"/>
        <v>n.a./n.r.</v>
      </c>
      <c r="U61" s="12" t="str">
        <f t="shared" si="28"/>
        <v>n.a./n.r.</v>
      </c>
    </row>
    <row r="62" spans="1:21" x14ac:dyDescent="0.25">
      <c r="A62" s="9" t="s">
        <v>106</v>
      </c>
      <c r="B62" s="12" t="s">
        <v>32</v>
      </c>
      <c r="C62" s="12" t="s">
        <v>32</v>
      </c>
      <c r="D62" s="12" t="s">
        <v>32</v>
      </c>
      <c r="E62" s="12" t="s">
        <v>32</v>
      </c>
      <c r="F62" s="12" t="s">
        <v>32</v>
      </c>
      <c r="G62" s="12" t="s">
        <v>32</v>
      </c>
      <c r="H62" s="12" t="s">
        <v>32</v>
      </c>
      <c r="I62" s="12" t="s">
        <v>32</v>
      </c>
      <c r="J62" s="12" t="s">
        <v>32</v>
      </c>
      <c r="K62" s="12" t="s">
        <v>32</v>
      </c>
      <c r="L62" s="18" t="str">
        <f t="shared" si="20"/>
        <v>n.a./n.r.</v>
      </c>
      <c r="M62" s="12" t="str">
        <f t="shared" si="9"/>
        <v>n.a./n.r.</v>
      </c>
      <c r="N62" s="12" t="str">
        <f t="shared" si="21"/>
        <v>n.a./n.r.</v>
      </c>
      <c r="O62" s="12" t="str">
        <f t="shared" si="22"/>
        <v>n.a./n.r.</v>
      </c>
      <c r="P62" s="12" t="str">
        <f t="shared" si="23"/>
        <v>n.a./n.r.</v>
      </c>
      <c r="Q62" s="12" t="str">
        <f t="shared" si="24"/>
        <v>n.a./n.r.</v>
      </c>
      <c r="R62" s="12" t="str">
        <f t="shared" si="25"/>
        <v>n.a./n.r.</v>
      </c>
      <c r="S62" s="12" t="str">
        <f t="shared" si="26"/>
        <v>n.a./n.r.</v>
      </c>
      <c r="T62" s="12" t="str">
        <f t="shared" si="27"/>
        <v>n.a./n.r.</v>
      </c>
      <c r="U62" s="12" t="str">
        <f t="shared" si="28"/>
        <v>n.a./n.r.</v>
      </c>
    </row>
    <row r="63" spans="1:21" x14ac:dyDescent="0.25">
      <c r="A63" s="9" t="s">
        <v>107</v>
      </c>
      <c r="B63" s="12" t="s">
        <v>32</v>
      </c>
      <c r="C63" s="12" t="s">
        <v>32</v>
      </c>
      <c r="D63" s="12" t="s">
        <v>32</v>
      </c>
      <c r="E63" s="12" t="s">
        <v>32</v>
      </c>
      <c r="F63" s="12" t="s">
        <v>32</v>
      </c>
      <c r="G63" s="12" t="s">
        <v>32</v>
      </c>
      <c r="H63" s="12" t="s">
        <v>32</v>
      </c>
      <c r="I63" s="12" t="s">
        <v>32</v>
      </c>
      <c r="J63" s="12" t="s">
        <v>32</v>
      </c>
      <c r="K63" s="12" t="s">
        <v>32</v>
      </c>
      <c r="L63" s="18" t="str">
        <f t="shared" si="20"/>
        <v>n.a./n.r.</v>
      </c>
      <c r="M63" s="12" t="str">
        <f t="shared" si="9"/>
        <v>n.a./n.r.</v>
      </c>
      <c r="N63" s="12" t="str">
        <f t="shared" si="21"/>
        <v>n.a./n.r.</v>
      </c>
      <c r="O63" s="12" t="str">
        <f t="shared" si="22"/>
        <v>n.a./n.r.</v>
      </c>
      <c r="P63" s="12" t="str">
        <f t="shared" si="23"/>
        <v>n.a./n.r.</v>
      </c>
      <c r="Q63" s="12" t="str">
        <f t="shared" si="24"/>
        <v>n.a./n.r.</v>
      </c>
      <c r="R63" s="12" t="str">
        <f t="shared" si="25"/>
        <v>n.a./n.r.</v>
      </c>
      <c r="S63" s="12" t="str">
        <f t="shared" si="26"/>
        <v>n.a./n.r.</v>
      </c>
      <c r="T63" s="12" t="str">
        <f t="shared" si="27"/>
        <v>n.a./n.r.</v>
      </c>
      <c r="U63" s="12" t="str">
        <f t="shared" si="28"/>
        <v>n.a./n.r.</v>
      </c>
    </row>
    <row r="64" spans="1:21" x14ac:dyDescent="0.25">
      <c r="A64" s="9" t="s">
        <v>108</v>
      </c>
      <c r="B64" s="12" t="s">
        <v>32</v>
      </c>
      <c r="C64" s="12" t="s">
        <v>32</v>
      </c>
      <c r="D64" s="12" t="s">
        <v>32</v>
      </c>
      <c r="E64" s="12" t="s">
        <v>32</v>
      </c>
      <c r="F64" s="12" t="s">
        <v>32</v>
      </c>
      <c r="G64" s="12" t="s">
        <v>32</v>
      </c>
      <c r="H64" s="12" t="s">
        <v>32</v>
      </c>
      <c r="I64" s="12" t="s">
        <v>32</v>
      </c>
      <c r="J64" s="12" t="s">
        <v>32</v>
      </c>
      <c r="K64" s="12" t="s">
        <v>32</v>
      </c>
      <c r="L64" s="18" t="str">
        <f t="shared" si="20"/>
        <v>n.a./n.r.</v>
      </c>
      <c r="M64" s="12" t="str">
        <f t="shared" si="9"/>
        <v>n.a./n.r.</v>
      </c>
      <c r="N64" s="12" t="str">
        <f t="shared" si="21"/>
        <v>n.a./n.r.</v>
      </c>
      <c r="O64" s="12" t="str">
        <f t="shared" si="22"/>
        <v>n.a./n.r.</v>
      </c>
      <c r="P64" s="12" t="str">
        <f t="shared" si="23"/>
        <v>n.a./n.r.</v>
      </c>
      <c r="Q64" s="12" t="str">
        <f t="shared" si="24"/>
        <v>n.a./n.r.</v>
      </c>
      <c r="R64" s="12" t="str">
        <f t="shared" si="25"/>
        <v>n.a./n.r.</v>
      </c>
      <c r="S64" s="12" t="str">
        <f t="shared" si="26"/>
        <v>n.a./n.r.</v>
      </c>
      <c r="T64" s="12" t="str">
        <f t="shared" si="27"/>
        <v>n.a./n.r.</v>
      </c>
      <c r="U64" s="12" t="str">
        <f t="shared" si="28"/>
        <v>n.a./n.r.</v>
      </c>
    </row>
    <row r="65" spans="1:21" s="13" customFormat="1" x14ac:dyDescent="0.25">
      <c r="A65" s="13" t="s">
        <v>109</v>
      </c>
      <c r="B65" s="15">
        <v>1</v>
      </c>
      <c r="C65" s="15">
        <v>1</v>
      </c>
      <c r="D65" s="15">
        <v>1</v>
      </c>
      <c r="E65" s="15">
        <v>1</v>
      </c>
      <c r="F65" s="15">
        <v>1</v>
      </c>
      <c r="G65" s="15">
        <v>1</v>
      </c>
      <c r="H65" s="15">
        <v>1</v>
      </c>
      <c r="I65" s="15">
        <v>1</v>
      </c>
      <c r="J65" s="15">
        <v>1</v>
      </c>
      <c r="K65" s="15">
        <v>1</v>
      </c>
      <c r="L65" s="23"/>
      <c r="M65" s="15"/>
      <c r="N65" s="15"/>
      <c r="O65" s="15"/>
      <c r="P65" s="15"/>
      <c r="Q65" s="15"/>
      <c r="R65" s="15"/>
      <c r="S65" s="15"/>
      <c r="T65" s="15"/>
      <c r="U65" s="15"/>
    </row>
    <row r="66" spans="1:21" x14ac:dyDescent="0.25">
      <c r="A66" s="9" t="s">
        <v>110</v>
      </c>
      <c r="B66" s="12" t="s">
        <v>32</v>
      </c>
      <c r="C66" s="12" t="s">
        <v>32</v>
      </c>
      <c r="D66" s="12" t="s">
        <v>32</v>
      </c>
      <c r="E66" s="12" t="s">
        <v>32</v>
      </c>
      <c r="F66" s="12" t="s">
        <v>32</v>
      </c>
      <c r="G66" s="12" t="s">
        <v>32</v>
      </c>
      <c r="H66" s="12" t="s">
        <v>32</v>
      </c>
      <c r="I66" s="12" t="s">
        <v>32</v>
      </c>
      <c r="J66" s="12" t="s">
        <v>32</v>
      </c>
      <c r="K66" s="12" t="s">
        <v>32</v>
      </c>
      <c r="L66" s="18" t="str">
        <f t="shared" ref="L66:L68" si="29">IF(B66="n.a./n.r.","n.a./n.r.",B66/$L$2*1000)</f>
        <v>n.a./n.r.</v>
      </c>
      <c r="M66" s="12" t="str">
        <f t="shared" si="9"/>
        <v>n.a./n.r.</v>
      </c>
      <c r="N66" s="12" t="str">
        <f t="shared" ref="N66:N70" si="30">IF(D66="n.a./n.r.","n.a./n.r.",D66/$L$2*1000)</f>
        <v>n.a./n.r.</v>
      </c>
      <c r="O66" s="12" t="str">
        <f t="shared" ref="O66:O70" si="31">IF(E66="n.a./n.r.","n.a./n.r.",E66/$L$2*1000)</f>
        <v>n.a./n.r.</v>
      </c>
      <c r="P66" s="12" t="str">
        <f t="shared" ref="P66:P70" si="32">IF(F66="n.a./n.r.","n.a./n.r.",F66/$L$2*1000)</f>
        <v>n.a./n.r.</v>
      </c>
      <c r="Q66" s="12" t="str">
        <f t="shared" ref="Q66:Q70" si="33">IF(G66="n.a./n.r.","n.a./n.r.",G66/$L$2*1000)</f>
        <v>n.a./n.r.</v>
      </c>
      <c r="R66" s="12" t="str">
        <f t="shared" ref="R66:R70" si="34">IF(H66="n.a./n.r.","n.a./n.r.",H66/$L$2*1000)</f>
        <v>n.a./n.r.</v>
      </c>
      <c r="S66" s="12" t="str">
        <f t="shared" ref="S66:S70" si="35">IF(I66="n.a./n.r.","n.a./n.r.",I66/$L$2*1000)</f>
        <v>n.a./n.r.</v>
      </c>
      <c r="T66" s="12" t="str">
        <f t="shared" ref="T66:T70" si="36">IF(J66="n.a./n.r.","n.a./n.r.",J66/$L$2*1000)</f>
        <v>n.a./n.r.</v>
      </c>
      <c r="U66" s="12" t="str">
        <f t="shared" ref="U66:U70" si="37">IF(K66="n.a./n.r.","n.a./n.r.",K66/$L$2*1000)</f>
        <v>n.a./n.r.</v>
      </c>
    </row>
    <row r="67" spans="1:21" x14ac:dyDescent="0.25">
      <c r="A67" s="9" t="s">
        <v>111</v>
      </c>
      <c r="B67" s="12" t="s">
        <v>32</v>
      </c>
      <c r="C67" s="12" t="s">
        <v>32</v>
      </c>
      <c r="D67" s="12" t="s">
        <v>32</v>
      </c>
      <c r="E67" s="12" t="s">
        <v>32</v>
      </c>
      <c r="F67" s="12" t="s">
        <v>32</v>
      </c>
      <c r="G67" s="12" t="s">
        <v>32</v>
      </c>
      <c r="H67" s="12" t="s">
        <v>32</v>
      </c>
      <c r="I67" s="12" t="s">
        <v>32</v>
      </c>
      <c r="J67" s="12" t="s">
        <v>32</v>
      </c>
      <c r="K67" s="12" t="s">
        <v>32</v>
      </c>
      <c r="L67" s="18" t="str">
        <f t="shared" si="29"/>
        <v>n.a./n.r.</v>
      </c>
      <c r="M67" s="12" t="str">
        <f t="shared" si="9"/>
        <v>n.a./n.r.</v>
      </c>
      <c r="N67" s="12" t="str">
        <f t="shared" si="30"/>
        <v>n.a./n.r.</v>
      </c>
      <c r="O67" s="12" t="str">
        <f t="shared" si="31"/>
        <v>n.a./n.r.</v>
      </c>
      <c r="P67" s="12" t="str">
        <f t="shared" si="32"/>
        <v>n.a./n.r.</v>
      </c>
      <c r="Q67" s="12" t="str">
        <f t="shared" si="33"/>
        <v>n.a./n.r.</v>
      </c>
      <c r="R67" s="12" t="str">
        <f t="shared" si="34"/>
        <v>n.a./n.r.</v>
      </c>
      <c r="S67" s="12" t="str">
        <f t="shared" si="35"/>
        <v>n.a./n.r.</v>
      </c>
      <c r="T67" s="12" t="str">
        <f t="shared" si="36"/>
        <v>n.a./n.r.</v>
      </c>
      <c r="U67" s="12" t="str">
        <f t="shared" si="37"/>
        <v>n.a./n.r.</v>
      </c>
    </row>
    <row r="68" spans="1:21" x14ac:dyDescent="0.25">
      <c r="A68" s="9" t="s">
        <v>112</v>
      </c>
      <c r="B68" s="12" t="s">
        <v>32</v>
      </c>
      <c r="C68" s="12" t="s">
        <v>32</v>
      </c>
      <c r="D68" s="12" t="s">
        <v>32</v>
      </c>
      <c r="E68" s="12" t="s">
        <v>32</v>
      </c>
      <c r="F68" s="12" t="s">
        <v>32</v>
      </c>
      <c r="G68" s="12" t="s">
        <v>32</v>
      </c>
      <c r="H68" s="12" t="s">
        <v>32</v>
      </c>
      <c r="I68" s="12" t="s">
        <v>32</v>
      </c>
      <c r="J68" s="12" t="s">
        <v>32</v>
      </c>
      <c r="K68" s="12" t="s">
        <v>32</v>
      </c>
      <c r="L68" s="18" t="str">
        <f t="shared" si="29"/>
        <v>n.a./n.r.</v>
      </c>
      <c r="M68" s="12" t="str">
        <f t="shared" si="9"/>
        <v>n.a./n.r.</v>
      </c>
      <c r="N68" s="12" t="str">
        <f t="shared" si="30"/>
        <v>n.a./n.r.</v>
      </c>
      <c r="O68" s="12" t="str">
        <f t="shared" si="31"/>
        <v>n.a./n.r.</v>
      </c>
      <c r="P68" s="12" t="str">
        <f t="shared" si="32"/>
        <v>n.a./n.r.</v>
      </c>
      <c r="Q68" s="12" t="str">
        <f t="shared" si="33"/>
        <v>n.a./n.r.</v>
      </c>
      <c r="R68" s="12" t="str">
        <f t="shared" si="34"/>
        <v>n.a./n.r.</v>
      </c>
      <c r="S68" s="12" t="str">
        <f t="shared" si="35"/>
        <v>n.a./n.r.</v>
      </c>
      <c r="T68" s="12" t="str">
        <f t="shared" si="36"/>
        <v>n.a./n.r.</v>
      </c>
      <c r="U68" s="12" t="str">
        <f t="shared" si="37"/>
        <v>n.a./n.r.</v>
      </c>
    </row>
    <row r="69" spans="1:21" x14ac:dyDescent="0.25">
      <c r="A69" s="9" t="s">
        <v>113</v>
      </c>
      <c r="B69" s="12">
        <v>3.1E-2</v>
      </c>
      <c r="C69" s="12">
        <v>1.4999999999999999E-2</v>
      </c>
      <c r="D69" s="12">
        <v>3.4000000000000002E-2</v>
      </c>
      <c r="E69" s="12">
        <v>2.9000000000000001E-2</v>
      </c>
      <c r="F69" s="12">
        <v>3.5999999999999997E-2</v>
      </c>
      <c r="G69" s="12">
        <v>3.5999999999999997E-2</v>
      </c>
      <c r="H69" s="12">
        <v>4.1000000000000002E-2</v>
      </c>
      <c r="I69" s="12">
        <v>3.3000000000000002E-2</v>
      </c>
      <c r="J69" s="12">
        <v>2.4E-2</v>
      </c>
      <c r="K69" s="12">
        <v>2.9000000000000001E-2</v>
      </c>
      <c r="L69" s="18">
        <f>IF(B69="n.a./n.r.","n.a./n.r.",B69/$L$2*1000)</f>
        <v>1.3405405405405406</v>
      </c>
      <c r="M69" s="12">
        <f t="shared" si="9"/>
        <v>1.1793611793611791</v>
      </c>
      <c r="N69" s="12">
        <f t="shared" si="30"/>
        <v>1.4702702702702704</v>
      </c>
      <c r="O69" s="12">
        <f t="shared" si="31"/>
        <v>1.2540540540540541</v>
      </c>
      <c r="P69" s="12">
        <f t="shared" si="32"/>
        <v>1.5567567567567566</v>
      </c>
      <c r="Q69" s="12">
        <f t="shared" si="33"/>
        <v>1.5567567567567566</v>
      </c>
      <c r="R69" s="12">
        <f t="shared" si="34"/>
        <v>1.7729729729729731</v>
      </c>
      <c r="S69" s="12">
        <f t="shared" si="35"/>
        <v>1.4270270270270271</v>
      </c>
      <c r="T69" s="12">
        <f t="shared" si="36"/>
        <v>1.0378378378378379</v>
      </c>
      <c r="U69" s="12">
        <f t="shared" si="37"/>
        <v>1.2540540540540541</v>
      </c>
    </row>
    <row r="70" spans="1:21" x14ac:dyDescent="0.25">
      <c r="A70" s="9" t="s">
        <v>114</v>
      </c>
      <c r="B70" s="12" t="s">
        <v>32</v>
      </c>
      <c r="C70" s="12" t="s">
        <v>32</v>
      </c>
      <c r="D70" s="12" t="s">
        <v>32</v>
      </c>
      <c r="E70" s="12" t="s">
        <v>32</v>
      </c>
      <c r="F70" s="12" t="s">
        <v>32</v>
      </c>
      <c r="G70" s="12" t="s">
        <v>32</v>
      </c>
      <c r="H70" s="12" t="s">
        <v>32</v>
      </c>
      <c r="I70" s="12" t="s">
        <v>32</v>
      </c>
      <c r="J70" s="12" t="s">
        <v>32</v>
      </c>
      <c r="K70" s="12" t="s">
        <v>32</v>
      </c>
      <c r="L70" s="18" t="str">
        <f>IF(B70="n.a./n.r.","n.a./n.r.",B70/$L$2*1000)</f>
        <v>n.a./n.r.</v>
      </c>
      <c r="M70" s="12" t="str">
        <f t="shared" si="9"/>
        <v>n.a./n.r.</v>
      </c>
      <c r="N70" s="12" t="str">
        <f t="shared" si="30"/>
        <v>n.a./n.r.</v>
      </c>
      <c r="O70" s="12" t="str">
        <f t="shared" si="31"/>
        <v>n.a./n.r.</v>
      </c>
      <c r="P70" s="12" t="str">
        <f t="shared" si="32"/>
        <v>n.a./n.r.</v>
      </c>
      <c r="Q70" s="12" t="str">
        <f t="shared" si="33"/>
        <v>n.a./n.r.</v>
      </c>
      <c r="R70" s="12" t="str">
        <f t="shared" si="34"/>
        <v>n.a./n.r.</v>
      </c>
      <c r="S70" s="12" t="str">
        <f t="shared" si="35"/>
        <v>n.a./n.r.</v>
      </c>
      <c r="T70" s="12" t="str">
        <f t="shared" si="36"/>
        <v>n.a./n.r.</v>
      </c>
      <c r="U70" s="12" t="str">
        <f t="shared" si="37"/>
        <v>n.a./n.r.</v>
      </c>
    </row>
    <row r="71" spans="1:21" s="11" customFormat="1" x14ac:dyDescent="0.25">
      <c r="A71" s="11" t="s">
        <v>115</v>
      </c>
      <c r="B71" s="14">
        <v>0.67300000000000004</v>
      </c>
      <c r="C71" s="14">
        <v>0.379</v>
      </c>
      <c r="D71" s="14">
        <v>0.78900000000000003</v>
      </c>
      <c r="E71" s="14">
        <v>0.45</v>
      </c>
      <c r="F71" s="14">
        <v>0.76800000000000002</v>
      </c>
      <c r="G71" s="14">
        <v>0.75700000000000001</v>
      </c>
      <c r="H71" s="14">
        <v>0.84499999999999997</v>
      </c>
      <c r="I71" s="14">
        <v>0.70699999999999996</v>
      </c>
      <c r="J71" s="14">
        <v>0.44700000000000001</v>
      </c>
      <c r="K71" s="14">
        <v>0.67400000000000004</v>
      </c>
      <c r="L71" s="22">
        <f>(B71*$N$2/$O$2)</f>
        <v>0.71786666666666676</v>
      </c>
      <c r="M71" s="14">
        <f>(C71*$N$2/$O$2/0.55)</f>
        <v>0.73503030303030303</v>
      </c>
      <c r="N71" s="14">
        <f t="shared" ref="N71:U71" si="38">(D71*$N$2/$O$2)</f>
        <v>0.84160000000000013</v>
      </c>
      <c r="O71" s="14">
        <f t="shared" si="38"/>
        <v>0.48000000000000004</v>
      </c>
      <c r="P71" s="14">
        <f t="shared" si="38"/>
        <v>0.81920000000000004</v>
      </c>
      <c r="Q71" s="14">
        <f t="shared" si="38"/>
        <v>0.80746666666666667</v>
      </c>
      <c r="R71" s="14">
        <f t="shared" si="38"/>
        <v>0.90133333333333343</v>
      </c>
      <c r="S71" s="14">
        <f t="shared" si="38"/>
        <v>0.75413333333333332</v>
      </c>
      <c r="T71" s="14">
        <f t="shared" si="38"/>
        <v>0.47680000000000006</v>
      </c>
      <c r="U71" s="14">
        <f t="shared" si="38"/>
        <v>0.71893333333333331</v>
      </c>
    </row>
    <row r="72" spans="1:21" x14ac:dyDescent="0.25">
      <c r="A72" s="9" t="s">
        <v>116</v>
      </c>
      <c r="B72" s="12" t="s">
        <v>32</v>
      </c>
      <c r="C72" s="12" t="s">
        <v>32</v>
      </c>
      <c r="D72" s="12" t="s">
        <v>32</v>
      </c>
      <c r="E72" s="12" t="s">
        <v>32</v>
      </c>
      <c r="F72" s="12" t="s">
        <v>32</v>
      </c>
      <c r="G72" s="12" t="s">
        <v>32</v>
      </c>
      <c r="H72" s="12" t="s">
        <v>32</v>
      </c>
      <c r="I72" s="12" t="s">
        <v>32</v>
      </c>
      <c r="J72" s="12" t="s">
        <v>32</v>
      </c>
      <c r="K72" s="12" t="s">
        <v>32</v>
      </c>
      <c r="L72" s="18" t="str">
        <f t="shared" ref="L72:L74" si="39">IF(B72="n.a./n.r.","n.a./n.r.",B72/$L$2*1000)</f>
        <v>n.a./n.r.</v>
      </c>
      <c r="M72" s="12" t="str">
        <f t="shared" si="9"/>
        <v>n.a./n.r.</v>
      </c>
      <c r="N72" s="12" t="str">
        <f t="shared" ref="N72:N74" si="40">IF(D72="n.a./n.r.","n.a./n.r.",D72/$L$2*1000)</f>
        <v>n.a./n.r.</v>
      </c>
      <c r="O72" s="12" t="str">
        <f t="shared" ref="O72:O74" si="41">IF(E72="n.a./n.r.","n.a./n.r.",E72/$L$2*1000)</f>
        <v>n.a./n.r.</v>
      </c>
      <c r="P72" s="12" t="str">
        <f t="shared" ref="P72:P74" si="42">IF(F72="n.a./n.r.","n.a./n.r.",F72/$L$2*1000)</f>
        <v>n.a./n.r.</v>
      </c>
      <c r="Q72" s="12" t="str">
        <f t="shared" ref="Q72:Q74" si="43">IF(G72="n.a./n.r.","n.a./n.r.",G72/$L$2*1000)</f>
        <v>n.a./n.r.</v>
      </c>
      <c r="R72" s="12" t="str">
        <f t="shared" ref="R72:R74" si="44">IF(H72="n.a./n.r.","n.a./n.r.",H72/$L$2*1000)</f>
        <v>n.a./n.r.</v>
      </c>
      <c r="S72" s="12" t="str">
        <f t="shared" ref="S72:S74" si="45">IF(I72="n.a./n.r.","n.a./n.r.",I72/$L$2*1000)</f>
        <v>n.a./n.r.</v>
      </c>
      <c r="T72" s="12" t="str">
        <f t="shared" ref="T72:T74" si="46">IF(J72="n.a./n.r.","n.a./n.r.",J72/$L$2*1000)</f>
        <v>n.a./n.r.</v>
      </c>
      <c r="U72" s="12" t="str">
        <f t="shared" ref="U72:U74" si="47">IF(K72="n.a./n.r.","n.a./n.r.",K72/$L$2*1000)</f>
        <v>n.a./n.r.</v>
      </c>
    </row>
    <row r="73" spans="1:21" x14ac:dyDescent="0.25">
      <c r="A73" s="9" t="s">
        <v>117</v>
      </c>
      <c r="B73" s="12" t="s">
        <v>32</v>
      </c>
      <c r="C73" s="12" t="s">
        <v>32</v>
      </c>
      <c r="D73" s="12" t="s">
        <v>32</v>
      </c>
      <c r="E73" s="12" t="s">
        <v>32</v>
      </c>
      <c r="F73" s="12" t="s">
        <v>32</v>
      </c>
      <c r="G73" s="12" t="s">
        <v>32</v>
      </c>
      <c r="H73" s="12" t="s">
        <v>32</v>
      </c>
      <c r="I73" s="12" t="s">
        <v>32</v>
      </c>
      <c r="J73" s="12" t="s">
        <v>32</v>
      </c>
      <c r="K73" s="12" t="s">
        <v>32</v>
      </c>
      <c r="L73" s="18" t="str">
        <f t="shared" si="39"/>
        <v>n.a./n.r.</v>
      </c>
      <c r="M73" s="12" t="str">
        <f t="shared" ref="M73:M74" si="48">IF(C73="n.a./n.r.","n.a./n.r.",C73/$L$2/0.55*1000)</f>
        <v>n.a./n.r.</v>
      </c>
      <c r="N73" s="12" t="str">
        <f t="shared" si="40"/>
        <v>n.a./n.r.</v>
      </c>
      <c r="O73" s="12" t="str">
        <f t="shared" si="41"/>
        <v>n.a./n.r.</v>
      </c>
      <c r="P73" s="12" t="str">
        <f t="shared" si="42"/>
        <v>n.a./n.r.</v>
      </c>
      <c r="Q73" s="12" t="str">
        <f t="shared" si="43"/>
        <v>n.a./n.r.</v>
      </c>
      <c r="R73" s="12" t="str">
        <f t="shared" si="44"/>
        <v>n.a./n.r.</v>
      </c>
      <c r="S73" s="12" t="str">
        <f t="shared" si="45"/>
        <v>n.a./n.r.</v>
      </c>
      <c r="T73" s="12" t="str">
        <f t="shared" si="46"/>
        <v>n.a./n.r.</v>
      </c>
      <c r="U73" s="12" t="str">
        <f t="shared" si="47"/>
        <v>n.a./n.r.</v>
      </c>
    </row>
    <row r="74" spans="1:21" x14ac:dyDescent="0.25">
      <c r="A74" s="9" t="s">
        <v>118</v>
      </c>
      <c r="B74" s="12" t="s">
        <v>32</v>
      </c>
      <c r="C74" s="12" t="s">
        <v>32</v>
      </c>
      <c r="D74" s="12" t="s">
        <v>32</v>
      </c>
      <c r="E74" s="12" t="s">
        <v>32</v>
      </c>
      <c r="F74" s="12" t="s">
        <v>32</v>
      </c>
      <c r="G74" s="12" t="s">
        <v>32</v>
      </c>
      <c r="H74" s="12" t="s">
        <v>32</v>
      </c>
      <c r="I74" s="12" t="s">
        <v>32</v>
      </c>
      <c r="J74" s="12" t="s">
        <v>32</v>
      </c>
      <c r="K74" s="12" t="s">
        <v>32</v>
      </c>
      <c r="L74" s="18" t="str">
        <f t="shared" si="39"/>
        <v>n.a./n.r.</v>
      </c>
      <c r="M74" s="12" t="str">
        <f t="shared" si="48"/>
        <v>n.a./n.r.</v>
      </c>
      <c r="N74" s="12" t="str">
        <f t="shared" si="40"/>
        <v>n.a./n.r.</v>
      </c>
      <c r="O74" s="12" t="str">
        <f t="shared" si="41"/>
        <v>n.a./n.r.</v>
      </c>
      <c r="P74" s="12" t="str">
        <f t="shared" si="42"/>
        <v>n.a./n.r.</v>
      </c>
      <c r="Q74" s="12" t="str">
        <f t="shared" si="43"/>
        <v>n.a./n.r.</v>
      </c>
      <c r="R74" s="12" t="str">
        <f t="shared" si="44"/>
        <v>n.a./n.r.</v>
      </c>
      <c r="S74" s="12" t="str">
        <f t="shared" si="45"/>
        <v>n.a./n.r.</v>
      </c>
      <c r="T74" s="12" t="str">
        <f t="shared" si="46"/>
        <v>n.a./n.r.</v>
      </c>
      <c r="U74" s="12" t="str">
        <f t="shared" si="47"/>
        <v>n.a./n.r.</v>
      </c>
    </row>
    <row r="75" spans="1:21" s="11" customFormat="1" x14ac:dyDescent="0.25">
      <c r="A75" s="11" t="s">
        <v>119</v>
      </c>
      <c r="B75" s="14">
        <v>0.89400000000000002</v>
      </c>
      <c r="C75" s="14">
        <v>0.55500000000000005</v>
      </c>
      <c r="D75" s="14">
        <v>1.073</v>
      </c>
      <c r="E75" s="14">
        <v>0.63700000000000001</v>
      </c>
      <c r="F75" s="14">
        <v>1.0660000000000001</v>
      </c>
      <c r="G75" s="14">
        <v>1.0820000000000001</v>
      </c>
      <c r="H75" s="14">
        <v>1.2889999999999999</v>
      </c>
      <c r="I75" s="14">
        <v>1.0109999999999999</v>
      </c>
      <c r="J75" s="14">
        <v>0.67400000000000004</v>
      </c>
      <c r="K75" s="14">
        <v>0.90700000000000003</v>
      </c>
      <c r="L75" s="22">
        <f>(B75*$N$2/$O$2)</f>
        <v>0.95360000000000011</v>
      </c>
      <c r="M75" s="14">
        <f>(C75*$N$2/$O$2/0.55)</f>
        <v>1.0763636363636364</v>
      </c>
      <c r="N75" s="14">
        <f t="shared" ref="N75:U75" si="49">(D75*$N$2/$O$2)</f>
        <v>1.1445333333333334</v>
      </c>
      <c r="O75" s="14">
        <f t="shared" si="49"/>
        <v>0.67946666666666677</v>
      </c>
      <c r="P75" s="14">
        <f t="shared" si="49"/>
        <v>1.1370666666666669</v>
      </c>
      <c r="Q75" s="14">
        <f t="shared" si="49"/>
        <v>1.1541333333333335</v>
      </c>
      <c r="R75" s="14">
        <f t="shared" si="49"/>
        <v>1.3749333333333331</v>
      </c>
      <c r="S75" s="14">
        <f t="shared" si="49"/>
        <v>1.0784</v>
      </c>
      <c r="T75" s="14">
        <f t="shared" si="49"/>
        <v>0.71893333333333331</v>
      </c>
      <c r="U75" s="14">
        <f t="shared" si="49"/>
        <v>0.9674666666666667</v>
      </c>
    </row>
    <row r="76" spans="1:21" x14ac:dyDescent="0.25">
      <c r="A76" s="9" t="s">
        <v>120</v>
      </c>
      <c r="B76" s="12" t="s">
        <v>32</v>
      </c>
      <c r="C76" s="12" t="s">
        <v>32</v>
      </c>
      <c r="D76" s="12">
        <v>2E-3</v>
      </c>
      <c r="E76" s="12" t="s">
        <v>32</v>
      </c>
      <c r="F76" s="12">
        <v>2E-3</v>
      </c>
      <c r="G76" s="12">
        <v>3.0000000000000001E-3</v>
      </c>
      <c r="H76" s="12" t="s">
        <v>32</v>
      </c>
      <c r="I76" s="12" t="s">
        <v>32</v>
      </c>
      <c r="J76" s="12">
        <v>3.0000000000000001E-3</v>
      </c>
      <c r="K76" s="12" t="s">
        <v>32</v>
      </c>
      <c r="L76" s="18" t="str">
        <f t="shared" ref="L76:L77" si="50">IF(B76="n.a./n.r.","n.a./n.r.",B76/$L$2*1000)</f>
        <v>n.a./n.r.</v>
      </c>
      <c r="M76" s="12" t="str">
        <f t="shared" ref="M76:M83" si="51">IF(C76="n.a./n.r.","n.a./n.r.",C76/$L$2/0.55*1000)</f>
        <v>n.a./n.r.</v>
      </c>
      <c r="N76" s="12">
        <f t="shared" ref="N76:N77" si="52">IF(D76="n.a./n.r.","n.a./n.r.",D76/$L$2*1000)</f>
        <v>8.6486486486486477E-2</v>
      </c>
      <c r="O76" s="12" t="str">
        <f t="shared" ref="O76:O77" si="53">IF(E76="n.a./n.r.","n.a./n.r.",E76/$L$2*1000)</f>
        <v>n.a./n.r.</v>
      </c>
      <c r="P76" s="12">
        <f t="shared" ref="P76:P77" si="54">IF(F76="n.a./n.r.","n.a./n.r.",F76/$L$2*1000)</f>
        <v>8.6486486486486477E-2</v>
      </c>
      <c r="Q76" s="12">
        <f t="shared" ref="Q76:Q77" si="55">IF(G76="n.a./n.r.","n.a./n.r.",G76/$L$2*1000)</f>
        <v>0.12972972972972974</v>
      </c>
      <c r="R76" s="12" t="str">
        <f t="shared" ref="R76:R77" si="56">IF(H76="n.a./n.r.","n.a./n.r.",H76/$L$2*1000)</f>
        <v>n.a./n.r.</v>
      </c>
      <c r="S76" s="12" t="str">
        <f t="shared" ref="S76:S77" si="57">IF(I76="n.a./n.r.","n.a./n.r.",I76/$L$2*1000)</f>
        <v>n.a./n.r.</v>
      </c>
      <c r="T76" s="12">
        <f t="shared" ref="T76:T77" si="58">IF(J76="n.a./n.r.","n.a./n.r.",J76/$L$2*1000)</f>
        <v>0.12972972972972974</v>
      </c>
      <c r="U76" s="12" t="str">
        <f t="shared" ref="U76:U77" si="59">IF(K76="n.a./n.r.","n.a./n.r.",K76/$L$2*1000)</f>
        <v>n.a./n.r.</v>
      </c>
    </row>
    <row r="77" spans="1:21" x14ac:dyDescent="0.25">
      <c r="A77" s="9" t="s">
        <v>121</v>
      </c>
      <c r="B77" s="12" t="s">
        <v>32</v>
      </c>
      <c r="C77" s="12" t="s">
        <v>32</v>
      </c>
      <c r="D77" s="12" t="s">
        <v>32</v>
      </c>
      <c r="E77" s="12" t="s">
        <v>32</v>
      </c>
      <c r="F77" s="12" t="s">
        <v>32</v>
      </c>
      <c r="G77" s="12" t="s">
        <v>32</v>
      </c>
      <c r="H77" s="12" t="s">
        <v>32</v>
      </c>
      <c r="I77" s="12" t="s">
        <v>32</v>
      </c>
      <c r="J77" s="12" t="s">
        <v>32</v>
      </c>
      <c r="K77" s="12" t="s">
        <v>32</v>
      </c>
      <c r="L77" s="18" t="str">
        <f t="shared" si="50"/>
        <v>n.a./n.r.</v>
      </c>
      <c r="M77" s="12" t="str">
        <f t="shared" si="51"/>
        <v>n.a./n.r.</v>
      </c>
      <c r="N77" s="12" t="str">
        <f t="shared" si="52"/>
        <v>n.a./n.r.</v>
      </c>
      <c r="O77" s="12" t="str">
        <f t="shared" si="53"/>
        <v>n.a./n.r.</v>
      </c>
      <c r="P77" s="12" t="str">
        <f t="shared" si="54"/>
        <v>n.a./n.r.</v>
      </c>
      <c r="Q77" s="12" t="str">
        <f t="shared" si="55"/>
        <v>n.a./n.r.</v>
      </c>
      <c r="R77" s="12" t="str">
        <f t="shared" si="56"/>
        <v>n.a./n.r.</v>
      </c>
      <c r="S77" s="12" t="str">
        <f t="shared" si="57"/>
        <v>n.a./n.r.</v>
      </c>
      <c r="T77" s="12" t="str">
        <f t="shared" si="58"/>
        <v>n.a./n.r.</v>
      </c>
      <c r="U77" s="12" t="str">
        <f t="shared" si="59"/>
        <v>n.a./n.r.</v>
      </c>
    </row>
    <row r="78" spans="1:21" s="13" customFormat="1" x14ac:dyDescent="0.25">
      <c r="A78" s="13" t="s">
        <v>122</v>
      </c>
      <c r="B78" s="15">
        <v>1</v>
      </c>
      <c r="C78" s="15">
        <v>1</v>
      </c>
      <c r="D78" s="15">
        <v>1</v>
      </c>
      <c r="E78" s="15">
        <v>1</v>
      </c>
      <c r="F78" s="15">
        <v>1</v>
      </c>
      <c r="G78" s="15">
        <v>1</v>
      </c>
      <c r="H78" s="15">
        <v>1</v>
      </c>
      <c r="I78" s="15">
        <v>1</v>
      </c>
      <c r="J78" s="15">
        <v>1</v>
      </c>
      <c r="K78" s="15">
        <v>1</v>
      </c>
      <c r="L78" s="23"/>
      <c r="M78" s="12"/>
      <c r="N78" s="15"/>
      <c r="O78" s="15"/>
      <c r="P78" s="15"/>
      <c r="Q78" s="15"/>
      <c r="R78" s="15"/>
      <c r="S78" s="15"/>
      <c r="T78" s="15"/>
      <c r="U78" s="15"/>
    </row>
    <row r="79" spans="1:21" x14ac:dyDescent="0.25">
      <c r="A79" s="9" t="s">
        <v>123</v>
      </c>
      <c r="B79" s="12" t="s">
        <v>32</v>
      </c>
      <c r="C79" s="12" t="s">
        <v>32</v>
      </c>
      <c r="D79" s="12" t="s">
        <v>32</v>
      </c>
      <c r="E79" s="12" t="s">
        <v>32</v>
      </c>
      <c r="F79" s="12" t="s">
        <v>32</v>
      </c>
      <c r="G79" s="12" t="s">
        <v>32</v>
      </c>
      <c r="H79" s="12" t="s">
        <v>32</v>
      </c>
      <c r="I79" s="12" t="s">
        <v>32</v>
      </c>
      <c r="J79" s="12" t="s">
        <v>32</v>
      </c>
      <c r="K79" s="12" t="s">
        <v>32</v>
      </c>
      <c r="L79" s="18" t="str">
        <f t="shared" ref="L79:L83" si="60">IF(B79="n.a./n.r.","n.a./n.r.",B79/$L$2*1000)</f>
        <v>n.a./n.r.</v>
      </c>
      <c r="M79" s="12" t="str">
        <f t="shared" si="51"/>
        <v>n.a./n.r.</v>
      </c>
      <c r="N79" s="12" t="str">
        <f t="shared" ref="N79:N83" si="61">IF(D79="n.a./n.r.","n.a./n.r.",D79/$L$2*1000)</f>
        <v>n.a./n.r.</v>
      </c>
      <c r="O79" s="12" t="str">
        <f t="shared" ref="O79:O83" si="62">IF(E79="n.a./n.r.","n.a./n.r.",E79/$L$2*1000)</f>
        <v>n.a./n.r.</v>
      </c>
      <c r="P79" s="12" t="str">
        <f t="shared" ref="P79:P83" si="63">IF(F79="n.a./n.r.","n.a./n.r.",F79/$L$2*1000)</f>
        <v>n.a./n.r.</v>
      </c>
      <c r="Q79" s="12" t="str">
        <f t="shared" ref="Q79:Q83" si="64">IF(G79="n.a./n.r.","n.a./n.r.",G79/$L$2*1000)</f>
        <v>n.a./n.r.</v>
      </c>
      <c r="R79" s="12" t="str">
        <f t="shared" ref="R79:R83" si="65">IF(H79="n.a./n.r.","n.a./n.r.",H79/$L$2*1000)</f>
        <v>n.a./n.r.</v>
      </c>
      <c r="S79" s="12" t="str">
        <f t="shared" ref="S79:S83" si="66">IF(I79="n.a./n.r.","n.a./n.r.",I79/$L$2*1000)</f>
        <v>n.a./n.r.</v>
      </c>
      <c r="T79" s="12" t="str">
        <f t="shared" ref="T79:T83" si="67">IF(J79="n.a./n.r.","n.a./n.r.",J79/$L$2*1000)</f>
        <v>n.a./n.r.</v>
      </c>
      <c r="U79" s="12" t="str">
        <f t="shared" ref="U79:U83" si="68">IF(K79="n.a./n.r.","n.a./n.r.",K79/$L$2*1000)</f>
        <v>n.a./n.r.</v>
      </c>
    </row>
    <row r="80" spans="1:21" x14ac:dyDescent="0.25">
      <c r="A80" s="9" t="s">
        <v>124</v>
      </c>
      <c r="B80" s="12" t="s">
        <v>32</v>
      </c>
      <c r="C80" s="12" t="s">
        <v>32</v>
      </c>
      <c r="D80" s="12" t="s">
        <v>32</v>
      </c>
      <c r="E80" s="12" t="s">
        <v>32</v>
      </c>
      <c r="F80" s="12" t="s">
        <v>32</v>
      </c>
      <c r="G80" s="12" t="s">
        <v>32</v>
      </c>
      <c r="H80" s="12" t="s">
        <v>32</v>
      </c>
      <c r="I80" s="12" t="s">
        <v>32</v>
      </c>
      <c r="J80" s="12" t="s">
        <v>32</v>
      </c>
      <c r="K80" s="12" t="s">
        <v>32</v>
      </c>
      <c r="L80" s="18" t="str">
        <f t="shared" si="60"/>
        <v>n.a./n.r.</v>
      </c>
      <c r="M80" s="12" t="str">
        <f t="shared" si="51"/>
        <v>n.a./n.r.</v>
      </c>
      <c r="N80" s="12" t="str">
        <f t="shared" si="61"/>
        <v>n.a./n.r.</v>
      </c>
      <c r="O80" s="12" t="str">
        <f t="shared" si="62"/>
        <v>n.a./n.r.</v>
      </c>
      <c r="P80" s="12" t="str">
        <f t="shared" si="63"/>
        <v>n.a./n.r.</v>
      </c>
      <c r="Q80" s="12" t="str">
        <f t="shared" si="64"/>
        <v>n.a./n.r.</v>
      </c>
      <c r="R80" s="12" t="str">
        <f t="shared" si="65"/>
        <v>n.a./n.r.</v>
      </c>
      <c r="S80" s="12" t="str">
        <f t="shared" si="66"/>
        <v>n.a./n.r.</v>
      </c>
      <c r="T80" s="12" t="str">
        <f t="shared" si="67"/>
        <v>n.a./n.r.</v>
      </c>
      <c r="U80" s="12" t="str">
        <f t="shared" si="68"/>
        <v>n.a./n.r.</v>
      </c>
    </row>
    <row r="81" spans="1:21" x14ac:dyDescent="0.25">
      <c r="A81" s="9" t="s">
        <v>125</v>
      </c>
      <c r="B81" s="12" t="s">
        <v>32</v>
      </c>
      <c r="C81" s="12" t="s">
        <v>32</v>
      </c>
      <c r="D81" s="12" t="s">
        <v>32</v>
      </c>
      <c r="E81" s="12" t="s">
        <v>32</v>
      </c>
      <c r="F81" s="12" t="s">
        <v>32</v>
      </c>
      <c r="G81" s="12" t="s">
        <v>32</v>
      </c>
      <c r="H81" s="12" t="s">
        <v>32</v>
      </c>
      <c r="I81" s="12" t="s">
        <v>32</v>
      </c>
      <c r="J81" s="12" t="s">
        <v>32</v>
      </c>
      <c r="K81" s="12" t="s">
        <v>32</v>
      </c>
      <c r="L81" s="18" t="str">
        <f t="shared" si="60"/>
        <v>n.a./n.r.</v>
      </c>
      <c r="M81" s="12" t="str">
        <f t="shared" si="51"/>
        <v>n.a./n.r.</v>
      </c>
      <c r="N81" s="12" t="str">
        <f t="shared" si="61"/>
        <v>n.a./n.r.</v>
      </c>
      <c r="O81" s="12" t="str">
        <f t="shared" si="62"/>
        <v>n.a./n.r.</v>
      </c>
      <c r="P81" s="12" t="str">
        <f t="shared" si="63"/>
        <v>n.a./n.r.</v>
      </c>
      <c r="Q81" s="12" t="str">
        <f t="shared" si="64"/>
        <v>n.a./n.r.</v>
      </c>
      <c r="R81" s="12" t="str">
        <f t="shared" si="65"/>
        <v>n.a./n.r.</v>
      </c>
      <c r="S81" s="12" t="str">
        <f t="shared" si="66"/>
        <v>n.a./n.r.</v>
      </c>
      <c r="T81" s="12" t="str">
        <f t="shared" si="67"/>
        <v>n.a./n.r.</v>
      </c>
      <c r="U81" s="12" t="str">
        <f t="shared" si="68"/>
        <v>n.a./n.r.</v>
      </c>
    </row>
    <row r="82" spans="1:21" x14ac:dyDescent="0.25">
      <c r="A82" s="9" t="s">
        <v>126</v>
      </c>
      <c r="B82" s="12" t="s">
        <v>32</v>
      </c>
      <c r="C82" s="12" t="s">
        <v>32</v>
      </c>
      <c r="D82" s="12" t="s">
        <v>32</v>
      </c>
      <c r="E82" s="12" t="s">
        <v>32</v>
      </c>
      <c r="F82" s="12" t="s">
        <v>32</v>
      </c>
      <c r="G82" s="12" t="s">
        <v>32</v>
      </c>
      <c r="H82" s="12" t="s">
        <v>32</v>
      </c>
      <c r="I82" s="12" t="s">
        <v>32</v>
      </c>
      <c r="J82" s="12" t="s">
        <v>32</v>
      </c>
      <c r="K82" s="12" t="s">
        <v>32</v>
      </c>
      <c r="L82" s="18" t="str">
        <f t="shared" si="60"/>
        <v>n.a./n.r.</v>
      </c>
      <c r="M82" s="12" t="str">
        <f t="shared" si="51"/>
        <v>n.a./n.r.</v>
      </c>
      <c r="N82" s="12" t="str">
        <f t="shared" si="61"/>
        <v>n.a./n.r.</v>
      </c>
      <c r="O82" s="12" t="str">
        <f t="shared" si="62"/>
        <v>n.a./n.r.</v>
      </c>
      <c r="P82" s="12" t="str">
        <f t="shared" si="63"/>
        <v>n.a./n.r.</v>
      </c>
      <c r="Q82" s="12" t="str">
        <f t="shared" si="64"/>
        <v>n.a./n.r.</v>
      </c>
      <c r="R82" s="12" t="str">
        <f t="shared" si="65"/>
        <v>n.a./n.r.</v>
      </c>
      <c r="S82" s="12" t="str">
        <f t="shared" si="66"/>
        <v>n.a./n.r.</v>
      </c>
      <c r="T82" s="12" t="str">
        <f t="shared" si="67"/>
        <v>n.a./n.r.</v>
      </c>
      <c r="U82" s="12" t="str">
        <f t="shared" si="68"/>
        <v>n.a./n.r.</v>
      </c>
    </row>
    <row r="83" spans="1:21" x14ac:dyDescent="0.25">
      <c r="A83" s="9" t="s">
        <v>127</v>
      </c>
      <c r="B83" s="12" t="s">
        <v>32</v>
      </c>
      <c r="C83" s="12" t="s">
        <v>32</v>
      </c>
      <c r="D83" s="12" t="s">
        <v>32</v>
      </c>
      <c r="E83" s="12" t="s">
        <v>32</v>
      </c>
      <c r="F83" s="12" t="s">
        <v>32</v>
      </c>
      <c r="G83" s="12" t="s">
        <v>32</v>
      </c>
      <c r="H83" s="12" t="s">
        <v>32</v>
      </c>
      <c r="I83" s="12" t="s">
        <v>32</v>
      </c>
      <c r="J83" s="12" t="s">
        <v>32</v>
      </c>
      <c r="K83" s="12" t="s">
        <v>32</v>
      </c>
      <c r="L83" s="18" t="str">
        <f t="shared" si="60"/>
        <v>n.a./n.r.</v>
      </c>
      <c r="M83" s="12" t="str">
        <f t="shared" si="51"/>
        <v>n.a./n.r.</v>
      </c>
      <c r="N83" s="12" t="str">
        <f t="shared" si="61"/>
        <v>n.a./n.r.</v>
      </c>
      <c r="O83" s="12" t="str">
        <f t="shared" si="62"/>
        <v>n.a./n.r.</v>
      </c>
      <c r="P83" s="12" t="str">
        <f t="shared" si="63"/>
        <v>n.a./n.r.</v>
      </c>
      <c r="Q83" s="12" t="str">
        <f t="shared" si="64"/>
        <v>n.a./n.r.</v>
      </c>
      <c r="R83" s="12" t="str">
        <f t="shared" si="65"/>
        <v>n.a./n.r.</v>
      </c>
      <c r="S83" s="12" t="str">
        <f t="shared" si="66"/>
        <v>n.a./n.r.</v>
      </c>
      <c r="T83" s="12" t="str">
        <f t="shared" si="67"/>
        <v>n.a./n.r.</v>
      </c>
      <c r="U83" s="12" t="str">
        <f t="shared" si="68"/>
        <v>n.a./n.r.</v>
      </c>
    </row>
    <row r="84" spans="1:21" s="11" customFormat="1" x14ac:dyDescent="0.25">
      <c r="A84" s="11" t="s">
        <v>128</v>
      </c>
      <c r="B84" s="14">
        <v>0.436</v>
      </c>
      <c r="C84" s="14">
        <v>5.0999999999999997E-2</v>
      </c>
      <c r="D84" s="14">
        <v>0.27</v>
      </c>
      <c r="E84" s="14">
        <v>0.28100000000000003</v>
      </c>
      <c r="F84" s="14">
        <v>0.217</v>
      </c>
      <c r="G84" s="14">
        <v>0.25</v>
      </c>
      <c r="H84" s="14">
        <v>0.33700000000000002</v>
      </c>
      <c r="I84" s="14">
        <v>0.23899999999999999</v>
      </c>
      <c r="J84" s="14">
        <v>0.113</v>
      </c>
      <c r="K84" s="14">
        <v>0.21299999999999999</v>
      </c>
      <c r="L84" s="22">
        <f>(B84*$N$2/$O$2)</f>
        <v>0.46506666666666668</v>
      </c>
      <c r="M84" s="14">
        <f>(C84*$N$2/$O$2/0.55)</f>
        <v>9.8909090909090905E-2</v>
      </c>
      <c r="N84" s="14">
        <f t="shared" ref="N84:U84" si="69">(D84*$N$2/$O$2)</f>
        <v>0.28800000000000003</v>
      </c>
      <c r="O84" s="14">
        <f t="shared" si="69"/>
        <v>0.29973333333333335</v>
      </c>
      <c r="P84" s="14">
        <f t="shared" si="69"/>
        <v>0.23146666666666668</v>
      </c>
      <c r="Q84" s="14">
        <f t="shared" si="69"/>
        <v>0.26666666666666666</v>
      </c>
      <c r="R84" s="14">
        <f t="shared" si="69"/>
        <v>0.35946666666666666</v>
      </c>
      <c r="S84" s="14">
        <f t="shared" si="69"/>
        <v>0.25493333333333335</v>
      </c>
      <c r="T84" s="14">
        <f t="shared" si="69"/>
        <v>0.12053333333333334</v>
      </c>
      <c r="U84" s="14">
        <f t="shared" si="69"/>
        <v>0.22719999999999999</v>
      </c>
    </row>
    <row r="85" spans="1:21" x14ac:dyDescent="0.25">
      <c r="A85" s="9" t="s">
        <v>129</v>
      </c>
      <c r="B85" s="12" t="s">
        <v>32</v>
      </c>
      <c r="C85" s="12" t="s">
        <v>32</v>
      </c>
      <c r="D85" s="12" t="s">
        <v>32</v>
      </c>
      <c r="E85" s="12" t="s">
        <v>32</v>
      </c>
      <c r="F85" s="12" t="s">
        <v>32</v>
      </c>
      <c r="G85" s="12" t="s">
        <v>32</v>
      </c>
      <c r="H85" s="12" t="s">
        <v>32</v>
      </c>
      <c r="I85" s="12" t="s">
        <v>32</v>
      </c>
      <c r="J85" s="12" t="s">
        <v>32</v>
      </c>
      <c r="K85" s="12" t="s">
        <v>32</v>
      </c>
      <c r="L85" s="18" t="str">
        <f t="shared" ref="L85:L87" si="70">IF(B85="n.a./n.r.","n.a./n.r.",B85/$L$2*1000)</f>
        <v>n.a./n.r.</v>
      </c>
      <c r="M85" s="12" t="str">
        <f t="shared" ref="M85:M87" si="71">IF(C85="n.a./n.r.","n.a./n.r.",C85/$L$2/0.55*1000)</f>
        <v>n.a./n.r.</v>
      </c>
      <c r="N85" s="12" t="str">
        <f t="shared" ref="N85:N87" si="72">IF(D85="n.a./n.r.","n.a./n.r.",D85/$L$2*1000)</f>
        <v>n.a./n.r.</v>
      </c>
      <c r="O85" s="12" t="str">
        <f t="shared" ref="O85:O87" si="73">IF(E85="n.a./n.r.","n.a./n.r.",E85/$L$2*1000)</f>
        <v>n.a./n.r.</v>
      </c>
      <c r="P85" s="12" t="str">
        <f t="shared" ref="P85:P87" si="74">IF(F85="n.a./n.r.","n.a./n.r.",F85/$L$2*1000)</f>
        <v>n.a./n.r.</v>
      </c>
      <c r="Q85" s="12" t="str">
        <f t="shared" ref="Q85:Q87" si="75">IF(G85="n.a./n.r.","n.a./n.r.",G85/$L$2*1000)</f>
        <v>n.a./n.r.</v>
      </c>
      <c r="R85" s="12" t="str">
        <f t="shared" ref="R85:R87" si="76">IF(H85="n.a./n.r.","n.a./n.r.",H85/$L$2*1000)</f>
        <v>n.a./n.r.</v>
      </c>
      <c r="S85" s="12" t="str">
        <f t="shared" ref="S85:S87" si="77">IF(I85="n.a./n.r.","n.a./n.r.",I85/$L$2*1000)</f>
        <v>n.a./n.r.</v>
      </c>
      <c r="T85" s="12" t="str">
        <f t="shared" ref="T85:T87" si="78">IF(J85="n.a./n.r.","n.a./n.r.",J85/$L$2*1000)</f>
        <v>n.a./n.r.</v>
      </c>
      <c r="U85" s="12" t="str">
        <f t="shared" ref="U85:U87" si="79">IF(K85="n.a./n.r.","n.a./n.r.",K85/$L$2*1000)</f>
        <v>n.a./n.r.</v>
      </c>
    </row>
    <row r="86" spans="1:21" x14ac:dyDescent="0.25">
      <c r="A86" s="9" t="s">
        <v>130</v>
      </c>
      <c r="B86" s="12" t="s">
        <v>32</v>
      </c>
      <c r="C86" s="12" t="s">
        <v>32</v>
      </c>
      <c r="D86" s="12" t="s">
        <v>32</v>
      </c>
      <c r="E86" s="12" t="s">
        <v>32</v>
      </c>
      <c r="F86" s="12" t="s">
        <v>32</v>
      </c>
      <c r="G86" s="12" t="s">
        <v>32</v>
      </c>
      <c r="H86" s="12" t="s">
        <v>32</v>
      </c>
      <c r="I86" s="12" t="s">
        <v>32</v>
      </c>
      <c r="J86" s="12" t="s">
        <v>32</v>
      </c>
      <c r="K86" s="12" t="s">
        <v>32</v>
      </c>
      <c r="L86" s="18" t="str">
        <f t="shared" si="70"/>
        <v>n.a./n.r.</v>
      </c>
      <c r="M86" s="12" t="str">
        <f t="shared" si="71"/>
        <v>n.a./n.r.</v>
      </c>
      <c r="N86" s="12" t="str">
        <f t="shared" si="72"/>
        <v>n.a./n.r.</v>
      </c>
      <c r="O86" s="12" t="str">
        <f t="shared" si="73"/>
        <v>n.a./n.r.</v>
      </c>
      <c r="P86" s="12" t="str">
        <f t="shared" si="74"/>
        <v>n.a./n.r.</v>
      </c>
      <c r="Q86" s="12" t="str">
        <f t="shared" si="75"/>
        <v>n.a./n.r.</v>
      </c>
      <c r="R86" s="12" t="str">
        <f t="shared" si="76"/>
        <v>n.a./n.r.</v>
      </c>
      <c r="S86" s="12" t="str">
        <f t="shared" si="77"/>
        <v>n.a./n.r.</v>
      </c>
      <c r="T86" s="12" t="str">
        <f t="shared" si="78"/>
        <v>n.a./n.r.</v>
      </c>
      <c r="U86" s="12" t="str">
        <f t="shared" si="79"/>
        <v>n.a./n.r.</v>
      </c>
    </row>
    <row r="87" spans="1:21" x14ac:dyDescent="0.25">
      <c r="A87" s="9" t="s">
        <v>131</v>
      </c>
      <c r="B87" s="12" t="s">
        <v>32</v>
      </c>
      <c r="C87" s="12" t="s">
        <v>32</v>
      </c>
      <c r="D87" s="12" t="s">
        <v>32</v>
      </c>
      <c r="E87" s="12" t="s">
        <v>32</v>
      </c>
      <c r="F87" s="12" t="s">
        <v>32</v>
      </c>
      <c r="G87" s="12" t="s">
        <v>32</v>
      </c>
      <c r="H87" s="12" t="s">
        <v>32</v>
      </c>
      <c r="I87" s="12" t="s">
        <v>32</v>
      </c>
      <c r="J87" s="12" t="s">
        <v>32</v>
      </c>
      <c r="K87" s="12" t="s">
        <v>32</v>
      </c>
      <c r="L87" s="18" t="str">
        <f t="shared" si="70"/>
        <v>n.a./n.r.</v>
      </c>
      <c r="M87" s="12" t="str">
        <f t="shared" si="71"/>
        <v>n.a./n.r.</v>
      </c>
      <c r="N87" s="12" t="str">
        <f t="shared" si="72"/>
        <v>n.a./n.r.</v>
      </c>
      <c r="O87" s="12" t="str">
        <f t="shared" si="73"/>
        <v>n.a./n.r.</v>
      </c>
      <c r="P87" s="12" t="str">
        <f t="shared" si="74"/>
        <v>n.a./n.r.</v>
      </c>
      <c r="Q87" s="12" t="str">
        <f t="shared" si="75"/>
        <v>n.a./n.r.</v>
      </c>
      <c r="R87" s="12" t="str">
        <f t="shared" si="76"/>
        <v>n.a./n.r.</v>
      </c>
      <c r="S87" s="12" t="str">
        <f t="shared" si="77"/>
        <v>n.a./n.r.</v>
      </c>
      <c r="T87" s="12" t="str">
        <f t="shared" si="78"/>
        <v>n.a./n.r.</v>
      </c>
      <c r="U87" s="12" t="str">
        <f t="shared" si="79"/>
        <v>n.a./n.r.</v>
      </c>
    </row>
    <row r="89" spans="1:21" s="35" customFormat="1" x14ac:dyDescent="0.25">
      <c r="A89" s="32" t="s">
        <v>155</v>
      </c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4"/>
      <c r="M89" s="33"/>
      <c r="N89" s="33"/>
      <c r="O89" s="33"/>
      <c r="P89" s="33"/>
      <c r="Q89" s="33"/>
      <c r="R89" s="33"/>
      <c r="S89" s="33"/>
      <c r="T89" s="33"/>
      <c r="U89" s="33"/>
    </row>
    <row r="90" spans="1:21" s="35" customFormat="1" x14ac:dyDescent="0.25">
      <c r="A90" s="32" t="s">
        <v>156</v>
      </c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4"/>
      <c r="M90" s="33"/>
      <c r="N90" s="33"/>
      <c r="O90" s="33"/>
      <c r="P90" s="33"/>
      <c r="Q90" s="33"/>
      <c r="R90" s="33"/>
      <c r="S90" s="33"/>
      <c r="T90" s="33"/>
      <c r="U90" s="33"/>
    </row>
    <row r="91" spans="1:21" s="35" customFormat="1" x14ac:dyDescent="0.25">
      <c r="A91" s="32" t="s">
        <v>157</v>
      </c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4"/>
      <c r="M91" s="33"/>
      <c r="N91" s="33"/>
      <c r="O91" s="33"/>
      <c r="P91" s="33"/>
      <c r="Q91" s="33"/>
      <c r="R91" s="33"/>
      <c r="S91" s="33"/>
      <c r="T91" s="33"/>
      <c r="U91" s="33"/>
    </row>
    <row r="92" spans="1:21" s="35" customFormat="1" x14ac:dyDescent="0.25">
      <c r="A92" s="32" t="s">
        <v>152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4"/>
      <c r="M92" s="33"/>
      <c r="N92" s="33"/>
      <c r="O92" s="33"/>
      <c r="P92" s="33"/>
      <c r="Q92" s="33"/>
      <c r="R92" s="33"/>
      <c r="S92" s="33"/>
      <c r="T92" s="33"/>
      <c r="U92" s="33"/>
    </row>
    <row r="93" spans="1:21" s="35" customFormat="1" x14ac:dyDescent="0.25">
      <c r="A93" s="32" t="s">
        <v>158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4"/>
      <c r="M93" s="33"/>
      <c r="N93" s="33"/>
      <c r="O93" s="33"/>
      <c r="P93" s="33"/>
      <c r="Q93" s="33"/>
      <c r="R93" s="33"/>
      <c r="S93" s="33"/>
      <c r="T93" s="33"/>
      <c r="U93" s="33"/>
    </row>
    <row r="94" spans="1:21" s="35" customFormat="1" x14ac:dyDescent="0.25">
      <c r="A94" s="32" t="s">
        <v>159</v>
      </c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4"/>
      <c r="M94" s="33"/>
      <c r="N94" s="33"/>
      <c r="O94" s="33"/>
      <c r="P94" s="33"/>
      <c r="Q94" s="33"/>
      <c r="R94" s="33"/>
      <c r="S94" s="33"/>
      <c r="T94" s="33"/>
      <c r="U94" s="33"/>
    </row>
    <row r="95" spans="1:21" s="35" customFormat="1" x14ac:dyDescent="0.25">
      <c r="A95" s="32" t="s">
        <v>153</v>
      </c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4"/>
      <c r="M95" s="33"/>
      <c r="N95" s="33"/>
      <c r="O95" s="33"/>
      <c r="P95" s="33"/>
      <c r="Q95" s="33"/>
      <c r="R95" s="33"/>
      <c r="S95" s="33"/>
      <c r="T95" s="33"/>
      <c r="U95" s="33"/>
    </row>
    <row r="96" spans="1:21" s="35" customFormat="1" x14ac:dyDescent="0.25">
      <c r="A96" s="32" t="s">
        <v>154</v>
      </c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4"/>
      <c r="M96" s="33"/>
      <c r="N96" s="33"/>
      <c r="O96" s="33"/>
      <c r="P96" s="33"/>
      <c r="Q96" s="33"/>
      <c r="R96" s="33"/>
      <c r="S96" s="33"/>
      <c r="T96" s="33"/>
      <c r="U96" s="33"/>
    </row>
    <row r="97" spans="1:21" s="35" customFormat="1" x14ac:dyDescent="0.25">
      <c r="A97" s="32" t="s">
        <v>163</v>
      </c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4"/>
      <c r="M97" s="33"/>
      <c r="N97" s="33"/>
      <c r="O97" s="33"/>
      <c r="P97" s="33"/>
      <c r="Q97" s="33"/>
      <c r="R97" s="33"/>
      <c r="S97" s="33"/>
      <c r="T97" s="33"/>
      <c r="U97" s="33"/>
    </row>
  </sheetData>
  <conditionalFormatting sqref="L8:U1048576">
    <cfRule type="cellIs" dxfId="2" priority="1" operator="notEqual">
      <formula>"n.a./n.r."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E14" sqref="E14"/>
    </sheetView>
  </sheetViews>
  <sheetFormatPr defaultRowHeight="15" x14ac:dyDescent="0.25"/>
  <cols>
    <col min="1" max="1" width="10.85546875" style="8" bestFit="1" customWidth="1"/>
    <col min="2" max="2" width="5.28515625" bestFit="1" customWidth="1"/>
    <col min="3" max="3" width="9" bestFit="1" customWidth="1"/>
    <col min="4" max="4" width="6.5703125" bestFit="1" customWidth="1"/>
    <col min="5" max="5" width="53.28515625" bestFit="1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</cols>
  <sheetData>
    <row r="1" spans="1:12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46</v>
      </c>
      <c r="J1" t="s">
        <v>49</v>
      </c>
      <c r="K1" t="s">
        <v>45</v>
      </c>
      <c r="L1" t="s">
        <v>46</v>
      </c>
    </row>
    <row r="2" spans="1:12" x14ac:dyDescent="0.25">
      <c r="B2" t="s">
        <v>50</v>
      </c>
      <c r="C2" t="s">
        <v>10</v>
      </c>
      <c r="D2" t="s">
        <v>51</v>
      </c>
      <c r="G2" t="s">
        <v>51</v>
      </c>
      <c r="J2" t="s">
        <v>51</v>
      </c>
    </row>
    <row r="3" spans="1:12" x14ac:dyDescent="0.25">
      <c r="A3" s="8" t="s">
        <v>150</v>
      </c>
      <c r="B3" t="s">
        <v>52</v>
      </c>
      <c r="C3" t="s">
        <v>52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  <c r="L3" t="s">
        <v>52</v>
      </c>
    </row>
    <row r="4" spans="1:12" x14ac:dyDescent="0.25">
      <c r="A4" s="8">
        <v>7</v>
      </c>
      <c r="B4">
        <v>13</v>
      </c>
      <c r="C4">
        <v>9.84</v>
      </c>
      <c r="D4">
        <v>848</v>
      </c>
      <c r="E4" t="s">
        <v>146</v>
      </c>
      <c r="F4" t="s">
        <v>53</v>
      </c>
      <c r="G4">
        <v>691</v>
      </c>
      <c r="H4" t="s">
        <v>147</v>
      </c>
      <c r="I4" t="s">
        <v>53</v>
      </c>
      <c r="J4">
        <v>664</v>
      </c>
      <c r="K4" t="s">
        <v>148</v>
      </c>
      <c r="L4" t="s">
        <v>53</v>
      </c>
    </row>
    <row r="5" spans="1:12" x14ac:dyDescent="0.25">
      <c r="B5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workbookViewId="0">
      <selection activeCell="G18" sqref="G18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9" max="9" width="10.5703125" style="2" bestFit="1" customWidth="1"/>
    <col min="10" max="10" width="6.140625" style="2" bestFit="1" customWidth="1"/>
    <col min="11" max="11" width="41.140625" bestFit="1" customWidth="1"/>
    <col min="16" max="16" width="15.85546875" bestFit="1" customWidth="1"/>
  </cols>
  <sheetData>
    <row r="1" spans="1:25" x14ac:dyDescent="0.25">
      <c r="K1" t="s">
        <v>9</v>
      </c>
      <c r="L1" t="s">
        <v>15</v>
      </c>
      <c r="M1" t="s">
        <v>16</v>
      </c>
      <c r="N1" t="s">
        <v>17</v>
      </c>
      <c r="O1" t="s">
        <v>14</v>
      </c>
      <c r="P1" t="s">
        <v>18</v>
      </c>
      <c r="Q1" t="s">
        <v>33</v>
      </c>
      <c r="R1" t="s">
        <v>34</v>
      </c>
      <c r="S1" t="s">
        <v>35</v>
      </c>
      <c r="T1" t="s">
        <v>35</v>
      </c>
      <c r="U1" t="s">
        <v>35</v>
      </c>
      <c r="V1" t="s">
        <v>36</v>
      </c>
      <c r="W1" t="s">
        <v>37</v>
      </c>
      <c r="X1" t="s">
        <v>37</v>
      </c>
      <c r="Y1" t="s">
        <v>37</v>
      </c>
    </row>
    <row r="2" spans="1:25" x14ac:dyDescent="0.25">
      <c r="B2" t="s">
        <v>30</v>
      </c>
      <c r="C2" t="s">
        <v>8</v>
      </c>
      <c r="D2" t="s">
        <v>26</v>
      </c>
      <c r="E2" t="s">
        <v>27</v>
      </c>
      <c r="F2" s="3" t="s">
        <v>28</v>
      </c>
      <c r="G2" s="3" t="s">
        <v>29</v>
      </c>
      <c r="L2" t="s">
        <v>10</v>
      </c>
      <c r="M2" t="s">
        <v>19</v>
      </c>
      <c r="N2" t="s">
        <v>11</v>
      </c>
      <c r="O2" t="s">
        <v>55</v>
      </c>
      <c r="P2" t="s">
        <v>20</v>
      </c>
      <c r="Q2" t="s">
        <v>38</v>
      </c>
      <c r="R2" t="s">
        <v>38</v>
      </c>
      <c r="S2" t="s">
        <v>39</v>
      </c>
      <c r="T2" t="s">
        <v>40</v>
      </c>
      <c r="U2" t="s">
        <v>41</v>
      </c>
      <c r="V2" t="s">
        <v>38</v>
      </c>
      <c r="W2" t="s">
        <v>39</v>
      </c>
      <c r="X2" t="s">
        <v>40</v>
      </c>
      <c r="Y2" t="s">
        <v>41</v>
      </c>
    </row>
    <row r="3" spans="1:25" x14ac:dyDescent="0.25">
      <c r="A3" t="str">
        <f>K43</f>
        <v>Acenaphthene-d10 [IS1]</v>
      </c>
      <c r="B3">
        <f t="shared" ref="B3:C3" si="0">L43</f>
        <v>8</v>
      </c>
      <c r="C3">
        <f t="shared" si="0"/>
        <v>206237</v>
      </c>
      <c r="D3">
        <v>8.0090000000000003</v>
      </c>
      <c r="E3">
        <v>225677</v>
      </c>
      <c r="F3" s="1" t="b">
        <f>ABS(D3-B3)&lt;=0.5</f>
        <v>1</v>
      </c>
      <c r="G3" s="1" t="b">
        <f>AND(C3&gt;E3*0.5,C3&lt;E3*1.5)</f>
        <v>1</v>
      </c>
      <c r="I3" s="2" t="s">
        <v>22</v>
      </c>
      <c r="J3" s="5" t="s">
        <v>0</v>
      </c>
      <c r="K3" t="s">
        <v>12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  <c r="R3" t="s">
        <v>12</v>
      </c>
      <c r="S3" t="s">
        <v>12</v>
      </c>
      <c r="T3" t="s">
        <v>12</v>
      </c>
      <c r="U3" t="s">
        <v>12</v>
      </c>
      <c r="V3" t="s">
        <v>12</v>
      </c>
      <c r="W3" t="s">
        <v>12</v>
      </c>
      <c r="X3" t="s">
        <v>12</v>
      </c>
      <c r="Y3" t="s">
        <v>12</v>
      </c>
    </row>
    <row r="4" spans="1:25" x14ac:dyDescent="0.25">
      <c r="A4" t="str">
        <f>K61</f>
        <v>Phenanthrene-d10 [IS2]</v>
      </c>
      <c r="B4">
        <f t="shared" ref="B4:C4" si="1">L61</f>
        <v>9.4499999999999993</v>
      </c>
      <c r="C4">
        <f t="shared" si="1"/>
        <v>272402</v>
      </c>
      <c r="D4">
        <v>9.4529999999999994</v>
      </c>
      <c r="E4">
        <v>306073</v>
      </c>
      <c r="F4" s="1" t="b">
        <f t="shared" ref="F4:F5" si="2">ABS(D4-B4)&lt;=0.5</f>
        <v>1</v>
      </c>
      <c r="G4" s="1" t="b">
        <f t="shared" ref="G4:G5" si="3">AND(C4&gt;=E4*0.5,C4&lt;=E4*1.5)</f>
        <v>1</v>
      </c>
      <c r="I4" s="2">
        <v>1</v>
      </c>
      <c r="J4" s="2" t="b">
        <f t="shared" ref="J4:J35" si="4">AND(O4&gt;I4*0.8,O4&lt;I4*1.2)</f>
        <v>1</v>
      </c>
      <c r="K4" t="s">
        <v>59</v>
      </c>
      <c r="L4">
        <v>4.8600000000000003</v>
      </c>
      <c r="M4">
        <v>185942</v>
      </c>
      <c r="N4">
        <v>0.95</v>
      </c>
      <c r="O4">
        <v>1.1479999999999999</v>
      </c>
      <c r="P4" t="s">
        <v>21</v>
      </c>
      <c r="Q4">
        <v>94</v>
      </c>
      <c r="R4">
        <v>66</v>
      </c>
      <c r="S4">
        <v>53.29</v>
      </c>
      <c r="T4">
        <v>54.3</v>
      </c>
      <c r="U4" t="s">
        <v>21</v>
      </c>
      <c r="V4">
        <v>65</v>
      </c>
      <c r="W4">
        <v>33.119999999999997</v>
      </c>
      <c r="X4">
        <v>34.07</v>
      </c>
      <c r="Y4" t="s">
        <v>21</v>
      </c>
    </row>
    <row r="5" spans="1:25" x14ac:dyDescent="0.25">
      <c r="A5" t="str">
        <f>K73</f>
        <v>Chrysene d-12 [IS3]</v>
      </c>
      <c r="B5">
        <f t="shared" ref="B5:C5" si="5">L73</f>
        <v>12.23</v>
      </c>
      <c r="C5">
        <f t="shared" si="5"/>
        <v>197650</v>
      </c>
      <c r="D5">
        <v>12.249000000000001</v>
      </c>
      <c r="E5">
        <v>214873</v>
      </c>
      <c r="F5" s="1" t="b">
        <f t="shared" si="2"/>
        <v>1</v>
      </c>
      <c r="G5" s="1" t="b">
        <f t="shared" si="3"/>
        <v>1</v>
      </c>
      <c r="I5" s="2">
        <v>1</v>
      </c>
      <c r="J5" s="2" t="b">
        <f t="shared" si="4"/>
        <v>1</v>
      </c>
      <c r="K5" t="s">
        <v>60</v>
      </c>
      <c r="L5">
        <v>4.91</v>
      </c>
      <c r="M5">
        <v>247116</v>
      </c>
      <c r="N5">
        <v>1.26</v>
      </c>
      <c r="O5">
        <v>0.92500000000000004</v>
      </c>
      <c r="P5" t="s">
        <v>21</v>
      </c>
      <c r="Q5">
        <v>93</v>
      </c>
      <c r="R5">
        <v>66</v>
      </c>
      <c r="S5">
        <v>66.94</v>
      </c>
      <c r="T5">
        <v>68.09</v>
      </c>
      <c r="U5" t="s">
        <v>21</v>
      </c>
      <c r="V5">
        <v>65</v>
      </c>
      <c r="W5">
        <v>24.79</v>
      </c>
      <c r="X5">
        <v>25.71</v>
      </c>
      <c r="Y5" t="s">
        <v>21</v>
      </c>
    </row>
    <row r="6" spans="1:25" x14ac:dyDescent="0.25">
      <c r="A6" s="29"/>
      <c r="B6" s="29"/>
      <c r="C6" s="29"/>
      <c r="D6" s="29"/>
      <c r="E6" s="29"/>
      <c r="F6" s="29"/>
      <c r="G6" s="29"/>
      <c r="I6" s="2">
        <v>1</v>
      </c>
      <c r="J6" s="2" t="b">
        <f t="shared" si="4"/>
        <v>1</v>
      </c>
      <c r="K6" t="s">
        <v>61</v>
      </c>
      <c r="L6">
        <v>4.9400000000000004</v>
      </c>
      <c r="M6">
        <v>275122</v>
      </c>
      <c r="N6">
        <v>1.4</v>
      </c>
      <c r="O6">
        <v>1.0349999999999999</v>
      </c>
      <c r="P6" t="s">
        <v>21</v>
      </c>
      <c r="Q6">
        <v>93</v>
      </c>
      <c r="R6">
        <v>63</v>
      </c>
      <c r="S6">
        <v>72.489999999999995</v>
      </c>
      <c r="T6">
        <v>74.86</v>
      </c>
      <c r="U6" t="s">
        <v>21</v>
      </c>
      <c r="V6">
        <v>95</v>
      </c>
      <c r="W6">
        <v>26.53</v>
      </c>
      <c r="X6">
        <v>26.48</v>
      </c>
      <c r="Y6" t="s">
        <v>21</v>
      </c>
    </row>
    <row r="7" spans="1:25" x14ac:dyDescent="0.25">
      <c r="I7" s="2">
        <v>1</v>
      </c>
      <c r="J7" s="2" t="b">
        <f t="shared" si="4"/>
        <v>1</v>
      </c>
      <c r="K7" t="s">
        <v>62</v>
      </c>
      <c r="L7">
        <v>5.01</v>
      </c>
      <c r="M7">
        <v>122585</v>
      </c>
      <c r="N7">
        <v>0.62</v>
      </c>
      <c r="O7">
        <v>1.103</v>
      </c>
      <c r="P7" t="s">
        <v>21</v>
      </c>
      <c r="Q7">
        <v>128</v>
      </c>
      <c r="R7">
        <v>64</v>
      </c>
      <c r="S7">
        <v>67.33</v>
      </c>
      <c r="T7">
        <v>72.010000000000005</v>
      </c>
      <c r="U7" t="s">
        <v>21</v>
      </c>
      <c r="V7">
        <v>130</v>
      </c>
      <c r="W7">
        <v>29.58</v>
      </c>
      <c r="X7">
        <v>32.6</v>
      </c>
      <c r="Y7" t="s">
        <v>21</v>
      </c>
    </row>
    <row r="8" spans="1:25" x14ac:dyDescent="0.25">
      <c r="I8" s="2">
        <v>1</v>
      </c>
      <c r="J8" s="2" t="b">
        <f t="shared" si="4"/>
        <v>1</v>
      </c>
      <c r="K8" t="s">
        <v>1</v>
      </c>
      <c r="L8">
        <v>5.14</v>
      </c>
      <c r="M8">
        <v>179631</v>
      </c>
      <c r="N8">
        <v>0.92</v>
      </c>
      <c r="O8">
        <v>1.0189999999999999</v>
      </c>
      <c r="P8" t="s">
        <v>21</v>
      </c>
      <c r="Q8">
        <v>146</v>
      </c>
      <c r="R8">
        <v>148</v>
      </c>
      <c r="S8">
        <v>60.87</v>
      </c>
      <c r="T8">
        <v>62.68</v>
      </c>
      <c r="U8" t="s">
        <v>21</v>
      </c>
      <c r="V8">
        <v>111</v>
      </c>
      <c r="W8">
        <v>60.62</v>
      </c>
      <c r="X8">
        <v>63.65</v>
      </c>
      <c r="Y8" t="s">
        <v>21</v>
      </c>
    </row>
    <row r="9" spans="1:25" x14ac:dyDescent="0.25">
      <c r="A9" s="4" t="s">
        <v>23</v>
      </c>
      <c r="B9">
        <f>85-4</f>
        <v>81</v>
      </c>
      <c r="I9" s="2">
        <v>1</v>
      </c>
      <c r="J9" s="2" t="b">
        <f t="shared" si="4"/>
        <v>1</v>
      </c>
      <c r="K9" t="s">
        <v>2</v>
      </c>
      <c r="L9">
        <v>5.2</v>
      </c>
      <c r="M9">
        <v>186656</v>
      </c>
      <c r="N9">
        <v>0.95</v>
      </c>
      <c r="O9">
        <v>1.018</v>
      </c>
      <c r="P9" t="s">
        <v>21</v>
      </c>
      <c r="Q9">
        <v>146</v>
      </c>
      <c r="R9">
        <v>148</v>
      </c>
      <c r="S9">
        <v>62.01</v>
      </c>
      <c r="T9">
        <v>62.82</v>
      </c>
      <c r="U9" t="s">
        <v>21</v>
      </c>
      <c r="V9">
        <v>111</v>
      </c>
      <c r="W9">
        <v>60.07</v>
      </c>
      <c r="X9">
        <v>61.93</v>
      </c>
      <c r="Y9" t="s">
        <v>21</v>
      </c>
    </row>
    <row r="10" spans="1:25" x14ac:dyDescent="0.25">
      <c r="A10" t="s">
        <v>24</v>
      </c>
      <c r="B10">
        <f>COUNTIF(J4:J88,"FALSE")</f>
        <v>3</v>
      </c>
      <c r="I10" s="2">
        <v>1</v>
      </c>
      <c r="J10" s="2" t="b">
        <f t="shared" si="4"/>
        <v>1</v>
      </c>
      <c r="K10" t="s">
        <v>63</v>
      </c>
      <c r="L10">
        <v>5.29</v>
      </c>
      <c r="M10">
        <v>85336</v>
      </c>
      <c r="N10">
        <v>0.43</v>
      </c>
      <c r="O10">
        <v>1.101</v>
      </c>
      <c r="P10" t="s">
        <v>21</v>
      </c>
      <c r="Q10">
        <v>108</v>
      </c>
      <c r="R10">
        <v>79</v>
      </c>
      <c r="S10">
        <v>166.15</v>
      </c>
      <c r="T10">
        <v>174.69</v>
      </c>
      <c r="U10" t="s">
        <v>21</v>
      </c>
      <c r="V10">
        <v>77</v>
      </c>
      <c r="W10">
        <v>124.5</v>
      </c>
      <c r="X10">
        <v>124.05</v>
      </c>
      <c r="Y10" t="s">
        <v>21</v>
      </c>
    </row>
    <row r="11" spans="1:25" x14ac:dyDescent="0.25">
      <c r="A11" t="s">
        <v>25</v>
      </c>
      <c r="B11">
        <f>0.2*B9</f>
        <v>16.2</v>
      </c>
      <c r="I11" s="2">
        <v>1</v>
      </c>
      <c r="J11" s="2" t="b">
        <f t="shared" si="4"/>
        <v>1</v>
      </c>
      <c r="K11" t="s">
        <v>3</v>
      </c>
      <c r="L11">
        <v>5.33</v>
      </c>
      <c r="M11">
        <v>170685</v>
      </c>
      <c r="N11">
        <v>0.87</v>
      </c>
      <c r="O11">
        <v>1.006</v>
      </c>
      <c r="P11" t="s">
        <v>21</v>
      </c>
      <c r="Q11">
        <v>146</v>
      </c>
      <c r="R11">
        <v>148</v>
      </c>
      <c r="S11">
        <v>62.38</v>
      </c>
      <c r="T11">
        <v>63.86</v>
      </c>
      <c r="U11" t="s">
        <v>21</v>
      </c>
      <c r="V11">
        <v>111</v>
      </c>
      <c r="W11">
        <v>61</v>
      </c>
      <c r="X11">
        <v>65.430000000000007</v>
      </c>
      <c r="Y11" t="s">
        <v>21</v>
      </c>
    </row>
    <row r="12" spans="1:25" x14ac:dyDescent="0.25">
      <c r="A12" s="7" t="s">
        <v>0</v>
      </c>
      <c r="B12" s="6" t="b">
        <f>B10&lt;B11</f>
        <v>1</v>
      </c>
      <c r="I12" s="2">
        <v>1</v>
      </c>
      <c r="J12" s="2" t="b">
        <f t="shared" si="4"/>
        <v>1</v>
      </c>
      <c r="K12" t="s">
        <v>64</v>
      </c>
      <c r="L12">
        <v>5.37</v>
      </c>
      <c r="M12">
        <v>117128</v>
      </c>
      <c r="N12">
        <v>0.6</v>
      </c>
      <c r="O12">
        <v>1.081</v>
      </c>
      <c r="P12" t="s">
        <v>21</v>
      </c>
      <c r="Q12">
        <v>107</v>
      </c>
      <c r="R12">
        <v>108</v>
      </c>
      <c r="S12">
        <v>119.47</v>
      </c>
      <c r="T12">
        <v>128.69999999999999</v>
      </c>
      <c r="U12" t="s">
        <v>21</v>
      </c>
      <c r="V12">
        <v>77</v>
      </c>
      <c r="W12">
        <v>56.98</v>
      </c>
      <c r="X12">
        <v>65.27</v>
      </c>
      <c r="Y12" t="s">
        <v>21</v>
      </c>
    </row>
    <row r="13" spans="1:25" x14ac:dyDescent="0.25">
      <c r="I13" s="2">
        <v>1</v>
      </c>
      <c r="J13" s="2" t="b">
        <f t="shared" si="4"/>
        <v>1</v>
      </c>
      <c r="K13" t="s">
        <v>65</v>
      </c>
      <c r="L13">
        <v>5.4</v>
      </c>
      <c r="M13">
        <v>271911</v>
      </c>
      <c r="N13">
        <v>1.39</v>
      </c>
      <c r="O13">
        <v>1.0589999999999999</v>
      </c>
      <c r="P13" t="s">
        <v>21</v>
      </c>
      <c r="Q13">
        <v>45</v>
      </c>
      <c r="R13">
        <v>77</v>
      </c>
      <c r="S13">
        <v>22.78</v>
      </c>
      <c r="T13">
        <v>21.61</v>
      </c>
      <c r="U13" t="s">
        <v>21</v>
      </c>
      <c r="V13">
        <v>121</v>
      </c>
      <c r="W13">
        <v>25.21</v>
      </c>
      <c r="X13">
        <v>23.31</v>
      </c>
      <c r="Y13" t="s">
        <v>21</v>
      </c>
    </row>
    <row r="14" spans="1:25" x14ac:dyDescent="0.25">
      <c r="I14" s="2">
        <v>1</v>
      </c>
      <c r="J14" s="2" t="b">
        <f t="shared" si="4"/>
        <v>1</v>
      </c>
      <c r="K14" t="s">
        <v>66</v>
      </c>
      <c r="L14">
        <v>5.5</v>
      </c>
      <c r="M14">
        <v>138405</v>
      </c>
      <c r="N14">
        <v>0.71</v>
      </c>
      <c r="O14">
        <v>1.121</v>
      </c>
      <c r="P14" t="s">
        <v>21</v>
      </c>
      <c r="Q14">
        <v>107</v>
      </c>
      <c r="R14">
        <v>108</v>
      </c>
      <c r="S14">
        <v>91.71</v>
      </c>
      <c r="T14">
        <v>96.1</v>
      </c>
      <c r="U14" t="s">
        <v>21</v>
      </c>
      <c r="V14">
        <v>77</v>
      </c>
      <c r="W14">
        <v>48.06</v>
      </c>
      <c r="X14">
        <v>50.41</v>
      </c>
      <c r="Y14" t="s">
        <v>21</v>
      </c>
    </row>
    <row r="15" spans="1:25" x14ac:dyDescent="0.25">
      <c r="I15" s="2">
        <v>1</v>
      </c>
      <c r="J15" s="2" t="b">
        <f t="shared" si="4"/>
        <v>1</v>
      </c>
      <c r="K15" t="s">
        <v>67</v>
      </c>
      <c r="L15">
        <v>5.52</v>
      </c>
      <c r="M15">
        <v>159119</v>
      </c>
      <c r="N15">
        <v>0.81</v>
      </c>
      <c r="O15">
        <v>1.1259999999999999</v>
      </c>
      <c r="P15" t="s">
        <v>21</v>
      </c>
      <c r="Q15">
        <v>70</v>
      </c>
      <c r="R15">
        <v>101</v>
      </c>
      <c r="S15">
        <v>6.83</v>
      </c>
      <c r="T15">
        <v>6.5</v>
      </c>
      <c r="U15" t="s">
        <v>21</v>
      </c>
      <c r="V15">
        <v>130</v>
      </c>
      <c r="W15">
        <v>12.71</v>
      </c>
      <c r="X15">
        <v>12.43</v>
      </c>
      <c r="Y15" t="s">
        <v>21</v>
      </c>
    </row>
    <row r="16" spans="1:25" x14ac:dyDescent="0.25">
      <c r="I16" s="2">
        <v>1</v>
      </c>
      <c r="J16" s="2" t="b">
        <f t="shared" si="4"/>
        <v>1</v>
      </c>
      <c r="K16" t="s">
        <v>4</v>
      </c>
      <c r="L16">
        <v>5.63</v>
      </c>
      <c r="M16">
        <v>77677</v>
      </c>
      <c r="N16">
        <v>0.4</v>
      </c>
      <c r="O16">
        <v>0.97599999999999998</v>
      </c>
      <c r="P16" t="s">
        <v>21</v>
      </c>
      <c r="Q16">
        <v>117</v>
      </c>
      <c r="R16">
        <v>201</v>
      </c>
      <c r="S16">
        <v>46.8</v>
      </c>
      <c r="T16">
        <v>43.79</v>
      </c>
      <c r="U16" t="s">
        <v>21</v>
      </c>
      <c r="V16">
        <v>199</v>
      </c>
      <c r="W16">
        <v>30.01</v>
      </c>
      <c r="X16">
        <v>27.36</v>
      </c>
      <c r="Y16" t="s">
        <v>21</v>
      </c>
    </row>
    <row r="17" spans="9:25" x14ac:dyDescent="0.25">
      <c r="I17" s="2">
        <v>1</v>
      </c>
      <c r="J17" s="2" t="b">
        <f t="shared" si="4"/>
        <v>1</v>
      </c>
      <c r="K17" t="s">
        <v>5</v>
      </c>
      <c r="L17">
        <v>5.68</v>
      </c>
      <c r="M17">
        <v>200320</v>
      </c>
      <c r="N17">
        <v>1.02</v>
      </c>
      <c r="O17">
        <v>1.0449999999999999</v>
      </c>
      <c r="P17" t="s">
        <v>21</v>
      </c>
      <c r="Q17">
        <v>77</v>
      </c>
      <c r="R17">
        <v>123</v>
      </c>
      <c r="S17">
        <v>33.270000000000003</v>
      </c>
      <c r="T17">
        <v>30.99</v>
      </c>
      <c r="U17" t="s">
        <v>21</v>
      </c>
      <c r="V17">
        <v>65</v>
      </c>
      <c r="W17">
        <v>15.51</v>
      </c>
      <c r="X17">
        <v>16.649999999999999</v>
      </c>
      <c r="Y17" t="s">
        <v>21</v>
      </c>
    </row>
    <row r="18" spans="9:25" x14ac:dyDescent="0.25">
      <c r="I18" s="2">
        <v>1</v>
      </c>
      <c r="J18" s="2" t="b">
        <f t="shared" si="4"/>
        <v>1</v>
      </c>
      <c r="K18" t="s">
        <v>68</v>
      </c>
      <c r="L18">
        <v>5.89</v>
      </c>
      <c r="M18">
        <v>420298</v>
      </c>
      <c r="N18">
        <v>2.14</v>
      </c>
      <c r="O18">
        <v>1.181</v>
      </c>
      <c r="P18" t="s">
        <v>21</v>
      </c>
      <c r="Q18">
        <v>82</v>
      </c>
      <c r="R18">
        <v>54</v>
      </c>
      <c r="S18">
        <v>19.760000000000002</v>
      </c>
      <c r="T18">
        <v>20.010000000000002</v>
      </c>
      <c r="U18" t="s">
        <v>21</v>
      </c>
      <c r="V18">
        <v>138</v>
      </c>
      <c r="W18">
        <v>11.77</v>
      </c>
      <c r="X18">
        <v>11.35</v>
      </c>
      <c r="Y18" t="s">
        <v>21</v>
      </c>
    </row>
    <row r="19" spans="9:25" x14ac:dyDescent="0.25">
      <c r="I19" s="2">
        <v>1</v>
      </c>
      <c r="J19" s="2" t="b">
        <f t="shared" si="4"/>
        <v>1</v>
      </c>
      <c r="K19" t="s">
        <v>69</v>
      </c>
      <c r="L19">
        <v>5.96</v>
      </c>
      <c r="M19">
        <v>37039</v>
      </c>
      <c r="N19">
        <v>0.19</v>
      </c>
      <c r="O19">
        <v>1.0940000000000001</v>
      </c>
      <c r="P19" t="s">
        <v>21</v>
      </c>
      <c r="Q19">
        <v>139</v>
      </c>
      <c r="R19">
        <v>109</v>
      </c>
      <c r="S19">
        <v>52.98</v>
      </c>
      <c r="T19">
        <v>55.36</v>
      </c>
      <c r="U19" t="s">
        <v>21</v>
      </c>
      <c r="V19">
        <v>65</v>
      </c>
      <c r="W19">
        <v>72.89</v>
      </c>
      <c r="X19">
        <v>77.22</v>
      </c>
      <c r="Y19" t="s">
        <v>21</v>
      </c>
    </row>
    <row r="20" spans="9:25" x14ac:dyDescent="0.25">
      <c r="I20" s="2">
        <v>1</v>
      </c>
      <c r="J20" s="2" t="b">
        <f t="shared" si="4"/>
        <v>1</v>
      </c>
      <c r="K20" t="s">
        <v>70</v>
      </c>
      <c r="L20">
        <v>5.99</v>
      </c>
      <c r="M20">
        <v>120259</v>
      </c>
      <c r="N20">
        <v>0.61</v>
      </c>
      <c r="O20">
        <v>1.026</v>
      </c>
      <c r="P20" t="s">
        <v>21</v>
      </c>
      <c r="Q20">
        <v>122</v>
      </c>
      <c r="R20">
        <v>107</v>
      </c>
      <c r="S20">
        <v>131.05000000000001</v>
      </c>
      <c r="T20">
        <v>133.25</v>
      </c>
      <c r="U20" t="s">
        <v>21</v>
      </c>
      <c r="V20">
        <v>121</v>
      </c>
      <c r="W20">
        <v>53.11</v>
      </c>
      <c r="X20">
        <v>51.1</v>
      </c>
      <c r="Y20" t="s">
        <v>21</v>
      </c>
    </row>
    <row r="21" spans="9:25" x14ac:dyDescent="0.25">
      <c r="I21" s="2">
        <v>1</v>
      </c>
      <c r="J21" s="2" t="b">
        <f t="shared" si="4"/>
        <v>1</v>
      </c>
      <c r="K21" t="s">
        <v>71</v>
      </c>
      <c r="L21">
        <v>6.07</v>
      </c>
      <c r="M21">
        <v>267258</v>
      </c>
      <c r="N21">
        <v>1.36</v>
      </c>
      <c r="O21">
        <v>1.119</v>
      </c>
      <c r="P21" t="s">
        <v>21</v>
      </c>
      <c r="Q21">
        <v>93</v>
      </c>
      <c r="R21">
        <v>95</v>
      </c>
      <c r="S21">
        <v>31.83</v>
      </c>
      <c r="T21">
        <v>31.33</v>
      </c>
      <c r="U21" t="s">
        <v>21</v>
      </c>
      <c r="V21">
        <v>123</v>
      </c>
      <c r="W21">
        <v>8.26</v>
      </c>
      <c r="X21">
        <v>8.48</v>
      </c>
      <c r="Y21" t="s">
        <v>21</v>
      </c>
    </row>
    <row r="22" spans="9:25" x14ac:dyDescent="0.25">
      <c r="I22" s="2">
        <v>1</v>
      </c>
      <c r="J22" s="2" t="b">
        <f t="shared" si="4"/>
        <v>1</v>
      </c>
      <c r="K22" t="s">
        <v>72</v>
      </c>
      <c r="L22">
        <v>6.18</v>
      </c>
      <c r="M22">
        <v>63723</v>
      </c>
      <c r="N22">
        <v>0.32</v>
      </c>
      <c r="O22">
        <v>0.88300000000000001</v>
      </c>
      <c r="P22" t="s">
        <v>21</v>
      </c>
      <c r="Q22">
        <v>162</v>
      </c>
      <c r="R22">
        <v>164</v>
      </c>
      <c r="S22">
        <v>60.14</v>
      </c>
      <c r="T22">
        <v>65.06</v>
      </c>
      <c r="U22" t="s">
        <v>21</v>
      </c>
      <c r="V22">
        <v>98</v>
      </c>
      <c r="W22">
        <v>66.819999999999993</v>
      </c>
      <c r="X22">
        <v>73.180000000000007</v>
      </c>
      <c r="Y22" t="s">
        <v>21</v>
      </c>
    </row>
    <row r="23" spans="9:25" x14ac:dyDescent="0.25">
      <c r="I23" s="2">
        <v>1</v>
      </c>
      <c r="J23" s="2" t="b">
        <f t="shared" si="4"/>
        <v>1</v>
      </c>
      <c r="K23" t="s">
        <v>6</v>
      </c>
      <c r="L23">
        <v>6.26</v>
      </c>
      <c r="M23">
        <v>108523</v>
      </c>
      <c r="N23">
        <v>0.55000000000000004</v>
      </c>
      <c r="O23">
        <v>1.052</v>
      </c>
      <c r="P23" t="s">
        <v>21</v>
      </c>
      <c r="Q23">
        <v>180</v>
      </c>
      <c r="R23">
        <v>182</v>
      </c>
      <c r="S23">
        <v>96.16</v>
      </c>
      <c r="T23">
        <v>94</v>
      </c>
      <c r="U23" t="s">
        <v>21</v>
      </c>
      <c r="V23">
        <v>145</v>
      </c>
      <c r="W23">
        <v>48.57</v>
      </c>
      <c r="X23">
        <v>49.42</v>
      </c>
      <c r="Y23" t="s">
        <v>21</v>
      </c>
    </row>
    <row r="24" spans="9:25" x14ac:dyDescent="0.25">
      <c r="I24" s="2">
        <v>1</v>
      </c>
      <c r="J24" s="2" t="b">
        <f t="shared" si="4"/>
        <v>1</v>
      </c>
      <c r="K24" t="s">
        <v>73</v>
      </c>
      <c r="L24">
        <v>6.28</v>
      </c>
      <c r="M24">
        <v>147257</v>
      </c>
      <c r="N24">
        <v>0.75</v>
      </c>
      <c r="O24">
        <v>0.877</v>
      </c>
      <c r="P24" t="s">
        <v>21</v>
      </c>
      <c r="Q24">
        <v>79</v>
      </c>
      <c r="R24">
        <v>77</v>
      </c>
      <c r="S24">
        <v>95.16</v>
      </c>
      <c r="T24">
        <v>93.76</v>
      </c>
      <c r="U24" t="s">
        <v>21</v>
      </c>
      <c r="V24">
        <v>134</v>
      </c>
      <c r="W24">
        <v>51.63</v>
      </c>
      <c r="X24">
        <v>50.33</v>
      </c>
      <c r="Y24" t="s">
        <v>21</v>
      </c>
    </row>
    <row r="25" spans="9:25" x14ac:dyDescent="0.25">
      <c r="I25" s="2">
        <v>1</v>
      </c>
      <c r="J25" s="2" t="b">
        <f t="shared" si="4"/>
        <v>1</v>
      </c>
      <c r="K25" t="s">
        <v>7</v>
      </c>
      <c r="L25">
        <v>6.34</v>
      </c>
      <c r="M25">
        <v>557726</v>
      </c>
      <c r="N25">
        <v>2.84</v>
      </c>
      <c r="O25">
        <v>1.026</v>
      </c>
      <c r="P25" t="s">
        <v>21</v>
      </c>
      <c r="Q25">
        <v>128</v>
      </c>
      <c r="R25">
        <v>129</v>
      </c>
      <c r="S25">
        <v>10.7</v>
      </c>
      <c r="T25">
        <v>9.99</v>
      </c>
      <c r="U25" t="s">
        <v>21</v>
      </c>
      <c r="V25">
        <v>127</v>
      </c>
      <c r="W25">
        <v>13.47</v>
      </c>
      <c r="X25">
        <v>13.04</v>
      </c>
      <c r="Y25" t="s">
        <v>21</v>
      </c>
    </row>
    <row r="26" spans="9:25" x14ac:dyDescent="0.25">
      <c r="I26" s="2">
        <v>1</v>
      </c>
      <c r="J26" s="2" t="b">
        <f t="shared" si="4"/>
        <v>1</v>
      </c>
      <c r="K26" t="s">
        <v>74</v>
      </c>
      <c r="L26">
        <v>6.38</v>
      </c>
      <c r="M26">
        <v>174210</v>
      </c>
      <c r="N26">
        <v>0.89</v>
      </c>
      <c r="O26">
        <v>0.92600000000000005</v>
      </c>
      <c r="P26" t="s">
        <v>21</v>
      </c>
      <c r="Q26">
        <v>127</v>
      </c>
      <c r="R26">
        <v>129</v>
      </c>
      <c r="S26">
        <v>30.6</v>
      </c>
      <c r="T26">
        <v>30.62</v>
      </c>
      <c r="U26" t="s">
        <v>21</v>
      </c>
      <c r="V26">
        <v>65</v>
      </c>
      <c r="W26">
        <v>46.91</v>
      </c>
      <c r="X26">
        <v>50.18</v>
      </c>
      <c r="Y26" t="s">
        <v>21</v>
      </c>
    </row>
    <row r="27" spans="9:25" x14ac:dyDescent="0.25">
      <c r="I27" s="2">
        <v>1</v>
      </c>
      <c r="J27" s="2" t="b">
        <f t="shared" si="4"/>
        <v>1</v>
      </c>
      <c r="K27" t="s">
        <v>75</v>
      </c>
      <c r="L27">
        <v>6.46</v>
      </c>
      <c r="M27">
        <v>50586</v>
      </c>
      <c r="N27">
        <v>0.26</v>
      </c>
      <c r="O27">
        <v>1.028</v>
      </c>
      <c r="P27" t="s">
        <v>21</v>
      </c>
      <c r="Q27">
        <v>225</v>
      </c>
      <c r="R27">
        <v>223</v>
      </c>
      <c r="S27">
        <v>61.19</v>
      </c>
      <c r="T27">
        <v>63.75</v>
      </c>
      <c r="U27" t="s">
        <v>21</v>
      </c>
      <c r="V27">
        <v>227</v>
      </c>
      <c r="W27">
        <v>63</v>
      </c>
      <c r="X27">
        <v>64.92</v>
      </c>
      <c r="Y27" t="s">
        <v>21</v>
      </c>
    </row>
    <row r="28" spans="9:25" x14ac:dyDescent="0.25">
      <c r="I28" s="2">
        <v>1</v>
      </c>
      <c r="J28" s="2" t="b">
        <f t="shared" si="4"/>
        <v>1</v>
      </c>
      <c r="K28" t="s">
        <v>76</v>
      </c>
      <c r="L28">
        <v>6.83</v>
      </c>
      <c r="M28">
        <v>114701</v>
      </c>
      <c r="N28">
        <v>0.57999999999999996</v>
      </c>
      <c r="O28">
        <v>1.101</v>
      </c>
      <c r="P28" t="s">
        <v>21</v>
      </c>
      <c r="Q28">
        <v>107</v>
      </c>
      <c r="R28">
        <v>144</v>
      </c>
      <c r="S28">
        <v>17.670000000000002</v>
      </c>
      <c r="T28">
        <v>16.87</v>
      </c>
      <c r="U28" t="s">
        <v>21</v>
      </c>
      <c r="V28">
        <v>142</v>
      </c>
      <c r="W28">
        <v>54.18</v>
      </c>
      <c r="X28">
        <v>53.92</v>
      </c>
      <c r="Y28" t="s">
        <v>21</v>
      </c>
    </row>
    <row r="29" spans="9:25" x14ac:dyDescent="0.25">
      <c r="I29" s="2">
        <v>1</v>
      </c>
      <c r="J29" s="2" t="b">
        <f t="shared" si="4"/>
        <v>1</v>
      </c>
      <c r="K29" t="s">
        <v>77</v>
      </c>
      <c r="L29">
        <v>6.99</v>
      </c>
      <c r="M29">
        <v>321866</v>
      </c>
      <c r="N29">
        <v>1.64</v>
      </c>
      <c r="O29">
        <v>0.99299999999999999</v>
      </c>
      <c r="P29" t="s">
        <v>21</v>
      </c>
      <c r="Q29">
        <v>142</v>
      </c>
      <c r="R29">
        <v>141</v>
      </c>
      <c r="S29">
        <v>91.05</v>
      </c>
      <c r="T29">
        <v>88.61</v>
      </c>
      <c r="U29" t="s">
        <v>21</v>
      </c>
      <c r="V29" t="s">
        <v>13</v>
      </c>
      <c r="W29" t="s">
        <v>13</v>
      </c>
      <c r="X29" t="s">
        <v>13</v>
      </c>
      <c r="Y29" t="s">
        <v>13</v>
      </c>
    </row>
    <row r="30" spans="9:25" x14ac:dyDescent="0.25">
      <c r="I30" s="2">
        <v>1</v>
      </c>
      <c r="J30" s="2" t="b">
        <f t="shared" si="4"/>
        <v>1</v>
      </c>
      <c r="K30" t="s">
        <v>78</v>
      </c>
      <c r="L30">
        <v>7.09</v>
      </c>
      <c r="M30">
        <v>312166</v>
      </c>
      <c r="N30">
        <v>1.59</v>
      </c>
      <c r="O30">
        <v>1.054</v>
      </c>
      <c r="P30" t="s">
        <v>21</v>
      </c>
      <c r="Q30">
        <v>142</v>
      </c>
      <c r="R30">
        <v>141</v>
      </c>
      <c r="S30">
        <v>94.06</v>
      </c>
      <c r="T30">
        <v>94.08</v>
      </c>
      <c r="U30" t="s">
        <v>21</v>
      </c>
      <c r="V30" t="s">
        <v>13</v>
      </c>
      <c r="W30" t="s">
        <v>13</v>
      </c>
      <c r="X30" t="s">
        <v>13</v>
      </c>
      <c r="Y30" t="s">
        <v>13</v>
      </c>
    </row>
    <row r="31" spans="9:25" x14ac:dyDescent="0.25">
      <c r="I31" s="2">
        <v>1</v>
      </c>
      <c r="J31" s="2" t="b">
        <f t="shared" si="4"/>
        <v>1</v>
      </c>
      <c r="K31" t="s">
        <v>79</v>
      </c>
      <c r="L31">
        <v>7.15</v>
      </c>
      <c r="M31">
        <v>29726</v>
      </c>
      <c r="N31">
        <v>0.15</v>
      </c>
      <c r="O31">
        <v>0.86899999999999999</v>
      </c>
      <c r="P31" t="s">
        <v>21</v>
      </c>
      <c r="Q31">
        <v>237</v>
      </c>
      <c r="R31">
        <v>235</v>
      </c>
      <c r="S31">
        <v>62.51</v>
      </c>
      <c r="T31">
        <v>61.91</v>
      </c>
      <c r="U31" t="s">
        <v>21</v>
      </c>
      <c r="V31">
        <v>272</v>
      </c>
      <c r="W31">
        <v>16.11</v>
      </c>
      <c r="X31">
        <v>18.7</v>
      </c>
      <c r="Y31" t="s">
        <v>21</v>
      </c>
    </row>
    <row r="32" spans="9:25" x14ac:dyDescent="0.25">
      <c r="I32" s="2">
        <v>1</v>
      </c>
      <c r="J32" s="2" t="b">
        <f t="shared" si="4"/>
        <v>1</v>
      </c>
      <c r="K32" t="s">
        <v>80</v>
      </c>
      <c r="L32">
        <v>7.26</v>
      </c>
      <c r="M32">
        <v>31514</v>
      </c>
      <c r="N32">
        <v>0.16</v>
      </c>
      <c r="O32">
        <v>0.877</v>
      </c>
      <c r="P32" t="s">
        <v>21</v>
      </c>
      <c r="Q32">
        <v>196</v>
      </c>
      <c r="R32">
        <v>198</v>
      </c>
      <c r="S32">
        <v>91.96</v>
      </c>
      <c r="T32">
        <v>92.82</v>
      </c>
      <c r="U32" t="s">
        <v>21</v>
      </c>
      <c r="V32">
        <v>200</v>
      </c>
      <c r="W32">
        <v>29.36</v>
      </c>
      <c r="X32">
        <v>29.16</v>
      </c>
      <c r="Y32" t="s">
        <v>21</v>
      </c>
    </row>
    <row r="33" spans="9:25" x14ac:dyDescent="0.25">
      <c r="I33" s="2">
        <v>1</v>
      </c>
      <c r="J33" s="2" t="b">
        <f t="shared" si="4"/>
        <v>1</v>
      </c>
      <c r="K33" t="s">
        <v>81</v>
      </c>
      <c r="L33">
        <v>7.29</v>
      </c>
      <c r="M33">
        <v>37283</v>
      </c>
      <c r="N33">
        <v>0.19</v>
      </c>
      <c r="O33">
        <v>0.94399999999999995</v>
      </c>
      <c r="P33" t="s">
        <v>21</v>
      </c>
      <c r="Q33">
        <v>196</v>
      </c>
      <c r="R33">
        <v>198</v>
      </c>
      <c r="S33">
        <v>92.82</v>
      </c>
      <c r="T33">
        <v>92.81</v>
      </c>
      <c r="U33" t="s">
        <v>21</v>
      </c>
      <c r="V33">
        <v>97</v>
      </c>
      <c r="W33">
        <v>134.58000000000001</v>
      </c>
      <c r="X33">
        <v>130.94</v>
      </c>
      <c r="Y33" t="s">
        <v>21</v>
      </c>
    </row>
    <row r="34" spans="9:25" x14ac:dyDescent="0.25">
      <c r="I34" s="2">
        <v>1</v>
      </c>
      <c r="J34" s="2" t="b">
        <f t="shared" si="4"/>
        <v>1</v>
      </c>
      <c r="K34" t="s">
        <v>82</v>
      </c>
      <c r="L34">
        <v>7.46</v>
      </c>
      <c r="M34">
        <v>245587</v>
      </c>
      <c r="N34">
        <v>1.25</v>
      </c>
      <c r="O34">
        <v>1.0149999999999999</v>
      </c>
      <c r="P34" t="s">
        <v>21</v>
      </c>
      <c r="Q34">
        <v>162</v>
      </c>
      <c r="R34">
        <v>127</v>
      </c>
      <c r="S34">
        <v>62.75</v>
      </c>
      <c r="T34">
        <v>65.930000000000007</v>
      </c>
      <c r="U34" t="s">
        <v>21</v>
      </c>
      <c r="V34">
        <v>164</v>
      </c>
      <c r="W34">
        <v>31.15</v>
      </c>
      <c r="X34">
        <v>32.28</v>
      </c>
      <c r="Y34" t="s">
        <v>21</v>
      </c>
    </row>
    <row r="35" spans="9:25" x14ac:dyDescent="0.25">
      <c r="I35" s="2">
        <v>1</v>
      </c>
      <c r="J35" s="2" t="b">
        <f t="shared" si="4"/>
        <v>1</v>
      </c>
      <c r="K35" t="s">
        <v>83</v>
      </c>
      <c r="L35">
        <v>7.56</v>
      </c>
      <c r="M35">
        <v>72212</v>
      </c>
      <c r="N35">
        <v>0.37</v>
      </c>
      <c r="O35">
        <v>1.1160000000000001</v>
      </c>
      <c r="P35" t="s">
        <v>21</v>
      </c>
      <c r="Q35">
        <v>65</v>
      </c>
      <c r="R35">
        <v>92</v>
      </c>
      <c r="S35">
        <v>53.78</v>
      </c>
      <c r="T35">
        <v>53.43</v>
      </c>
      <c r="U35" t="s">
        <v>21</v>
      </c>
      <c r="V35">
        <v>138</v>
      </c>
      <c r="W35">
        <v>63.36</v>
      </c>
      <c r="X35">
        <v>59.7</v>
      </c>
      <c r="Y35" t="s">
        <v>21</v>
      </c>
    </row>
    <row r="36" spans="9:25" x14ac:dyDescent="0.25">
      <c r="I36" s="2">
        <v>1</v>
      </c>
      <c r="J36" s="2" t="b">
        <f t="shared" ref="J36:J67" si="6">AND(O36&gt;I36*0.8,O36&lt;I36*1.2)</f>
        <v>1</v>
      </c>
      <c r="K36" t="s">
        <v>84</v>
      </c>
      <c r="L36">
        <v>7.67</v>
      </c>
      <c r="M36">
        <v>16567</v>
      </c>
      <c r="N36">
        <v>0.08</v>
      </c>
      <c r="O36">
        <v>0.98599999999999999</v>
      </c>
      <c r="P36" t="s">
        <v>21</v>
      </c>
      <c r="Q36">
        <v>168</v>
      </c>
      <c r="R36">
        <v>75</v>
      </c>
      <c r="S36">
        <v>255</v>
      </c>
      <c r="T36">
        <v>271.23</v>
      </c>
      <c r="U36" t="s">
        <v>21</v>
      </c>
      <c r="V36">
        <v>50</v>
      </c>
      <c r="W36">
        <v>228.95</v>
      </c>
      <c r="X36">
        <v>240.09</v>
      </c>
      <c r="Y36" t="s">
        <v>21</v>
      </c>
    </row>
    <row r="37" spans="9:25" x14ac:dyDescent="0.25">
      <c r="I37" s="2">
        <v>1</v>
      </c>
      <c r="J37" s="2" t="b">
        <f t="shared" si="6"/>
        <v>1</v>
      </c>
      <c r="K37" t="s">
        <v>85</v>
      </c>
      <c r="L37">
        <v>7.73</v>
      </c>
      <c r="M37">
        <v>191208</v>
      </c>
      <c r="N37">
        <v>0.97</v>
      </c>
      <c r="O37">
        <v>0.96199999999999997</v>
      </c>
      <c r="P37" t="s">
        <v>21</v>
      </c>
      <c r="Q37">
        <v>163</v>
      </c>
      <c r="R37">
        <v>194</v>
      </c>
      <c r="S37">
        <v>2.94</v>
      </c>
      <c r="T37">
        <v>3.05</v>
      </c>
      <c r="U37" t="s">
        <v>21</v>
      </c>
      <c r="V37">
        <v>164</v>
      </c>
      <c r="W37">
        <v>9.2100000000000009</v>
      </c>
      <c r="X37">
        <v>9.3800000000000008</v>
      </c>
      <c r="Y37" t="s">
        <v>21</v>
      </c>
    </row>
    <row r="38" spans="9:25" x14ac:dyDescent="0.25">
      <c r="I38" s="2">
        <v>1</v>
      </c>
      <c r="J38" s="2" t="b">
        <f t="shared" si="6"/>
        <v>0</v>
      </c>
      <c r="K38" t="s">
        <v>86</v>
      </c>
      <c r="L38">
        <v>7.75</v>
      </c>
      <c r="M38">
        <v>20163</v>
      </c>
      <c r="N38">
        <v>0.1</v>
      </c>
      <c r="O38">
        <v>0.77800000000000002</v>
      </c>
      <c r="P38" t="s">
        <v>21</v>
      </c>
      <c r="Q38">
        <v>168</v>
      </c>
      <c r="R38">
        <v>76</v>
      </c>
      <c r="S38">
        <v>243.11</v>
      </c>
      <c r="T38">
        <v>252.02</v>
      </c>
      <c r="U38" t="s">
        <v>21</v>
      </c>
      <c r="V38">
        <v>50</v>
      </c>
      <c r="W38">
        <v>224.89</v>
      </c>
      <c r="X38">
        <v>229.45</v>
      </c>
      <c r="Y38" t="s">
        <v>21</v>
      </c>
    </row>
    <row r="39" spans="9:25" x14ac:dyDescent="0.25">
      <c r="I39" s="2">
        <v>1</v>
      </c>
      <c r="J39" s="2" t="b">
        <f t="shared" si="6"/>
        <v>1</v>
      </c>
      <c r="K39" t="s">
        <v>87</v>
      </c>
      <c r="L39">
        <v>7.78</v>
      </c>
      <c r="M39">
        <v>35857</v>
      </c>
      <c r="N39">
        <v>0.18</v>
      </c>
      <c r="O39">
        <v>0.83699999999999997</v>
      </c>
      <c r="P39" t="s">
        <v>21</v>
      </c>
      <c r="Q39">
        <v>165</v>
      </c>
      <c r="R39">
        <v>63</v>
      </c>
      <c r="S39">
        <v>131.68</v>
      </c>
      <c r="T39">
        <v>141.93</v>
      </c>
      <c r="U39" t="s">
        <v>21</v>
      </c>
      <c r="V39">
        <v>89</v>
      </c>
      <c r="W39">
        <v>123.63</v>
      </c>
      <c r="X39">
        <v>131.47999999999999</v>
      </c>
      <c r="Y39" t="s">
        <v>21</v>
      </c>
    </row>
    <row r="40" spans="9:25" x14ac:dyDescent="0.25">
      <c r="I40" s="2">
        <v>1</v>
      </c>
      <c r="J40" s="2" t="b">
        <f t="shared" si="6"/>
        <v>1</v>
      </c>
      <c r="K40" t="s">
        <v>88</v>
      </c>
      <c r="L40">
        <v>7.83</v>
      </c>
      <c r="M40">
        <v>14771</v>
      </c>
      <c r="N40">
        <v>0.08</v>
      </c>
      <c r="O40">
        <v>0.872</v>
      </c>
      <c r="P40" t="s">
        <v>21</v>
      </c>
      <c r="Q40">
        <v>168</v>
      </c>
      <c r="R40">
        <v>50</v>
      </c>
      <c r="S40">
        <v>317.95999999999998</v>
      </c>
      <c r="T40">
        <v>327.84</v>
      </c>
      <c r="U40" t="s">
        <v>21</v>
      </c>
      <c r="V40">
        <v>63</v>
      </c>
      <c r="W40">
        <v>341.58</v>
      </c>
      <c r="X40">
        <v>357.79</v>
      </c>
      <c r="Y40" t="s">
        <v>21</v>
      </c>
    </row>
    <row r="41" spans="9:25" x14ac:dyDescent="0.25">
      <c r="I41" s="2">
        <v>1</v>
      </c>
      <c r="J41" s="2" t="b">
        <f t="shared" si="6"/>
        <v>1</v>
      </c>
      <c r="K41" t="s">
        <v>89</v>
      </c>
      <c r="L41">
        <v>7.86</v>
      </c>
      <c r="M41">
        <v>395309</v>
      </c>
      <c r="N41">
        <v>2.0099999999999998</v>
      </c>
      <c r="O41">
        <v>0.95299999999999996</v>
      </c>
      <c r="P41" t="s">
        <v>21</v>
      </c>
      <c r="Q41">
        <v>152</v>
      </c>
      <c r="R41">
        <v>151</v>
      </c>
      <c r="S41">
        <v>21.2</v>
      </c>
      <c r="T41">
        <v>21.73</v>
      </c>
      <c r="U41" t="s">
        <v>21</v>
      </c>
      <c r="V41">
        <v>153</v>
      </c>
      <c r="W41">
        <v>12.07</v>
      </c>
      <c r="X41">
        <v>12.58</v>
      </c>
      <c r="Y41" t="s">
        <v>21</v>
      </c>
    </row>
    <row r="42" spans="9:25" x14ac:dyDescent="0.25">
      <c r="I42" s="2">
        <v>1</v>
      </c>
      <c r="J42" s="2" t="b">
        <f t="shared" si="6"/>
        <v>1</v>
      </c>
      <c r="K42" t="s">
        <v>90</v>
      </c>
      <c r="L42">
        <v>7.95</v>
      </c>
      <c r="M42">
        <v>37922</v>
      </c>
      <c r="N42">
        <v>0.19</v>
      </c>
      <c r="O42">
        <v>0.96899999999999997</v>
      </c>
      <c r="P42" t="s">
        <v>21</v>
      </c>
      <c r="Q42">
        <v>138</v>
      </c>
      <c r="R42">
        <v>108</v>
      </c>
      <c r="S42">
        <v>19.23</v>
      </c>
      <c r="T42">
        <v>21.07</v>
      </c>
      <c r="U42" t="s">
        <v>21</v>
      </c>
      <c r="V42">
        <v>92</v>
      </c>
      <c r="W42">
        <v>152.35</v>
      </c>
      <c r="X42">
        <v>142.21</v>
      </c>
      <c r="Y42" t="s">
        <v>21</v>
      </c>
    </row>
    <row r="43" spans="9:25" x14ac:dyDescent="0.25">
      <c r="I43" s="2">
        <v>1</v>
      </c>
      <c r="J43" s="2" t="b">
        <f t="shared" si="6"/>
        <v>1</v>
      </c>
      <c r="K43" t="s">
        <v>91</v>
      </c>
      <c r="L43">
        <v>8</v>
      </c>
      <c r="M43">
        <v>206237</v>
      </c>
      <c r="N43">
        <v>1.05</v>
      </c>
      <c r="O43">
        <v>1</v>
      </c>
      <c r="P43" t="s">
        <v>21</v>
      </c>
      <c r="Q43">
        <v>164</v>
      </c>
      <c r="R43">
        <v>162</v>
      </c>
      <c r="S43">
        <v>102.8</v>
      </c>
      <c r="T43">
        <v>102.77</v>
      </c>
      <c r="U43" t="s">
        <v>21</v>
      </c>
      <c r="V43">
        <v>160</v>
      </c>
      <c r="W43">
        <v>49.57</v>
      </c>
      <c r="X43">
        <v>45.55</v>
      </c>
      <c r="Y43" t="s">
        <v>21</v>
      </c>
    </row>
    <row r="44" spans="9:25" x14ac:dyDescent="0.25">
      <c r="I44" s="2">
        <v>1</v>
      </c>
      <c r="J44" s="2" t="b">
        <f t="shared" si="6"/>
        <v>1</v>
      </c>
      <c r="K44" t="s">
        <v>92</v>
      </c>
      <c r="L44">
        <v>8.0299999999999994</v>
      </c>
      <c r="M44">
        <v>290271</v>
      </c>
      <c r="N44">
        <v>1.48</v>
      </c>
      <c r="O44">
        <v>0.99199999999999999</v>
      </c>
      <c r="P44" t="s">
        <v>21</v>
      </c>
      <c r="Q44">
        <v>153</v>
      </c>
      <c r="R44">
        <v>152</v>
      </c>
      <c r="S44">
        <v>51.88</v>
      </c>
      <c r="T44">
        <v>50.5</v>
      </c>
      <c r="U44" t="s">
        <v>21</v>
      </c>
      <c r="V44">
        <v>76</v>
      </c>
      <c r="W44">
        <v>44.19</v>
      </c>
      <c r="X44">
        <v>45.85</v>
      </c>
      <c r="Y44" t="s">
        <v>21</v>
      </c>
    </row>
    <row r="45" spans="9:25" x14ac:dyDescent="0.25">
      <c r="I45" s="2">
        <v>1</v>
      </c>
      <c r="J45" s="2" t="b">
        <f t="shared" si="6"/>
        <v>1</v>
      </c>
      <c r="K45" t="s">
        <v>93</v>
      </c>
      <c r="L45">
        <v>8.0500000000000007</v>
      </c>
      <c r="M45">
        <v>4788</v>
      </c>
      <c r="N45">
        <v>0.02</v>
      </c>
      <c r="O45">
        <v>1.1259999999999999</v>
      </c>
      <c r="P45" t="s">
        <v>21</v>
      </c>
      <c r="Q45">
        <v>184</v>
      </c>
      <c r="R45">
        <v>107</v>
      </c>
      <c r="S45">
        <v>116.94</v>
      </c>
      <c r="T45">
        <v>107.57</v>
      </c>
      <c r="U45" t="s">
        <v>21</v>
      </c>
      <c r="V45">
        <v>91</v>
      </c>
      <c r="W45">
        <v>98.63</v>
      </c>
      <c r="X45">
        <v>99.41</v>
      </c>
      <c r="Y45" t="s">
        <v>21</v>
      </c>
    </row>
    <row r="46" spans="9:25" x14ac:dyDescent="0.25">
      <c r="I46" s="2">
        <v>1</v>
      </c>
      <c r="J46" s="2" t="b">
        <f t="shared" si="6"/>
        <v>1</v>
      </c>
      <c r="K46" t="s">
        <v>94</v>
      </c>
      <c r="L46">
        <v>8.11</v>
      </c>
      <c r="M46">
        <v>20176</v>
      </c>
      <c r="N46">
        <v>0.1</v>
      </c>
      <c r="O46">
        <v>1.028</v>
      </c>
      <c r="P46" t="s">
        <v>21</v>
      </c>
      <c r="Q46">
        <v>139</v>
      </c>
      <c r="R46">
        <v>109</v>
      </c>
      <c r="S46">
        <v>101.47</v>
      </c>
      <c r="T46">
        <v>123.4</v>
      </c>
      <c r="U46" t="s">
        <v>21</v>
      </c>
      <c r="V46">
        <v>65</v>
      </c>
      <c r="W46">
        <v>137.56</v>
      </c>
      <c r="X46">
        <v>150.13999999999999</v>
      </c>
      <c r="Y46" t="s">
        <v>21</v>
      </c>
    </row>
    <row r="47" spans="9:25" x14ac:dyDescent="0.25">
      <c r="I47" s="2">
        <v>1</v>
      </c>
      <c r="J47" s="2" t="b">
        <f t="shared" si="6"/>
        <v>1</v>
      </c>
      <c r="K47" t="s">
        <v>95</v>
      </c>
      <c r="L47">
        <v>8.17</v>
      </c>
      <c r="M47">
        <v>46597</v>
      </c>
      <c r="N47">
        <v>0.24</v>
      </c>
      <c r="O47">
        <v>0.995</v>
      </c>
      <c r="P47" t="s">
        <v>21</v>
      </c>
      <c r="Q47">
        <v>165</v>
      </c>
      <c r="R47">
        <v>63</v>
      </c>
      <c r="S47">
        <v>101.47</v>
      </c>
      <c r="T47">
        <v>104.46</v>
      </c>
      <c r="U47" t="s">
        <v>21</v>
      </c>
      <c r="V47">
        <v>89</v>
      </c>
      <c r="W47">
        <v>137.56</v>
      </c>
      <c r="X47">
        <v>139.47999999999999</v>
      </c>
      <c r="Y47" t="s">
        <v>21</v>
      </c>
    </row>
    <row r="48" spans="9:25" x14ac:dyDescent="0.25">
      <c r="I48" s="2">
        <v>1</v>
      </c>
      <c r="J48" s="2" t="b">
        <f t="shared" si="6"/>
        <v>1</v>
      </c>
      <c r="K48" t="s">
        <v>96</v>
      </c>
      <c r="L48">
        <v>8.1999999999999993</v>
      </c>
      <c r="M48">
        <v>332985</v>
      </c>
      <c r="N48">
        <v>1.7</v>
      </c>
      <c r="O48">
        <v>0.999</v>
      </c>
      <c r="P48" t="s">
        <v>21</v>
      </c>
      <c r="Q48">
        <v>168</v>
      </c>
      <c r="R48">
        <v>139</v>
      </c>
      <c r="S48">
        <v>54.86</v>
      </c>
      <c r="T48">
        <v>57.53</v>
      </c>
      <c r="U48" t="s">
        <v>21</v>
      </c>
      <c r="V48" t="s">
        <v>13</v>
      </c>
      <c r="W48" t="s">
        <v>13</v>
      </c>
      <c r="X48" t="s">
        <v>13</v>
      </c>
      <c r="Y48" t="s">
        <v>13</v>
      </c>
    </row>
    <row r="49" spans="9:25" x14ac:dyDescent="0.25">
      <c r="I49" s="2">
        <v>1</v>
      </c>
      <c r="J49" s="2" t="b">
        <f t="shared" si="6"/>
        <v>1</v>
      </c>
      <c r="K49" t="s">
        <v>97</v>
      </c>
      <c r="L49">
        <v>8.2799999999999994</v>
      </c>
      <c r="M49">
        <v>21346</v>
      </c>
      <c r="N49">
        <v>0.11</v>
      </c>
      <c r="O49">
        <v>1.0109999999999999</v>
      </c>
      <c r="P49" t="s">
        <v>21</v>
      </c>
      <c r="Q49">
        <v>131</v>
      </c>
      <c r="R49">
        <v>230</v>
      </c>
      <c r="S49">
        <v>88.6</v>
      </c>
      <c r="T49">
        <v>91.79</v>
      </c>
      <c r="U49" t="s">
        <v>21</v>
      </c>
      <c r="V49">
        <v>166</v>
      </c>
      <c r="W49">
        <v>43.7</v>
      </c>
      <c r="X49">
        <v>49.99</v>
      </c>
      <c r="Y49" t="s">
        <v>21</v>
      </c>
    </row>
    <row r="50" spans="9:25" x14ac:dyDescent="0.25">
      <c r="I50" s="2">
        <v>1</v>
      </c>
      <c r="J50" s="2" t="b">
        <f t="shared" si="6"/>
        <v>1</v>
      </c>
      <c r="K50" t="s">
        <v>98</v>
      </c>
      <c r="L50">
        <v>8.32</v>
      </c>
      <c r="M50">
        <v>27746</v>
      </c>
      <c r="N50">
        <v>0.14000000000000001</v>
      </c>
      <c r="O50">
        <v>1.044</v>
      </c>
      <c r="P50" t="s">
        <v>21</v>
      </c>
      <c r="Q50">
        <v>131</v>
      </c>
      <c r="R50">
        <v>230</v>
      </c>
      <c r="S50">
        <v>75.040000000000006</v>
      </c>
      <c r="T50">
        <v>84.27</v>
      </c>
      <c r="U50" t="s">
        <v>21</v>
      </c>
      <c r="V50">
        <v>166</v>
      </c>
      <c r="W50">
        <v>45.61</v>
      </c>
      <c r="X50">
        <v>49.78</v>
      </c>
      <c r="Y50" t="s">
        <v>21</v>
      </c>
    </row>
    <row r="51" spans="9:25" x14ac:dyDescent="0.25">
      <c r="I51" s="2">
        <v>1</v>
      </c>
      <c r="J51" s="2" t="b">
        <f t="shared" si="6"/>
        <v>1</v>
      </c>
      <c r="K51" t="s">
        <v>99</v>
      </c>
      <c r="L51">
        <v>8.41</v>
      </c>
      <c r="M51">
        <v>216021</v>
      </c>
      <c r="N51">
        <v>1.1000000000000001</v>
      </c>
      <c r="O51">
        <v>0.93200000000000005</v>
      </c>
      <c r="P51" t="s">
        <v>21</v>
      </c>
      <c r="Q51">
        <v>149</v>
      </c>
      <c r="R51">
        <v>177</v>
      </c>
      <c r="S51">
        <v>16.52</v>
      </c>
      <c r="T51">
        <v>16.57</v>
      </c>
      <c r="U51" t="s">
        <v>21</v>
      </c>
      <c r="V51">
        <v>150</v>
      </c>
      <c r="W51">
        <v>12.34</v>
      </c>
      <c r="X51">
        <v>12.17</v>
      </c>
      <c r="Y51" t="s">
        <v>21</v>
      </c>
    </row>
    <row r="52" spans="9:25" x14ac:dyDescent="0.25">
      <c r="I52" s="2">
        <v>1</v>
      </c>
      <c r="J52" s="2" t="b">
        <f t="shared" si="6"/>
        <v>1</v>
      </c>
      <c r="K52" t="s">
        <v>100</v>
      </c>
      <c r="L52">
        <v>8.52</v>
      </c>
      <c r="M52">
        <v>99013</v>
      </c>
      <c r="N52">
        <v>0.5</v>
      </c>
      <c r="O52">
        <v>1.046</v>
      </c>
      <c r="P52" t="s">
        <v>21</v>
      </c>
      <c r="Q52">
        <v>204</v>
      </c>
      <c r="R52">
        <v>206</v>
      </c>
      <c r="S52">
        <v>32.04</v>
      </c>
      <c r="T52">
        <v>33</v>
      </c>
      <c r="U52" t="s">
        <v>21</v>
      </c>
      <c r="V52">
        <v>141</v>
      </c>
      <c r="W52">
        <v>138.97999999999999</v>
      </c>
      <c r="X52">
        <v>142.19</v>
      </c>
      <c r="Y52" t="s">
        <v>21</v>
      </c>
    </row>
    <row r="53" spans="9:25" x14ac:dyDescent="0.25">
      <c r="I53" s="2">
        <v>1</v>
      </c>
      <c r="J53" s="2" t="b">
        <f t="shared" si="6"/>
        <v>1</v>
      </c>
      <c r="K53" t="s">
        <v>101</v>
      </c>
      <c r="L53">
        <v>8.5299999999999994</v>
      </c>
      <c r="M53">
        <v>270045</v>
      </c>
      <c r="N53">
        <v>1.38</v>
      </c>
      <c r="O53">
        <v>1.0229999999999999</v>
      </c>
      <c r="P53" t="s">
        <v>21</v>
      </c>
      <c r="Q53">
        <v>166</v>
      </c>
      <c r="R53">
        <v>165</v>
      </c>
      <c r="S53">
        <v>97.9</v>
      </c>
      <c r="T53">
        <v>98.31</v>
      </c>
      <c r="U53" t="s">
        <v>21</v>
      </c>
      <c r="V53">
        <v>167</v>
      </c>
      <c r="W53">
        <v>12.69</v>
      </c>
      <c r="X53">
        <v>12.4</v>
      </c>
      <c r="Y53" t="s">
        <v>21</v>
      </c>
    </row>
    <row r="54" spans="9:25" x14ac:dyDescent="0.25">
      <c r="I54" s="2">
        <v>1</v>
      </c>
      <c r="J54" s="2" t="b">
        <f t="shared" si="6"/>
        <v>0</v>
      </c>
      <c r="K54" t="s">
        <v>102</v>
      </c>
      <c r="L54">
        <v>8.5500000000000007</v>
      </c>
      <c r="M54">
        <v>33547</v>
      </c>
      <c r="N54">
        <v>0.17</v>
      </c>
      <c r="O54">
        <v>1.258</v>
      </c>
      <c r="P54" t="s">
        <v>21</v>
      </c>
      <c r="Q54">
        <v>108</v>
      </c>
      <c r="R54">
        <v>138</v>
      </c>
      <c r="S54">
        <v>104.7</v>
      </c>
      <c r="T54">
        <v>81.88</v>
      </c>
      <c r="U54" t="s">
        <v>21</v>
      </c>
      <c r="V54" t="s">
        <v>13</v>
      </c>
      <c r="W54" t="s">
        <v>13</v>
      </c>
      <c r="X54" t="s">
        <v>13</v>
      </c>
      <c r="Y54" t="s">
        <v>13</v>
      </c>
    </row>
    <row r="55" spans="9:25" x14ac:dyDescent="0.25">
      <c r="I55" s="2">
        <v>1</v>
      </c>
      <c r="J55" s="2" t="b">
        <f t="shared" si="6"/>
        <v>1</v>
      </c>
      <c r="K55" t="s">
        <v>103</v>
      </c>
      <c r="L55">
        <v>8.57</v>
      </c>
      <c r="M55">
        <v>9332</v>
      </c>
      <c r="N55">
        <v>0.05</v>
      </c>
      <c r="O55">
        <v>1.0389999999999999</v>
      </c>
      <c r="P55" t="s">
        <v>21</v>
      </c>
      <c r="Q55">
        <v>198</v>
      </c>
      <c r="R55">
        <v>105</v>
      </c>
      <c r="S55">
        <v>107.5</v>
      </c>
      <c r="T55">
        <v>105.17</v>
      </c>
      <c r="U55" t="s">
        <v>21</v>
      </c>
      <c r="V55" t="s">
        <v>13</v>
      </c>
      <c r="W55" t="s">
        <v>13</v>
      </c>
      <c r="X55" t="s">
        <v>13</v>
      </c>
      <c r="Y55" t="s">
        <v>13</v>
      </c>
    </row>
    <row r="56" spans="9:25" x14ac:dyDescent="0.25">
      <c r="I56" s="2">
        <v>1</v>
      </c>
      <c r="J56" s="2" t="b">
        <f t="shared" si="6"/>
        <v>1</v>
      </c>
      <c r="K56" t="s">
        <v>104</v>
      </c>
      <c r="L56">
        <v>8.64</v>
      </c>
      <c r="M56">
        <v>213036</v>
      </c>
      <c r="N56">
        <v>1.0900000000000001</v>
      </c>
      <c r="O56">
        <v>1.032</v>
      </c>
      <c r="P56" t="s">
        <v>21</v>
      </c>
      <c r="Q56">
        <v>169</v>
      </c>
      <c r="R56">
        <v>168</v>
      </c>
      <c r="S56">
        <v>71.98</v>
      </c>
      <c r="T56">
        <v>73.05</v>
      </c>
      <c r="U56" t="s">
        <v>21</v>
      </c>
      <c r="V56">
        <v>167</v>
      </c>
      <c r="W56">
        <v>39.65</v>
      </c>
      <c r="X56">
        <v>38.03</v>
      </c>
      <c r="Y56" t="s">
        <v>21</v>
      </c>
    </row>
    <row r="57" spans="9:25" x14ac:dyDescent="0.25">
      <c r="I57" s="2">
        <v>1</v>
      </c>
      <c r="J57" s="2" t="b">
        <f t="shared" si="6"/>
        <v>1</v>
      </c>
      <c r="K57" t="s">
        <v>105</v>
      </c>
      <c r="L57">
        <v>8.68</v>
      </c>
      <c r="M57">
        <v>60555</v>
      </c>
      <c r="N57">
        <v>0.31</v>
      </c>
      <c r="O57">
        <v>1.0569999999999999</v>
      </c>
      <c r="P57" t="s">
        <v>21</v>
      </c>
      <c r="Q57">
        <v>182</v>
      </c>
      <c r="R57">
        <v>105</v>
      </c>
      <c r="S57">
        <v>190.74</v>
      </c>
      <c r="T57">
        <v>198.06</v>
      </c>
      <c r="U57" t="s">
        <v>21</v>
      </c>
      <c r="V57" t="s">
        <v>13</v>
      </c>
      <c r="W57" t="s">
        <v>13</v>
      </c>
      <c r="X57" t="s">
        <v>13</v>
      </c>
      <c r="Y57" t="s">
        <v>13</v>
      </c>
    </row>
    <row r="58" spans="9:25" x14ac:dyDescent="0.25">
      <c r="I58" s="2">
        <v>1</v>
      </c>
      <c r="J58" s="2" t="b">
        <f t="shared" si="6"/>
        <v>1</v>
      </c>
      <c r="K58" t="s">
        <v>106</v>
      </c>
      <c r="L58">
        <v>9</v>
      </c>
      <c r="M58">
        <v>61008</v>
      </c>
      <c r="N58">
        <v>0.31</v>
      </c>
      <c r="O58">
        <v>1.0229999999999999</v>
      </c>
      <c r="P58" t="s">
        <v>21</v>
      </c>
      <c r="Q58">
        <v>248</v>
      </c>
      <c r="R58">
        <v>250</v>
      </c>
      <c r="S58">
        <v>101.37</v>
      </c>
      <c r="T58">
        <v>99.22</v>
      </c>
      <c r="U58" t="s">
        <v>21</v>
      </c>
      <c r="V58">
        <v>141</v>
      </c>
      <c r="W58">
        <v>187.47</v>
      </c>
      <c r="X58">
        <v>180.82</v>
      </c>
      <c r="Y58" t="s">
        <v>21</v>
      </c>
    </row>
    <row r="59" spans="9:25" x14ac:dyDescent="0.25">
      <c r="I59" s="2">
        <v>1</v>
      </c>
      <c r="J59" s="2" t="b">
        <f t="shared" si="6"/>
        <v>1</v>
      </c>
      <c r="K59" t="s">
        <v>107</v>
      </c>
      <c r="L59">
        <v>9.08</v>
      </c>
      <c r="M59">
        <v>95904</v>
      </c>
      <c r="N59">
        <v>0.49</v>
      </c>
      <c r="O59">
        <v>1.0760000000000001</v>
      </c>
      <c r="P59" t="s">
        <v>21</v>
      </c>
      <c r="Q59">
        <v>284</v>
      </c>
      <c r="R59">
        <v>142</v>
      </c>
      <c r="S59">
        <v>56.31</v>
      </c>
      <c r="T59">
        <v>49.2</v>
      </c>
      <c r="U59" t="s">
        <v>21</v>
      </c>
      <c r="V59">
        <v>249</v>
      </c>
      <c r="W59">
        <v>27.31</v>
      </c>
      <c r="X59">
        <v>25</v>
      </c>
      <c r="Y59" t="s">
        <v>21</v>
      </c>
    </row>
    <row r="60" spans="9:25" x14ac:dyDescent="0.25">
      <c r="I60" s="2">
        <v>1</v>
      </c>
      <c r="J60" s="2" t="b">
        <f t="shared" si="6"/>
        <v>1</v>
      </c>
      <c r="K60" t="s">
        <v>108</v>
      </c>
      <c r="L60">
        <v>9.26</v>
      </c>
      <c r="M60">
        <v>21540</v>
      </c>
      <c r="N60">
        <v>0.11</v>
      </c>
      <c r="O60">
        <v>1.1240000000000001</v>
      </c>
      <c r="P60" t="s">
        <v>21</v>
      </c>
      <c r="Q60">
        <v>266</v>
      </c>
      <c r="R60">
        <v>264</v>
      </c>
      <c r="S60">
        <v>62.22</v>
      </c>
      <c r="T60">
        <v>62.57</v>
      </c>
      <c r="U60" t="s">
        <v>21</v>
      </c>
      <c r="V60">
        <v>268</v>
      </c>
      <c r="W60">
        <v>61.71</v>
      </c>
      <c r="X60">
        <v>59.71</v>
      </c>
      <c r="Y60" t="s">
        <v>21</v>
      </c>
    </row>
    <row r="61" spans="9:25" x14ac:dyDescent="0.25">
      <c r="I61" s="2">
        <v>1</v>
      </c>
      <c r="J61" s="2" t="b">
        <f t="shared" si="6"/>
        <v>1</v>
      </c>
      <c r="K61" t="s">
        <v>109</v>
      </c>
      <c r="L61">
        <v>9.4499999999999993</v>
      </c>
      <c r="M61">
        <v>272402</v>
      </c>
      <c r="N61">
        <v>1.39</v>
      </c>
      <c r="O61">
        <v>1</v>
      </c>
      <c r="P61" t="s">
        <v>21</v>
      </c>
      <c r="Q61">
        <v>188</v>
      </c>
      <c r="R61">
        <v>94</v>
      </c>
      <c r="S61">
        <v>26.74</v>
      </c>
      <c r="T61">
        <v>28.66</v>
      </c>
      <c r="U61" t="s">
        <v>21</v>
      </c>
      <c r="V61">
        <v>80</v>
      </c>
      <c r="W61">
        <v>34.450000000000003</v>
      </c>
      <c r="X61">
        <v>36.28</v>
      </c>
      <c r="Y61" t="s">
        <v>21</v>
      </c>
    </row>
    <row r="62" spans="9:25" x14ac:dyDescent="0.25">
      <c r="I62" s="2">
        <v>1</v>
      </c>
      <c r="J62" s="2" t="b">
        <f t="shared" si="6"/>
        <v>1</v>
      </c>
      <c r="K62" t="s">
        <v>110</v>
      </c>
      <c r="L62">
        <v>9.4700000000000006</v>
      </c>
      <c r="M62">
        <v>349029</v>
      </c>
      <c r="N62">
        <v>1.78</v>
      </c>
      <c r="O62">
        <v>1.0660000000000001</v>
      </c>
      <c r="P62" t="s">
        <v>21</v>
      </c>
      <c r="Q62">
        <v>178</v>
      </c>
      <c r="R62">
        <v>176</v>
      </c>
      <c r="S62">
        <v>19.71</v>
      </c>
      <c r="T62">
        <v>19.760000000000002</v>
      </c>
      <c r="U62" t="s">
        <v>21</v>
      </c>
      <c r="V62">
        <v>179</v>
      </c>
      <c r="W62">
        <v>13.67</v>
      </c>
      <c r="X62">
        <v>13.75</v>
      </c>
      <c r="Y62" t="s">
        <v>21</v>
      </c>
    </row>
    <row r="63" spans="9:25" x14ac:dyDescent="0.25">
      <c r="I63" s="2">
        <v>1</v>
      </c>
      <c r="J63" s="2" t="b">
        <f t="shared" si="6"/>
        <v>1</v>
      </c>
      <c r="K63" t="s">
        <v>111</v>
      </c>
      <c r="L63">
        <v>9.52</v>
      </c>
      <c r="M63">
        <v>347484</v>
      </c>
      <c r="N63">
        <v>1.77</v>
      </c>
      <c r="O63">
        <v>1.0089999999999999</v>
      </c>
      <c r="P63" t="s">
        <v>21</v>
      </c>
      <c r="Q63">
        <v>178</v>
      </c>
      <c r="R63">
        <v>176</v>
      </c>
      <c r="S63">
        <v>19.71</v>
      </c>
      <c r="T63">
        <v>19.170000000000002</v>
      </c>
      <c r="U63" t="s">
        <v>21</v>
      </c>
      <c r="V63">
        <v>179</v>
      </c>
      <c r="W63">
        <v>14.15</v>
      </c>
      <c r="X63">
        <v>13.59</v>
      </c>
      <c r="Y63" t="s">
        <v>21</v>
      </c>
    </row>
    <row r="64" spans="9:25" x14ac:dyDescent="0.25">
      <c r="I64" s="2">
        <v>1</v>
      </c>
      <c r="J64" s="2" t="b">
        <f t="shared" si="6"/>
        <v>1</v>
      </c>
      <c r="K64" t="s">
        <v>112</v>
      </c>
      <c r="L64">
        <v>9.67</v>
      </c>
      <c r="M64">
        <v>289916</v>
      </c>
      <c r="N64">
        <v>1.48</v>
      </c>
      <c r="O64">
        <v>1.036</v>
      </c>
      <c r="P64" t="s">
        <v>21</v>
      </c>
      <c r="Q64">
        <v>167</v>
      </c>
      <c r="R64">
        <v>168</v>
      </c>
      <c r="S64">
        <v>12.19</v>
      </c>
      <c r="T64">
        <v>11.92</v>
      </c>
      <c r="U64" t="s">
        <v>21</v>
      </c>
      <c r="V64">
        <v>139</v>
      </c>
      <c r="W64">
        <v>18.100000000000001</v>
      </c>
      <c r="X64">
        <v>17.809999999999999</v>
      </c>
      <c r="Y64" t="s">
        <v>21</v>
      </c>
    </row>
    <row r="65" spans="9:25" x14ac:dyDescent="0.25">
      <c r="I65" s="2">
        <v>1</v>
      </c>
      <c r="J65" s="2" t="b">
        <f t="shared" si="6"/>
        <v>1</v>
      </c>
      <c r="K65" t="s">
        <v>113</v>
      </c>
      <c r="L65">
        <v>10</v>
      </c>
      <c r="M65">
        <v>314061</v>
      </c>
      <c r="N65">
        <v>1.6</v>
      </c>
      <c r="O65">
        <v>1.139</v>
      </c>
      <c r="P65" t="s">
        <v>21</v>
      </c>
      <c r="Q65">
        <v>149</v>
      </c>
      <c r="R65">
        <v>150</v>
      </c>
      <c r="S65">
        <v>8.74</v>
      </c>
      <c r="T65">
        <v>8.44</v>
      </c>
      <c r="U65" t="s">
        <v>21</v>
      </c>
      <c r="V65">
        <v>104</v>
      </c>
      <c r="W65">
        <v>8.7799999999999994</v>
      </c>
      <c r="X65">
        <v>8.0500000000000007</v>
      </c>
      <c r="Y65" t="s">
        <v>21</v>
      </c>
    </row>
    <row r="66" spans="9:25" x14ac:dyDescent="0.25">
      <c r="I66" s="2">
        <v>1</v>
      </c>
      <c r="J66" s="2" t="b">
        <f t="shared" si="6"/>
        <v>1</v>
      </c>
      <c r="K66" t="s">
        <v>114</v>
      </c>
      <c r="L66">
        <v>10.63</v>
      </c>
      <c r="M66">
        <v>301855</v>
      </c>
      <c r="N66">
        <v>1.54</v>
      </c>
      <c r="O66">
        <v>1.0309999999999999</v>
      </c>
      <c r="P66" t="s">
        <v>21</v>
      </c>
      <c r="Q66">
        <v>202</v>
      </c>
      <c r="R66">
        <v>101</v>
      </c>
      <c r="S66">
        <v>36.299999999999997</v>
      </c>
      <c r="T66">
        <v>35.61</v>
      </c>
      <c r="U66" t="s">
        <v>21</v>
      </c>
      <c r="V66">
        <v>203</v>
      </c>
      <c r="W66">
        <v>16.690000000000001</v>
      </c>
      <c r="X66">
        <v>15.87</v>
      </c>
      <c r="Y66" t="s">
        <v>21</v>
      </c>
    </row>
    <row r="67" spans="9:25" x14ac:dyDescent="0.25">
      <c r="I67" s="2">
        <v>1</v>
      </c>
      <c r="J67" s="2" t="b">
        <f t="shared" si="6"/>
        <v>1</v>
      </c>
      <c r="K67" t="s">
        <v>115</v>
      </c>
      <c r="L67">
        <v>10.84</v>
      </c>
      <c r="M67">
        <v>218932</v>
      </c>
      <c r="N67">
        <v>1.1200000000000001</v>
      </c>
      <c r="O67">
        <v>1.018</v>
      </c>
      <c r="P67" t="s">
        <v>21</v>
      </c>
      <c r="Q67">
        <v>212</v>
      </c>
      <c r="R67">
        <v>210</v>
      </c>
      <c r="S67">
        <v>14.89</v>
      </c>
      <c r="T67">
        <v>15.06</v>
      </c>
      <c r="U67" t="s">
        <v>21</v>
      </c>
      <c r="V67">
        <v>213</v>
      </c>
      <c r="W67">
        <v>15.52</v>
      </c>
      <c r="X67">
        <v>15.71</v>
      </c>
      <c r="Y67" t="s">
        <v>21</v>
      </c>
    </row>
    <row r="68" spans="9:25" x14ac:dyDescent="0.25">
      <c r="I68" s="2">
        <v>1</v>
      </c>
      <c r="J68" s="2" t="b">
        <f t="shared" ref="J68:J83" si="7">AND(O68&gt;I68*0.8,O68&lt;I68*1.2)</f>
        <v>1</v>
      </c>
      <c r="K68" t="s">
        <v>116</v>
      </c>
      <c r="L68">
        <v>10.85</v>
      </c>
      <c r="M68">
        <v>332339</v>
      </c>
      <c r="N68">
        <v>1.69</v>
      </c>
      <c r="O68">
        <v>1.091</v>
      </c>
      <c r="P68" t="s">
        <v>21</v>
      </c>
      <c r="Q68">
        <v>202</v>
      </c>
      <c r="R68">
        <v>200</v>
      </c>
      <c r="S68">
        <v>22.31</v>
      </c>
      <c r="T68">
        <v>22.15</v>
      </c>
      <c r="U68" t="s">
        <v>21</v>
      </c>
      <c r="V68">
        <v>203</v>
      </c>
      <c r="W68">
        <v>16.97</v>
      </c>
      <c r="X68">
        <v>16.79</v>
      </c>
      <c r="Y68" t="s">
        <v>21</v>
      </c>
    </row>
    <row r="69" spans="9:25" x14ac:dyDescent="0.25">
      <c r="I69" s="2">
        <v>1</v>
      </c>
      <c r="J69" s="2" t="b">
        <f t="shared" si="7"/>
        <v>1</v>
      </c>
      <c r="K69" t="s">
        <v>117</v>
      </c>
      <c r="L69">
        <v>11.52</v>
      </c>
      <c r="M69">
        <v>94346</v>
      </c>
      <c r="N69">
        <v>0.48</v>
      </c>
      <c r="O69">
        <v>1.1759999999999999</v>
      </c>
      <c r="P69" t="s">
        <v>21</v>
      </c>
      <c r="Q69">
        <v>149</v>
      </c>
      <c r="R69">
        <v>91</v>
      </c>
      <c r="S69">
        <v>113.04</v>
      </c>
      <c r="T69">
        <v>117.03</v>
      </c>
      <c r="U69" t="s">
        <v>21</v>
      </c>
      <c r="V69">
        <v>206</v>
      </c>
      <c r="W69">
        <v>12.62</v>
      </c>
      <c r="X69">
        <v>13.13</v>
      </c>
      <c r="Y69" t="s">
        <v>21</v>
      </c>
    </row>
    <row r="70" spans="9:25" x14ac:dyDescent="0.25">
      <c r="I70" s="2">
        <v>1</v>
      </c>
      <c r="J70" s="2" t="b">
        <f t="shared" si="7"/>
        <v>1</v>
      </c>
      <c r="K70" t="s">
        <v>118</v>
      </c>
      <c r="L70">
        <v>11.6</v>
      </c>
      <c r="M70">
        <v>102911</v>
      </c>
      <c r="N70">
        <v>0.52</v>
      </c>
      <c r="O70">
        <v>1.141</v>
      </c>
      <c r="P70" t="s">
        <v>21</v>
      </c>
      <c r="Q70">
        <v>129</v>
      </c>
      <c r="R70">
        <v>112</v>
      </c>
      <c r="S70">
        <v>28.95</v>
      </c>
      <c r="T70">
        <v>28.55</v>
      </c>
      <c r="U70" t="s">
        <v>21</v>
      </c>
      <c r="V70">
        <v>147</v>
      </c>
      <c r="W70">
        <v>14.56</v>
      </c>
      <c r="X70">
        <v>14.88</v>
      </c>
      <c r="Y70" t="s">
        <v>21</v>
      </c>
    </row>
    <row r="71" spans="9:25" x14ac:dyDescent="0.25">
      <c r="I71" s="2">
        <v>1</v>
      </c>
      <c r="J71" s="2" t="b">
        <f t="shared" si="7"/>
        <v>0</v>
      </c>
      <c r="K71" t="s">
        <v>119</v>
      </c>
      <c r="L71">
        <v>11.75</v>
      </c>
      <c r="M71">
        <v>45548</v>
      </c>
      <c r="N71">
        <v>0.23</v>
      </c>
      <c r="O71">
        <v>1.2769999999999999</v>
      </c>
      <c r="P71" t="s">
        <v>21</v>
      </c>
      <c r="Q71">
        <v>326</v>
      </c>
      <c r="R71">
        <v>325</v>
      </c>
      <c r="S71">
        <v>87.83</v>
      </c>
      <c r="T71">
        <v>86.4</v>
      </c>
      <c r="U71" t="s">
        <v>21</v>
      </c>
      <c r="V71">
        <v>94</v>
      </c>
      <c r="W71">
        <v>66.5</v>
      </c>
      <c r="X71">
        <v>55.87</v>
      </c>
      <c r="Y71" t="s">
        <v>21</v>
      </c>
    </row>
    <row r="72" spans="9:25" x14ac:dyDescent="0.25">
      <c r="I72" s="2">
        <v>1</v>
      </c>
      <c r="J72" s="2" t="b">
        <f t="shared" si="7"/>
        <v>1</v>
      </c>
      <c r="K72" t="s">
        <v>120</v>
      </c>
      <c r="L72">
        <v>12.22</v>
      </c>
      <c r="M72">
        <v>197677</v>
      </c>
      <c r="N72">
        <v>1.01</v>
      </c>
      <c r="O72">
        <v>0.92400000000000004</v>
      </c>
      <c r="P72" t="s">
        <v>21</v>
      </c>
      <c r="Q72">
        <v>228</v>
      </c>
      <c r="R72">
        <v>229</v>
      </c>
      <c r="S72">
        <v>19.55</v>
      </c>
      <c r="T72">
        <v>18.66</v>
      </c>
      <c r="U72" t="s">
        <v>21</v>
      </c>
      <c r="V72">
        <v>226</v>
      </c>
      <c r="W72">
        <v>27.66</v>
      </c>
      <c r="X72">
        <v>27.56</v>
      </c>
      <c r="Y72" t="s">
        <v>21</v>
      </c>
    </row>
    <row r="73" spans="9:25" x14ac:dyDescent="0.25">
      <c r="I73" s="2">
        <v>1</v>
      </c>
      <c r="J73" s="2" t="b">
        <f t="shared" si="7"/>
        <v>1</v>
      </c>
      <c r="K73" t="s">
        <v>122</v>
      </c>
      <c r="L73">
        <v>12.23</v>
      </c>
      <c r="M73">
        <v>197650</v>
      </c>
      <c r="N73">
        <v>1.01</v>
      </c>
      <c r="O73">
        <v>1</v>
      </c>
      <c r="P73" t="s">
        <v>21</v>
      </c>
      <c r="Q73">
        <v>240</v>
      </c>
      <c r="R73">
        <v>120</v>
      </c>
      <c r="S73">
        <v>29.59</v>
      </c>
      <c r="T73">
        <v>32.06</v>
      </c>
      <c r="U73" t="s">
        <v>21</v>
      </c>
      <c r="V73">
        <v>236</v>
      </c>
      <c r="W73">
        <v>27.94</v>
      </c>
      <c r="X73">
        <v>26.94</v>
      </c>
      <c r="Y73" t="s">
        <v>21</v>
      </c>
    </row>
    <row r="74" spans="9:25" x14ac:dyDescent="0.25">
      <c r="I74" s="2">
        <v>1</v>
      </c>
      <c r="J74" s="2" t="b">
        <f t="shared" si="7"/>
        <v>1</v>
      </c>
      <c r="K74" t="s">
        <v>121</v>
      </c>
      <c r="L74">
        <v>12.24</v>
      </c>
      <c r="M74">
        <v>164004</v>
      </c>
      <c r="N74">
        <v>0.84</v>
      </c>
      <c r="O74">
        <v>1.1060000000000001</v>
      </c>
      <c r="P74" t="s">
        <v>21</v>
      </c>
      <c r="Q74">
        <v>149</v>
      </c>
      <c r="R74">
        <v>167</v>
      </c>
      <c r="S74">
        <v>26.79</v>
      </c>
      <c r="T74">
        <v>25.26</v>
      </c>
      <c r="U74" t="s">
        <v>21</v>
      </c>
      <c r="V74">
        <v>279</v>
      </c>
      <c r="W74">
        <v>3.24</v>
      </c>
      <c r="X74">
        <v>3.77</v>
      </c>
      <c r="Y74" t="s">
        <v>21</v>
      </c>
    </row>
    <row r="75" spans="9:25" x14ac:dyDescent="0.25">
      <c r="I75" s="2">
        <v>1</v>
      </c>
      <c r="J75" s="2" t="b">
        <f t="shared" si="7"/>
        <v>1</v>
      </c>
      <c r="K75" t="s">
        <v>123</v>
      </c>
      <c r="L75">
        <v>12.26</v>
      </c>
      <c r="M75">
        <v>260209</v>
      </c>
      <c r="N75">
        <v>1.33</v>
      </c>
      <c r="O75">
        <v>0.97099999999999997</v>
      </c>
      <c r="P75" t="s">
        <v>21</v>
      </c>
      <c r="Q75">
        <v>228</v>
      </c>
      <c r="R75">
        <v>227</v>
      </c>
      <c r="S75">
        <v>1.29</v>
      </c>
      <c r="T75">
        <v>12.69</v>
      </c>
      <c r="U75" t="s">
        <v>21</v>
      </c>
      <c r="V75">
        <v>229</v>
      </c>
      <c r="W75">
        <v>14.33</v>
      </c>
      <c r="X75">
        <v>18.62</v>
      </c>
      <c r="Y75" t="s">
        <v>21</v>
      </c>
    </row>
    <row r="76" spans="9:25" x14ac:dyDescent="0.25">
      <c r="I76" s="2">
        <v>1</v>
      </c>
      <c r="J76" s="2" t="b">
        <f t="shared" si="7"/>
        <v>1</v>
      </c>
      <c r="K76" t="s">
        <v>124</v>
      </c>
      <c r="L76">
        <v>13.2</v>
      </c>
      <c r="M76">
        <v>193318</v>
      </c>
      <c r="N76">
        <v>0.99</v>
      </c>
      <c r="O76">
        <v>1.091</v>
      </c>
      <c r="P76" t="s">
        <v>21</v>
      </c>
      <c r="Q76">
        <v>149</v>
      </c>
      <c r="R76">
        <v>167</v>
      </c>
      <c r="S76">
        <v>1.29</v>
      </c>
      <c r="T76">
        <v>1.36</v>
      </c>
      <c r="U76" t="s">
        <v>21</v>
      </c>
      <c r="V76">
        <v>57</v>
      </c>
      <c r="W76">
        <v>14.33</v>
      </c>
      <c r="X76">
        <v>14.61</v>
      </c>
      <c r="Y76" t="s">
        <v>21</v>
      </c>
    </row>
    <row r="77" spans="9:25" x14ac:dyDescent="0.25">
      <c r="I77" s="2">
        <v>1</v>
      </c>
      <c r="J77" s="2" t="b">
        <f t="shared" si="7"/>
        <v>1</v>
      </c>
      <c r="K77" t="s">
        <v>125</v>
      </c>
      <c r="L77">
        <v>13.85</v>
      </c>
      <c r="M77">
        <v>160248</v>
      </c>
      <c r="N77">
        <v>0.82</v>
      </c>
      <c r="O77">
        <v>1.1200000000000001</v>
      </c>
      <c r="P77" t="s">
        <v>21</v>
      </c>
      <c r="Q77">
        <v>252</v>
      </c>
      <c r="R77">
        <v>253</v>
      </c>
      <c r="S77">
        <v>21.5</v>
      </c>
      <c r="T77">
        <v>21.15</v>
      </c>
      <c r="U77" t="s">
        <v>21</v>
      </c>
      <c r="V77">
        <v>125</v>
      </c>
      <c r="W77">
        <v>27.64</v>
      </c>
      <c r="X77">
        <v>23.91</v>
      </c>
      <c r="Y77" t="s">
        <v>21</v>
      </c>
    </row>
    <row r="78" spans="9:25" x14ac:dyDescent="0.25">
      <c r="I78" s="2">
        <v>1</v>
      </c>
      <c r="J78" s="2" t="b">
        <f t="shared" si="7"/>
        <v>1</v>
      </c>
      <c r="K78" t="s">
        <v>126</v>
      </c>
      <c r="L78">
        <v>13.9</v>
      </c>
      <c r="M78">
        <v>261981</v>
      </c>
      <c r="N78">
        <v>1.33</v>
      </c>
      <c r="O78">
        <v>1.175</v>
      </c>
      <c r="P78" t="s">
        <v>21</v>
      </c>
      <c r="Q78">
        <v>252</v>
      </c>
      <c r="R78">
        <v>253</v>
      </c>
      <c r="S78">
        <v>21.85</v>
      </c>
      <c r="T78">
        <v>19.71</v>
      </c>
      <c r="U78" t="s">
        <v>21</v>
      </c>
      <c r="V78">
        <v>125</v>
      </c>
      <c r="W78">
        <v>27.6</v>
      </c>
      <c r="X78">
        <v>19.02</v>
      </c>
      <c r="Y78" t="s">
        <v>21</v>
      </c>
    </row>
    <row r="79" spans="9:25" x14ac:dyDescent="0.25">
      <c r="I79" s="2">
        <v>1</v>
      </c>
      <c r="J79" s="2" t="b">
        <f t="shared" si="7"/>
        <v>1</v>
      </c>
      <c r="K79" t="s">
        <v>127</v>
      </c>
      <c r="L79">
        <v>14.43</v>
      </c>
      <c r="M79">
        <v>140503</v>
      </c>
      <c r="N79">
        <v>0.72</v>
      </c>
      <c r="O79">
        <v>1.1319999999999999</v>
      </c>
      <c r="P79" t="s">
        <v>21</v>
      </c>
      <c r="Q79">
        <v>252</v>
      </c>
      <c r="R79">
        <v>253</v>
      </c>
      <c r="S79">
        <v>21.85</v>
      </c>
      <c r="T79">
        <v>17.510000000000002</v>
      </c>
      <c r="U79" t="s">
        <v>21</v>
      </c>
      <c r="V79">
        <v>125</v>
      </c>
      <c r="W79">
        <v>27.6</v>
      </c>
      <c r="X79">
        <v>24.23</v>
      </c>
      <c r="Y79" t="s">
        <v>21</v>
      </c>
    </row>
    <row r="80" spans="9:25" x14ac:dyDescent="0.25">
      <c r="I80" s="2">
        <v>1</v>
      </c>
      <c r="J80" s="2" t="b">
        <f t="shared" si="7"/>
        <v>1</v>
      </c>
      <c r="K80" t="s">
        <v>128</v>
      </c>
      <c r="L80">
        <v>14.53</v>
      </c>
      <c r="M80">
        <v>178664</v>
      </c>
      <c r="N80">
        <v>0.91</v>
      </c>
      <c r="O80">
        <v>1.1479999999999999</v>
      </c>
      <c r="P80" t="s">
        <v>21</v>
      </c>
      <c r="Q80">
        <v>264</v>
      </c>
      <c r="R80">
        <v>263</v>
      </c>
      <c r="S80">
        <v>13.35</v>
      </c>
      <c r="T80">
        <v>10.98</v>
      </c>
      <c r="U80" t="s">
        <v>21</v>
      </c>
      <c r="V80">
        <v>265</v>
      </c>
      <c r="W80">
        <v>16.12</v>
      </c>
      <c r="X80">
        <v>18.309999999999999</v>
      </c>
      <c r="Y80" t="s">
        <v>21</v>
      </c>
    </row>
    <row r="81" spans="9:25" x14ac:dyDescent="0.25">
      <c r="I81" s="2">
        <v>1</v>
      </c>
      <c r="J81" s="2" t="b">
        <f t="shared" si="7"/>
        <v>1</v>
      </c>
      <c r="K81" t="s">
        <v>129</v>
      </c>
      <c r="L81">
        <v>16.61</v>
      </c>
      <c r="M81">
        <v>88447</v>
      </c>
      <c r="N81">
        <v>0.45</v>
      </c>
      <c r="O81">
        <v>1.157</v>
      </c>
      <c r="P81" t="s">
        <v>21</v>
      </c>
      <c r="Q81">
        <v>276</v>
      </c>
      <c r="R81">
        <v>138</v>
      </c>
      <c r="S81">
        <v>39.950000000000003</v>
      </c>
      <c r="T81">
        <v>37.479999999999997</v>
      </c>
      <c r="U81" t="s">
        <v>21</v>
      </c>
      <c r="V81">
        <v>277</v>
      </c>
      <c r="W81">
        <v>20.22</v>
      </c>
      <c r="X81">
        <v>20.56</v>
      </c>
      <c r="Y81" t="s">
        <v>21</v>
      </c>
    </row>
    <row r="82" spans="9:25" x14ac:dyDescent="0.25">
      <c r="I82" s="2">
        <v>1</v>
      </c>
      <c r="J82" s="2" t="b">
        <f t="shared" si="7"/>
        <v>1</v>
      </c>
      <c r="K82" t="s">
        <v>130</v>
      </c>
      <c r="L82">
        <v>16.649999999999999</v>
      </c>
      <c r="M82">
        <v>152006</v>
      </c>
      <c r="N82">
        <v>0.77</v>
      </c>
      <c r="O82">
        <v>1.1499999999999999</v>
      </c>
      <c r="P82" t="s">
        <v>21</v>
      </c>
      <c r="Q82">
        <v>278</v>
      </c>
      <c r="R82">
        <v>279</v>
      </c>
      <c r="S82">
        <v>19.41</v>
      </c>
      <c r="T82">
        <v>19.690000000000001</v>
      </c>
      <c r="U82" t="s">
        <v>21</v>
      </c>
      <c r="V82" t="s">
        <v>13</v>
      </c>
      <c r="W82" t="s">
        <v>13</v>
      </c>
      <c r="X82" t="s">
        <v>13</v>
      </c>
      <c r="Y82" t="s">
        <v>13</v>
      </c>
    </row>
    <row r="83" spans="9:25" x14ac:dyDescent="0.25">
      <c r="I83" s="2">
        <v>1</v>
      </c>
      <c r="J83" s="2" t="b">
        <f t="shared" si="7"/>
        <v>1</v>
      </c>
      <c r="K83" t="s">
        <v>131</v>
      </c>
      <c r="L83">
        <v>17.14</v>
      </c>
      <c r="M83">
        <v>185126</v>
      </c>
      <c r="N83">
        <v>0.94</v>
      </c>
      <c r="O83">
        <v>1.1850000000000001</v>
      </c>
      <c r="P83" t="s">
        <v>21</v>
      </c>
      <c r="Q83">
        <v>276</v>
      </c>
      <c r="R83">
        <v>138</v>
      </c>
      <c r="S83">
        <v>43.78</v>
      </c>
      <c r="T83">
        <v>36.04</v>
      </c>
      <c r="U83" t="s">
        <v>21</v>
      </c>
      <c r="V83">
        <v>277</v>
      </c>
      <c r="W83">
        <v>19.829999999999998</v>
      </c>
      <c r="X83">
        <v>21.91</v>
      </c>
      <c r="Y83" t="s">
        <v>21</v>
      </c>
    </row>
  </sheetData>
  <conditionalFormatting sqref="J1:J1048576">
    <cfRule type="cellIs" dxfId="1" priority="2" operator="equal">
      <formula>FALSE</formula>
    </cfRule>
  </conditionalFormatting>
  <conditionalFormatting sqref="B1:B2 F1:G1048576 B6:B104857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LCS</vt:lpstr>
      <vt:lpstr>Samples</vt:lpstr>
      <vt:lpstr>Tent</vt:lpstr>
      <vt:lpstr>CCV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2023-09-20T23:39:43Z</dcterms:modified>
</cp:coreProperties>
</file>