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3"/>
  </bookViews>
  <sheets>
    <sheet name="BFB" sheetId="11" r:id="rId1"/>
    <sheet name="ICAL" sheetId="12" r:id="rId2"/>
    <sheet name="Blank" sheetId="13" r:id="rId3"/>
    <sheet name="Samples" sheetId="7" r:id="rId4"/>
    <sheet name="Tent" sheetId="10" r:id="rId5"/>
    <sheet name="CCV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D87" i="13" s="1"/>
  <c r="C86" i="13"/>
  <c r="D86" i="13" s="1"/>
  <c r="B86" i="13"/>
  <c r="C85" i="13"/>
  <c r="B85" i="13"/>
  <c r="D85" i="13" s="1"/>
  <c r="C84" i="13"/>
  <c r="D84" i="13" s="1"/>
  <c r="B84" i="13"/>
  <c r="D83" i="13"/>
  <c r="C83" i="13"/>
  <c r="B83" i="13"/>
  <c r="C82" i="13"/>
  <c r="B82" i="13"/>
  <c r="D82" i="13" s="1"/>
  <c r="C81" i="13"/>
  <c r="B81" i="13"/>
  <c r="D81" i="13" s="1"/>
  <c r="C80" i="13"/>
  <c r="B80" i="13"/>
  <c r="D80" i="13" s="1"/>
  <c r="C79" i="13"/>
  <c r="B79" i="13"/>
  <c r="D79" i="13" s="1"/>
  <c r="C78" i="13"/>
  <c r="D78" i="13" s="1"/>
  <c r="B78" i="13"/>
  <c r="C77" i="13"/>
  <c r="B77" i="13"/>
  <c r="D77" i="13" s="1"/>
  <c r="C76" i="13"/>
  <c r="D76" i="13" s="1"/>
  <c r="B76" i="13"/>
  <c r="D75" i="13"/>
  <c r="C75" i="13"/>
  <c r="B75" i="13"/>
  <c r="C74" i="13"/>
  <c r="B74" i="13"/>
  <c r="D74" i="13" s="1"/>
  <c r="C73" i="13"/>
  <c r="B73" i="13"/>
  <c r="D73" i="13" s="1"/>
  <c r="C72" i="13"/>
  <c r="B72" i="13"/>
  <c r="D72" i="13" s="1"/>
  <c r="C71" i="13"/>
  <c r="B71" i="13"/>
  <c r="D71" i="13" s="1"/>
  <c r="C70" i="13"/>
  <c r="D70" i="13" s="1"/>
  <c r="B70" i="13"/>
  <c r="C69" i="13"/>
  <c r="B69" i="13"/>
  <c r="D69" i="13" s="1"/>
  <c r="C68" i="13"/>
  <c r="D68" i="13" s="1"/>
  <c r="B68" i="13"/>
  <c r="D67" i="13"/>
  <c r="C67" i="13"/>
  <c r="B67" i="13"/>
  <c r="C66" i="13"/>
  <c r="B66" i="13"/>
  <c r="D66" i="13" s="1"/>
  <c r="C65" i="13"/>
  <c r="B65" i="13"/>
  <c r="D65" i="13" s="1"/>
  <c r="C64" i="13"/>
  <c r="B64" i="13"/>
  <c r="D64" i="13" s="1"/>
  <c r="C63" i="13"/>
  <c r="B63" i="13"/>
  <c r="D63" i="13" s="1"/>
  <c r="C62" i="13"/>
  <c r="D62" i="13" s="1"/>
  <c r="B62" i="13"/>
  <c r="C61" i="13"/>
  <c r="B61" i="13"/>
  <c r="D61" i="13" s="1"/>
  <c r="C60" i="13"/>
  <c r="D60" i="13" s="1"/>
  <c r="B60" i="13"/>
  <c r="D59" i="13"/>
  <c r="C59" i="13"/>
  <c r="B59" i="13"/>
  <c r="C58" i="13"/>
  <c r="B58" i="13"/>
  <c r="D58" i="13" s="1"/>
  <c r="C57" i="13"/>
  <c r="B57" i="13"/>
  <c r="D57" i="13" s="1"/>
  <c r="C56" i="13"/>
  <c r="B56" i="13"/>
  <c r="D56" i="13" s="1"/>
  <c r="C55" i="13"/>
  <c r="B55" i="13"/>
  <c r="D55" i="13" s="1"/>
  <c r="C54" i="13"/>
  <c r="D54" i="13" s="1"/>
  <c r="B54" i="13"/>
  <c r="C53" i="13"/>
  <c r="B53" i="13"/>
  <c r="D53" i="13" s="1"/>
  <c r="C52" i="13"/>
  <c r="D52" i="13" s="1"/>
  <c r="B52" i="13"/>
  <c r="D51" i="13"/>
  <c r="C51" i="13"/>
  <c r="B51" i="13"/>
  <c r="C50" i="13"/>
  <c r="B50" i="13"/>
  <c r="D50" i="13" s="1"/>
  <c r="C49" i="13"/>
  <c r="B49" i="13"/>
  <c r="D49" i="13" s="1"/>
  <c r="C48" i="13"/>
  <c r="B48" i="13"/>
  <c r="D48" i="13" s="1"/>
  <c r="C47" i="13"/>
  <c r="B47" i="13"/>
  <c r="D47" i="13" s="1"/>
  <c r="C46" i="13"/>
  <c r="D46" i="13" s="1"/>
  <c r="B46" i="13"/>
  <c r="C45" i="13"/>
  <c r="B45" i="13"/>
  <c r="D45" i="13" s="1"/>
  <c r="C44" i="13"/>
  <c r="D44" i="13" s="1"/>
  <c r="B44" i="13"/>
  <c r="D43" i="13"/>
  <c r="C43" i="13"/>
  <c r="B43" i="13"/>
  <c r="C42" i="13"/>
  <c r="B42" i="13"/>
  <c r="D42" i="13" s="1"/>
  <c r="C41" i="13"/>
  <c r="B41" i="13"/>
  <c r="D41" i="13" s="1"/>
  <c r="C40" i="13"/>
  <c r="B40" i="13"/>
  <c r="D40" i="13" s="1"/>
  <c r="C39" i="13"/>
  <c r="B39" i="13"/>
  <c r="D39" i="13" s="1"/>
  <c r="C38" i="13"/>
  <c r="D38" i="13" s="1"/>
  <c r="B38" i="13"/>
  <c r="C37" i="13"/>
  <c r="B37" i="13"/>
  <c r="D37" i="13" s="1"/>
  <c r="C36" i="13"/>
  <c r="D36" i="13" s="1"/>
  <c r="B36" i="13"/>
  <c r="D35" i="13"/>
  <c r="C35" i="13"/>
  <c r="B35" i="13"/>
  <c r="C34" i="13"/>
  <c r="B34" i="13"/>
  <c r="D34" i="13" s="1"/>
  <c r="C33" i="13"/>
  <c r="B33" i="13"/>
  <c r="D33" i="13" s="1"/>
  <c r="C32" i="13"/>
  <c r="B32" i="13"/>
  <c r="D32" i="13" s="1"/>
  <c r="C31" i="13"/>
  <c r="B31" i="13"/>
  <c r="D31" i="13" s="1"/>
  <c r="C30" i="13"/>
  <c r="D30" i="13" s="1"/>
  <c r="B30" i="13"/>
  <c r="C29" i="13"/>
  <c r="B29" i="13"/>
  <c r="D29" i="13" s="1"/>
  <c r="C28" i="13"/>
  <c r="D28" i="13" s="1"/>
  <c r="B28" i="13"/>
  <c r="D27" i="13"/>
  <c r="C27" i="13"/>
  <c r="B27" i="13"/>
  <c r="C26" i="13"/>
  <c r="B26" i="13"/>
  <c r="D26" i="13" s="1"/>
  <c r="C25" i="13"/>
  <c r="B25" i="13"/>
  <c r="D25" i="13" s="1"/>
  <c r="C24" i="13"/>
  <c r="B24" i="13"/>
  <c r="D24" i="13" s="1"/>
  <c r="C23" i="13"/>
  <c r="B23" i="13"/>
  <c r="D23" i="13" s="1"/>
  <c r="C22" i="13"/>
  <c r="D22" i="13" s="1"/>
  <c r="B22" i="13"/>
  <c r="C21" i="13"/>
  <c r="B21" i="13"/>
  <c r="D21" i="13" s="1"/>
  <c r="C20" i="13"/>
  <c r="D20" i="13" s="1"/>
  <c r="B20" i="13"/>
  <c r="D19" i="13"/>
  <c r="C19" i="13"/>
  <c r="B19" i="13"/>
  <c r="C18" i="13"/>
  <c r="B18" i="13"/>
  <c r="D18" i="13" s="1"/>
  <c r="C17" i="13"/>
  <c r="B17" i="13"/>
  <c r="D17" i="13" s="1"/>
  <c r="C16" i="13"/>
  <c r="B16" i="13"/>
  <c r="D16" i="13" s="1"/>
  <c r="C15" i="13"/>
  <c r="B15" i="13"/>
  <c r="D15" i="13" s="1"/>
  <c r="C14" i="13"/>
  <c r="D14" i="13" s="1"/>
  <c r="B14" i="13"/>
  <c r="C13" i="13"/>
  <c r="B13" i="13"/>
  <c r="D13" i="13" s="1"/>
  <c r="C12" i="13"/>
  <c r="D12" i="13" s="1"/>
  <c r="B12" i="13"/>
  <c r="D11" i="13"/>
  <c r="C11" i="13"/>
  <c r="B11" i="13"/>
  <c r="C10" i="13"/>
  <c r="B10" i="13"/>
  <c r="D10" i="13" s="1"/>
  <c r="C9" i="13"/>
  <c r="B9" i="13"/>
  <c r="D9" i="13" s="1"/>
  <c r="C8" i="13"/>
  <c r="B8" i="13"/>
  <c r="D8" i="13" s="1"/>
  <c r="C7" i="13"/>
  <c r="B7" i="13"/>
  <c r="D7" i="13" s="1"/>
  <c r="C6" i="13"/>
  <c r="D6" i="13" s="1"/>
  <c r="B6" i="13"/>
  <c r="C5" i="13"/>
  <c r="B5" i="13"/>
  <c r="D5" i="13" s="1"/>
  <c r="C4" i="13"/>
  <c r="D4" i="13" s="1"/>
  <c r="B4" i="13"/>
  <c r="X87" i="12"/>
  <c r="W87" i="12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W80" i="12"/>
  <c r="X79" i="12"/>
  <c r="W79" i="12"/>
  <c r="X78" i="12"/>
  <c r="W78" i="12"/>
  <c r="X77" i="12"/>
  <c r="W77" i="12"/>
  <c r="X76" i="12"/>
  <c r="W76" i="12"/>
  <c r="X75" i="12"/>
  <c r="W75" i="12"/>
  <c r="X74" i="12"/>
  <c r="W74" i="12"/>
  <c r="X73" i="12"/>
  <c r="W73" i="12"/>
  <c r="X72" i="12"/>
  <c r="W72" i="12"/>
  <c r="X71" i="12"/>
  <c r="W71" i="12"/>
  <c r="X70" i="12"/>
  <c r="W70" i="12"/>
  <c r="X69" i="12"/>
  <c r="W69" i="12"/>
  <c r="X68" i="12"/>
  <c r="W68" i="12"/>
  <c r="X67" i="12"/>
  <c r="W67" i="12"/>
  <c r="X66" i="12"/>
  <c r="W66" i="12"/>
  <c r="X65" i="12"/>
  <c r="W65" i="12"/>
  <c r="X64" i="12"/>
  <c r="W64" i="12"/>
  <c r="X63" i="12"/>
  <c r="W63" i="12"/>
  <c r="X62" i="12"/>
  <c r="W62" i="12"/>
  <c r="X61" i="12"/>
  <c r="W61" i="12"/>
  <c r="X60" i="12"/>
  <c r="W60" i="12"/>
  <c r="X59" i="12"/>
  <c r="W59" i="12"/>
  <c r="X58" i="12"/>
  <c r="W58" i="12"/>
  <c r="X57" i="12"/>
  <c r="W57" i="12"/>
  <c r="X56" i="12"/>
  <c r="W56" i="12"/>
  <c r="X55" i="12"/>
  <c r="W55" i="12"/>
  <c r="X54" i="12"/>
  <c r="W54" i="12"/>
  <c r="X53" i="12"/>
  <c r="W53" i="12"/>
  <c r="X52" i="12"/>
  <c r="W52" i="12"/>
  <c r="X51" i="12"/>
  <c r="W51" i="12"/>
  <c r="X50" i="12"/>
  <c r="W50" i="12"/>
  <c r="X49" i="12"/>
  <c r="W49" i="12"/>
  <c r="X48" i="12"/>
  <c r="W48" i="12"/>
  <c r="X47" i="12"/>
  <c r="W47" i="12"/>
  <c r="X46" i="12"/>
  <c r="W46" i="12"/>
  <c r="X45" i="12"/>
  <c r="W45" i="12"/>
  <c r="X44" i="12"/>
  <c r="W44" i="12"/>
  <c r="X43" i="12"/>
  <c r="W43" i="12"/>
  <c r="X42" i="12"/>
  <c r="W42" i="12"/>
  <c r="X41" i="12"/>
  <c r="W41" i="12"/>
  <c r="X40" i="12"/>
  <c r="W40" i="12"/>
  <c r="X39" i="12"/>
  <c r="W39" i="12"/>
  <c r="X38" i="12"/>
  <c r="W38" i="12"/>
  <c r="X37" i="12"/>
  <c r="W37" i="12"/>
  <c r="X36" i="12"/>
  <c r="W36" i="12"/>
  <c r="X35" i="12"/>
  <c r="W35" i="12"/>
  <c r="X34" i="12"/>
  <c r="W34" i="12"/>
  <c r="X33" i="12"/>
  <c r="W33" i="12"/>
  <c r="X32" i="12"/>
  <c r="W32" i="12"/>
  <c r="X31" i="12"/>
  <c r="W31" i="12"/>
  <c r="X30" i="12"/>
  <c r="W30" i="12"/>
  <c r="X29" i="12"/>
  <c r="W29" i="12"/>
  <c r="X28" i="12"/>
  <c r="W28" i="12"/>
  <c r="X27" i="12"/>
  <c r="W27" i="12"/>
  <c r="X26" i="12"/>
  <c r="W26" i="12"/>
  <c r="X25" i="12"/>
  <c r="W25" i="12"/>
  <c r="X24" i="12"/>
  <c r="W24" i="12"/>
  <c r="X23" i="12"/>
  <c r="W23" i="12"/>
  <c r="X22" i="12"/>
  <c r="W22" i="12"/>
  <c r="X21" i="12"/>
  <c r="W21" i="12"/>
  <c r="X20" i="12"/>
  <c r="W20" i="12"/>
  <c r="X19" i="12"/>
  <c r="W19" i="12"/>
  <c r="X18" i="12"/>
  <c r="W18" i="12"/>
  <c r="X17" i="12"/>
  <c r="W17" i="12"/>
  <c r="X16" i="12"/>
  <c r="W16" i="12"/>
  <c r="X15" i="12"/>
  <c r="W15" i="12"/>
  <c r="X14" i="12"/>
  <c r="W14" i="12"/>
  <c r="X13" i="12"/>
  <c r="W13" i="12"/>
  <c r="X12" i="12"/>
  <c r="W12" i="12"/>
  <c r="X11" i="12"/>
  <c r="W11" i="12"/>
  <c r="X10" i="12"/>
  <c r="W10" i="12"/>
  <c r="X9" i="12"/>
  <c r="W9" i="12"/>
  <c r="X8" i="12"/>
  <c r="W8" i="12"/>
  <c r="X7" i="12"/>
  <c r="W7" i="12"/>
  <c r="X6" i="12"/>
  <c r="W6" i="12"/>
  <c r="X5" i="12"/>
  <c r="W5" i="12"/>
  <c r="X4" i="12"/>
  <c r="AB3" i="12" s="1"/>
  <c r="W4" i="12"/>
  <c r="X3" i="12"/>
  <c r="W3" i="12"/>
  <c r="AA3" i="12" s="1"/>
  <c r="AA2" i="12"/>
  <c r="AA4" i="12" s="1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10" i="11" s="1"/>
  <c r="F11" i="11" l="1"/>
  <c r="I11" i="11" s="1"/>
  <c r="L11" i="11" s="1"/>
  <c r="F9" i="11"/>
  <c r="F5" i="11"/>
  <c r="I5" i="11" s="1"/>
  <c r="L5" i="11" s="1"/>
  <c r="F6" i="11"/>
  <c r="F7" i="11"/>
  <c r="F8" i="11"/>
  <c r="AA5" i="12"/>
  <c r="I8" i="11" l="1"/>
  <c r="L8" i="11" s="1"/>
  <c r="I6" i="11"/>
  <c r="L6" i="11" s="1"/>
  <c r="I10" i="11"/>
  <c r="L10" i="11" s="1"/>
  <c r="I7" i="11"/>
  <c r="L7" i="11" s="1"/>
  <c r="I9" i="11"/>
  <c r="L9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<sst xmlns="http://schemas.openxmlformats.org/spreadsheetml/2006/main" count="3397" uniqueCount="297">
  <si>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</si>
  <si>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</si>
  <si>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</si>
  <si>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</si>
  <si>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</si>
  <si>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</si>
  <si>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</si>
  <si>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</si>
  <si>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</si>
  <si>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</si>
  <si>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</si>
  <si>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</si>
  <si>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</si>
  <si>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</si>
  <si>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</si>
  <si>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</si>
  <si>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</si>
  <si>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</si>
  <si>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</si>
  <si>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</si>
  <si>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</si>
  <si>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</si>
  <si>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</si>
  <si>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</si>
  <si>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</si>
  <si>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</si>
  <si>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</si>
  <si>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</si>
  <si>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</si>
  <si>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</si>
  <si>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</si>
  <si>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</si>
  <si>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</si>
  <si>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</si>
  <si>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</si>
  <si>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</si>
  <si>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</si>
  <si>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</si>
  <si>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</si>
  <si>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</si>
  <si>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</si>
  <si>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</si>
  <si>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</si>
  <si>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</si>
  <si>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</si>
  <si>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</si>
  <si>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</si>
  <si>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</si>
  <si>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</si>
  <si>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</si>
  <si>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</si>
  <si>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</si>
  <si>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</si>
  <si>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</si>
  <si>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</si>
  <si>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</si>
  <si>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</si>
  <si>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</si>
  <si>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</si>
  <si>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</si>
  <si>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</si>
  <si>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</si>
  <si>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</si>
  <si>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</si>
  <si>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</si>
  <si>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</si>
  <si>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</si>
  <si>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</si>
  <si>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</si>
  <si>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</si>
  <si>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</si>
  <si>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</si>
  <si>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</si>
  <si>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</si>
  <si>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</si>
  <si>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</si>
  <si>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</si>
  <si>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</si>
  <si>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</si>
  <si>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</si>
  <si>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</si>
  <si>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</si>
  <si>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</si>
  <si>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</si>
  <si>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</si>
  <si>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</si>
  <si>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</si>
  <si>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</si>
  <si>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</si>
  <si>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</si>
  <si>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</si>
  <si>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</si>
  <si>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</si>
  <si>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</si>
  <si>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</si>
  <si>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Not 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</si>
  <si>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</si>
  <si>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</si>
  <si>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</si>
  <si>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</si>
  <si>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</si>
  <si>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</si>
  <si>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</si>
  <si>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</si>
  <si>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</si>
  <si>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</si>
  <si>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</si>
  <si>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</si>
  <si>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</si>
  <si>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</si>
  <si>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</si>
  <si>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</si>
  <si>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</si>
  <si>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</si>
  <si>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</si>
  <si>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</si>
  <si>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</si>
  <si>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</si>
  <si>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</si>
  <si>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</si>
  <si>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</si>
  <si>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</si>
  <si>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</si>
  <si>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</si>
  <si>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</si>
  <si>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</si>
  <si>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</si>
  <si>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</si>
  <si>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</si>
  <si>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</si>
  <si>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</si>
  <si>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</si>
  <si>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</si>
  <si>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</si>
  <si>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</si>
  <si>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</si>
  <si>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</si>
  <si>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</si>
  <si>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</si>
  <si>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</si>
  <si>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</si>
  <si>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File Path</t>
  </si>
  <si>
    <t>chrom://wrrcgcms/ChromeleonLocal/Instrument Data/GC_MS_PT/2023/231002.seq/373.smp/MSDevice.xraw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</si>
  <si>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</si>
  <si>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</si>
  <si>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</si>
  <si>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</si>
  <si>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</si>
  <si>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</si>
  <si>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</si>
  <si>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</si>
  <si>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</si>
  <si>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</si>
  <si>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</si>
  <si>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</si>
  <si>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</si>
  <si>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</si>
  <si>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DIH2O-V1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</si>
  <si>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</si>
  <si>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</si>
  <si>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</si>
  <si>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</si>
  <si>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</si>
  <si>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</si>
  <si>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</si>
  <si>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</si>
  <si>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</si>
  <si>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</si>
  <si>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</si>
  <si>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</si>
  <si>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VOC-8</t>
  </si>
  <si>
    <t>95 to 105% of m/z 174</t>
  </si>
  <si>
    <t>176/174</t>
  </si>
  <si>
    <t>Instrument Method</t>
  </si>
  <si>
    <t>VOC-24</t>
  </si>
  <si>
    <t>5 to 10% of m/z 176</t>
  </si>
  <si>
    <t>177/176</t>
  </si>
  <si>
    <t>Type</t>
  </si>
  <si>
    <t>Unknown</t>
  </si>
  <si>
    <t>Status</t>
  </si>
  <si>
    <t>Finished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</si>
  <si>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</si>
  <si>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</si>
  <si>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</si>
  <si>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</si>
  <si>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</si>
  <si>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</si>
  <si>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</si>
  <si>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</si>
  <si>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</si>
  <si>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</si>
  <si>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</si>
  <si>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</si>
  <si>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</si>
  <si>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</si>
  <si>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</si>
  <si>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</si>
  <si>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</si>
  <si>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</si>
  <si>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</si>
  <si>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</si>
  <si>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</si>
  <si>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</si>
  <si>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</si>
  <si>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>N/A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</si>
  <si>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</si>
  <si>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</si>
  <si>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</si>
  <si>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</si>
  <si>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</si>
  <si>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</si>
  <si>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</si>
  <si>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</si>
  <si>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</si>
  <si>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</si>
  <si>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</si>
  <si>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</si>
  <si>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</si>
  <si>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</si>
  <si>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</si>
  <si>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</si>
  <si>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</si>
  <si>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</si>
  <si>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</si>
  <si>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</si>
  <si>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</si>
  <si>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</si>
  <si>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</si>
  <si>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Quad</t>
  </si>
  <si>
    <t>Chloroethene (vinyl chloride)</t>
  </si>
  <si>
    <t>0.058 AN</t>
  </si>
  <si>
    <t>0.080 AN</t>
  </si>
  <si>
    <t>0.070 AN</t>
  </si>
  <si>
    <t>0.088 AN</t>
  </si>
  <si>
    <t>Lin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</si>
  <si>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</si>
  <si>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</si>
  <si>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</si>
  <si>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</si>
  <si>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</si>
  <si>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</si>
  <si>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</si>
  <si>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</si>
  <si>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</si>
  <si>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</si>
  <si>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</si>
  <si>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</si>
  <si>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</si>
  <si>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</si>
  <si>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</si>
  <si>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</si>
  <si>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</si>
  <si>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</si>
  <si>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</si>
  <si>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</si>
  <si>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</si>
  <si>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</si>
  <si>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</si>
  <si>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</si>
  <si>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</si>
  <si>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CAL1</t>
  </si>
  <si>
    <t>CAL3</t>
  </si>
  <si>
    <t>CAL6</t>
  </si>
  <si>
    <t>DIH2O-V2</t>
  </si>
  <si>
    <t>DIH2O-R5</t>
  </si>
  <si>
    <t>DIH2O-V3</t>
  </si>
  <si>
    <t>8-30-23-K-1</t>
  </si>
  <si>
    <t>8-30-23-K-2</t>
  </si>
  <si>
    <t>8-30-23-K-3</t>
  </si>
  <si>
    <t>8-30-23-K-4</t>
  </si>
  <si>
    <t>8-30-23-K-6</t>
  </si>
  <si>
    <t>10-02-23-Holmes</t>
  </si>
  <si>
    <t>9-1-23-K-1</t>
  </si>
  <si>
    <t>9-1-23-K-2</t>
  </si>
  <si>
    <t>9-1-23-K-3</t>
  </si>
  <si>
    <t>9-8-KDP-1</t>
  </si>
  <si>
    <t>9-8-KDP-2</t>
  </si>
  <si>
    <t>9-8-KDP-3</t>
  </si>
  <si>
    <t>9-8-KDP-4</t>
  </si>
  <si>
    <t>09-11-KDP-1</t>
  </si>
  <si>
    <t>09-11-KDP-2</t>
  </si>
  <si>
    <t>09-11-KDP-3</t>
  </si>
  <si>
    <t>CCV</t>
  </si>
  <si>
    <t>DIH2O-V4</t>
  </si>
  <si>
    <t>Acetaldehyde</t>
  </si>
  <si>
    <t>mainlib</t>
  </si>
  <si>
    <t>Alanine</t>
  </si>
  <si>
    <t>Oxiranemethanol, (R)-</t>
  </si>
  <si>
    <t>Ethylene oxide</t>
  </si>
  <si>
    <t>Hydroxyurea</t>
  </si>
  <si>
    <t>Pyrimidine-2,4(1H,3H)-dione, 5-amino-6-nitroso-</t>
  </si>
  <si>
    <t>Cyclopentanone, 2-methyl-</t>
  </si>
  <si>
    <t>Cyclohexanone</t>
  </si>
  <si>
    <t>Cycloheptane</t>
  </si>
  <si>
    <t>Glycidol</t>
  </si>
  <si>
    <t>Hydrazinecarboxamide</t>
  </si>
  <si>
    <t>*Acetaldehyde have shown up previously in blanks, but in this batch, did not show up in any DI water blank nor in Holmes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</si>
</sst>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G17" sqref="G17"/>
    </sheetView>
  </sheetViews>
  <sheetFormatPr defaultRowHeight="15" x14ac:dyDescent="0.25"/>
  <cols>
    <col min="1" max="1" width="21" style="14" bestFit="1" customWidth="1"/>
    <col min="2" max="2" width="14.28515625" customWidth="1"/>
    <col min="3" max="3" width="10.7109375" style="15" bestFit="1" customWidth="1"/>
    <col min="4" max="4" width="14" style="16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6" bestFit="1" customWidth="1"/>
    <col min="9" max="9" width="10" style="16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5" customFormat="1" x14ac:dyDescent="0.25">
      <c r="A1" s="14" t="s">
        <v>141</v>
      </c>
      <c r="B1" t="s">
        <v>142</v>
      </c>
      <c r="D1" s="16"/>
      <c r="E1"/>
      <c r="F1"/>
      <c r="G1"/>
      <c r="H1" s="16"/>
      <c r="I1" s="16"/>
      <c r="J1"/>
      <c r="K1"/>
      <c r="L1"/>
    </row>
    <row r="2" spans="1:12" s="15" customFormat="1" x14ac:dyDescent="0.25">
      <c r="A2" s="14" t="s">
        <v>143</v>
      </c>
      <c r="B2" t="s">
        <v>130</v>
      </c>
      <c r="D2" s="16"/>
      <c r="E2"/>
      <c r="F2"/>
      <c r="G2"/>
      <c r="H2" s="16"/>
      <c r="I2" s="16"/>
      <c r="J2"/>
      <c r="K2"/>
      <c r="L2"/>
    </row>
    <row r="3" spans="1:12" x14ac:dyDescent="0.25">
      <c r="H3" s="17"/>
      <c r="I3" s="17"/>
      <c r="J3" s="17"/>
      <c r="K3" s="17"/>
    </row>
    <row r="4" spans="1:12" s="15" customFormat="1" x14ac:dyDescent="0.25">
      <c r="A4" s="14" t="s">
        <v>144</v>
      </c>
      <c r="B4"/>
      <c r="D4" s="16"/>
      <c r="E4" s="2" t="s">
        <v>145</v>
      </c>
      <c r="F4" s="18" t="s">
        <v>146</v>
      </c>
      <c r="G4" s="8" t="s">
        <v>147</v>
      </c>
      <c r="H4" s="19" t="s">
        <v>148</v>
      </c>
      <c r="I4" s="19" t="s">
        <v>149</v>
      </c>
      <c r="J4" s="19" t="s">
        <v>150</v>
      </c>
      <c r="K4" s="19" t="s">
        <v>151</v>
      </c>
      <c r="L4" s="20" t="s">
        <v>0</v>
      </c>
    </row>
    <row r="5" spans="1:12" s="15" customFormat="1" x14ac:dyDescent="0.25">
      <c r="A5" s="14" t="s">
        <v>152</v>
      </c>
      <c r="B5" t="s">
        <v>153</v>
      </c>
      <c r="D5" s="16"/>
      <c r="E5" s="2">
        <v>95</v>
      </c>
      <c r="F5" s="18">
        <f t="shared" ref="F5:F11" si="0">VLOOKUP(E5,C:D,2,FALSE)</f>
        <v>5953404</v>
      </c>
      <c r="G5" s="8" t="s">
        <v>154</v>
      </c>
      <c r="H5" s="19" t="s">
        <v>155</v>
      </c>
      <c r="I5" s="19">
        <f>F5/F8*100</f>
        <v>95.446425851672885</v>
      </c>
      <c r="J5" s="2">
        <v>50</v>
      </c>
      <c r="K5" s="2">
        <v>200</v>
      </c>
      <c r="L5" s="21" t="b">
        <f t="shared" ref="L5:L11" si="1">AND(I5&gt;=J5, I5&lt;=K5)</f>
        <v>1</v>
      </c>
    </row>
    <row r="6" spans="1:12" s="15" customFormat="1" x14ac:dyDescent="0.25">
      <c r="A6" s="14" t="s">
        <v>156</v>
      </c>
      <c r="B6" t="s">
        <v>157</v>
      </c>
      <c r="D6" s="16"/>
      <c r="E6" s="2">
        <v>96</v>
      </c>
      <c r="F6" s="18">
        <f t="shared" si="0"/>
        <v>430836.46875</v>
      </c>
      <c r="G6" s="8" t="s">
        <v>158</v>
      </c>
      <c r="H6" s="19" t="s">
        <v>159</v>
      </c>
      <c r="I6" s="19">
        <f>F6/F5*100</f>
        <v>7.2368088701858637</v>
      </c>
      <c r="J6" s="2">
        <v>5</v>
      </c>
      <c r="K6" s="2">
        <v>9</v>
      </c>
      <c r="L6" s="21" t="b">
        <f t="shared" si="1"/>
        <v>1</v>
      </c>
    </row>
    <row r="7" spans="1:12" s="15" customFormat="1" x14ac:dyDescent="0.25">
      <c r="A7" s="14" t="s">
        <v>160</v>
      </c>
      <c r="B7">
        <v>6</v>
      </c>
      <c r="D7" s="16"/>
      <c r="E7" s="2">
        <v>173</v>
      </c>
      <c r="F7" s="18">
        <f t="shared" si="0"/>
        <v>6533.7685549999997</v>
      </c>
      <c r="G7" s="8" t="s">
        <v>161</v>
      </c>
      <c r="H7" s="19" t="s">
        <v>162</v>
      </c>
      <c r="I7" s="19">
        <f>F7/F8*100</f>
        <v>0.1047509720349567</v>
      </c>
      <c r="J7" s="2">
        <v>0</v>
      </c>
      <c r="K7" s="2">
        <v>2</v>
      </c>
      <c r="L7" s="21" t="b">
        <f t="shared" si="1"/>
        <v>1</v>
      </c>
    </row>
    <row r="8" spans="1:12" s="15" customFormat="1" x14ac:dyDescent="0.25">
      <c r="A8" s="14" t="s">
        <v>163</v>
      </c>
      <c r="B8">
        <v>5</v>
      </c>
      <c r="D8" s="16"/>
      <c r="E8" s="2">
        <v>174</v>
      </c>
      <c r="F8" s="18">
        <f t="shared" si="0"/>
        <v>6237430</v>
      </c>
      <c r="G8" s="8" t="s">
        <v>164</v>
      </c>
      <c r="H8" s="19" t="s">
        <v>165</v>
      </c>
      <c r="I8" s="19">
        <f>F8/F5*100</f>
        <v>104.77081683016975</v>
      </c>
      <c r="J8" s="2">
        <v>50</v>
      </c>
      <c r="K8" s="2">
        <v>200</v>
      </c>
      <c r="L8" s="21" t="b">
        <f t="shared" si="1"/>
        <v>1</v>
      </c>
    </row>
    <row r="9" spans="1:12" s="15" customFormat="1" x14ac:dyDescent="0.25">
      <c r="A9" s="14" t="s">
        <v>166</v>
      </c>
      <c r="B9"/>
      <c r="D9" s="16"/>
      <c r="E9" s="2">
        <v>175</v>
      </c>
      <c r="F9" s="18">
        <f t="shared" si="0"/>
        <v>495283.46875</v>
      </c>
      <c r="G9" s="8" t="s">
        <v>167</v>
      </c>
      <c r="H9" s="19" t="s">
        <v>168</v>
      </c>
      <c r="I9" s="19">
        <f>F9/F8*100</f>
        <v>7.9405054445500793</v>
      </c>
      <c r="J9" s="2">
        <v>5</v>
      </c>
      <c r="K9" s="2">
        <v>9</v>
      </c>
      <c r="L9" s="21" t="b">
        <f t="shared" si="1"/>
        <v>1</v>
      </c>
    </row>
    <row r="10" spans="1:12" s="15" customFormat="1" x14ac:dyDescent="0.25">
      <c r="A10" s="14" t="s">
        <v>169</v>
      </c>
      <c r="B10" t="s">
        <v>170</v>
      </c>
      <c r="D10" s="16"/>
      <c r="E10" s="2">
        <v>176</v>
      </c>
      <c r="F10" s="18">
        <f t="shared" si="0"/>
        <v>6203948.5</v>
      </c>
      <c r="G10" s="8" t="s">
        <v>171</v>
      </c>
      <c r="H10" s="19" t="s">
        <v>172</v>
      </c>
      <c r="I10" s="19">
        <f>F10/F8*100</f>
        <v>99.463216420865635</v>
      </c>
      <c r="J10" s="2">
        <v>95</v>
      </c>
      <c r="K10" s="2">
        <v>105</v>
      </c>
      <c r="L10" s="21" t="b">
        <f t="shared" si="1"/>
        <v>1</v>
      </c>
    </row>
    <row r="11" spans="1:12" s="15" customFormat="1" x14ac:dyDescent="0.25">
      <c r="A11" s="14" t="s">
        <v>173</v>
      </c>
      <c r="B11" t="s">
        <v>174</v>
      </c>
      <c r="D11" s="16"/>
      <c r="E11" s="2">
        <v>177</v>
      </c>
      <c r="F11" s="18">
        <f t="shared" si="0"/>
        <v>368586.1875</v>
      </c>
      <c r="G11" s="8" t="s">
        <v>175</v>
      </c>
      <c r="H11" s="19" t="s">
        <v>176</v>
      </c>
      <c r="I11" s="19">
        <f>F11/F10*100</f>
        <v>5.9411548548476825</v>
      </c>
      <c r="J11" s="2">
        <v>5</v>
      </c>
      <c r="K11" s="2">
        <v>10</v>
      </c>
      <c r="L11" s="21" t="b">
        <f t="shared" si="1"/>
        <v>1</v>
      </c>
    </row>
    <row r="12" spans="1:12" s="15" customFormat="1" x14ac:dyDescent="0.25">
      <c r="A12" s="14" t="s">
        <v>177</v>
      </c>
      <c r="B12" t="s">
        <v>178</v>
      </c>
      <c r="D12" s="16"/>
      <c r="E12"/>
      <c r="F12"/>
      <c r="G12"/>
      <c r="H12" s="16"/>
      <c r="I12" s="16"/>
      <c r="J12"/>
      <c r="K12"/>
      <c r="L12"/>
    </row>
    <row r="13" spans="1:12" s="15" customFormat="1" x14ac:dyDescent="0.25">
      <c r="A13" s="14" t="s">
        <v>179</v>
      </c>
      <c r="B13" t="s">
        <v>180</v>
      </c>
      <c r="D13" s="16"/>
      <c r="E13"/>
      <c r="F13" s="19"/>
      <c r="G13"/>
      <c r="H13" s="16"/>
      <c r="I13" s="16"/>
      <c r="J13"/>
      <c r="K13"/>
      <c r="L13"/>
    </row>
    <row r="14" spans="1:12" s="15" customFormat="1" x14ac:dyDescent="0.25">
      <c r="A14" s="14" t="s">
        <v>181</v>
      </c>
      <c r="B14" s="22">
        <v>45201</v>
      </c>
      <c r="D14" s="16"/>
      <c r="E14"/>
      <c r="F14"/>
      <c r="G14"/>
      <c r="H14" s="16"/>
      <c r="I14" s="16"/>
      <c r="J14"/>
      <c r="K14"/>
      <c r="L14"/>
    </row>
    <row r="15" spans="1:12" s="15" customFormat="1" x14ac:dyDescent="0.25">
      <c r="A15" s="14" t="s">
        <v>182</v>
      </c>
      <c r="B15" s="23">
        <v>0.57951388888888888</v>
      </c>
      <c r="D15" s="16"/>
      <c r="E15"/>
      <c r="F15"/>
      <c r="G15"/>
      <c r="H15" s="16"/>
      <c r="I15" s="16"/>
      <c r="J15"/>
      <c r="K15"/>
      <c r="L15"/>
    </row>
    <row r="16" spans="1:12" s="15" customFormat="1" x14ac:dyDescent="0.25">
      <c r="A16" s="14" t="s">
        <v>183</v>
      </c>
      <c r="B16">
        <v>20</v>
      </c>
      <c r="C16" s="15" t="s">
        <v>184</v>
      </c>
      <c r="D16" s="16"/>
      <c r="E16"/>
      <c r="F16"/>
      <c r="G16"/>
      <c r="H16" s="16"/>
      <c r="I16" s="16"/>
      <c r="J16"/>
      <c r="K16"/>
      <c r="L16"/>
    </row>
    <row r="17" spans="1:11" s="15" customFormat="1" x14ac:dyDescent="0.25">
      <c r="A17" s="14" t="s">
        <v>185</v>
      </c>
      <c r="B17">
        <v>1</v>
      </c>
      <c r="D17" s="16"/>
      <c r="E17"/>
      <c r="F17"/>
      <c r="G17"/>
      <c r="H17" s="16"/>
      <c r="I17" s="16"/>
      <c r="J17"/>
      <c r="K17"/>
    </row>
    <row r="18" spans="1:11" s="15" customFormat="1" x14ac:dyDescent="0.25">
      <c r="A18" s="14" t="s">
        <v>186</v>
      </c>
      <c r="B18">
        <v>1</v>
      </c>
      <c r="D18" s="16"/>
      <c r="E18"/>
      <c r="F18"/>
      <c r="G18"/>
      <c r="H18" s="16"/>
      <c r="I18" s="16"/>
      <c r="J18"/>
      <c r="K18"/>
    </row>
    <row r="20" spans="1:11" s="15" customFormat="1" x14ac:dyDescent="0.25">
      <c r="A20" s="14" t="s">
        <v>187</v>
      </c>
      <c r="B20"/>
      <c r="D20" s="16"/>
      <c r="E20"/>
      <c r="F20"/>
      <c r="G20"/>
      <c r="H20" s="16"/>
      <c r="I20" s="16"/>
      <c r="J20"/>
      <c r="K20"/>
    </row>
    <row r="21" spans="1:11" s="15" customFormat="1" x14ac:dyDescent="0.25">
      <c r="A21" s="14" t="s">
        <v>188</v>
      </c>
      <c r="B21">
        <v>242</v>
      </c>
      <c r="D21" s="16"/>
      <c r="E21"/>
      <c r="F21"/>
      <c r="G21"/>
      <c r="H21" s="16"/>
      <c r="I21" s="16"/>
      <c r="J21"/>
      <c r="K21"/>
    </row>
    <row r="22" spans="1:11" s="15" customFormat="1" x14ac:dyDescent="0.25">
      <c r="A22" s="14" t="s">
        <v>189</v>
      </c>
      <c r="B22">
        <v>35</v>
      </c>
      <c r="D22" s="16"/>
      <c r="E22"/>
      <c r="F22"/>
      <c r="G22"/>
      <c r="H22" s="16"/>
      <c r="I22" s="16"/>
      <c r="J22"/>
      <c r="K22"/>
    </row>
    <row r="23" spans="1:11" s="15" customFormat="1" x14ac:dyDescent="0.25">
      <c r="A23" s="14" t="s">
        <v>190</v>
      </c>
      <c r="B23">
        <v>259.980749</v>
      </c>
      <c r="D23" s="16"/>
      <c r="E23"/>
      <c r="F23"/>
      <c r="G23"/>
      <c r="H23" s="16"/>
      <c r="I23" s="16"/>
      <c r="J23"/>
      <c r="K23"/>
    </row>
    <row r="24" spans="1:11" s="15" customFormat="1" x14ac:dyDescent="0.25">
      <c r="A24" s="14" t="s">
        <v>191</v>
      </c>
      <c r="B24">
        <v>9.8281899999999993</v>
      </c>
      <c r="D24" s="16"/>
      <c r="E24"/>
      <c r="F24"/>
      <c r="G24"/>
      <c r="H24" s="16"/>
      <c r="I24" s="16"/>
      <c r="J24"/>
      <c r="K24"/>
    </row>
    <row r="25" spans="1:11" s="15" customFormat="1" x14ac:dyDescent="0.25">
      <c r="A25" s="14" t="s">
        <v>192</v>
      </c>
      <c r="B25">
        <v>0.5</v>
      </c>
      <c r="D25" s="16"/>
      <c r="E25"/>
      <c r="F25"/>
      <c r="G25"/>
      <c r="H25" s="16"/>
      <c r="I25" s="16"/>
      <c r="J25"/>
      <c r="K25"/>
    </row>
    <row r="26" spans="1:11" s="15" customFormat="1" x14ac:dyDescent="0.25">
      <c r="A26" s="14" t="s">
        <v>193</v>
      </c>
      <c r="B26" t="s">
        <v>194</v>
      </c>
      <c r="D26" s="16"/>
      <c r="E26"/>
      <c r="F26"/>
      <c r="G26"/>
      <c r="H26" s="16"/>
      <c r="I26" s="16"/>
      <c r="J26"/>
      <c r="K26"/>
    </row>
    <row r="27" spans="1:11" s="15" customFormat="1" x14ac:dyDescent="0.25">
      <c r="A27" s="14" t="s">
        <v>195</v>
      </c>
      <c r="B27">
        <v>3283</v>
      </c>
      <c r="D27" s="16"/>
      <c r="E27"/>
      <c r="F27"/>
      <c r="G27"/>
      <c r="H27" s="16"/>
      <c r="I27" s="16"/>
      <c r="J27"/>
      <c r="K27"/>
    </row>
    <row r="28" spans="1:11" s="15" customFormat="1" x14ac:dyDescent="0.25">
      <c r="A28" s="14" t="s">
        <v>196</v>
      </c>
      <c r="B28" t="s">
        <v>197</v>
      </c>
      <c r="D28" s="16"/>
      <c r="E28"/>
      <c r="F28"/>
      <c r="G28"/>
      <c r="H28" s="16"/>
      <c r="I28" s="16"/>
      <c r="J28"/>
      <c r="K28"/>
    </row>
    <row r="29" spans="1:11" s="15" customFormat="1" x14ac:dyDescent="0.25">
      <c r="A29" s="14" t="s">
        <v>198</v>
      </c>
      <c r="B29" t="b">
        <v>1</v>
      </c>
      <c r="D29" s="16"/>
      <c r="E29"/>
      <c r="F29"/>
      <c r="G29"/>
      <c r="H29" s="16"/>
      <c r="I29" s="16"/>
      <c r="J29"/>
      <c r="K29"/>
    </row>
    <row r="30" spans="1:11" s="15" customFormat="1" x14ac:dyDescent="0.25">
      <c r="A30" s="14" t="s">
        <v>199</v>
      </c>
      <c r="B30">
        <v>173.929565</v>
      </c>
      <c r="D30" s="16"/>
      <c r="E30"/>
      <c r="F30"/>
      <c r="G30"/>
      <c r="H30" s="16"/>
      <c r="I30" s="16"/>
      <c r="J30"/>
      <c r="K30"/>
    </row>
    <row r="31" spans="1:11" s="15" customFormat="1" x14ac:dyDescent="0.25">
      <c r="A31" s="14" t="s">
        <v>200</v>
      </c>
      <c r="B31" s="24">
        <v>6237430</v>
      </c>
      <c r="D31" s="16"/>
      <c r="E31"/>
      <c r="F31"/>
      <c r="G31"/>
      <c r="H31" s="16"/>
      <c r="I31" s="16"/>
      <c r="J31"/>
      <c r="K31"/>
    </row>
    <row r="32" spans="1:11" s="15" customFormat="1" x14ac:dyDescent="0.25">
      <c r="A32" s="14" t="s">
        <v>201</v>
      </c>
      <c r="B32" s="24">
        <v>28190130.887653001</v>
      </c>
      <c r="D32" s="16"/>
      <c r="E32"/>
      <c r="F32"/>
      <c r="G32"/>
      <c r="H32" s="16"/>
      <c r="I32" s="16"/>
      <c r="J32"/>
      <c r="K32"/>
    </row>
    <row r="34" spans="1:4" x14ac:dyDescent="0.25">
      <c r="A34" s="14" t="s">
        <v>202</v>
      </c>
      <c r="C34" s="15" t="s">
        <v>203</v>
      </c>
    </row>
    <row r="35" spans="1:4" x14ac:dyDescent="0.25">
      <c r="A35" s="14" t="s">
        <v>145</v>
      </c>
      <c r="B35" t="s">
        <v>146</v>
      </c>
      <c r="C35" s="15" t="s">
        <v>145</v>
      </c>
      <c r="D35" s="16" t="s">
        <v>146</v>
      </c>
    </row>
    <row r="36" spans="1:4" x14ac:dyDescent="0.25">
      <c r="A36" s="14">
        <v>35.1</v>
      </c>
      <c r="B36" s="24">
        <v>6.2063649999999999</v>
      </c>
      <c r="C36" s="15">
        <f t="shared" ref="C36:C99" si="2">ROUND(A36,0)</f>
        <v>35</v>
      </c>
      <c r="D36" s="16">
        <f t="shared" ref="D36:D99" si="3">B36</f>
        <v>6.2063649999999999</v>
      </c>
    </row>
    <row r="37" spans="1:4" x14ac:dyDescent="0.25">
      <c r="A37" s="14">
        <v>36</v>
      </c>
      <c r="B37" s="24">
        <v>31232.8125</v>
      </c>
      <c r="C37" s="15">
        <f t="shared" si="2"/>
        <v>36</v>
      </c>
      <c r="D37" s="16">
        <f t="shared" si="3"/>
        <v>31232.8125</v>
      </c>
    </row>
    <row r="38" spans="1:4" x14ac:dyDescent="0.25">
      <c r="A38" s="14">
        <v>37.1</v>
      </c>
      <c r="B38" s="24">
        <v>173186.4375</v>
      </c>
      <c r="C38" s="15">
        <f t="shared" si="2"/>
        <v>37</v>
      </c>
      <c r="D38" s="16">
        <f t="shared" si="3"/>
        <v>173186.4375</v>
      </c>
    </row>
    <row r="39" spans="1:4" x14ac:dyDescent="0.25">
      <c r="A39" s="14">
        <v>38.1</v>
      </c>
      <c r="B39" s="24">
        <v>144541.40625</v>
      </c>
      <c r="C39" s="15">
        <f t="shared" si="2"/>
        <v>38</v>
      </c>
      <c r="D39" s="16">
        <f t="shared" si="3"/>
        <v>144541.40625</v>
      </c>
    </row>
    <row r="40" spans="1:4" x14ac:dyDescent="0.25">
      <c r="A40" s="14">
        <v>39.1</v>
      </c>
      <c r="B40" s="24">
        <v>59921.210937999997</v>
      </c>
      <c r="C40" s="15">
        <f t="shared" si="2"/>
        <v>39</v>
      </c>
      <c r="D40" s="16">
        <f t="shared" si="3"/>
        <v>59921.210937999997</v>
      </c>
    </row>
    <row r="41" spans="1:4" x14ac:dyDescent="0.25">
      <c r="A41" s="14">
        <v>40</v>
      </c>
      <c r="B41" s="24">
        <v>29457.193359000001</v>
      </c>
      <c r="C41" s="15">
        <f t="shared" si="2"/>
        <v>40</v>
      </c>
      <c r="D41" s="16">
        <f t="shared" si="3"/>
        <v>29457.193359000001</v>
      </c>
    </row>
    <row r="42" spans="1:4" x14ac:dyDescent="0.25">
      <c r="A42" s="14">
        <v>40.9</v>
      </c>
      <c r="B42" s="24">
        <v>5161.5610349999997</v>
      </c>
      <c r="C42" s="15">
        <f t="shared" si="2"/>
        <v>41</v>
      </c>
      <c r="D42" s="16">
        <f t="shared" si="3"/>
        <v>5161.5610349999997</v>
      </c>
    </row>
    <row r="43" spans="1:4" x14ac:dyDescent="0.25">
      <c r="A43" s="14">
        <v>41.5</v>
      </c>
      <c r="B43" s="24">
        <v>1182.7186280000001</v>
      </c>
      <c r="C43" s="15">
        <f t="shared" si="2"/>
        <v>42</v>
      </c>
      <c r="D43" s="16">
        <f t="shared" si="3"/>
        <v>1182.7186280000001</v>
      </c>
    </row>
    <row r="44" spans="1:4" x14ac:dyDescent="0.25">
      <c r="A44" s="14">
        <v>42.3</v>
      </c>
      <c r="B44" s="24">
        <v>3764.4406739999999</v>
      </c>
      <c r="C44" s="15">
        <f t="shared" si="2"/>
        <v>42</v>
      </c>
      <c r="D44" s="16">
        <f t="shared" si="3"/>
        <v>3764.4406739999999</v>
      </c>
    </row>
    <row r="45" spans="1:4" x14ac:dyDescent="0.25">
      <c r="A45" s="14">
        <v>43.2</v>
      </c>
      <c r="B45" s="24">
        <v>4137.1108400000003</v>
      </c>
      <c r="C45" s="15">
        <f t="shared" si="2"/>
        <v>43</v>
      </c>
      <c r="D45" s="16">
        <f t="shared" si="3"/>
        <v>4137.1108400000003</v>
      </c>
    </row>
    <row r="46" spans="1:4" x14ac:dyDescent="0.25">
      <c r="A46" s="14">
        <v>44</v>
      </c>
      <c r="B46" s="24">
        <v>122132.539063</v>
      </c>
      <c r="C46" s="15">
        <f t="shared" si="2"/>
        <v>44</v>
      </c>
      <c r="D46" s="16">
        <f t="shared" si="3"/>
        <v>122132.539063</v>
      </c>
    </row>
    <row r="47" spans="1:4" x14ac:dyDescent="0.25">
      <c r="A47" s="14">
        <v>45.1</v>
      </c>
      <c r="B47" s="24">
        <v>28174.925781000002</v>
      </c>
      <c r="C47" s="15">
        <f t="shared" si="2"/>
        <v>45</v>
      </c>
      <c r="D47" s="16">
        <f t="shared" si="3"/>
        <v>28174.925781000002</v>
      </c>
    </row>
    <row r="48" spans="1:4" x14ac:dyDescent="0.25">
      <c r="A48" s="14">
        <v>46.2</v>
      </c>
      <c r="B48" s="24">
        <v>3455.599365</v>
      </c>
      <c r="C48" s="15">
        <f t="shared" si="2"/>
        <v>46</v>
      </c>
      <c r="D48" s="16">
        <f t="shared" si="3"/>
        <v>3455.599365</v>
      </c>
    </row>
    <row r="49" spans="1:4" x14ac:dyDescent="0.25">
      <c r="A49" s="14">
        <v>47.1</v>
      </c>
      <c r="B49" s="24">
        <v>62977.726562999997</v>
      </c>
      <c r="C49" s="15">
        <f t="shared" si="2"/>
        <v>47</v>
      </c>
      <c r="D49" s="16">
        <f t="shared" si="3"/>
        <v>62977.726562999997</v>
      </c>
    </row>
    <row r="50" spans="1:4" x14ac:dyDescent="0.25">
      <c r="A50" s="14">
        <v>48.1</v>
      </c>
      <c r="B50" s="24">
        <v>39285.800780999998</v>
      </c>
      <c r="C50" s="15">
        <f t="shared" si="2"/>
        <v>48</v>
      </c>
      <c r="D50" s="16">
        <f t="shared" si="3"/>
        <v>39285.800780999998</v>
      </c>
    </row>
    <row r="51" spans="1:4" x14ac:dyDescent="0.25">
      <c r="A51" s="14">
        <v>49.1</v>
      </c>
      <c r="B51" s="24">
        <v>128667.570313</v>
      </c>
      <c r="C51" s="15">
        <f t="shared" si="2"/>
        <v>49</v>
      </c>
      <c r="D51" s="16">
        <f t="shared" si="3"/>
        <v>128667.570313</v>
      </c>
    </row>
    <row r="52" spans="1:4" x14ac:dyDescent="0.25">
      <c r="A52" s="14">
        <v>50</v>
      </c>
      <c r="B52" s="24">
        <v>719194.9375</v>
      </c>
      <c r="C52" s="15">
        <f t="shared" si="2"/>
        <v>50</v>
      </c>
      <c r="D52" s="16">
        <f t="shared" si="3"/>
        <v>719194.9375</v>
      </c>
    </row>
    <row r="53" spans="1:4" x14ac:dyDescent="0.25">
      <c r="A53" s="14">
        <v>51</v>
      </c>
      <c r="B53" s="24">
        <v>196224.359375</v>
      </c>
      <c r="C53" s="15">
        <f t="shared" si="2"/>
        <v>51</v>
      </c>
      <c r="D53" s="16">
        <f t="shared" si="3"/>
        <v>196224.359375</v>
      </c>
    </row>
    <row r="54" spans="1:4" x14ac:dyDescent="0.25">
      <c r="A54" s="14">
        <v>52.1</v>
      </c>
      <c r="B54" s="24">
        <v>7371.236328</v>
      </c>
      <c r="C54" s="15">
        <f t="shared" si="2"/>
        <v>52</v>
      </c>
      <c r="D54" s="16">
        <f t="shared" si="3"/>
        <v>7371.236328</v>
      </c>
    </row>
    <row r="55" spans="1:4" x14ac:dyDescent="0.25">
      <c r="A55" s="14">
        <v>53.2</v>
      </c>
      <c r="B55" s="24">
        <v>955.36254899999994</v>
      </c>
      <c r="C55" s="15">
        <f t="shared" si="2"/>
        <v>53</v>
      </c>
      <c r="D55" s="16">
        <f t="shared" si="3"/>
        <v>955.36254899999994</v>
      </c>
    </row>
    <row r="56" spans="1:4" x14ac:dyDescent="0.25">
      <c r="A56" s="14">
        <v>54.2</v>
      </c>
      <c r="B56" s="24">
        <v>518.03918499999997</v>
      </c>
      <c r="C56" s="15">
        <f t="shared" si="2"/>
        <v>54</v>
      </c>
      <c r="D56" s="16">
        <f t="shared" si="3"/>
        <v>518.03918499999997</v>
      </c>
    </row>
    <row r="57" spans="1:4" x14ac:dyDescent="0.25">
      <c r="A57" s="14">
        <v>55.1</v>
      </c>
      <c r="B57" s="24">
        <v>13376.344727</v>
      </c>
      <c r="C57" s="15">
        <f t="shared" si="2"/>
        <v>55</v>
      </c>
      <c r="D57" s="16">
        <f t="shared" si="3"/>
        <v>13376.344727</v>
      </c>
    </row>
    <row r="58" spans="1:4" x14ac:dyDescent="0.25">
      <c r="A58" s="14">
        <v>56.1</v>
      </c>
      <c r="B58" s="24">
        <v>44747.847655999998</v>
      </c>
      <c r="C58" s="15">
        <f t="shared" si="2"/>
        <v>56</v>
      </c>
      <c r="D58" s="16">
        <f t="shared" si="3"/>
        <v>44747.847655999998</v>
      </c>
    </row>
    <row r="59" spans="1:4" x14ac:dyDescent="0.25">
      <c r="A59" s="14">
        <v>57</v>
      </c>
      <c r="B59" s="24">
        <v>79685.390625</v>
      </c>
      <c r="C59" s="15">
        <f t="shared" si="2"/>
        <v>57</v>
      </c>
      <c r="D59" s="16">
        <f t="shared" si="3"/>
        <v>79685.390625</v>
      </c>
    </row>
    <row r="60" spans="1:4" x14ac:dyDescent="0.25">
      <c r="A60" s="14">
        <v>58</v>
      </c>
      <c r="B60" s="24">
        <v>4755.4829099999997</v>
      </c>
      <c r="C60" s="15">
        <f t="shared" si="2"/>
        <v>58</v>
      </c>
      <c r="D60" s="16">
        <f t="shared" si="3"/>
        <v>4755.4829099999997</v>
      </c>
    </row>
    <row r="61" spans="1:4" x14ac:dyDescent="0.25">
      <c r="A61" s="14">
        <v>59.1</v>
      </c>
      <c r="B61" s="24">
        <v>1806.5356449999999</v>
      </c>
      <c r="C61" s="15">
        <f t="shared" si="2"/>
        <v>59</v>
      </c>
      <c r="D61" s="16">
        <f t="shared" si="3"/>
        <v>1806.5356449999999</v>
      </c>
    </row>
    <row r="62" spans="1:4" x14ac:dyDescent="0.25">
      <c r="A62" s="14">
        <v>60</v>
      </c>
      <c r="B62" s="24">
        <v>27762.261718999998</v>
      </c>
      <c r="C62" s="15">
        <f t="shared" si="2"/>
        <v>60</v>
      </c>
      <c r="D62" s="16">
        <f t="shared" si="3"/>
        <v>27762.261718999998</v>
      </c>
    </row>
    <row r="63" spans="1:4" x14ac:dyDescent="0.25">
      <c r="A63" s="14">
        <v>61</v>
      </c>
      <c r="B63" s="24">
        <v>158625.828125</v>
      </c>
      <c r="C63" s="15">
        <f t="shared" si="2"/>
        <v>61</v>
      </c>
      <c r="D63" s="16">
        <f t="shared" si="3"/>
        <v>158625.828125</v>
      </c>
    </row>
    <row r="64" spans="1:4" x14ac:dyDescent="0.25">
      <c r="A64" s="14">
        <v>62</v>
      </c>
      <c r="B64" s="24">
        <v>155693.96875</v>
      </c>
      <c r="C64" s="15">
        <f t="shared" si="2"/>
        <v>62</v>
      </c>
      <c r="D64" s="16">
        <f t="shared" si="3"/>
        <v>155693.96875</v>
      </c>
    </row>
    <row r="65" spans="1:4" x14ac:dyDescent="0.25">
      <c r="A65" s="14">
        <v>63.1</v>
      </c>
      <c r="B65" s="24">
        <v>101737.476563</v>
      </c>
      <c r="C65" s="15">
        <f t="shared" si="2"/>
        <v>63</v>
      </c>
      <c r="D65" s="16">
        <f t="shared" si="3"/>
        <v>101737.476563</v>
      </c>
    </row>
    <row r="66" spans="1:4" x14ac:dyDescent="0.25">
      <c r="A66" s="14">
        <v>64.099999999999994</v>
      </c>
      <c r="B66" s="24">
        <v>9390.3017579999996</v>
      </c>
      <c r="C66" s="15">
        <f t="shared" si="2"/>
        <v>64</v>
      </c>
      <c r="D66" s="16">
        <f t="shared" si="3"/>
        <v>9390.3017579999996</v>
      </c>
    </row>
    <row r="67" spans="1:4" x14ac:dyDescent="0.25">
      <c r="A67" s="14">
        <v>65</v>
      </c>
      <c r="B67" s="24">
        <v>1052.5333250000001</v>
      </c>
      <c r="C67" s="15">
        <f t="shared" si="2"/>
        <v>65</v>
      </c>
      <c r="D67" s="16">
        <f t="shared" si="3"/>
        <v>1052.5333250000001</v>
      </c>
    </row>
    <row r="68" spans="1:4" x14ac:dyDescent="0.25">
      <c r="A68" s="14">
        <v>65.900000000000006</v>
      </c>
      <c r="B68" s="24">
        <v>1419.8939210000001</v>
      </c>
      <c r="C68" s="15">
        <f t="shared" si="2"/>
        <v>66</v>
      </c>
      <c r="D68" s="16">
        <f t="shared" si="3"/>
        <v>1419.8939210000001</v>
      </c>
    </row>
    <row r="69" spans="1:4" x14ac:dyDescent="0.25">
      <c r="A69" s="14">
        <v>67.099999999999994</v>
      </c>
      <c r="B69" s="24">
        <v>10032.931640999999</v>
      </c>
      <c r="C69" s="15">
        <f t="shared" si="2"/>
        <v>67</v>
      </c>
      <c r="D69" s="16">
        <f t="shared" si="3"/>
        <v>10032.931640999999</v>
      </c>
    </row>
    <row r="70" spans="1:4" x14ac:dyDescent="0.25">
      <c r="A70" s="14">
        <v>68</v>
      </c>
      <c r="B70" s="24">
        <v>365466.75</v>
      </c>
      <c r="C70" s="15">
        <f t="shared" si="2"/>
        <v>68</v>
      </c>
      <c r="D70" s="16">
        <f t="shared" si="3"/>
        <v>365466.75</v>
      </c>
    </row>
    <row r="71" spans="1:4" x14ac:dyDescent="0.25">
      <c r="A71" s="14">
        <v>69</v>
      </c>
      <c r="B71" s="24">
        <v>344715.53125</v>
      </c>
      <c r="C71" s="15">
        <f t="shared" si="2"/>
        <v>69</v>
      </c>
      <c r="D71" s="16">
        <f t="shared" si="3"/>
        <v>344715.53125</v>
      </c>
    </row>
    <row r="72" spans="1:4" x14ac:dyDescent="0.25">
      <c r="A72" s="14">
        <v>70.099999999999994</v>
      </c>
      <c r="B72" s="24">
        <v>34628.503905999998</v>
      </c>
      <c r="C72" s="15">
        <f t="shared" si="2"/>
        <v>70</v>
      </c>
      <c r="D72" s="16">
        <f t="shared" si="3"/>
        <v>34628.503905999998</v>
      </c>
    </row>
    <row r="73" spans="1:4" x14ac:dyDescent="0.25">
      <c r="A73" s="14">
        <v>70.8</v>
      </c>
      <c r="B73" s="24">
        <v>2786.966797</v>
      </c>
      <c r="C73" s="15">
        <f t="shared" si="2"/>
        <v>71</v>
      </c>
      <c r="D73" s="16">
        <f t="shared" si="3"/>
        <v>2786.966797</v>
      </c>
    </row>
    <row r="74" spans="1:4" x14ac:dyDescent="0.25">
      <c r="A74" s="14">
        <v>71.900000000000006</v>
      </c>
      <c r="B74" s="24">
        <v>13726.676758</v>
      </c>
      <c r="C74" s="15">
        <f t="shared" si="2"/>
        <v>72</v>
      </c>
      <c r="D74" s="16">
        <f t="shared" si="3"/>
        <v>13726.676758</v>
      </c>
    </row>
    <row r="75" spans="1:4" x14ac:dyDescent="0.25">
      <c r="A75" s="14">
        <v>73</v>
      </c>
      <c r="B75" s="24">
        <v>172083.3125</v>
      </c>
      <c r="C75" s="15">
        <f t="shared" si="2"/>
        <v>73</v>
      </c>
      <c r="D75" s="16">
        <f t="shared" si="3"/>
        <v>172083.3125</v>
      </c>
    </row>
    <row r="76" spans="1:4" x14ac:dyDescent="0.25">
      <c r="A76" s="14">
        <v>74</v>
      </c>
      <c r="B76" s="24">
        <v>651609.0625</v>
      </c>
      <c r="C76" s="15">
        <f t="shared" si="2"/>
        <v>74</v>
      </c>
      <c r="D76" s="16">
        <f t="shared" si="3"/>
        <v>651609.0625</v>
      </c>
    </row>
    <row r="77" spans="1:4" x14ac:dyDescent="0.25">
      <c r="A77" s="14">
        <v>75</v>
      </c>
      <c r="B77" s="24">
        <v>2504680.25</v>
      </c>
      <c r="C77" s="15">
        <f t="shared" si="2"/>
        <v>75</v>
      </c>
      <c r="D77" s="16">
        <f t="shared" si="3"/>
        <v>2504680.25</v>
      </c>
    </row>
    <row r="78" spans="1:4" x14ac:dyDescent="0.25">
      <c r="A78" s="14">
        <v>76</v>
      </c>
      <c r="B78" s="24">
        <v>204316.484375</v>
      </c>
      <c r="C78" s="15">
        <f t="shared" si="2"/>
        <v>76</v>
      </c>
      <c r="D78" s="16">
        <f t="shared" si="3"/>
        <v>204316.484375</v>
      </c>
    </row>
    <row r="79" spans="1:4" x14ac:dyDescent="0.25">
      <c r="A79" s="14">
        <v>77</v>
      </c>
      <c r="B79" s="24">
        <v>28283.023438</v>
      </c>
      <c r="C79" s="15">
        <f t="shared" si="2"/>
        <v>77</v>
      </c>
      <c r="D79" s="16">
        <f t="shared" si="3"/>
        <v>28283.023438</v>
      </c>
    </row>
    <row r="80" spans="1:4" x14ac:dyDescent="0.25">
      <c r="A80" s="14">
        <v>78</v>
      </c>
      <c r="B80" s="24">
        <v>16452.830077999999</v>
      </c>
      <c r="C80" s="15">
        <f t="shared" si="2"/>
        <v>78</v>
      </c>
      <c r="D80" s="16">
        <f t="shared" si="3"/>
        <v>16452.830077999999</v>
      </c>
    </row>
    <row r="81" spans="1:4" x14ac:dyDescent="0.25">
      <c r="A81" s="14">
        <v>78.900000000000006</v>
      </c>
      <c r="B81" s="24">
        <v>41621.660155999998</v>
      </c>
      <c r="C81" s="15">
        <f t="shared" si="2"/>
        <v>79</v>
      </c>
      <c r="D81" s="16">
        <f t="shared" si="3"/>
        <v>41621.660155999998</v>
      </c>
    </row>
    <row r="82" spans="1:4" x14ac:dyDescent="0.25">
      <c r="A82" s="14">
        <v>79.900000000000006</v>
      </c>
      <c r="B82" s="24">
        <v>10070.692383</v>
      </c>
      <c r="C82" s="15">
        <f t="shared" si="2"/>
        <v>80</v>
      </c>
      <c r="D82" s="16">
        <f t="shared" si="3"/>
        <v>10070.692383</v>
      </c>
    </row>
    <row r="83" spans="1:4" x14ac:dyDescent="0.25">
      <c r="A83" s="14">
        <v>80.900000000000006</v>
      </c>
      <c r="B83" s="24">
        <v>57108.078125</v>
      </c>
      <c r="C83" s="15">
        <f t="shared" si="2"/>
        <v>81</v>
      </c>
      <c r="D83" s="16">
        <f t="shared" si="3"/>
        <v>57108.078125</v>
      </c>
    </row>
    <row r="84" spans="1:4" x14ac:dyDescent="0.25">
      <c r="A84" s="14">
        <v>81.900000000000006</v>
      </c>
      <c r="B84" s="24">
        <v>8084.6665039999998</v>
      </c>
      <c r="C84" s="15">
        <f t="shared" si="2"/>
        <v>82</v>
      </c>
      <c r="D84" s="16">
        <f t="shared" si="3"/>
        <v>8084.6665039999998</v>
      </c>
    </row>
    <row r="85" spans="1:4" x14ac:dyDescent="0.25">
      <c r="A85" s="14">
        <v>82.9</v>
      </c>
      <c r="B85" s="24">
        <v>2246.720703</v>
      </c>
      <c r="C85" s="15">
        <f t="shared" si="2"/>
        <v>83</v>
      </c>
      <c r="D85" s="16">
        <f t="shared" si="3"/>
        <v>2246.720703</v>
      </c>
    </row>
    <row r="86" spans="1:4" x14ac:dyDescent="0.25">
      <c r="A86" s="14">
        <v>84.3</v>
      </c>
      <c r="B86" s="24">
        <v>1316.4429929999999</v>
      </c>
      <c r="C86" s="15">
        <f t="shared" si="2"/>
        <v>84</v>
      </c>
      <c r="D86" s="16">
        <f t="shared" si="3"/>
        <v>1316.4429929999999</v>
      </c>
    </row>
    <row r="87" spans="1:4" x14ac:dyDescent="0.25">
      <c r="A87" s="14">
        <v>85</v>
      </c>
      <c r="B87" s="24">
        <v>1.1043000000000001E-2</v>
      </c>
      <c r="C87" s="15">
        <f t="shared" si="2"/>
        <v>85</v>
      </c>
      <c r="D87" s="16">
        <f t="shared" si="3"/>
        <v>1.1043000000000001E-2</v>
      </c>
    </row>
    <row r="88" spans="1:4" x14ac:dyDescent="0.25">
      <c r="A88" s="14">
        <v>86.1</v>
      </c>
      <c r="B88" s="24">
        <v>6587.4091799999997</v>
      </c>
      <c r="C88" s="15">
        <f t="shared" si="2"/>
        <v>86</v>
      </c>
      <c r="D88" s="16">
        <f t="shared" si="3"/>
        <v>6587.4091799999997</v>
      </c>
    </row>
    <row r="89" spans="1:4" x14ac:dyDescent="0.25">
      <c r="A89" s="14">
        <v>87</v>
      </c>
      <c r="B89" s="24">
        <v>182580.765625</v>
      </c>
      <c r="C89" s="15">
        <f t="shared" si="2"/>
        <v>87</v>
      </c>
      <c r="D89" s="16">
        <f t="shared" si="3"/>
        <v>182580.765625</v>
      </c>
    </row>
    <row r="90" spans="1:4" x14ac:dyDescent="0.25">
      <c r="A90" s="14">
        <v>88</v>
      </c>
      <c r="B90" s="24">
        <v>154359.53125</v>
      </c>
      <c r="C90" s="15">
        <f t="shared" si="2"/>
        <v>88</v>
      </c>
      <c r="D90" s="16">
        <f t="shared" si="3"/>
        <v>154359.53125</v>
      </c>
    </row>
    <row r="91" spans="1:4" x14ac:dyDescent="0.25">
      <c r="A91" s="14">
        <v>88.8</v>
      </c>
      <c r="B91" s="24">
        <v>3683.9748540000001</v>
      </c>
      <c r="C91" s="15">
        <f t="shared" si="2"/>
        <v>89</v>
      </c>
      <c r="D91" s="16">
        <f t="shared" si="3"/>
        <v>3683.9748540000001</v>
      </c>
    </row>
    <row r="92" spans="1:4" x14ac:dyDescent="0.25">
      <c r="A92" s="14">
        <v>89.3</v>
      </c>
      <c r="B92" s="24">
        <v>249.179306</v>
      </c>
      <c r="C92" s="15">
        <f t="shared" si="2"/>
        <v>89</v>
      </c>
      <c r="D92" s="16">
        <f t="shared" si="3"/>
        <v>249.179306</v>
      </c>
    </row>
    <row r="93" spans="1:4" x14ac:dyDescent="0.25">
      <c r="A93" s="14">
        <v>90.4</v>
      </c>
      <c r="B93" s="24">
        <v>4878.9389650000003</v>
      </c>
      <c r="C93" s="15">
        <f t="shared" si="2"/>
        <v>90</v>
      </c>
      <c r="D93" s="16">
        <f t="shared" si="3"/>
        <v>4878.9389650000003</v>
      </c>
    </row>
    <row r="94" spans="1:4" x14ac:dyDescent="0.25">
      <c r="A94" s="14">
        <v>91</v>
      </c>
      <c r="B94" s="24">
        <v>11673.552734000001</v>
      </c>
      <c r="C94" s="15">
        <f t="shared" si="2"/>
        <v>91</v>
      </c>
      <c r="D94" s="16">
        <f t="shared" si="3"/>
        <v>11673.552734000001</v>
      </c>
    </row>
    <row r="95" spans="1:4" x14ac:dyDescent="0.25">
      <c r="A95" s="14">
        <v>92</v>
      </c>
      <c r="B95" s="24">
        <v>115759.859375</v>
      </c>
      <c r="C95" s="15">
        <f t="shared" si="2"/>
        <v>92</v>
      </c>
      <c r="D95" s="16">
        <f t="shared" si="3"/>
        <v>115759.859375</v>
      </c>
    </row>
    <row r="96" spans="1:4" x14ac:dyDescent="0.25">
      <c r="A96" s="14">
        <v>93</v>
      </c>
      <c r="B96" s="24">
        <v>180093.015625</v>
      </c>
      <c r="C96" s="15">
        <f t="shared" si="2"/>
        <v>93</v>
      </c>
      <c r="D96" s="16">
        <f t="shared" si="3"/>
        <v>180093.015625</v>
      </c>
    </row>
    <row r="97" spans="1:4" x14ac:dyDescent="0.25">
      <c r="A97" s="14">
        <v>94</v>
      </c>
      <c r="B97" s="24">
        <v>543295.3125</v>
      </c>
      <c r="C97" s="15">
        <f t="shared" si="2"/>
        <v>94</v>
      </c>
      <c r="D97" s="16">
        <f t="shared" si="3"/>
        <v>543295.3125</v>
      </c>
    </row>
    <row r="98" spans="1:4" x14ac:dyDescent="0.25">
      <c r="A98" s="14">
        <v>95</v>
      </c>
      <c r="B98" s="24">
        <v>5953404</v>
      </c>
      <c r="C98" s="15">
        <f t="shared" si="2"/>
        <v>95</v>
      </c>
      <c r="D98" s="16">
        <f t="shared" si="3"/>
        <v>5953404</v>
      </c>
    </row>
    <row r="99" spans="1:4" x14ac:dyDescent="0.25">
      <c r="A99" s="14">
        <v>96</v>
      </c>
      <c r="B99" s="24">
        <v>430836.46875</v>
      </c>
      <c r="C99" s="15">
        <f t="shared" si="2"/>
        <v>96</v>
      </c>
      <c r="D99" s="16">
        <f t="shared" si="3"/>
        <v>430836.46875</v>
      </c>
    </row>
    <row r="100" spans="1:4" x14ac:dyDescent="0.25">
      <c r="A100" s="14">
        <v>97.1</v>
      </c>
      <c r="B100" s="24">
        <v>17548.320313</v>
      </c>
      <c r="C100" s="15">
        <f t="shared" ref="C100:C163" si="4">ROUND(A100,0)</f>
        <v>97</v>
      </c>
      <c r="D100" s="16">
        <f t="shared" ref="D100:D163" si="5">B100</f>
        <v>17548.320313</v>
      </c>
    </row>
    <row r="101" spans="1:4" x14ac:dyDescent="0.25">
      <c r="A101" s="14">
        <v>97.7</v>
      </c>
      <c r="B101" s="24">
        <v>530.48107900000002</v>
      </c>
      <c r="C101" s="15">
        <f t="shared" si="4"/>
        <v>98</v>
      </c>
      <c r="D101" s="16">
        <f t="shared" si="5"/>
        <v>530.48107900000002</v>
      </c>
    </row>
    <row r="102" spans="1:4" x14ac:dyDescent="0.25">
      <c r="A102" s="14">
        <v>98.5</v>
      </c>
      <c r="B102" s="24">
        <v>284.198151</v>
      </c>
      <c r="C102" s="15">
        <f t="shared" si="4"/>
        <v>99</v>
      </c>
      <c r="D102" s="16">
        <f t="shared" si="5"/>
        <v>284.198151</v>
      </c>
    </row>
    <row r="103" spans="1:4" x14ac:dyDescent="0.25">
      <c r="A103" s="14">
        <v>99.2</v>
      </c>
      <c r="B103" s="24">
        <v>2.88639</v>
      </c>
      <c r="C103" s="15">
        <f t="shared" si="4"/>
        <v>99</v>
      </c>
      <c r="D103" s="16">
        <f t="shared" si="5"/>
        <v>2.88639</v>
      </c>
    </row>
    <row r="104" spans="1:4" x14ac:dyDescent="0.25">
      <c r="A104" s="14">
        <v>100.1</v>
      </c>
      <c r="B104" s="24">
        <v>504.172394</v>
      </c>
      <c r="C104" s="15">
        <f t="shared" si="4"/>
        <v>100</v>
      </c>
      <c r="D104" s="16">
        <f t="shared" si="5"/>
        <v>504.172394</v>
      </c>
    </row>
    <row r="105" spans="1:4" x14ac:dyDescent="0.25">
      <c r="A105" s="14">
        <v>101.1</v>
      </c>
      <c r="B105" s="24">
        <v>0</v>
      </c>
      <c r="C105" s="15">
        <f t="shared" si="4"/>
        <v>101</v>
      </c>
      <c r="D105" s="16">
        <f t="shared" si="5"/>
        <v>0</v>
      </c>
    </row>
    <row r="106" spans="1:4" x14ac:dyDescent="0.25">
      <c r="A106" s="14">
        <v>101.9</v>
      </c>
      <c r="B106" s="24">
        <v>565.32128899999998</v>
      </c>
      <c r="C106" s="15">
        <f t="shared" si="4"/>
        <v>102</v>
      </c>
      <c r="D106" s="16">
        <f t="shared" si="5"/>
        <v>565.32128899999998</v>
      </c>
    </row>
    <row r="107" spans="1:4" x14ac:dyDescent="0.25">
      <c r="A107" s="14">
        <v>103.3</v>
      </c>
      <c r="B107" s="24">
        <v>2409.7597660000001</v>
      </c>
      <c r="C107" s="15">
        <f t="shared" si="4"/>
        <v>103</v>
      </c>
      <c r="D107" s="16">
        <f t="shared" si="5"/>
        <v>2409.7597660000001</v>
      </c>
    </row>
    <row r="108" spans="1:4" x14ac:dyDescent="0.25">
      <c r="A108" s="14">
        <v>104.1</v>
      </c>
      <c r="B108" s="24">
        <v>13012.666015999999</v>
      </c>
      <c r="C108" s="15">
        <f t="shared" si="4"/>
        <v>104</v>
      </c>
      <c r="D108" s="16">
        <f t="shared" si="5"/>
        <v>13012.666015999999</v>
      </c>
    </row>
    <row r="109" spans="1:4" x14ac:dyDescent="0.25">
      <c r="A109" s="14">
        <v>105</v>
      </c>
      <c r="B109" s="24">
        <v>8012.9848629999997</v>
      </c>
      <c r="C109" s="15">
        <f t="shared" si="4"/>
        <v>105</v>
      </c>
      <c r="D109" s="16">
        <f t="shared" si="5"/>
        <v>8012.9848629999997</v>
      </c>
    </row>
    <row r="110" spans="1:4" x14ac:dyDescent="0.25">
      <c r="A110" s="14">
        <v>105.9</v>
      </c>
      <c r="B110" s="24">
        <v>13242.002930000001</v>
      </c>
      <c r="C110" s="15">
        <f t="shared" si="4"/>
        <v>106</v>
      </c>
      <c r="D110" s="16">
        <f t="shared" si="5"/>
        <v>13242.002930000001</v>
      </c>
    </row>
    <row r="111" spans="1:4" x14ac:dyDescent="0.25">
      <c r="A111" s="14">
        <v>106.8</v>
      </c>
      <c r="B111" s="24">
        <v>2655.4726559999999</v>
      </c>
      <c r="C111" s="15">
        <f t="shared" si="4"/>
        <v>107</v>
      </c>
      <c r="D111" s="16">
        <f t="shared" si="5"/>
        <v>2655.4726559999999</v>
      </c>
    </row>
    <row r="112" spans="1:4" x14ac:dyDescent="0.25">
      <c r="A112" s="14">
        <v>108</v>
      </c>
      <c r="B112" s="24">
        <v>262.92437699999999</v>
      </c>
      <c r="C112" s="15">
        <f t="shared" si="4"/>
        <v>108</v>
      </c>
      <c r="D112" s="16">
        <f t="shared" si="5"/>
        <v>262.92437699999999</v>
      </c>
    </row>
    <row r="113" spans="1:4" x14ac:dyDescent="0.25">
      <c r="A113" s="14">
        <v>109</v>
      </c>
      <c r="B113" s="24">
        <v>671.05127000000005</v>
      </c>
      <c r="C113" s="15">
        <f t="shared" si="4"/>
        <v>109</v>
      </c>
      <c r="D113" s="16">
        <f t="shared" si="5"/>
        <v>671.05127000000005</v>
      </c>
    </row>
    <row r="114" spans="1:4" x14ac:dyDescent="0.25">
      <c r="A114" s="14">
        <v>109.8</v>
      </c>
      <c r="B114" s="24">
        <v>1756.2578129999999</v>
      </c>
      <c r="C114" s="15">
        <f t="shared" si="4"/>
        <v>110</v>
      </c>
      <c r="D114" s="16">
        <f t="shared" si="5"/>
        <v>1756.2578129999999</v>
      </c>
    </row>
    <row r="115" spans="1:4" x14ac:dyDescent="0.25">
      <c r="A115" s="14">
        <v>110.8</v>
      </c>
      <c r="B115" s="24">
        <v>2243.9819339999999</v>
      </c>
      <c r="C115" s="15">
        <f t="shared" si="4"/>
        <v>111</v>
      </c>
      <c r="D115" s="16">
        <f t="shared" si="5"/>
        <v>2243.9819339999999</v>
      </c>
    </row>
    <row r="116" spans="1:4" x14ac:dyDescent="0.25">
      <c r="A116" s="14">
        <v>111.9</v>
      </c>
      <c r="B116" s="24">
        <v>1790.929932</v>
      </c>
      <c r="C116" s="15">
        <f t="shared" si="4"/>
        <v>112</v>
      </c>
      <c r="D116" s="16">
        <f t="shared" si="5"/>
        <v>1790.929932</v>
      </c>
    </row>
    <row r="117" spans="1:4" x14ac:dyDescent="0.25">
      <c r="A117" s="14">
        <v>112.9</v>
      </c>
      <c r="B117" s="24">
        <v>847.58758499999999</v>
      </c>
      <c r="C117" s="15">
        <f t="shared" si="4"/>
        <v>113</v>
      </c>
      <c r="D117" s="16">
        <f t="shared" si="5"/>
        <v>847.58758499999999</v>
      </c>
    </row>
    <row r="118" spans="1:4" x14ac:dyDescent="0.25">
      <c r="A118" s="14">
        <v>113.6</v>
      </c>
      <c r="B118" s="24">
        <v>9.2E-5</v>
      </c>
      <c r="C118" s="15">
        <f t="shared" si="4"/>
        <v>114</v>
      </c>
      <c r="D118" s="16">
        <f t="shared" si="5"/>
        <v>9.2E-5</v>
      </c>
    </row>
    <row r="119" spans="1:4" x14ac:dyDescent="0.25">
      <c r="A119" s="14">
        <v>115</v>
      </c>
      <c r="B119" s="24">
        <v>6343.6318359999996</v>
      </c>
      <c r="C119" s="15">
        <f t="shared" si="4"/>
        <v>115</v>
      </c>
      <c r="D119" s="16">
        <f t="shared" si="5"/>
        <v>6343.6318359999996</v>
      </c>
    </row>
    <row r="120" spans="1:4" x14ac:dyDescent="0.25">
      <c r="A120" s="14">
        <v>115.9</v>
      </c>
      <c r="B120" s="24">
        <v>13218.284180000001</v>
      </c>
      <c r="C120" s="15">
        <f t="shared" si="4"/>
        <v>116</v>
      </c>
      <c r="D120" s="16">
        <f t="shared" si="5"/>
        <v>13218.284180000001</v>
      </c>
    </row>
    <row r="121" spans="1:4" x14ac:dyDescent="0.25">
      <c r="A121" s="14">
        <v>117</v>
      </c>
      <c r="B121" s="24">
        <v>25463.080077999999</v>
      </c>
      <c r="C121" s="15">
        <f t="shared" si="4"/>
        <v>117</v>
      </c>
      <c r="D121" s="16">
        <f t="shared" si="5"/>
        <v>25463.080077999999</v>
      </c>
    </row>
    <row r="122" spans="1:4" x14ac:dyDescent="0.25">
      <c r="A122" s="14">
        <v>118</v>
      </c>
      <c r="B122" s="24">
        <v>14810.151367</v>
      </c>
      <c r="C122" s="15">
        <f t="shared" si="4"/>
        <v>118</v>
      </c>
      <c r="D122" s="16">
        <f t="shared" si="5"/>
        <v>14810.151367</v>
      </c>
    </row>
    <row r="123" spans="1:4" x14ac:dyDescent="0.25">
      <c r="A123" s="14">
        <v>118.9</v>
      </c>
      <c r="B123" s="24">
        <v>21181.4375</v>
      </c>
      <c r="C123" s="15">
        <f t="shared" si="4"/>
        <v>119</v>
      </c>
      <c r="D123" s="16">
        <f t="shared" si="5"/>
        <v>21181.4375</v>
      </c>
    </row>
    <row r="124" spans="1:4" x14ac:dyDescent="0.25">
      <c r="A124" s="14">
        <v>120.3</v>
      </c>
      <c r="B124" s="24">
        <v>538.61193800000001</v>
      </c>
      <c r="C124" s="15">
        <f t="shared" si="4"/>
        <v>120</v>
      </c>
      <c r="D124" s="16">
        <f t="shared" si="5"/>
        <v>538.61193800000001</v>
      </c>
    </row>
    <row r="125" spans="1:4" x14ac:dyDescent="0.25">
      <c r="A125" s="14">
        <v>121.2</v>
      </c>
      <c r="B125" s="24">
        <v>839.28521699999999</v>
      </c>
      <c r="C125" s="15">
        <f t="shared" si="4"/>
        <v>121</v>
      </c>
      <c r="D125" s="16">
        <f t="shared" si="5"/>
        <v>839.28521699999999</v>
      </c>
    </row>
    <row r="126" spans="1:4" x14ac:dyDescent="0.25">
      <c r="A126" s="14">
        <v>122.4</v>
      </c>
      <c r="B126" s="24">
        <v>1057.838745</v>
      </c>
      <c r="C126" s="15">
        <f t="shared" si="4"/>
        <v>122</v>
      </c>
      <c r="D126" s="16">
        <f t="shared" si="5"/>
        <v>1057.838745</v>
      </c>
    </row>
    <row r="127" spans="1:4" x14ac:dyDescent="0.25">
      <c r="A127" s="14">
        <v>123</v>
      </c>
      <c r="B127" s="24">
        <v>2052.2622070000002</v>
      </c>
      <c r="C127" s="15">
        <f t="shared" si="4"/>
        <v>123</v>
      </c>
      <c r="D127" s="16">
        <f t="shared" si="5"/>
        <v>2052.2622070000002</v>
      </c>
    </row>
    <row r="128" spans="1:4" x14ac:dyDescent="0.25">
      <c r="A128" s="14">
        <v>124</v>
      </c>
      <c r="B128" s="24">
        <v>4289.3969729999999</v>
      </c>
      <c r="C128" s="15">
        <f t="shared" si="4"/>
        <v>124</v>
      </c>
      <c r="D128" s="16">
        <f t="shared" si="5"/>
        <v>4289.3969729999999</v>
      </c>
    </row>
    <row r="129" spans="1:4" x14ac:dyDescent="0.25">
      <c r="A129" s="14">
        <v>125.2</v>
      </c>
      <c r="B129" s="24">
        <v>933.70623799999998</v>
      </c>
      <c r="C129" s="15">
        <f t="shared" si="4"/>
        <v>125</v>
      </c>
      <c r="D129" s="16">
        <f t="shared" si="5"/>
        <v>933.70623799999998</v>
      </c>
    </row>
    <row r="130" spans="1:4" x14ac:dyDescent="0.25">
      <c r="A130" s="14">
        <v>125.9</v>
      </c>
      <c r="B130" s="24">
        <v>1250.7420649999999</v>
      </c>
      <c r="C130" s="15">
        <f t="shared" si="4"/>
        <v>126</v>
      </c>
      <c r="D130" s="16">
        <f t="shared" si="5"/>
        <v>1250.7420649999999</v>
      </c>
    </row>
    <row r="131" spans="1:4" x14ac:dyDescent="0.25">
      <c r="A131" s="14">
        <v>127.3</v>
      </c>
      <c r="B131" s="24">
        <v>1396.1345209999999</v>
      </c>
      <c r="C131" s="15">
        <f t="shared" si="4"/>
        <v>127</v>
      </c>
      <c r="D131" s="16">
        <f t="shared" si="5"/>
        <v>1396.1345209999999</v>
      </c>
    </row>
    <row r="132" spans="1:4" x14ac:dyDescent="0.25">
      <c r="A132" s="14">
        <v>128</v>
      </c>
      <c r="B132" s="24">
        <v>22070.859375</v>
      </c>
      <c r="C132" s="15">
        <f t="shared" si="4"/>
        <v>128</v>
      </c>
      <c r="D132" s="16">
        <f t="shared" si="5"/>
        <v>22070.859375</v>
      </c>
    </row>
    <row r="133" spans="1:4" x14ac:dyDescent="0.25">
      <c r="A133" s="14">
        <v>129</v>
      </c>
      <c r="B133" s="24">
        <v>5966.4960940000001</v>
      </c>
      <c r="C133" s="15">
        <f t="shared" si="4"/>
        <v>129</v>
      </c>
      <c r="D133" s="16">
        <f t="shared" si="5"/>
        <v>5966.4960940000001</v>
      </c>
    </row>
    <row r="134" spans="1:4" x14ac:dyDescent="0.25">
      <c r="A134" s="14">
        <v>129.9</v>
      </c>
      <c r="B134" s="24">
        <v>23894.322265999999</v>
      </c>
      <c r="C134" s="15">
        <f t="shared" si="4"/>
        <v>130</v>
      </c>
      <c r="D134" s="16">
        <f t="shared" si="5"/>
        <v>23894.322265999999</v>
      </c>
    </row>
    <row r="135" spans="1:4" x14ac:dyDescent="0.25">
      <c r="A135" s="14">
        <v>130.9</v>
      </c>
      <c r="B135" s="24">
        <v>7515.716797</v>
      </c>
      <c r="C135" s="15">
        <f t="shared" si="4"/>
        <v>131</v>
      </c>
      <c r="D135" s="16">
        <f t="shared" si="5"/>
        <v>7515.716797</v>
      </c>
    </row>
    <row r="136" spans="1:4" x14ac:dyDescent="0.25">
      <c r="A136" s="14">
        <v>131.9</v>
      </c>
      <c r="B136" s="24">
        <v>624.72540300000003</v>
      </c>
      <c r="C136" s="15">
        <f t="shared" si="4"/>
        <v>132</v>
      </c>
      <c r="D136" s="16">
        <f t="shared" si="5"/>
        <v>624.72540300000003</v>
      </c>
    </row>
    <row r="137" spans="1:4" x14ac:dyDescent="0.25">
      <c r="A137" s="14">
        <v>132.69999999999999</v>
      </c>
      <c r="B137" s="24">
        <v>435.53823899999998</v>
      </c>
      <c r="C137" s="15">
        <f t="shared" si="4"/>
        <v>133</v>
      </c>
      <c r="D137" s="16">
        <f t="shared" si="5"/>
        <v>435.53823899999998</v>
      </c>
    </row>
    <row r="138" spans="1:4" x14ac:dyDescent="0.25">
      <c r="A138" s="14">
        <v>133.9</v>
      </c>
      <c r="B138" s="24">
        <v>1063.253052</v>
      </c>
      <c r="C138" s="15">
        <f t="shared" si="4"/>
        <v>134</v>
      </c>
      <c r="D138" s="16">
        <f t="shared" si="5"/>
        <v>1063.253052</v>
      </c>
    </row>
    <row r="139" spans="1:4" x14ac:dyDescent="0.25">
      <c r="A139" s="14">
        <v>134.9</v>
      </c>
      <c r="B139" s="24">
        <v>6013.1967770000001</v>
      </c>
      <c r="C139" s="15">
        <f t="shared" si="4"/>
        <v>135</v>
      </c>
      <c r="D139" s="16">
        <f t="shared" si="5"/>
        <v>6013.1967770000001</v>
      </c>
    </row>
    <row r="140" spans="1:4" x14ac:dyDescent="0.25">
      <c r="A140" s="14">
        <v>135.69999999999999</v>
      </c>
      <c r="B140" s="24">
        <v>2044.030518</v>
      </c>
      <c r="C140" s="15">
        <f t="shared" si="4"/>
        <v>136</v>
      </c>
      <c r="D140" s="16">
        <f t="shared" si="5"/>
        <v>2044.030518</v>
      </c>
    </row>
    <row r="141" spans="1:4" x14ac:dyDescent="0.25">
      <c r="A141" s="14">
        <v>136.4</v>
      </c>
      <c r="B141" s="24">
        <v>495.03045700000001</v>
      </c>
      <c r="C141" s="15">
        <f t="shared" si="4"/>
        <v>136</v>
      </c>
      <c r="D141" s="16">
        <f t="shared" si="5"/>
        <v>495.03045700000001</v>
      </c>
    </row>
    <row r="142" spans="1:4" x14ac:dyDescent="0.25">
      <c r="A142" s="14">
        <v>137</v>
      </c>
      <c r="B142" s="24">
        <v>8132.7978519999997</v>
      </c>
      <c r="C142" s="15">
        <f t="shared" si="4"/>
        <v>137</v>
      </c>
      <c r="D142" s="16">
        <f t="shared" si="5"/>
        <v>8132.7978519999997</v>
      </c>
    </row>
    <row r="143" spans="1:4" x14ac:dyDescent="0.25">
      <c r="A143" s="14">
        <v>137.80000000000001</v>
      </c>
      <c r="B143" s="24">
        <v>8.4324999999999997E-2</v>
      </c>
      <c r="C143" s="15">
        <f t="shared" si="4"/>
        <v>138</v>
      </c>
      <c r="D143" s="16">
        <f t="shared" si="5"/>
        <v>8.4324999999999997E-2</v>
      </c>
    </row>
    <row r="144" spans="1:4" x14ac:dyDescent="0.25">
      <c r="A144" s="14">
        <v>139.1</v>
      </c>
      <c r="B144" s="24">
        <v>953.88177499999995</v>
      </c>
      <c r="C144" s="15">
        <f t="shared" si="4"/>
        <v>139</v>
      </c>
      <c r="D144" s="16">
        <f t="shared" si="5"/>
        <v>953.88177499999995</v>
      </c>
    </row>
    <row r="145" spans="1:4" x14ac:dyDescent="0.25">
      <c r="A145" s="14">
        <v>140.1</v>
      </c>
      <c r="B145" s="24">
        <v>1785.0839840000001</v>
      </c>
      <c r="C145" s="15">
        <f t="shared" si="4"/>
        <v>140</v>
      </c>
      <c r="D145" s="16">
        <f t="shared" si="5"/>
        <v>1785.0839840000001</v>
      </c>
    </row>
    <row r="146" spans="1:4" x14ac:dyDescent="0.25">
      <c r="A146" s="14">
        <v>141</v>
      </c>
      <c r="B146" s="24">
        <v>48461.199219000002</v>
      </c>
      <c r="C146" s="15">
        <f t="shared" si="4"/>
        <v>141</v>
      </c>
      <c r="D146" s="16">
        <f t="shared" si="5"/>
        <v>48461.199219000002</v>
      </c>
    </row>
    <row r="147" spans="1:4" x14ac:dyDescent="0.25">
      <c r="A147" s="14">
        <v>142.1</v>
      </c>
      <c r="B147" s="24">
        <v>6030.4335940000001</v>
      </c>
      <c r="C147" s="15">
        <f t="shared" si="4"/>
        <v>142</v>
      </c>
      <c r="D147" s="16">
        <f t="shared" si="5"/>
        <v>6030.4335940000001</v>
      </c>
    </row>
    <row r="148" spans="1:4" x14ac:dyDescent="0.25">
      <c r="A148" s="14">
        <v>142.9</v>
      </c>
      <c r="B148" s="24">
        <v>52020.253905999998</v>
      </c>
      <c r="C148" s="15">
        <f t="shared" si="4"/>
        <v>143</v>
      </c>
      <c r="D148" s="16">
        <f t="shared" si="5"/>
        <v>52020.253905999998</v>
      </c>
    </row>
    <row r="149" spans="1:4" x14ac:dyDescent="0.25">
      <c r="A149" s="14">
        <v>144</v>
      </c>
      <c r="B149" s="24">
        <v>2101.2727049999999</v>
      </c>
      <c r="C149" s="15">
        <f t="shared" si="4"/>
        <v>144</v>
      </c>
      <c r="D149" s="16">
        <f t="shared" si="5"/>
        <v>2101.2727049999999</v>
      </c>
    </row>
    <row r="150" spans="1:4" x14ac:dyDescent="0.25">
      <c r="A150" s="14">
        <v>144.9</v>
      </c>
      <c r="B150" s="24">
        <v>1856.628784</v>
      </c>
      <c r="C150" s="15">
        <f t="shared" si="4"/>
        <v>145</v>
      </c>
      <c r="D150" s="16">
        <f t="shared" si="5"/>
        <v>1856.628784</v>
      </c>
    </row>
    <row r="151" spans="1:4" x14ac:dyDescent="0.25">
      <c r="A151" s="14">
        <v>145.9</v>
      </c>
      <c r="B151" s="24">
        <v>10157.875977</v>
      </c>
      <c r="C151" s="15">
        <f t="shared" si="4"/>
        <v>146</v>
      </c>
      <c r="D151" s="16">
        <f t="shared" si="5"/>
        <v>10157.875977</v>
      </c>
    </row>
    <row r="152" spans="1:4" x14ac:dyDescent="0.25">
      <c r="A152" s="14">
        <v>146.80000000000001</v>
      </c>
      <c r="B152" s="24">
        <v>2278.33374</v>
      </c>
      <c r="C152" s="15">
        <f t="shared" si="4"/>
        <v>147</v>
      </c>
      <c r="D152" s="16">
        <f t="shared" si="5"/>
        <v>2278.33374</v>
      </c>
    </row>
    <row r="153" spans="1:4" x14ac:dyDescent="0.25">
      <c r="A153" s="14">
        <v>147.9</v>
      </c>
      <c r="B153" s="24">
        <v>10490.335938</v>
      </c>
      <c r="C153" s="15">
        <f t="shared" si="4"/>
        <v>148</v>
      </c>
      <c r="D153" s="16">
        <f t="shared" si="5"/>
        <v>10490.335938</v>
      </c>
    </row>
    <row r="154" spans="1:4" x14ac:dyDescent="0.25">
      <c r="A154" s="14">
        <v>149</v>
      </c>
      <c r="B154" s="24">
        <v>839.409851</v>
      </c>
      <c r="C154" s="15">
        <f t="shared" si="4"/>
        <v>149</v>
      </c>
      <c r="D154" s="16">
        <f t="shared" si="5"/>
        <v>839.409851</v>
      </c>
    </row>
    <row r="155" spans="1:4" x14ac:dyDescent="0.25">
      <c r="A155" s="14">
        <v>149.9</v>
      </c>
      <c r="B155" s="24">
        <v>4233.2109380000002</v>
      </c>
      <c r="C155" s="15">
        <f t="shared" si="4"/>
        <v>150</v>
      </c>
      <c r="D155" s="16">
        <f t="shared" si="5"/>
        <v>4233.2109380000002</v>
      </c>
    </row>
    <row r="156" spans="1:4" x14ac:dyDescent="0.25">
      <c r="A156" s="14">
        <v>150.80000000000001</v>
      </c>
      <c r="B156" s="24">
        <v>1.3754000000000001E-2</v>
      </c>
      <c r="C156" s="15">
        <f t="shared" si="4"/>
        <v>151</v>
      </c>
      <c r="D156" s="16">
        <f t="shared" si="5"/>
        <v>1.3754000000000001E-2</v>
      </c>
    </row>
    <row r="157" spans="1:4" x14ac:dyDescent="0.25">
      <c r="A157" s="14">
        <v>151.80000000000001</v>
      </c>
      <c r="B157" s="24">
        <v>1840.959717</v>
      </c>
      <c r="C157" s="15">
        <f t="shared" si="4"/>
        <v>152</v>
      </c>
      <c r="D157" s="16">
        <f t="shared" si="5"/>
        <v>1840.959717</v>
      </c>
    </row>
    <row r="158" spans="1:4" x14ac:dyDescent="0.25">
      <c r="A158" s="14">
        <v>153</v>
      </c>
      <c r="B158" s="24">
        <v>2470.1015630000002</v>
      </c>
      <c r="C158" s="15">
        <f t="shared" si="4"/>
        <v>153</v>
      </c>
      <c r="D158" s="16">
        <f t="shared" si="5"/>
        <v>2470.1015630000002</v>
      </c>
    </row>
    <row r="159" spans="1:4" x14ac:dyDescent="0.25">
      <c r="A159" s="14">
        <v>153.6</v>
      </c>
      <c r="B159" s="24">
        <v>2808.8479000000002</v>
      </c>
      <c r="C159" s="15">
        <f t="shared" si="4"/>
        <v>154</v>
      </c>
      <c r="D159" s="16">
        <f t="shared" si="5"/>
        <v>2808.8479000000002</v>
      </c>
    </row>
    <row r="160" spans="1:4" x14ac:dyDescent="0.25">
      <c r="A160" s="14">
        <v>154.80000000000001</v>
      </c>
      <c r="B160" s="24">
        <v>20972.388672000001</v>
      </c>
      <c r="C160" s="15">
        <f t="shared" si="4"/>
        <v>155</v>
      </c>
      <c r="D160" s="16">
        <f t="shared" si="5"/>
        <v>20972.388672000001</v>
      </c>
    </row>
    <row r="161" spans="1:4" x14ac:dyDescent="0.25">
      <c r="A161" s="14">
        <v>156.1</v>
      </c>
      <c r="B161" s="24">
        <v>482.60186800000002</v>
      </c>
      <c r="C161" s="15">
        <f t="shared" si="4"/>
        <v>156</v>
      </c>
      <c r="D161" s="16">
        <f t="shared" si="5"/>
        <v>482.60186800000002</v>
      </c>
    </row>
    <row r="162" spans="1:4" x14ac:dyDescent="0.25">
      <c r="A162" s="14">
        <v>157</v>
      </c>
      <c r="B162" s="24">
        <v>9453.8222659999992</v>
      </c>
      <c r="C162" s="15">
        <f t="shared" si="4"/>
        <v>157</v>
      </c>
      <c r="D162" s="16">
        <f t="shared" si="5"/>
        <v>9453.8222659999992</v>
      </c>
    </row>
    <row r="163" spans="1:4" x14ac:dyDescent="0.25">
      <c r="A163" s="14">
        <v>157.9</v>
      </c>
      <c r="B163" s="24">
        <v>979.58660899999995</v>
      </c>
      <c r="C163" s="15">
        <f t="shared" si="4"/>
        <v>158</v>
      </c>
      <c r="D163" s="16">
        <f t="shared" si="5"/>
        <v>979.58660899999995</v>
      </c>
    </row>
    <row r="164" spans="1:4" x14ac:dyDescent="0.25">
      <c r="A164" s="14">
        <v>158.9</v>
      </c>
      <c r="B164" s="24">
        <v>5872.8403319999998</v>
      </c>
      <c r="C164" s="15">
        <f t="shared" ref="C164:C227" si="6">ROUND(A164,0)</f>
        <v>159</v>
      </c>
      <c r="D164" s="16">
        <f t="shared" ref="D164:D227" si="7">B164</f>
        <v>5872.8403319999998</v>
      </c>
    </row>
    <row r="165" spans="1:4" x14ac:dyDescent="0.25">
      <c r="A165" s="14">
        <v>159.69999999999999</v>
      </c>
      <c r="B165" s="24">
        <v>15.829586000000001</v>
      </c>
      <c r="C165" s="15">
        <f t="shared" si="6"/>
        <v>160</v>
      </c>
      <c r="D165" s="16">
        <f t="shared" si="7"/>
        <v>15.829586000000001</v>
      </c>
    </row>
    <row r="166" spans="1:4" x14ac:dyDescent="0.25">
      <c r="A166" s="14">
        <v>160.9</v>
      </c>
      <c r="B166" s="24">
        <v>10290.138671999999</v>
      </c>
      <c r="C166" s="15">
        <f t="shared" si="6"/>
        <v>161</v>
      </c>
      <c r="D166" s="16">
        <f t="shared" si="7"/>
        <v>10290.138671999999</v>
      </c>
    </row>
    <row r="167" spans="1:4" x14ac:dyDescent="0.25">
      <c r="A167" s="14">
        <v>161.69999999999999</v>
      </c>
      <c r="B167" s="24">
        <v>69.199905000000001</v>
      </c>
      <c r="C167" s="15">
        <f t="shared" si="6"/>
        <v>162</v>
      </c>
      <c r="D167" s="16">
        <f t="shared" si="7"/>
        <v>69.199905000000001</v>
      </c>
    </row>
    <row r="168" spans="1:4" x14ac:dyDescent="0.25">
      <c r="A168" s="14">
        <v>162.30000000000001</v>
      </c>
      <c r="B168" s="24">
        <v>846.17193599999996</v>
      </c>
      <c r="C168" s="15">
        <f t="shared" si="6"/>
        <v>162</v>
      </c>
      <c r="D168" s="16">
        <f t="shared" si="7"/>
        <v>846.17193599999996</v>
      </c>
    </row>
    <row r="169" spans="1:4" x14ac:dyDescent="0.25">
      <c r="A169" s="14">
        <v>162.80000000000001</v>
      </c>
      <c r="B169" s="24">
        <v>599.45849599999997</v>
      </c>
      <c r="C169" s="15">
        <f t="shared" si="6"/>
        <v>163</v>
      </c>
      <c r="D169" s="16">
        <f t="shared" si="7"/>
        <v>599.45849599999997</v>
      </c>
    </row>
    <row r="170" spans="1:4" x14ac:dyDescent="0.25">
      <c r="A170" s="14">
        <v>164.2</v>
      </c>
      <c r="B170" s="24">
        <v>471.83618200000001</v>
      </c>
      <c r="C170" s="15">
        <f t="shared" si="6"/>
        <v>164</v>
      </c>
      <c r="D170" s="16">
        <f t="shared" si="7"/>
        <v>471.83618200000001</v>
      </c>
    </row>
    <row r="171" spans="1:4" x14ac:dyDescent="0.25">
      <c r="A171" s="14">
        <v>165.3</v>
      </c>
      <c r="B171" s="24">
        <v>0</v>
      </c>
      <c r="C171" s="15">
        <f t="shared" si="6"/>
        <v>165</v>
      </c>
      <c r="D171" s="16">
        <f t="shared" si="7"/>
        <v>0</v>
      </c>
    </row>
    <row r="172" spans="1:4" x14ac:dyDescent="0.25">
      <c r="A172" s="14">
        <v>166.1</v>
      </c>
      <c r="B172" s="24">
        <v>309.95800800000001</v>
      </c>
      <c r="C172" s="15">
        <f t="shared" si="6"/>
        <v>166</v>
      </c>
      <c r="D172" s="16">
        <f t="shared" si="7"/>
        <v>309.95800800000001</v>
      </c>
    </row>
    <row r="173" spans="1:4" x14ac:dyDescent="0.25">
      <c r="A173" s="14">
        <v>167.1</v>
      </c>
      <c r="B173" s="24">
        <v>454.554779</v>
      </c>
      <c r="C173" s="15">
        <f t="shared" si="6"/>
        <v>167</v>
      </c>
      <c r="D173" s="16">
        <f t="shared" si="7"/>
        <v>454.554779</v>
      </c>
    </row>
    <row r="174" spans="1:4" x14ac:dyDescent="0.25">
      <c r="A174" s="14">
        <v>168</v>
      </c>
      <c r="B174" s="24">
        <v>69.487319999999997</v>
      </c>
      <c r="C174" s="15">
        <f t="shared" si="6"/>
        <v>168</v>
      </c>
      <c r="D174" s="16">
        <f t="shared" si="7"/>
        <v>69.487319999999997</v>
      </c>
    </row>
    <row r="175" spans="1:4" x14ac:dyDescent="0.25">
      <c r="A175" s="14">
        <v>169</v>
      </c>
      <c r="B175" s="24">
        <v>0.34657500000000002</v>
      </c>
      <c r="C175" s="15">
        <f t="shared" si="6"/>
        <v>169</v>
      </c>
      <c r="D175" s="16">
        <f t="shared" si="7"/>
        <v>0.34657500000000002</v>
      </c>
    </row>
    <row r="176" spans="1:4" x14ac:dyDescent="0.25">
      <c r="A176" s="14">
        <v>169.7</v>
      </c>
      <c r="B176" s="24">
        <v>229.390488</v>
      </c>
      <c r="C176" s="15">
        <f t="shared" si="6"/>
        <v>170</v>
      </c>
      <c r="D176" s="16">
        <f t="shared" si="7"/>
        <v>229.390488</v>
      </c>
    </row>
    <row r="177" spans="1:4" x14ac:dyDescent="0.25">
      <c r="A177" s="14">
        <v>170.4</v>
      </c>
      <c r="B177" s="24">
        <v>304.59930400000002</v>
      </c>
      <c r="C177" s="15">
        <f t="shared" si="6"/>
        <v>170</v>
      </c>
      <c r="D177" s="16">
        <f t="shared" si="7"/>
        <v>304.59930400000002</v>
      </c>
    </row>
    <row r="178" spans="1:4" x14ac:dyDescent="0.25">
      <c r="A178" s="14">
        <v>171.2</v>
      </c>
      <c r="B178" s="24">
        <v>1003.548706</v>
      </c>
      <c r="C178" s="15">
        <f t="shared" si="6"/>
        <v>171</v>
      </c>
      <c r="D178" s="16">
        <f t="shared" si="7"/>
        <v>1003.548706</v>
      </c>
    </row>
    <row r="179" spans="1:4" x14ac:dyDescent="0.25">
      <c r="A179" s="14">
        <v>171.9</v>
      </c>
      <c r="B179" s="24">
        <v>3746.8767090000001</v>
      </c>
      <c r="C179" s="15">
        <f t="shared" si="6"/>
        <v>172</v>
      </c>
      <c r="D179" s="16">
        <f t="shared" si="7"/>
        <v>3746.8767090000001</v>
      </c>
    </row>
    <row r="180" spans="1:4" x14ac:dyDescent="0.25">
      <c r="A180" s="14">
        <v>172.5</v>
      </c>
      <c r="B180" s="24">
        <v>6533.7685549999997</v>
      </c>
      <c r="C180" s="15">
        <f t="shared" si="6"/>
        <v>173</v>
      </c>
      <c r="D180" s="16">
        <f t="shared" si="7"/>
        <v>6533.7685549999997</v>
      </c>
    </row>
    <row r="181" spans="1:4" x14ac:dyDescent="0.25">
      <c r="A181" s="14">
        <v>173.9</v>
      </c>
      <c r="B181" s="24">
        <v>6237430</v>
      </c>
      <c r="C181" s="15">
        <f t="shared" si="6"/>
        <v>174</v>
      </c>
      <c r="D181" s="16">
        <f t="shared" si="7"/>
        <v>6237430</v>
      </c>
    </row>
    <row r="182" spans="1:4" x14ac:dyDescent="0.25">
      <c r="A182" s="14">
        <v>175</v>
      </c>
      <c r="B182" s="24">
        <v>495283.46875</v>
      </c>
      <c r="C182" s="15">
        <f t="shared" si="6"/>
        <v>175</v>
      </c>
      <c r="D182" s="16">
        <f t="shared" si="7"/>
        <v>495283.46875</v>
      </c>
    </row>
    <row r="183" spans="1:4" x14ac:dyDescent="0.25">
      <c r="A183" s="14">
        <v>175.9</v>
      </c>
      <c r="B183" s="24">
        <v>6203948.5</v>
      </c>
      <c r="C183" s="15">
        <f t="shared" si="6"/>
        <v>176</v>
      </c>
      <c r="D183" s="16">
        <f t="shared" si="7"/>
        <v>6203948.5</v>
      </c>
    </row>
    <row r="184" spans="1:4" x14ac:dyDescent="0.25">
      <c r="A184" s="14">
        <v>177</v>
      </c>
      <c r="B184" s="24">
        <v>368586.1875</v>
      </c>
      <c r="C184" s="15">
        <f t="shared" si="6"/>
        <v>177</v>
      </c>
      <c r="D184" s="16">
        <f t="shared" si="7"/>
        <v>368586.1875</v>
      </c>
    </row>
    <row r="185" spans="1:4" x14ac:dyDescent="0.25">
      <c r="A185" s="14">
        <v>177.9</v>
      </c>
      <c r="B185" s="24">
        <v>10589.619140999999</v>
      </c>
      <c r="C185" s="15">
        <f t="shared" si="6"/>
        <v>178</v>
      </c>
      <c r="D185" s="16">
        <f t="shared" si="7"/>
        <v>10589.619140999999</v>
      </c>
    </row>
    <row r="186" spans="1:4" x14ac:dyDescent="0.25">
      <c r="A186" s="14">
        <v>179.9</v>
      </c>
      <c r="B186" s="24">
        <v>300.01602200000002</v>
      </c>
      <c r="C186" s="15">
        <f t="shared" si="6"/>
        <v>180</v>
      </c>
      <c r="D186" s="16">
        <f t="shared" si="7"/>
        <v>300.01602200000002</v>
      </c>
    </row>
    <row r="187" spans="1:4" x14ac:dyDescent="0.25">
      <c r="A187" s="14">
        <v>181.2</v>
      </c>
      <c r="B187" s="24">
        <v>218.461151</v>
      </c>
      <c r="C187" s="15">
        <f t="shared" si="6"/>
        <v>181</v>
      </c>
      <c r="D187" s="16">
        <f t="shared" si="7"/>
        <v>218.461151</v>
      </c>
    </row>
    <row r="188" spans="1:4" x14ac:dyDescent="0.25">
      <c r="A188" s="14">
        <v>182.3</v>
      </c>
      <c r="B188" s="24">
        <v>278.97122200000001</v>
      </c>
      <c r="C188" s="15">
        <f t="shared" si="6"/>
        <v>182</v>
      </c>
      <c r="D188" s="16">
        <f t="shared" si="7"/>
        <v>278.97122200000001</v>
      </c>
    </row>
    <row r="189" spans="1:4" x14ac:dyDescent="0.25">
      <c r="A189" s="14">
        <v>183.3</v>
      </c>
      <c r="B189" s="24">
        <v>92.248572999999993</v>
      </c>
      <c r="C189" s="15">
        <f t="shared" si="6"/>
        <v>183</v>
      </c>
      <c r="D189" s="16">
        <f t="shared" si="7"/>
        <v>92.248572999999993</v>
      </c>
    </row>
    <row r="190" spans="1:4" x14ac:dyDescent="0.25">
      <c r="A190" s="14">
        <v>184.3</v>
      </c>
      <c r="B190">
        <v>1.9999999999999999E-6</v>
      </c>
      <c r="C190" s="15">
        <f t="shared" si="6"/>
        <v>184</v>
      </c>
      <c r="D190" s="16">
        <f t="shared" si="7"/>
        <v>1.9999999999999999E-6</v>
      </c>
    </row>
    <row r="191" spans="1:4" x14ac:dyDescent="0.25">
      <c r="A191" s="14">
        <v>185.2</v>
      </c>
      <c r="B191" s="24">
        <v>0</v>
      </c>
      <c r="C191" s="15">
        <f t="shared" si="6"/>
        <v>185</v>
      </c>
      <c r="D191" s="16">
        <f t="shared" si="7"/>
        <v>0</v>
      </c>
    </row>
    <row r="192" spans="1:4" x14ac:dyDescent="0.25">
      <c r="A192" s="14">
        <v>186.3</v>
      </c>
      <c r="B192" s="24">
        <v>0</v>
      </c>
      <c r="C192" s="15">
        <f t="shared" si="6"/>
        <v>186</v>
      </c>
      <c r="D192" s="16">
        <f t="shared" si="7"/>
        <v>0</v>
      </c>
    </row>
    <row r="193" spans="1:4" x14ac:dyDescent="0.25">
      <c r="A193" s="14">
        <v>187.4</v>
      </c>
      <c r="B193" s="24">
        <v>0.50647799999999998</v>
      </c>
      <c r="C193" s="15">
        <f t="shared" si="6"/>
        <v>187</v>
      </c>
      <c r="D193" s="16">
        <f t="shared" si="7"/>
        <v>0.50647799999999998</v>
      </c>
    </row>
    <row r="194" spans="1:4" x14ac:dyDescent="0.25">
      <c r="A194" s="14">
        <v>187.9</v>
      </c>
      <c r="B194" s="24">
        <v>0</v>
      </c>
      <c r="C194" s="15">
        <f t="shared" si="6"/>
        <v>188</v>
      </c>
      <c r="D194" s="16">
        <f t="shared" si="7"/>
        <v>0</v>
      </c>
    </row>
    <row r="195" spans="1:4" x14ac:dyDescent="0.25">
      <c r="A195" s="14">
        <v>188.7</v>
      </c>
      <c r="B195" s="24">
        <v>1.2001E-2</v>
      </c>
      <c r="C195" s="15">
        <f t="shared" si="6"/>
        <v>189</v>
      </c>
      <c r="D195" s="16">
        <f t="shared" si="7"/>
        <v>1.2001E-2</v>
      </c>
    </row>
    <row r="196" spans="1:4" x14ac:dyDescent="0.25">
      <c r="A196" s="14">
        <v>189.3</v>
      </c>
      <c r="B196" s="24">
        <v>4.4431500000000002</v>
      </c>
      <c r="C196" s="15">
        <f t="shared" si="6"/>
        <v>189</v>
      </c>
      <c r="D196" s="16">
        <f t="shared" si="7"/>
        <v>4.4431500000000002</v>
      </c>
    </row>
    <row r="197" spans="1:4" x14ac:dyDescent="0.25">
      <c r="A197" s="14">
        <v>189.9</v>
      </c>
      <c r="B197" s="24">
        <v>0.60739100000000001</v>
      </c>
      <c r="C197" s="15">
        <f t="shared" si="6"/>
        <v>190</v>
      </c>
      <c r="D197" s="16">
        <f t="shared" si="7"/>
        <v>0.60739100000000001</v>
      </c>
    </row>
    <row r="198" spans="1:4" x14ac:dyDescent="0.25">
      <c r="A198" s="14">
        <v>190.6</v>
      </c>
      <c r="B198" s="24">
        <v>7.7271130000000001</v>
      </c>
      <c r="C198" s="15">
        <f t="shared" si="6"/>
        <v>191</v>
      </c>
      <c r="D198" s="16">
        <f t="shared" si="7"/>
        <v>7.7271130000000001</v>
      </c>
    </row>
    <row r="199" spans="1:4" x14ac:dyDescent="0.25">
      <c r="A199" s="14">
        <v>191.3</v>
      </c>
      <c r="B199" s="24">
        <v>0.17905399999999999</v>
      </c>
      <c r="C199" s="15">
        <f t="shared" si="6"/>
        <v>191</v>
      </c>
      <c r="D199" s="16">
        <f t="shared" si="7"/>
        <v>0.17905399999999999</v>
      </c>
    </row>
    <row r="200" spans="1:4" x14ac:dyDescent="0.25">
      <c r="A200" s="14">
        <v>191.9</v>
      </c>
      <c r="B200" s="24">
        <v>3.8000000000000002E-5</v>
      </c>
      <c r="C200" s="15">
        <f t="shared" si="6"/>
        <v>192</v>
      </c>
      <c r="D200" s="16">
        <f t="shared" si="7"/>
        <v>3.8000000000000002E-5</v>
      </c>
    </row>
    <row r="201" spans="1:4" x14ac:dyDescent="0.25">
      <c r="A201" s="14">
        <v>192.8</v>
      </c>
      <c r="B201" s="24">
        <v>28.312564999999999</v>
      </c>
      <c r="C201" s="15">
        <f t="shared" si="6"/>
        <v>193</v>
      </c>
      <c r="D201" s="16">
        <f t="shared" si="7"/>
        <v>28.312564999999999</v>
      </c>
    </row>
    <row r="202" spans="1:4" x14ac:dyDescent="0.25">
      <c r="A202" s="14">
        <v>194.2</v>
      </c>
      <c r="B202" s="24">
        <v>174.998795</v>
      </c>
      <c r="C202" s="15">
        <f t="shared" si="6"/>
        <v>194</v>
      </c>
      <c r="D202" s="16">
        <f t="shared" si="7"/>
        <v>174.998795</v>
      </c>
    </row>
    <row r="203" spans="1:4" x14ac:dyDescent="0.25">
      <c r="A203" s="14">
        <v>194.9</v>
      </c>
      <c r="B203" s="24">
        <v>4.6E-5</v>
      </c>
      <c r="C203" s="15">
        <f t="shared" si="6"/>
        <v>195</v>
      </c>
      <c r="D203" s="16">
        <f t="shared" si="7"/>
        <v>4.6E-5</v>
      </c>
    </row>
    <row r="204" spans="1:4" x14ac:dyDescent="0.25">
      <c r="A204" s="14">
        <v>195.8</v>
      </c>
      <c r="B204" s="24">
        <v>0</v>
      </c>
      <c r="C204" s="15">
        <f t="shared" si="6"/>
        <v>196</v>
      </c>
      <c r="D204" s="16">
        <f t="shared" si="7"/>
        <v>0</v>
      </c>
    </row>
    <row r="205" spans="1:4" x14ac:dyDescent="0.25">
      <c r="A205" s="14">
        <v>196.8</v>
      </c>
      <c r="B205" s="24">
        <v>55.186996000000001</v>
      </c>
      <c r="C205" s="15">
        <f t="shared" si="6"/>
        <v>197</v>
      </c>
      <c r="D205" s="16">
        <f t="shared" si="7"/>
        <v>55.186996000000001</v>
      </c>
    </row>
    <row r="206" spans="1:4" x14ac:dyDescent="0.25">
      <c r="A206" s="14">
        <v>198.1</v>
      </c>
      <c r="B206" s="24">
        <v>0</v>
      </c>
      <c r="C206" s="15">
        <f t="shared" si="6"/>
        <v>198</v>
      </c>
      <c r="D206" s="16">
        <f t="shared" si="7"/>
        <v>0</v>
      </c>
    </row>
    <row r="207" spans="1:4" x14ac:dyDescent="0.25">
      <c r="A207" s="14">
        <v>199.4</v>
      </c>
      <c r="B207" s="24">
        <v>0</v>
      </c>
      <c r="C207" s="15">
        <f t="shared" si="6"/>
        <v>199</v>
      </c>
      <c r="D207" s="16">
        <f t="shared" si="7"/>
        <v>0</v>
      </c>
    </row>
    <row r="208" spans="1:4" x14ac:dyDescent="0.25">
      <c r="A208" s="14">
        <v>200.1</v>
      </c>
      <c r="B208" s="24">
        <v>0</v>
      </c>
      <c r="C208" s="15">
        <f t="shared" si="6"/>
        <v>200</v>
      </c>
      <c r="D208" s="16">
        <f t="shared" si="7"/>
        <v>0</v>
      </c>
    </row>
    <row r="209" spans="1:4" x14ac:dyDescent="0.25">
      <c r="A209" s="14">
        <v>200.8</v>
      </c>
      <c r="B209" s="24">
        <v>2.1687650000000001</v>
      </c>
      <c r="C209" s="15">
        <f t="shared" si="6"/>
        <v>201</v>
      </c>
      <c r="D209" s="16">
        <f t="shared" si="7"/>
        <v>2.1687650000000001</v>
      </c>
    </row>
    <row r="210" spans="1:4" x14ac:dyDescent="0.25">
      <c r="A210" s="14">
        <v>202.2</v>
      </c>
      <c r="B210" s="24">
        <v>0</v>
      </c>
      <c r="C210" s="15">
        <f t="shared" si="6"/>
        <v>202</v>
      </c>
      <c r="D210" s="16">
        <f t="shared" si="7"/>
        <v>0</v>
      </c>
    </row>
    <row r="211" spans="1:4" x14ac:dyDescent="0.25">
      <c r="A211" s="14">
        <v>202.9</v>
      </c>
      <c r="B211" s="24">
        <v>1.094654</v>
      </c>
      <c r="C211" s="15">
        <f t="shared" si="6"/>
        <v>203</v>
      </c>
      <c r="D211" s="16">
        <f t="shared" si="7"/>
        <v>1.094654</v>
      </c>
    </row>
    <row r="212" spans="1:4" x14ac:dyDescent="0.25">
      <c r="A212" s="14">
        <v>203.7</v>
      </c>
      <c r="B212" s="24">
        <v>192.69528199999999</v>
      </c>
      <c r="C212" s="15">
        <f t="shared" si="6"/>
        <v>204</v>
      </c>
      <c r="D212" s="16">
        <f t="shared" si="7"/>
        <v>192.69528199999999</v>
      </c>
    </row>
    <row r="213" spans="1:4" x14ac:dyDescent="0.25">
      <c r="A213" s="14">
        <v>204.2</v>
      </c>
      <c r="B213" s="24">
        <v>119.602165</v>
      </c>
      <c r="C213" s="15">
        <f t="shared" si="6"/>
        <v>204</v>
      </c>
      <c r="D213" s="16">
        <f t="shared" si="7"/>
        <v>119.602165</v>
      </c>
    </row>
    <row r="214" spans="1:4" x14ac:dyDescent="0.25">
      <c r="A214" s="14">
        <v>205.2</v>
      </c>
      <c r="B214" s="24">
        <v>0</v>
      </c>
      <c r="C214" s="15">
        <f t="shared" si="6"/>
        <v>205</v>
      </c>
      <c r="D214" s="16">
        <f t="shared" si="7"/>
        <v>0</v>
      </c>
    </row>
    <row r="215" spans="1:4" x14ac:dyDescent="0.25">
      <c r="A215" s="14">
        <v>206</v>
      </c>
      <c r="B215" s="24">
        <v>216.44148300000001</v>
      </c>
      <c r="C215" s="15">
        <f t="shared" si="6"/>
        <v>206</v>
      </c>
      <c r="D215" s="16">
        <f t="shared" si="7"/>
        <v>216.44148300000001</v>
      </c>
    </row>
    <row r="216" spans="1:4" x14ac:dyDescent="0.25">
      <c r="A216" s="14">
        <v>207.1</v>
      </c>
      <c r="B216" s="24">
        <v>1811.647217</v>
      </c>
      <c r="C216" s="15">
        <f t="shared" si="6"/>
        <v>207</v>
      </c>
      <c r="D216" s="16">
        <f t="shared" si="7"/>
        <v>1811.647217</v>
      </c>
    </row>
    <row r="217" spans="1:4" x14ac:dyDescent="0.25">
      <c r="A217" s="14">
        <v>207.9</v>
      </c>
      <c r="B217" s="24">
        <v>0.21532399999999999</v>
      </c>
      <c r="C217" s="15">
        <f t="shared" si="6"/>
        <v>208</v>
      </c>
      <c r="D217" s="16">
        <f t="shared" si="7"/>
        <v>0.21532399999999999</v>
      </c>
    </row>
    <row r="218" spans="1:4" x14ac:dyDescent="0.25">
      <c r="A218" s="14">
        <v>208.4</v>
      </c>
      <c r="B218" s="24">
        <v>297.88928199999998</v>
      </c>
      <c r="C218" s="15">
        <f t="shared" si="6"/>
        <v>208</v>
      </c>
      <c r="D218" s="16">
        <f t="shared" si="7"/>
        <v>297.88928199999998</v>
      </c>
    </row>
    <row r="219" spans="1:4" x14ac:dyDescent="0.25">
      <c r="A219" s="14">
        <v>209.1</v>
      </c>
      <c r="B219" s="24">
        <v>275.676514</v>
      </c>
      <c r="C219" s="15">
        <f t="shared" si="6"/>
        <v>209</v>
      </c>
      <c r="D219" s="16">
        <f t="shared" si="7"/>
        <v>275.676514</v>
      </c>
    </row>
    <row r="220" spans="1:4" x14ac:dyDescent="0.25">
      <c r="A220" s="14">
        <v>210</v>
      </c>
      <c r="B220" s="24">
        <v>5.2261000000000002E-2</v>
      </c>
      <c r="C220" s="15">
        <f t="shared" si="6"/>
        <v>210</v>
      </c>
      <c r="D220" s="16">
        <f t="shared" si="7"/>
        <v>5.2261000000000002E-2</v>
      </c>
    </row>
    <row r="221" spans="1:4" x14ac:dyDescent="0.25">
      <c r="A221" s="14">
        <v>211.1</v>
      </c>
      <c r="B221" s="24">
        <v>244.442902</v>
      </c>
      <c r="C221" s="15">
        <f t="shared" si="6"/>
        <v>211</v>
      </c>
      <c r="D221" s="16">
        <f t="shared" si="7"/>
        <v>244.442902</v>
      </c>
    </row>
    <row r="222" spans="1:4" x14ac:dyDescent="0.25">
      <c r="A222" s="14">
        <v>211.9</v>
      </c>
      <c r="B222" s="24">
        <v>0</v>
      </c>
      <c r="C222" s="15">
        <f t="shared" si="6"/>
        <v>212</v>
      </c>
      <c r="D222" s="16">
        <f t="shared" si="7"/>
        <v>0</v>
      </c>
    </row>
    <row r="223" spans="1:4" x14ac:dyDescent="0.25">
      <c r="A223" s="14">
        <v>212.6</v>
      </c>
      <c r="B223" s="24">
        <v>201.32896400000001</v>
      </c>
      <c r="C223" s="15">
        <f t="shared" si="6"/>
        <v>213</v>
      </c>
      <c r="D223" s="16">
        <f t="shared" si="7"/>
        <v>201.32896400000001</v>
      </c>
    </row>
    <row r="224" spans="1:4" x14ac:dyDescent="0.25">
      <c r="A224" s="14">
        <v>213.5</v>
      </c>
      <c r="B224" s="24">
        <v>1.6504000000000001E-2</v>
      </c>
      <c r="C224" s="15">
        <f t="shared" si="6"/>
        <v>214</v>
      </c>
      <c r="D224" s="16">
        <f t="shared" si="7"/>
        <v>1.6504000000000001E-2</v>
      </c>
    </row>
    <row r="225" spans="1:4" x14ac:dyDescent="0.25">
      <c r="A225" s="14">
        <v>214.2</v>
      </c>
      <c r="B225" s="24">
        <v>104.931076</v>
      </c>
      <c r="C225" s="15">
        <f t="shared" si="6"/>
        <v>214</v>
      </c>
      <c r="D225" s="16">
        <f t="shared" si="7"/>
        <v>104.931076</v>
      </c>
    </row>
    <row r="226" spans="1:4" x14ac:dyDescent="0.25">
      <c r="A226" s="14">
        <v>215.3</v>
      </c>
      <c r="B226" s="24">
        <v>0.20757800000000001</v>
      </c>
      <c r="C226" s="15">
        <f t="shared" si="6"/>
        <v>215</v>
      </c>
      <c r="D226" s="16">
        <f t="shared" si="7"/>
        <v>0.20757800000000001</v>
      </c>
    </row>
    <row r="227" spans="1:4" x14ac:dyDescent="0.25">
      <c r="A227" s="14">
        <v>215.8</v>
      </c>
      <c r="B227" s="24">
        <v>244.478027</v>
      </c>
      <c r="C227" s="15">
        <f t="shared" si="6"/>
        <v>216</v>
      </c>
      <c r="D227" s="16">
        <f t="shared" si="7"/>
        <v>244.478027</v>
      </c>
    </row>
    <row r="228" spans="1:4" x14ac:dyDescent="0.25">
      <c r="A228" s="14">
        <v>216.8</v>
      </c>
      <c r="B228" s="24">
        <v>0.26055299999999998</v>
      </c>
      <c r="C228" s="15">
        <f t="shared" ref="C228:C274" si="8">ROUND(A228,0)</f>
        <v>217</v>
      </c>
      <c r="D228" s="16">
        <f t="shared" ref="D228:D274" si="9">B228</f>
        <v>0.26055299999999998</v>
      </c>
    </row>
    <row r="229" spans="1:4" x14ac:dyDescent="0.25">
      <c r="A229" s="14">
        <v>217.3</v>
      </c>
      <c r="B229" s="24">
        <v>0</v>
      </c>
      <c r="C229" s="15">
        <f t="shared" si="8"/>
        <v>217</v>
      </c>
      <c r="D229" s="16">
        <f t="shared" si="9"/>
        <v>0</v>
      </c>
    </row>
    <row r="230" spans="1:4" x14ac:dyDescent="0.25">
      <c r="A230" s="14">
        <v>218.3</v>
      </c>
      <c r="B230">
        <v>12.645851</v>
      </c>
      <c r="C230" s="15">
        <f t="shared" si="8"/>
        <v>218</v>
      </c>
      <c r="D230" s="16">
        <f t="shared" si="9"/>
        <v>12.645851</v>
      </c>
    </row>
    <row r="231" spans="1:4" x14ac:dyDescent="0.25">
      <c r="A231" s="14">
        <v>218.9</v>
      </c>
      <c r="B231" s="24">
        <v>6.2957830000000001</v>
      </c>
      <c r="C231" s="15">
        <f t="shared" si="8"/>
        <v>219</v>
      </c>
      <c r="D231" s="16">
        <f t="shared" si="9"/>
        <v>6.2957830000000001</v>
      </c>
    </row>
    <row r="232" spans="1:4" x14ac:dyDescent="0.25">
      <c r="A232" s="14">
        <v>220.2</v>
      </c>
      <c r="B232">
        <v>0</v>
      </c>
      <c r="C232" s="15">
        <f t="shared" si="8"/>
        <v>220</v>
      </c>
      <c r="D232" s="16">
        <f t="shared" si="9"/>
        <v>0</v>
      </c>
    </row>
    <row r="233" spans="1:4" x14ac:dyDescent="0.25">
      <c r="A233" s="14">
        <v>221.2</v>
      </c>
      <c r="B233">
        <v>19.042233</v>
      </c>
      <c r="C233" s="15">
        <f t="shared" si="8"/>
        <v>221</v>
      </c>
      <c r="D233" s="16">
        <f t="shared" si="9"/>
        <v>19.042233</v>
      </c>
    </row>
    <row r="234" spans="1:4" x14ac:dyDescent="0.25">
      <c r="A234" s="14">
        <v>222.2</v>
      </c>
      <c r="B234">
        <v>83.409447</v>
      </c>
      <c r="C234" s="15">
        <f t="shared" si="8"/>
        <v>222</v>
      </c>
      <c r="D234" s="16">
        <f t="shared" si="9"/>
        <v>83.409447</v>
      </c>
    </row>
    <row r="235" spans="1:4" x14ac:dyDescent="0.25">
      <c r="A235" s="14">
        <v>222.9</v>
      </c>
      <c r="B235" s="24">
        <v>0</v>
      </c>
      <c r="C235" s="15">
        <f t="shared" si="8"/>
        <v>223</v>
      </c>
      <c r="D235" s="16">
        <f t="shared" si="9"/>
        <v>0</v>
      </c>
    </row>
    <row r="236" spans="1:4" x14ac:dyDescent="0.25">
      <c r="A236" s="14">
        <v>224.2</v>
      </c>
      <c r="B236" s="24">
        <v>0</v>
      </c>
      <c r="C236" s="15">
        <f t="shared" si="8"/>
        <v>224</v>
      </c>
      <c r="D236" s="16">
        <f t="shared" si="9"/>
        <v>0</v>
      </c>
    </row>
    <row r="237" spans="1:4" x14ac:dyDescent="0.25">
      <c r="A237" s="14">
        <v>225.5</v>
      </c>
      <c r="B237">
        <v>9.0000000000000002E-6</v>
      </c>
      <c r="C237" s="15">
        <f t="shared" si="8"/>
        <v>226</v>
      </c>
      <c r="D237" s="16">
        <f t="shared" si="9"/>
        <v>9.0000000000000002E-6</v>
      </c>
    </row>
    <row r="238" spans="1:4" x14ac:dyDescent="0.25">
      <c r="A238" s="14">
        <v>226.6</v>
      </c>
      <c r="B238" s="24">
        <v>1.1E-5</v>
      </c>
      <c r="C238" s="15">
        <f t="shared" si="8"/>
        <v>227</v>
      </c>
      <c r="D238" s="16">
        <f t="shared" si="9"/>
        <v>1.1E-5</v>
      </c>
    </row>
    <row r="239" spans="1:4" x14ac:dyDescent="0.25">
      <c r="A239" s="14">
        <v>227.6</v>
      </c>
      <c r="B239" s="24">
        <v>0</v>
      </c>
      <c r="C239" s="15">
        <f t="shared" si="8"/>
        <v>228</v>
      </c>
      <c r="D239" s="16">
        <f t="shared" si="9"/>
        <v>0</v>
      </c>
    </row>
    <row r="240" spans="1:4" x14ac:dyDescent="0.25">
      <c r="A240" s="14">
        <v>228.2</v>
      </c>
      <c r="B240" s="24">
        <v>4.0833149999999998</v>
      </c>
      <c r="C240" s="15">
        <f t="shared" si="8"/>
        <v>228</v>
      </c>
      <c r="D240" s="16">
        <f t="shared" si="9"/>
        <v>4.0833149999999998</v>
      </c>
    </row>
    <row r="241" spans="1:4" x14ac:dyDescent="0.25">
      <c r="A241" s="14">
        <v>229.1</v>
      </c>
      <c r="B241" s="24">
        <v>114.57852200000001</v>
      </c>
      <c r="C241" s="15">
        <f t="shared" si="8"/>
        <v>229</v>
      </c>
      <c r="D241" s="16">
        <f t="shared" si="9"/>
        <v>114.57852200000001</v>
      </c>
    </row>
    <row r="242" spans="1:4" x14ac:dyDescent="0.25">
      <c r="A242" s="14">
        <v>230.1</v>
      </c>
      <c r="B242" s="24">
        <v>53.89349</v>
      </c>
      <c r="C242" s="15">
        <f t="shared" si="8"/>
        <v>230</v>
      </c>
      <c r="D242" s="16">
        <f t="shared" si="9"/>
        <v>53.89349</v>
      </c>
    </row>
    <row r="243" spans="1:4" x14ac:dyDescent="0.25">
      <c r="A243" s="14">
        <v>230.6</v>
      </c>
      <c r="B243" s="24">
        <v>5.4510999999999997E-2</v>
      </c>
      <c r="C243" s="15">
        <f t="shared" si="8"/>
        <v>231</v>
      </c>
      <c r="D243" s="16">
        <f t="shared" si="9"/>
        <v>5.4510999999999997E-2</v>
      </c>
    </row>
    <row r="244" spans="1:4" x14ac:dyDescent="0.25">
      <c r="A244" s="14">
        <v>231.5</v>
      </c>
      <c r="B244" s="24">
        <v>4.8000000000000001E-5</v>
      </c>
      <c r="C244" s="15">
        <f t="shared" si="8"/>
        <v>232</v>
      </c>
      <c r="D244" s="16">
        <f t="shared" si="9"/>
        <v>4.8000000000000001E-5</v>
      </c>
    </row>
    <row r="245" spans="1:4" x14ac:dyDescent="0.25">
      <c r="A245" s="14">
        <v>232</v>
      </c>
      <c r="B245" s="24">
        <v>204.65716599999999</v>
      </c>
      <c r="C245" s="15">
        <f t="shared" si="8"/>
        <v>232</v>
      </c>
      <c r="D245" s="16">
        <f t="shared" si="9"/>
        <v>204.65716599999999</v>
      </c>
    </row>
    <row r="246" spans="1:4" x14ac:dyDescent="0.25">
      <c r="A246" s="14">
        <v>232.7</v>
      </c>
      <c r="B246">
        <v>4.1258999999999997E-2</v>
      </c>
      <c r="C246" s="15">
        <f t="shared" si="8"/>
        <v>233</v>
      </c>
      <c r="D246" s="16">
        <f t="shared" si="9"/>
        <v>4.1258999999999997E-2</v>
      </c>
    </row>
    <row r="247" spans="1:4" x14ac:dyDescent="0.25">
      <c r="A247" s="14">
        <v>233.4</v>
      </c>
      <c r="B247" s="24">
        <v>3.0000000000000001E-6</v>
      </c>
      <c r="C247" s="15">
        <f t="shared" si="8"/>
        <v>233</v>
      </c>
      <c r="D247" s="16">
        <f t="shared" si="9"/>
        <v>3.0000000000000001E-6</v>
      </c>
    </row>
    <row r="248" spans="1:4" x14ac:dyDescent="0.25">
      <c r="A248" s="14">
        <v>234.5</v>
      </c>
      <c r="B248" s="24">
        <v>57.927998000000002</v>
      </c>
      <c r="C248" s="15">
        <f t="shared" si="8"/>
        <v>235</v>
      </c>
      <c r="D248" s="16">
        <f t="shared" si="9"/>
        <v>57.927998000000002</v>
      </c>
    </row>
    <row r="249" spans="1:4" x14ac:dyDescent="0.25">
      <c r="A249" s="14">
        <v>235.3</v>
      </c>
      <c r="B249" s="24">
        <v>8.0102000000000007E-2</v>
      </c>
      <c r="C249" s="15">
        <f t="shared" si="8"/>
        <v>235</v>
      </c>
      <c r="D249" s="16">
        <f t="shared" si="9"/>
        <v>8.0102000000000007E-2</v>
      </c>
    </row>
    <row r="250" spans="1:4" x14ac:dyDescent="0.25">
      <c r="A250" s="14">
        <v>236.1</v>
      </c>
      <c r="B250" s="24">
        <v>81.592804000000001</v>
      </c>
      <c r="C250" s="15">
        <f t="shared" si="8"/>
        <v>236</v>
      </c>
      <c r="D250" s="16">
        <f t="shared" si="9"/>
        <v>81.592804000000001</v>
      </c>
    </row>
    <row r="251" spans="1:4" x14ac:dyDescent="0.25">
      <c r="A251" s="14">
        <v>237</v>
      </c>
      <c r="B251" s="24">
        <v>0</v>
      </c>
      <c r="C251" s="15">
        <f t="shared" si="8"/>
        <v>237</v>
      </c>
      <c r="D251" s="16">
        <f t="shared" si="9"/>
        <v>0</v>
      </c>
    </row>
    <row r="252" spans="1:4" x14ac:dyDescent="0.25">
      <c r="A252" s="14">
        <v>237.8</v>
      </c>
      <c r="B252" s="24">
        <v>0.405391</v>
      </c>
      <c r="C252" s="15">
        <f t="shared" si="8"/>
        <v>238</v>
      </c>
      <c r="D252" s="16">
        <f t="shared" si="9"/>
        <v>0.405391</v>
      </c>
    </row>
    <row r="253" spans="1:4" x14ac:dyDescent="0.25">
      <c r="A253" s="14">
        <v>238.8</v>
      </c>
      <c r="B253" s="24">
        <v>0</v>
      </c>
      <c r="C253" s="15">
        <f t="shared" si="8"/>
        <v>239</v>
      </c>
      <c r="D253" s="16">
        <f t="shared" si="9"/>
        <v>0</v>
      </c>
    </row>
    <row r="254" spans="1:4" x14ac:dyDescent="0.25">
      <c r="A254" s="14">
        <v>239.3</v>
      </c>
      <c r="B254" s="24">
        <v>1.0000000000000001E-5</v>
      </c>
      <c r="C254" s="15">
        <f t="shared" si="8"/>
        <v>239</v>
      </c>
      <c r="D254" s="16">
        <f t="shared" si="9"/>
        <v>1.0000000000000001E-5</v>
      </c>
    </row>
    <row r="255" spans="1:4" x14ac:dyDescent="0.25">
      <c r="A255" s="14">
        <v>239.9</v>
      </c>
      <c r="B255" s="24">
        <v>45.702984000000001</v>
      </c>
      <c r="C255" s="15">
        <f t="shared" si="8"/>
        <v>240</v>
      </c>
      <c r="D255" s="16">
        <f t="shared" si="9"/>
        <v>45.702984000000001</v>
      </c>
    </row>
    <row r="256" spans="1:4" x14ac:dyDescent="0.25">
      <c r="A256" s="14">
        <v>240.8</v>
      </c>
      <c r="B256" s="24">
        <v>0</v>
      </c>
      <c r="C256" s="15">
        <f t="shared" si="8"/>
        <v>241</v>
      </c>
      <c r="D256" s="16">
        <f t="shared" si="9"/>
        <v>0</v>
      </c>
    </row>
    <row r="257" spans="1:4" x14ac:dyDescent="0.25">
      <c r="A257" s="14">
        <v>241.5</v>
      </c>
      <c r="B257" s="24">
        <v>7.7000000000000001E-5</v>
      </c>
      <c r="C257" s="15">
        <f t="shared" si="8"/>
        <v>242</v>
      </c>
      <c r="D257" s="16">
        <f t="shared" si="9"/>
        <v>7.7000000000000001E-5</v>
      </c>
    </row>
    <row r="258" spans="1:4" x14ac:dyDescent="0.25">
      <c r="A258" s="14">
        <v>242.3</v>
      </c>
      <c r="B258" s="24">
        <v>0</v>
      </c>
      <c r="C258" s="15">
        <f t="shared" si="8"/>
        <v>242</v>
      </c>
      <c r="D258" s="16">
        <f t="shared" si="9"/>
        <v>0</v>
      </c>
    </row>
    <row r="259" spans="1:4" x14ac:dyDescent="0.25">
      <c r="A259" s="14">
        <v>243.2</v>
      </c>
      <c r="B259" s="24">
        <v>1.9582440000000001</v>
      </c>
      <c r="C259" s="15">
        <f t="shared" si="8"/>
        <v>243</v>
      </c>
      <c r="D259" s="16">
        <f t="shared" si="9"/>
        <v>1.9582440000000001</v>
      </c>
    </row>
    <row r="260" spans="1:4" x14ac:dyDescent="0.25">
      <c r="A260" s="14">
        <v>244.1</v>
      </c>
      <c r="B260" s="24">
        <v>1.5497E-2</v>
      </c>
      <c r="C260" s="15">
        <f t="shared" si="8"/>
        <v>244</v>
      </c>
      <c r="D260" s="16">
        <f t="shared" si="9"/>
        <v>1.5497E-2</v>
      </c>
    </row>
    <row r="261" spans="1:4" x14ac:dyDescent="0.25">
      <c r="A261" s="14">
        <v>244.9</v>
      </c>
      <c r="B261" s="24">
        <v>1.385659</v>
      </c>
      <c r="C261" s="15">
        <f t="shared" si="8"/>
        <v>245</v>
      </c>
      <c r="D261" s="16">
        <f t="shared" si="9"/>
        <v>1.385659</v>
      </c>
    </row>
    <row r="262" spans="1:4" x14ac:dyDescent="0.25">
      <c r="A262" s="14">
        <v>245.6</v>
      </c>
      <c r="B262" s="24">
        <v>44.620246999999999</v>
      </c>
      <c r="C262" s="15">
        <f t="shared" si="8"/>
        <v>246</v>
      </c>
      <c r="D262" s="16">
        <f t="shared" si="9"/>
        <v>44.620246999999999</v>
      </c>
    </row>
    <row r="263" spans="1:4" x14ac:dyDescent="0.25">
      <c r="A263" s="14">
        <v>246.4</v>
      </c>
      <c r="B263">
        <v>2.0024E-2</v>
      </c>
      <c r="C263" s="15">
        <f t="shared" si="8"/>
        <v>246</v>
      </c>
      <c r="D263" s="16">
        <f t="shared" si="9"/>
        <v>2.0024E-2</v>
      </c>
    </row>
    <row r="264" spans="1:4" x14ac:dyDescent="0.25">
      <c r="A264" s="14">
        <v>247.2</v>
      </c>
      <c r="B264" s="24">
        <v>5.1279999999999999E-2</v>
      </c>
      <c r="C264" s="15">
        <f t="shared" si="8"/>
        <v>247</v>
      </c>
      <c r="D264" s="16">
        <f t="shared" si="9"/>
        <v>5.1279999999999999E-2</v>
      </c>
    </row>
    <row r="265" spans="1:4" x14ac:dyDescent="0.25">
      <c r="A265" s="14">
        <v>248.1</v>
      </c>
      <c r="B265">
        <v>610.56420900000001</v>
      </c>
      <c r="C265" s="15">
        <f t="shared" si="8"/>
        <v>248</v>
      </c>
      <c r="D265" s="16">
        <f t="shared" si="9"/>
        <v>610.56420900000001</v>
      </c>
    </row>
    <row r="266" spans="1:4" x14ac:dyDescent="0.25">
      <c r="A266" s="14">
        <v>248.9</v>
      </c>
      <c r="B266">
        <v>331.98916600000001</v>
      </c>
      <c r="C266" s="15">
        <f t="shared" si="8"/>
        <v>249</v>
      </c>
      <c r="D266" s="16">
        <f t="shared" si="9"/>
        <v>331.98916600000001</v>
      </c>
    </row>
    <row r="267" spans="1:4" x14ac:dyDescent="0.25">
      <c r="A267" s="14">
        <v>249.6</v>
      </c>
      <c r="B267" s="24">
        <v>9.0000000000000002E-6</v>
      </c>
      <c r="C267" s="15">
        <f t="shared" si="8"/>
        <v>250</v>
      </c>
      <c r="D267" s="16">
        <f t="shared" si="9"/>
        <v>9.0000000000000002E-6</v>
      </c>
    </row>
    <row r="268" spans="1:4" x14ac:dyDescent="0.25">
      <c r="A268" s="14">
        <v>251</v>
      </c>
      <c r="B268" s="24">
        <v>63.103107000000001</v>
      </c>
      <c r="C268" s="15">
        <f t="shared" si="8"/>
        <v>251</v>
      </c>
      <c r="D268" s="16">
        <f t="shared" si="9"/>
        <v>63.103107000000001</v>
      </c>
    </row>
    <row r="269" spans="1:4" x14ac:dyDescent="0.25">
      <c r="A269" s="14">
        <v>251.9</v>
      </c>
      <c r="B269">
        <v>106.07710299999999</v>
      </c>
      <c r="C269" s="15">
        <f t="shared" si="8"/>
        <v>252</v>
      </c>
      <c r="D269" s="16">
        <f t="shared" si="9"/>
        <v>106.07710299999999</v>
      </c>
    </row>
    <row r="270" spans="1:4" x14ac:dyDescent="0.25">
      <c r="A270" s="14">
        <v>253.1</v>
      </c>
      <c r="B270" s="24">
        <v>0</v>
      </c>
      <c r="C270" s="15">
        <f t="shared" si="8"/>
        <v>253</v>
      </c>
      <c r="D270" s="16">
        <f t="shared" si="9"/>
        <v>0</v>
      </c>
    </row>
    <row r="271" spans="1:4" x14ac:dyDescent="0.25">
      <c r="A271" s="14">
        <v>253.9</v>
      </c>
      <c r="B271" s="24">
        <v>0</v>
      </c>
      <c r="C271" s="15">
        <f t="shared" si="8"/>
        <v>254</v>
      </c>
      <c r="D271" s="16">
        <f t="shared" si="9"/>
        <v>0</v>
      </c>
    </row>
    <row r="272" spans="1:4" x14ac:dyDescent="0.25">
      <c r="A272" s="14">
        <v>254.7</v>
      </c>
      <c r="B272" s="24">
        <v>0.17343500000000001</v>
      </c>
      <c r="C272" s="15">
        <f t="shared" si="8"/>
        <v>255</v>
      </c>
      <c r="D272" s="16">
        <f t="shared" si="9"/>
        <v>0.17343500000000001</v>
      </c>
    </row>
    <row r="273" spans="1:4" x14ac:dyDescent="0.25">
      <c r="A273" s="14">
        <v>256</v>
      </c>
      <c r="B273">
        <v>4.0000000000000002E-4</v>
      </c>
      <c r="C273" s="15">
        <f t="shared" si="8"/>
        <v>256</v>
      </c>
      <c r="D273" s="16">
        <f t="shared" si="9"/>
        <v>4.0000000000000002E-4</v>
      </c>
    </row>
    <row r="274" spans="1:4" x14ac:dyDescent="0.25">
      <c r="A274" s="14">
        <v>257.10000000000002</v>
      </c>
      <c r="B274" s="24">
        <v>102.624207</v>
      </c>
      <c r="C274" s="15">
        <f t="shared" si="8"/>
        <v>257</v>
      </c>
      <c r="D274" s="16">
        <f t="shared" si="9"/>
        <v>102.624207</v>
      </c>
    </row>
    <row r="275" spans="1:4" x14ac:dyDescent="0.25">
      <c r="A275" s="14">
        <v>258.10000000000002</v>
      </c>
      <c r="B275">
        <v>0.21729699999999999</v>
      </c>
    </row>
    <row r="276" spans="1:4" x14ac:dyDescent="0.25">
      <c r="A276" s="14">
        <v>258.7</v>
      </c>
      <c r="B276">
        <v>3.9999999999999998E-6</v>
      </c>
    </row>
    <row r="277" spans="1:4" x14ac:dyDescent="0.25">
      <c r="A277" s="14">
        <v>259.89999999999998</v>
      </c>
      <c r="B277">
        <v>229.55711400000001</v>
      </c>
    </row>
    <row r="278" spans="1:4" x14ac:dyDescent="0.25">
      <c r="A278" s="14">
        <v>257.3</v>
      </c>
      <c r="B278" s="24">
        <v>4.411E-3</v>
      </c>
    </row>
    <row r="279" spans="1:4" x14ac:dyDescent="0.25">
      <c r="A279" s="14">
        <v>258.3</v>
      </c>
      <c r="B279">
        <v>181.43516500000001</v>
      </c>
    </row>
    <row r="280" spans="1:4" x14ac:dyDescent="0.25">
      <c r="A280" s="14">
        <v>259</v>
      </c>
      <c r="B280">
        <v>4.3368999999999998E-2</v>
      </c>
    </row>
    <row r="281" spans="1:4" x14ac:dyDescent="0.25">
      <c r="A281" s="14">
        <v>259.89999999999998</v>
      </c>
      <c r="B281" s="24">
        <v>274.53317299999998</v>
      </c>
    </row>
    <row r="282" spans="1:4" x14ac:dyDescent="0.25">
      <c r="A282" s="14">
        <v>259.89999999999998</v>
      </c>
      <c r="B282">
        <v>122.157669</v>
      </c>
    </row>
  </sheetData>
  <conditionalFormatting sqref="L5:L11">
    <cfRule type="cellIs" dxfId="12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workbookViewId="0">
      <pane ySplit="5" topLeftCell="A6" activePane="bottomLeft" state="frozen"/>
      <selection activeCell="H30" sqref="H30"/>
      <selection pane="bottomLeft" activeCell="Q22" sqref="Q22"/>
    </sheetView>
  </sheetViews>
  <sheetFormatPr defaultRowHeight="15" x14ac:dyDescent="0.25"/>
  <cols>
    <col min="1" max="1" width="31.5703125" customWidth="1"/>
    <col min="2" max="2" width="3.140625" hidden="1" customWidth="1"/>
    <col min="3" max="3" width="7" hidden="1" customWidth="1"/>
    <col min="4" max="4" width="8.7109375" hidden="1" customWidth="1"/>
    <col min="5" max="5" width="6.42578125" bestFit="1" customWidth="1"/>
    <col min="6" max="7" width="6.140625" bestFit="1" customWidth="1"/>
    <col min="8" max="8" width="33.42578125" bestFit="1" customWidth="1"/>
    <col min="9" max="9" width="5.7109375" bestFit="1" customWidth="1"/>
    <col min="10" max="15" width="7.140625" bestFit="1" customWidth="1"/>
    <col min="16" max="16" width="4.42578125" customWidth="1"/>
    <col min="17" max="17" width="29.28515625" customWidth="1"/>
    <col min="18" max="18" width="9" style="2" bestFit="1" customWidth="1"/>
    <col min="19" max="19" width="9" style="25" bestFit="1" customWidth="1"/>
    <col min="20" max="20" width="8.85546875" style="2" bestFit="1" customWidth="1"/>
    <col min="21" max="21" width="12.28515625" style="29" bestFit="1" customWidth="1"/>
    <col min="22" max="22" width="14.140625" style="30" bestFit="1" customWidth="1"/>
    <col min="23" max="23" width="9" bestFit="1" customWidth="1"/>
    <col min="24" max="24" width="8.7109375" bestFit="1" customWidth="1"/>
    <col min="26" max="26" width="14.42578125" bestFit="1" customWidth="1"/>
    <col min="27" max="27" width="5.42578125" bestFit="1" customWidth="1"/>
    <col min="28" max="28" width="4.85546875" customWidth="1"/>
  </cols>
  <sheetData>
    <row r="1" spans="1:28" x14ac:dyDescent="0.25">
      <c r="K1" t="s">
        <v>204</v>
      </c>
      <c r="M1" t="s">
        <v>204</v>
      </c>
      <c r="N1" t="s">
        <v>204</v>
      </c>
      <c r="R1" s="2" t="s">
        <v>121</v>
      </c>
      <c r="S1" s="25" t="s">
        <v>205</v>
      </c>
      <c r="T1" s="2" t="s">
        <v>206</v>
      </c>
      <c r="U1" s="26" t="s">
        <v>207</v>
      </c>
      <c r="V1" s="27" t="s">
        <v>208</v>
      </c>
      <c r="W1" s="28"/>
      <c r="X1" s="28"/>
    </row>
    <row r="2" spans="1:28" x14ac:dyDescent="0.25">
      <c r="A2" t="s">
        <v>209</v>
      </c>
      <c r="C2" t="s">
        <v>105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J2" t="s">
        <v>215</v>
      </c>
      <c r="K2" t="s">
        <v>216</v>
      </c>
      <c r="L2" t="s">
        <v>217</v>
      </c>
      <c r="M2" t="s">
        <v>218</v>
      </c>
      <c r="N2" t="s">
        <v>219</v>
      </c>
      <c r="O2" t="s">
        <v>220</v>
      </c>
      <c r="P2" t="s">
        <v>221</v>
      </c>
      <c r="Q2" t="s">
        <v>209</v>
      </c>
      <c r="R2" s="2" t="s">
        <v>83</v>
      </c>
      <c r="T2" s="2" t="s">
        <v>222</v>
      </c>
      <c r="U2" s="26" t="s">
        <v>84</v>
      </c>
      <c r="V2" s="27" t="s">
        <v>223</v>
      </c>
      <c r="W2" t="s">
        <v>224</v>
      </c>
      <c r="X2" t="s">
        <v>225</v>
      </c>
      <c r="Z2" s="4" t="s">
        <v>97</v>
      </c>
      <c r="AA2">
        <f>85-7</f>
        <v>78</v>
      </c>
    </row>
    <row r="3" spans="1:28" x14ac:dyDescent="0.25">
      <c r="A3" t="s">
        <v>1</v>
      </c>
      <c r="C3">
        <v>1.464</v>
      </c>
      <c r="D3" t="s">
        <v>226</v>
      </c>
      <c r="E3">
        <v>50</v>
      </c>
      <c r="F3">
        <v>52</v>
      </c>
      <c r="G3">
        <v>49</v>
      </c>
      <c r="H3" t="s">
        <v>227</v>
      </c>
      <c r="I3" t="s">
        <v>228</v>
      </c>
      <c r="J3">
        <v>2</v>
      </c>
      <c r="K3">
        <v>5</v>
      </c>
      <c r="L3">
        <v>10</v>
      </c>
      <c r="M3">
        <v>20</v>
      </c>
      <c r="N3">
        <v>50</v>
      </c>
      <c r="O3">
        <v>100</v>
      </c>
      <c r="P3" t="s">
        <v>80</v>
      </c>
      <c r="Q3" t="s">
        <v>1</v>
      </c>
      <c r="R3" s="2">
        <v>1.45</v>
      </c>
      <c r="S3" s="25" t="s">
        <v>228</v>
      </c>
      <c r="T3" s="2">
        <v>3</v>
      </c>
      <c r="U3" s="29">
        <v>1.8723000000000001</v>
      </c>
      <c r="V3" s="30">
        <v>0.99991981659999996</v>
      </c>
      <c r="W3" t="b">
        <f>OR(U3&lt;20,U3="n.a.")</f>
        <v>1</v>
      </c>
      <c r="X3" t="b">
        <f>OR(V3&gt;0.99,V3=0)</f>
        <v>1</v>
      </c>
      <c r="Z3" t="s">
        <v>98</v>
      </c>
      <c r="AA3">
        <f>COUNTIF(W3:W87,"FALSE")</f>
        <v>0</v>
      </c>
      <c r="AB3">
        <f>COUNTIF(X3:X87,"FALSE")</f>
        <v>0</v>
      </c>
    </row>
    <row r="4" spans="1:28" x14ac:dyDescent="0.25">
      <c r="A4" t="s">
        <v>229</v>
      </c>
      <c r="C4">
        <v>1.57</v>
      </c>
      <c r="D4" t="s">
        <v>226</v>
      </c>
      <c r="E4">
        <v>62</v>
      </c>
      <c r="F4">
        <v>64</v>
      </c>
      <c r="G4">
        <v>61</v>
      </c>
      <c r="H4" t="s">
        <v>227</v>
      </c>
      <c r="I4" t="s">
        <v>228</v>
      </c>
      <c r="J4">
        <v>2</v>
      </c>
      <c r="K4">
        <v>2</v>
      </c>
      <c r="L4">
        <v>10</v>
      </c>
      <c r="M4">
        <v>20</v>
      </c>
      <c r="N4">
        <v>50</v>
      </c>
      <c r="O4">
        <v>100</v>
      </c>
      <c r="P4" t="s">
        <v>80</v>
      </c>
      <c r="Q4" t="s">
        <v>2</v>
      </c>
      <c r="R4" s="2">
        <v>1.55</v>
      </c>
      <c r="S4" s="25" t="s">
        <v>228</v>
      </c>
      <c r="T4" s="2">
        <v>3</v>
      </c>
      <c r="U4" s="29">
        <v>1.8194999999999999</v>
      </c>
      <c r="V4" s="31">
        <v>0.99992428970000002</v>
      </c>
      <c r="W4" t="b">
        <f t="shared" ref="W4:W67" si="0">OR(U4&lt;20,U4="n.a.")</f>
        <v>1</v>
      </c>
      <c r="X4" t="b">
        <f t="shared" ref="X4:X67" si="1">OR(V4&gt;0.99,V4=0)</f>
        <v>1</v>
      </c>
      <c r="Z4" t="s">
        <v>99</v>
      </c>
      <c r="AA4">
        <f>0.1*AA2</f>
        <v>7.8000000000000007</v>
      </c>
    </row>
    <row r="5" spans="1:28" s="9" customFormat="1" x14ac:dyDescent="0.25">
      <c r="A5" t="s">
        <v>3</v>
      </c>
      <c r="B5"/>
      <c r="C5">
        <v>1.8320000000000001</v>
      </c>
      <c r="D5" t="s">
        <v>230</v>
      </c>
      <c r="E5">
        <v>94</v>
      </c>
      <c r="F5">
        <v>96</v>
      </c>
      <c r="G5">
        <v>93</v>
      </c>
      <c r="H5" t="s">
        <v>227</v>
      </c>
      <c r="I5" t="s">
        <v>228</v>
      </c>
      <c r="J5">
        <v>2</v>
      </c>
      <c r="K5">
        <v>2</v>
      </c>
      <c r="L5">
        <v>10</v>
      </c>
      <c r="M5">
        <v>20</v>
      </c>
      <c r="N5">
        <v>50</v>
      </c>
      <c r="O5">
        <v>100</v>
      </c>
      <c r="P5" t="s">
        <v>80</v>
      </c>
      <c r="Q5" t="s">
        <v>3</v>
      </c>
      <c r="R5" s="10">
        <v>1.83</v>
      </c>
      <c r="S5" s="10" t="s">
        <v>228</v>
      </c>
      <c r="T5" s="10">
        <v>3</v>
      </c>
      <c r="U5" s="32">
        <v>2.677</v>
      </c>
      <c r="V5" s="30">
        <v>0.99975597579999997</v>
      </c>
      <c r="W5" t="b">
        <f t="shared" si="0"/>
        <v>1</v>
      </c>
      <c r="X5" t="b">
        <f t="shared" si="1"/>
        <v>1</v>
      </c>
      <c r="Z5" s="7" t="s">
        <v>0</v>
      </c>
      <c r="AA5" s="6" t="b">
        <f>(AA3+AB3)&lt;AA4</f>
        <v>1</v>
      </c>
    </row>
    <row r="6" spans="1:28" x14ac:dyDescent="0.25">
      <c r="A6" s="9" t="s">
        <v>4</v>
      </c>
      <c r="B6" s="9"/>
      <c r="C6" s="9">
        <v>1.9590000000000001</v>
      </c>
      <c r="D6" s="9" t="s">
        <v>226</v>
      </c>
      <c r="E6" s="9">
        <v>64</v>
      </c>
      <c r="F6" s="9">
        <v>66</v>
      </c>
      <c r="G6" s="9">
        <v>49</v>
      </c>
      <c r="H6" s="9" t="s">
        <v>227</v>
      </c>
      <c r="I6" s="9" t="s">
        <v>228</v>
      </c>
      <c r="J6" s="9">
        <v>2</v>
      </c>
      <c r="K6" s="9">
        <v>2</v>
      </c>
      <c r="L6" s="9">
        <v>10</v>
      </c>
      <c r="M6" s="9">
        <v>20</v>
      </c>
      <c r="N6" s="9">
        <v>50</v>
      </c>
      <c r="O6" s="9">
        <v>100</v>
      </c>
      <c r="P6" t="s">
        <v>80</v>
      </c>
      <c r="Q6" t="s">
        <v>4</v>
      </c>
      <c r="R6" s="2">
        <v>1.94</v>
      </c>
      <c r="S6" s="25" t="s">
        <v>228</v>
      </c>
      <c r="T6" s="2">
        <v>3</v>
      </c>
      <c r="U6" s="29">
        <v>1.3642000000000001</v>
      </c>
      <c r="V6" s="30">
        <v>0.99995893690000004</v>
      </c>
      <c r="W6" t="b">
        <f t="shared" si="0"/>
        <v>1</v>
      </c>
      <c r="X6" t="b">
        <f t="shared" si="1"/>
        <v>1</v>
      </c>
    </row>
    <row r="7" spans="1:28" x14ac:dyDescent="0.25">
      <c r="A7" t="s">
        <v>5</v>
      </c>
      <c r="C7">
        <v>2.1960000000000002</v>
      </c>
      <c r="D7" t="s">
        <v>226</v>
      </c>
      <c r="E7">
        <v>101</v>
      </c>
      <c r="F7">
        <v>103</v>
      </c>
      <c r="G7">
        <v>105</v>
      </c>
      <c r="H7" t="s">
        <v>227</v>
      </c>
      <c r="I7" t="s">
        <v>228</v>
      </c>
      <c r="J7">
        <v>2</v>
      </c>
      <c r="K7">
        <v>2</v>
      </c>
      <c r="L7">
        <v>10</v>
      </c>
      <c r="M7">
        <v>20</v>
      </c>
      <c r="N7">
        <v>50</v>
      </c>
      <c r="O7">
        <v>100</v>
      </c>
      <c r="P7" t="s">
        <v>80</v>
      </c>
      <c r="Q7" t="s">
        <v>5</v>
      </c>
      <c r="R7" s="2">
        <v>2.1800000000000002</v>
      </c>
      <c r="S7" s="25" t="s">
        <v>228</v>
      </c>
      <c r="T7" s="2">
        <v>3</v>
      </c>
      <c r="U7" s="29">
        <v>1.2226999999999999</v>
      </c>
      <c r="V7" s="30">
        <v>0.99996579279999998</v>
      </c>
      <c r="W7" t="b">
        <f t="shared" si="0"/>
        <v>1</v>
      </c>
      <c r="X7" t="b">
        <f t="shared" si="1"/>
        <v>1</v>
      </c>
    </row>
    <row r="8" spans="1:28" x14ac:dyDescent="0.25">
      <c r="A8" t="s">
        <v>6</v>
      </c>
      <c r="C8">
        <v>2.5459999999999998</v>
      </c>
      <c r="D8" t="s">
        <v>231</v>
      </c>
      <c r="E8">
        <v>59</v>
      </c>
      <c r="F8">
        <v>74</v>
      </c>
      <c r="G8">
        <v>45</v>
      </c>
      <c r="H8" t="s">
        <v>227</v>
      </c>
      <c r="I8" t="s">
        <v>228</v>
      </c>
      <c r="J8">
        <v>2</v>
      </c>
      <c r="K8">
        <v>2</v>
      </c>
      <c r="L8">
        <v>10</v>
      </c>
      <c r="M8">
        <v>20</v>
      </c>
      <c r="N8">
        <v>50</v>
      </c>
      <c r="O8">
        <v>100</v>
      </c>
      <c r="P8" t="s">
        <v>80</v>
      </c>
      <c r="Q8" t="s">
        <v>6</v>
      </c>
      <c r="R8" s="2">
        <v>2.5</v>
      </c>
      <c r="S8" s="25" t="s">
        <v>228</v>
      </c>
      <c r="T8" s="2">
        <v>3</v>
      </c>
      <c r="U8" s="29">
        <v>0.1497</v>
      </c>
      <c r="V8" s="30">
        <v>0.99999948319999998</v>
      </c>
      <c r="W8" t="b">
        <f t="shared" si="0"/>
        <v>1</v>
      </c>
      <c r="X8" t="b">
        <f t="shared" si="1"/>
        <v>1</v>
      </c>
    </row>
    <row r="9" spans="1:28" x14ac:dyDescent="0.25">
      <c r="A9" t="s">
        <v>7</v>
      </c>
      <c r="C9">
        <v>2.7639999999999998</v>
      </c>
      <c r="D9" t="s">
        <v>232</v>
      </c>
      <c r="E9">
        <v>61</v>
      </c>
      <c r="F9">
        <v>96</v>
      </c>
      <c r="G9">
        <v>98</v>
      </c>
      <c r="H9" t="s">
        <v>227</v>
      </c>
      <c r="I9" t="s">
        <v>228</v>
      </c>
      <c r="J9">
        <v>2</v>
      </c>
      <c r="K9">
        <v>2</v>
      </c>
      <c r="L9">
        <v>10</v>
      </c>
      <c r="M9">
        <v>20</v>
      </c>
      <c r="N9">
        <v>50</v>
      </c>
      <c r="O9">
        <v>100</v>
      </c>
      <c r="P9" t="s">
        <v>80</v>
      </c>
      <c r="Q9" t="s">
        <v>7</v>
      </c>
      <c r="R9" s="2">
        <v>2.73</v>
      </c>
      <c r="S9" s="25" t="s">
        <v>228</v>
      </c>
      <c r="T9" s="2">
        <v>3</v>
      </c>
      <c r="U9" s="29">
        <v>1.6632</v>
      </c>
      <c r="V9" s="30">
        <v>0.99993793509999995</v>
      </c>
      <c r="W9" t="b">
        <f t="shared" si="0"/>
        <v>1</v>
      </c>
      <c r="X9" t="b">
        <f t="shared" si="1"/>
        <v>1</v>
      </c>
    </row>
    <row r="10" spans="1:28" x14ac:dyDescent="0.25">
      <c r="A10" t="s">
        <v>8</v>
      </c>
      <c r="C10">
        <v>2.831</v>
      </c>
      <c r="D10" t="s">
        <v>233</v>
      </c>
      <c r="E10">
        <v>43</v>
      </c>
      <c r="F10">
        <v>58</v>
      </c>
      <c r="G10">
        <v>42</v>
      </c>
      <c r="H10" t="s">
        <v>227</v>
      </c>
      <c r="I10" t="s">
        <v>234</v>
      </c>
      <c r="J10">
        <v>3.6</v>
      </c>
      <c r="K10">
        <v>9</v>
      </c>
      <c r="L10">
        <v>18</v>
      </c>
      <c r="M10">
        <v>36</v>
      </c>
      <c r="N10">
        <v>90</v>
      </c>
      <c r="O10">
        <v>180</v>
      </c>
      <c r="P10" t="s">
        <v>80</v>
      </c>
      <c r="Q10" t="s">
        <v>8</v>
      </c>
      <c r="R10" s="2">
        <v>2.82</v>
      </c>
      <c r="S10" s="25" t="s">
        <v>228</v>
      </c>
      <c r="T10" s="2">
        <v>3</v>
      </c>
      <c r="U10" s="29">
        <v>0.38519999999999999</v>
      </c>
      <c r="V10" s="30">
        <v>0.99999673040000003</v>
      </c>
      <c r="W10" t="b">
        <f t="shared" si="0"/>
        <v>1</v>
      </c>
      <c r="X10" t="b">
        <f t="shared" si="1"/>
        <v>1</v>
      </c>
    </row>
    <row r="11" spans="1:28" x14ac:dyDescent="0.25">
      <c r="A11" t="s">
        <v>9</v>
      </c>
      <c r="C11">
        <v>2.9159999999999999</v>
      </c>
      <c r="D11" t="s">
        <v>226</v>
      </c>
      <c r="E11">
        <v>142</v>
      </c>
      <c r="F11">
        <v>127</v>
      </c>
      <c r="G11">
        <v>141</v>
      </c>
      <c r="H11" t="s">
        <v>227</v>
      </c>
      <c r="I11" t="s">
        <v>228</v>
      </c>
      <c r="J11">
        <v>2</v>
      </c>
      <c r="K11">
        <v>2</v>
      </c>
      <c r="L11">
        <v>10</v>
      </c>
      <c r="M11">
        <v>20</v>
      </c>
      <c r="N11">
        <v>50</v>
      </c>
      <c r="O11">
        <v>100</v>
      </c>
      <c r="P11" t="s">
        <v>80</v>
      </c>
      <c r="Q11" t="s">
        <v>9</v>
      </c>
      <c r="R11" s="2">
        <v>2.89</v>
      </c>
      <c r="S11" s="25" t="s">
        <v>228</v>
      </c>
      <c r="T11" s="2">
        <v>3</v>
      </c>
      <c r="U11" s="29">
        <v>0.77600000000000002</v>
      </c>
      <c r="V11" s="30">
        <v>0.99998805530000001</v>
      </c>
      <c r="W11" t="b">
        <f t="shared" si="0"/>
        <v>1</v>
      </c>
      <c r="X11" t="b">
        <f t="shared" si="1"/>
        <v>1</v>
      </c>
    </row>
    <row r="12" spans="1:28" x14ac:dyDescent="0.25">
      <c r="A12" t="s">
        <v>10</v>
      </c>
      <c r="C12">
        <v>2.9790000000000001</v>
      </c>
      <c r="D12" t="s">
        <v>226</v>
      </c>
      <c r="E12">
        <v>76</v>
      </c>
      <c r="F12">
        <v>78</v>
      </c>
      <c r="H12" t="s">
        <v>227</v>
      </c>
      <c r="I12" t="s">
        <v>228</v>
      </c>
      <c r="J12">
        <v>2</v>
      </c>
      <c r="K12">
        <v>2</v>
      </c>
      <c r="L12">
        <v>10</v>
      </c>
      <c r="M12">
        <v>20</v>
      </c>
      <c r="N12">
        <v>50</v>
      </c>
      <c r="O12">
        <v>100</v>
      </c>
      <c r="P12" t="s">
        <v>80</v>
      </c>
      <c r="Q12" t="s">
        <v>10</v>
      </c>
      <c r="R12" s="2">
        <v>2.95</v>
      </c>
      <c r="S12" s="25" t="s">
        <v>228</v>
      </c>
      <c r="T12" s="2">
        <v>3</v>
      </c>
      <c r="U12" s="29">
        <v>1.5412999999999999</v>
      </c>
      <c r="V12" s="30">
        <v>0.99994653349999996</v>
      </c>
      <c r="W12" t="b">
        <f t="shared" si="0"/>
        <v>1</v>
      </c>
      <c r="X12" t="b">
        <f t="shared" si="1"/>
        <v>1</v>
      </c>
    </row>
    <row r="13" spans="1:28" x14ac:dyDescent="0.25">
      <c r="A13" t="s">
        <v>11</v>
      </c>
      <c r="C13">
        <v>3.2490000000000001</v>
      </c>
      <c r="D13" t="s">
        <v>235</v>
      </c>
      <c r="E13">
        <v>41</v>
      </c>
      <c r="F13">
        <v>39</v>
      </c>
      <c r="G13">
        <v>76</v>
      </c>
      <c r="H13" t="s">
        <v>227</v>
      </c>
      <c r="I13" t="s">
        <v>228</v>
      </c>
      <c r="J13">
        <v>2</v>
      </c>
      <c r="K13">
        <v>2</v>
      </c>
      <c r="L13">
        <v>10</v>
      </c>
      <c r="M13">
        <v>20</v>
      </c>
      <c r="N13">
        <v>50</v>
      </c>
      <c r="O13">
        <v>100</v>
      </c>
      <c r="P13" t="s">
        <v>80</v>
      </c>
      <c r="Q13" t="s">
        <v>11</v>
      </c>
      <c r="R13" s="2">
        <v>3.19</v>
      </c>
      <c r="S13" s="25" t="s">
        <v>228</v>
      </c>
      <c r="T13" s="2">
        <v>3</v>
      </c>
      <c r="U13" s="29">
        <v>0.33739999999999998</v>
      </c>
      <c r="V13" s="30">
        <v>0.99999754860000001</v>
      </c>
      <c r="W13" t="b">
        <f t="shared" si="0"/>
        <v>1</v>
      </c>
      <c r="X13" t="b">
        <f t="shared" si="1"/>
        <v>1</v>
      </c>
    </row>
    <row r="14" spans="1:28" x14ac:dyDescent="0.25">
      <c r="A14" t="s">
        <v>12</v>
      </c>
      <c r="C14">
        <v>3.3969999999999998</v>
      </c>
      <c r="D14" t="s">
        <v>235</v>
      </c>
      <c r="E14">
        <v>49</v>
      </c>
      <c r="F14">
        <v>84</v>
      </c>
      <c r="G14">
        <v>86</v>
      </c>
      <c r="H14" t="s">
        <v>227</v>
      </c>
      <c r="I14" t="s">
        <v>228</v>
      </c>
      <c r="J14">
        <v>2</v>
      </c>
      <c r="K14">
        <v>2</v>
      </c>
      <c r="L14">
        <v>10</v>
      </c>
      <c r="M14">
        <v>20</v>
      </c>
      <c r="N14">
        <v>50</v>
      </c>
      <c r="O14">
        <v>100</v>
      </c>
      <c r="P14" t="s">
        <v>80</v>
      </c>
      <c r="Q14" t="s">
        <v>12</v>
      </c>
      <c r="R14" s="2">
        <v>3.35</v>
      </c>
      <c r="S14" s="25" t="s">
        <v>228</v>
      </c>
      <c r="T14" s="2">
        <v>3</v>
      </c>
      <c r="U14" s="29">
        <v>2.9453999999999998</v>
      </c>
      <c r="V14" s="30">
        <v>0.99978447960000005</v>
      </c>
      <c r="W14" t="b">
        <f t="shared" si="0"/>
        <v>1</v>
      </c>
      <c r="X14" t="b">
        <f t="shared" si="1"/>
        <v>1</v>
      </c>
    </row>
    <row r="15" spans="1:28" x14ac:dyDescent="0.25">
      <c r="A15" t="s">
        <v>13</v>
      </c>
      <c r="C15">
        <v>3.6779999999999999</v>
      </c>
      <c r="D15" t="s">
        <v>235</v>
      </c>
      <c r="E15">
        <v>61</v>
      </c>
      <c r="F15">
        <v>96</v>
      </c>
      <c r="G15">
        <v>98</v>
      </c>
      <c r="H15" t="s">
        <v>227</v>
      </c>
      <c r="I15" t="s">
        <v>228</v>
      </c>
      <c r="J15">
        <v>2</v>
      </c>
      <c r="K15">
        <v>2</v>
      </c>
      <c r="L15">
        <v>10</v>
      </c>
      <c r="M15">
        <v>20</v>
      </c>
      <c r="N15">
        <v>50</v>
      </c>
      <c r="O15">
        <v>100</v>
      </c>
      <c r="P15" t="s">
        <v>80</v>
      </c>
      <c r="Q15" t="s">
        <v>13</v>
      </c>
      <c r="R15" s="2">
        <v>3.68</v>
      </c>
      <c r="S15" s="25" t="s">
        <v>228</v>
      </c>
      <c r="T15" s="2">
        <v>3</v>
      </c>
      <c r="U15" s="29">
        <v>0.72670000000000001</v>
      </c>
      <c r="V15" s="30">
        <v>0.99998850309999998</v>
      </c>
      <c r="W15" t="b">
        <f t="shared" si="0"/>
        <v>1</v>
      </c>
      <c r="X15" t="b">
        <f t="shared" si="1"/>
        <v>1</v>
      </c>
    </row>
    <row r="16" spans="1:28" x14ac:dyDescent="0.25">
      <c r="A16" t="s">
        <v>236</v>
      </c>
      <c r="C16">
        <v>3.702</v>
      </c>
      <c r="D16" t="s">
        <v>235</v>
      </c>
      <c r="E16">
        <v>73</v>
      </c>
      <c r="F16">
        <v>41</v>
      </c>
      <c r="G16">
        <v>57</v>
      </c>
      <c r="H16" t="s">
        <v>227</v>
      </c>
      <c r="I16" t="s">
        <v>228</v>
      </c>
      <c r="J16">
        <v>2</v>
      </c>
      <c r="K16">
        <v>2</v>
      </c>
      <c r="L16">
        <v>10</v>
      </c>
      <c r="M16">
        <v>20</v>
      </c>
      <c r="N16">
        <v>50</v>
      </c>
      <c r="O16">
        <v>100</v>
      </c>
      <c r="P16" t="s">
        <v>80</v>
      </c>
      <c r="Q16" t="s">
        <v>14</v>
      </c>
      <c r="R16" s="2">
        <v>3.69</v>
      </c>
      <c r="S16" s="25" t="s">
        <v>228</v>
      </c>
      <c r="T16" s="2">
        <v>3</v>
      </c>
      <c r="U16" s="29">
        <v>0.14399999999999999</v>
      </c>
      <c r="V16" s="30">
        <v>0.9999995357</v>
      </c>
      <c r="W16" t="b">
        <f t="shared" si="0"/>
        <v>1</v>
      </c>
      <c r="X16" t="b">
        <f t="shared" si="1"/>
        <v>1</v>
      </c>
    </row>
    <row r="17" spans="1:35" x14ac:dyDescent="0.25">
      <c r="A17" t="s">
        <v>15</v>
      </c>
      <c r="C17">
        <v>4.1920000000000002</v>
      </c>
      <c r="D17" t="s">
        <v>231</v>
      </c>
      <c r="E17">
        <v>63</v>
      </c>
      <c r="F17">
        <v>65</v>
      </c>
      <c r="G17">
        <v>83</v>
      </c>
      <c r="H17" t="s">
        <v>227</v>
      </c>
      <c r="I17" t="s">
        <v>228</v>
      </c>
      <c r="J17">
        <v>2</v>
      </c>
      <c r="K17">
        <v>2</v>
      </c>
      <c r="L17">
        <v>10</v>
      </c>
      <c r="M17">
        <v>20</v>
      </c>
      <c r="N17">
        <v>50</v>
      </c>
      <c r="O17">
        <v>100</v>
      </c>
      <c r="P17" t="s">
        <v>80</v>
      </c>
      <c r="Q17" t="s">
        <v>15</v>
      </c>
      <c r="R17" s="2">
        <v>4.1900000000000004</v>
      </c>
      <c r="S17" s="25" t="s">
        <v>228</v>
      </c>
      <c r="T17" s="2">
        <v>3</v>
      </c>
      <c r="U17" s="29">
        <v>1.0296000000000001</v>
      </c>
      <c r="V17" s="30">
        <v>0.99997603759999998</v>
      </c>
      <c r="W17" t="b">
        <f t="shared" si="0"/>
        <v>1</v>
      </c>
      <c r="X17" t="b">
        <f t="shared" si="1"/>
        <v>1</v>
      </c>
    </row>
    <row r="18" spans="1:35" x14ac:dyDescent="0.25">
      <c r="A18" t="s">
        <v>17</v>
      </c>
      <c r="C18">
        <v>4.8099999999999996</v>
      </c>
      <c r="D18" t="s">
        <v>237</v>
      </c>
      <c r="E18">
        <v>61</v>
      </c>
      <c r="F18">
        <v>96</v>
      </c>
      <c r="G18">
        <v>98</v>
      </c>
      <c r="H18" t="s">
        <v>227</v>
      </c>
      <c r="I18" t="s">
        <v>228</v>
      </c>
      <c r="J18">
        <v>2</v>
      </c>
      <c r="K18">
        <v>2</v>
      </c>
      <c r="L18">
        <v>10</v>
      </c>
      <c r="M18">
        <v>20</v>
      </c>
      <c r="N18">
        <v>50</v>
      </c>
      <c r="O18">
        <v>100</v>
      </c>
      <c r="P18" t="s">
        <v>80</v>
      </c>
      <c r="Q18" t="s">
        <v>16</v>
      </c>
      <c r="R18" s="2">
        <v>4.8099999999999996</v>
      </c>
      <c r="S18" s="25" t="s">
        <v>228</v>
      </c>
      <c r="T18" s="2">
        <v>3</v>
      </c>
      <c r="U18" s="29">
        <v>1.0391999999999999</v>
      </c>
      <c r="V18" s="30">
        <v>0.99997721640000004</v>
      </c>
      <c r="W18" t="b">
        <f t="shared" si="0"/>
        <v>1</v>
      </c>
      <c r="X18" t="b">
        <f t="shared" si="1"/>
        <v>1</v>
      </c>
    </row>
    <row r="19" spans="1:35" x14ac:dyDescent="0.25">
      <c r="A19" t="s">
        <v>16</v>
      </c>
      <c r="C19">
        <v>4.8330000000000002</v>
      </c>
      <c r="D19" t="s">
        <v>237</v>
      </c>
      <c r="E19">
        <v>77</v>
      </c>
      <c r="F19">
        <v>41</v>
      </c>
      <c r="G19">
        <v>79</v>
      </c>
      <c r="H19" t="s">
        <v>227</v>
      </c>
      <c r="I19" t="s">
        <v>228</v>
      </c>
      <c r="J19">
        <v>2</v>
      </c>
      <c r="K19">
        <v>2</v>
      </c>
      <c r="L19">
        <v>10</v>
      </c>
      <c r="M19">
        <v>20</v>
      </c>
      <c r="N19">
        <v>50</v>
      </c>
      <c r="O19">
        <v>100</v>
      </c>
      <c r="P19" t="s">
        <v>80</v>
      </c>
      <c r="Q19" t="s">
        <v>17</v>
      </c>
      <c r="R19" s="2">
        <v>4.82</v>
      </c>
      <c r="S19" s="25" t="s">
        <v>228</v>
      </c>
      <c r="T19" s="2">
        <v>3</v>
      </c>
      <c r="U19" s="29">
        <v>0.59370000000000001</v>
      </c>
      <c r="V19" s="30">
        <v>0.9999923034</v>
      </c>
      <c r="W19" t="b">
        <f t="shared" si="0"/>
        <v>1</v>
      </c>
      <c r="X19" t="b">
        <f t="shared" si="1"/>
        <v>1</v>
      </c>
    </row>
    <row r="20" spans="1:35" x14ac:dyDescent="0.25">
      <c r="A20" t="s">
        <v>18</v>
      </c>
      <c r="C20">
        <v>4.8659999999999997</v>
      </c>
      <c r="D20" t="s">
        <v>237</v>
      </c>
      <c r="E20">
        <v>43</v>
      </c>
      <c r="F20">
        <v>72</v>
      </c>
      <c r="G20">
        <v>57</v>
      </c>
      <c r="H20" t="s">
        <v>227</v>
      </c>
      <c r="I20" t="s">
        <v>234</v>
      </c>
      <c r="J20">
        <v>3.6</v>
      </c>
      <c r="K20">
        <v>9</v>
      </c>
      <c r="L20">
        <v>18</v>
      </c>
      <c r="M20">
        <v>36</v>
      </c>
      <c r="N20">
        <v>90</v>
      </c>
      <c r="O20">
        <v>180</v>
      </c>
      <c r="P20" t="s">
        <v>80</v>
      </c>
      <c r="Q20" t="s">
        <v>18</v>
      </c>
      <c r="R20" s="2">
        <v>4.84</v>
      </c>
      <c r="S20" s="25" t="s">
        <v>228</v>
      </c>
      <c r="T20" s="2">
        <v>3</v>
      </c>
      <c r="U20" s="29">
        <v>0.50860000000000005</v>
      </c>
      <c r="V20" s="30">
        <v>0.99999441040000003</v>
      </c>
      <c r="W20" t="b">
        <f t="shared" si="0"/>
        <v>1</v>
      </c>
      <c r="X20" t="b">
        <f t="shared" si="1"/>
        <v>1</v>
      </c>
    </row>
    <row r="21" spans="1:35" x14ac:dyDescent="0.25">
      <c r="A21" t="s">
        <v>19</v>
      </c>
      <c r="C21">
        <v>4.97</v>
      </c>
      <c r="D21" t="s">
        <v>237</v>
      </c>
      <c r="E21">
        <v>55</v>
      </c>
      <c r="F21">
        <v>85</v>
      </c>
      <c r="G21">
        <v>42</v>
      </c>
      <c r="H21" t="s">
        <v>227</v>
      </c>
      <c r="I21" t="s">
        <v>228</v>
      </c>
      <c r="J21">
        <v>2</v>
      </c>
      <c r="K21">
        <v>2</v>
      </c>
      <c r="L21">
        <v>10</v>
      </c>
      <c r="M21">
        <v>20</v>
      </c>
      <c r="N21">
        <v>50</v>
      </c>
      <c r="O21">
        <v>100</v>
      </c>
      <c r="P21" t="s">
        <v>80</v>
      </c>
      <c r="Q21" t="s">
        <v>19</v>
      </c>
      <c r="R21" s="2">
        <v>4.9400000000000004</v>
      </c>
      <c r="S21" s="25" t="s">
        <v>228</v>
      </c>
      <c r="T21" s="2">
        <v>3</v>
      </c>
      <c r="U21" s="29">
        <v>0.95340000000000003</v>
      </c>
      <c r="V21" s="30">
        <v>0.99998045369999999</v>
      </c>
      <c r="W21" t="b">
        <f t="shared" si="0"/>
        <v>1</v>
      </c>
      <c r="X21" t="b">
        <f t="shared" si="1"/>
        <v>1</v>
      </c>
    </row>
    <row r="22" spans="1:35" x14ac:dyDescent="0.25">
      <c r="A22" t="s">
        <v>20</v>
      </c>
      <c r="C22">
        <v>5.0819999999999999</v>
      </c>
      <c r="D22" t="s">
        <v>237</v>
      </c>
      <c r="E22">
        <v>49</v>
      </c>
      <c r="F22">
        <v>130</v>
      </c>
      <c r="G22">
        <v>128</v>
      </c>
      <c r="H22" t="s">
        <v>227</v>
      </c>
      <c r="I22" t="s">
        <v>228</v>
      </c>
      <c r="J22">
        <v>2</v>
      </c>
      <c r="K22">
        <v>2</v>
      </c>
      <c r="L22">
        <v>10</v>
      </c>
      <c r="M22">
        <v>20</v>
      </c>
      <c r="N22">
        <v>50</v>
      </c>
      <c r="O22">
        <v>100</v>
      </c>
      <c r="P22" t="s">
        <v>80</v>
      </c>
      <c r="Q22" t="s">
        <v>21</v>
      </c>
      <c r="R22" s="2">
        <v>5.0599999999999996</v>
      </c>
      <c r="S22" s="25" t="s">
        <v>228</v>
      </c>
      <c r="T22" s="2">
        <v>3</v>
      </c>
      <c r="U22" s="29">
        <v>1.0837000000000001</v>
      </c>
      <c r="V22" s="30">
        <v>0.99997405610000001</v>
      </c>
      <c r="W22" t="b">
        <f t="shared" si="0"/>
        <v>1</v>
      </c>
      <c r="X22" t="b">
        <f t="shared" si="1"/>
        <v>1</v>
      </c>
    </row>
    <row r="23" spans="1:35" x14ac:dyDescent="0.25">
      <c r="A23" t="s">
        <v>238</v>
      </c>
      <c r="C23">
        <v>5.0860000000000003</v>
      </c>
      <c r="D23" t="s">
        <v>237</v>
      </c>
      <c r="E23">
        <v>67</v>
      </c>
      <c r="F23">
        <v>52</v>
      </c>
      <c r="G23">
        <v>40</v>
      </c>
      <c r="H23" t="s">
        <v>227</v>
      </c>
      <c r="I23" t="s">
        <v>228</v>
      </c>
      <c r="J23">
        <v>2</v>
      </c>
      <c r="K23">
        <v>2</v>
      </c>
      <c r="L23">
        <v>10</v>
      </c>
      <c r="M23">
        <v>20</v>
      </c>
      <c r="N23">
        <v>50</v>
      </c>
      <c r="O23">
        <v>100</v>
      </c>
      <c r="P23" t="s">
        <v>80</v>
      </c>
      <c r="Q23" t="s">
        <v>20</v>
      </c>
      <c r="R23" s="2">
        <v>5.07</v>
      </c>
      <c r="S23" s="25" t="s">
        <v>228</v>
      </c>
      <c r="T23" s="2">
        <v>3</v>
      </c>
      <c r="U23" s="29">
        <v>0.37440000000000001</v>
      </c>
      <c r="V23" s="30">
        <v>0.99999686070000005</v>
      </c>
      <c r="W23" t="b">
        <f t="shared" si="0"/>
        <v>1</v>
      </c>
      <c r="X23" t="b">
        <f t="shared" si="1"/>
        <v>1</v>
      </c>
    </row>
    <row r="24" spans="1:35" x14ac:dyDescent="0.25">
      <c r="A24" t="s">
        <v>22</v>
      </c>
      <c r="C24">
        <v>5.09</v>
      </c>
      <c r="D24" t="s">
        <v>237</v>
      </c>
      <c r="E24">
        <v>42</v>
      </c>
      <c r="F24">
        <v>72</v>
      </c>
      <c r="G24">
        <v>71</v>
      </c>
      <c r="H24" t="s">
        <v>227</v>
      </c>
      <c r="I24" t="s">
        <v>228</v>
      </c>
      <c r="J24">
        <v>2</v>
      </c>
      <c r="K24">
        <v>2</v>
      </c>
      <c r="L24">
        <v>10</v>
      </c>
      <c r="M24">
        <v>20</v>
      </c>
      <c r="N24">
        <v>50</v>
      </c>
      <c r="O24">
        <v>100</v>
      </c>
      <c r="P24" t="s">
        <v>80</v>
      </c>
      <c r="Q24" t="s">
        <v>22</v>
      </c>
      <c r="R24" s="2">
        <v>5.08</v>
      </c>
      <c r="S24" s="25" t="s">
        <v>228</v>
      </c>
      <c r="T24" s="2">
        <v>3</v>
      </c>
      <c r="U24" s="29">
        <v>0.31630000000000003</v>
      </c>
      <c r="V24" s="30">
        <v>0.99999775020000004</v>
      </c>
      <c r="W24" t="b">
        <f t="shared" si="0"/>
        <v>1</v>
      </c>
      <c r="X24" t="b">
        <f t="shared" si="1"/>
        <v>1</v>
      </c>
    </row>
    <row r="25" spans="1:35" x14ac:dyDescent="0.25">
      <c r="A25" t="s">
        <v>23</v>
      </c>
      <c r="C25">
        <v>5.1980000000000004</v>
      </c>
      <c r="D25" t="s">
        <v>237</v>
      </c>
      <c r="E25">
        <v>83</v>
      </c>
      <c r="F25">
        <v>85</v>
      </c>
      <c r="G25">
        <v>47</v>
      </c>
      <c r="H25" t="s">
        <v>227</v>
      </c>
      <c r="I25" t="s">
        <v>228</v>
      </c>
      <c r="J25">
        <v>2</v>
      </c>
      <c r="K25">
        <v>2</v>
      </c>
      <c r="L25">
        <v>10</v>
      </c>
      <c r="M25">
        <v>20</v>
      </c>
      <c r="N25">
        <v>50</v>
      </c>
      <c r="O25">
        <v>100</v>
      </c>
      <c r="P25" t="s">
        <v>80</v>
      </c>
      <c r="Q25" t="s">
        <v>23</v>
      </c>
      <c r="R25" s="2">
        <v>5.2</v>
      </c>
      <c r="S25" s="25" t="s">
        <v>228</v>
      </c>
      <c r="T25" s="2">
        <v>3</v>
      </c>
      <c r="U25" s="29">
        <v>0.95489999999999997</v>
      </c>
      <c r="V25" s="30">
        <v>0.99997896180000001</v>
      </c>
      <c r="W25" t="b">
        <f t="shared" si="0"/>
        <v>1</v>
      </c>
      <c r="X25" t="b">
        <f t="shared" si="1"/>
        <v>1</v>
      </c>
    </row>
    <row r="26" spans="1:35" x14ac:dyDescent="0.25">
      <c r="A26" t="s">
        <v>24</v>
      </c>
      <c r="C26">
        <v>5.3550000000000004</v>
      </c>
      <c r="D26" t="s">
        <v>226</v>
      </c>
      <c r="E26">
        <v>97</v>
      </c>
      <c r="F26">
        <v>99</v>
      </c>
      <c r="G26">
        <v>61</v>
      </c>
      <c r="H26" t="s">
        <v>239</v>
      </c>
      <c r="I26" t="s">
        <v>228</v>
      </c>
      <c r="J26">
        <v>2</v>
      </c>
      <c r="K26">
        <v>2</v>
      </c>
      <c r="L26">
        <v>10</v>
      </c>
      <c r="M26">
        <v>20</v>
      </c>
      <c r="N26">
        <v>50</v>
      </c>
      <c r="O26">
        <v>100</v>
      </c>
      <c r="P26" t="s">
        <v>80</v>
      </c>
      <c r="Q26" t="s">
        <v>24</v>
      </c>
      <c r="R26" s="2">
        <v>5.34</v>
      </c>
      <c r="S26" s="25" t="s">
        <v>228</v>
      </c>
      <c r="T26" s="2">
        <v>3</v>
      </c>
      <c r="U26" s="29">
        <v>1.1312</v>
      </c>
      <c r="V26" s="30">
        <v>0.99997098799999995</v>
      </c>
      <c r="W26" t="b">
        <f t="shared" si="0"/>
        <v>1</v>
      </c>
      <c r="X26" t="b">
        <f t="shared" si="1"/>
        <v>1</v>
      </c>
    </row>
    <row r="27" spans="1:35" x14ac:dyDescent="0.25">
      <c r="A27" t="s">
        <v>131</v>
      </c>
      <c r="C27">
        <v>5.3659999999999997</v>
      </c>
      <c r="D27" t="s">
        <v>237</v>
      </c>
      <c r="E27">
        <v>113</v>
      </c>
      <c r="F27">
        <v>111</v>
      </c>
      <c r="H27" t="s">
        <v>227</v>
      </c>
      <c r="I27" t="s">
        <v>234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 t="s">
        <v>80</v>
      </c>
      <c r="Q27" t="s">
        <v>131</v>
      </c>
      <c r="R27" s="2">
        <v>5.36</v>
      </c>
      <c r="S27" s="25" t="s">
        <v>240</v>
      </c>
      <c r="T27" s="2">
        <v>1</v>
      </c>
      <c r="U27" s="29" t="s">
        <v>86</v>
      </c>
      <c r="V27" s="30" t="s">
        <v>86</v>
      </c>
      <c r="W27" t="b">
        <f t="shared" si="0"/>
        <v>1</v>
      </c>
      <c r="X27" t="b">
        <f t="shared" si="1"/>
        <v>1</v>
      </c>
    </row>
    <row r="28" spans="1:35" x14ac:dyDescent="0.25">
      <c r="A28" t="s">
        <v>132</v>
      </c>
      <c r="C28">
        <v>5.431</v>
      </c>
      <c r="D28" t="s">
        <v>237</v>
      </c>
      <c r="E28">
        <v>168</v>
      </c>
      <c r="F28">
        <v>99</v>
      </c>
      <c r="H28" t="s">
        <v>241</v>
      </c>
      <c r="I28" t="s">
        <v>234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 t="s">
        <v>80</v>
      </c>
      <c r="Q28" t="s">
        <v>132</v>
      </c>
      <c r="R28" s="2">
        <v>5.42</v>
      </c>
      <c r="S28" s="25" t="s">
        <v>240</v>
      </c>
      <c r="T28" s="2">
        <v>1</v>
      </c>
      <c r="U28" s="29" t="s">
        <v>86</v>
      </c>
      <c r="V28" s="30" t="s">
        <v>86</v>
      </c>
      <c r="W28" t="b">
        <f t="shared" si="0"/>
        <v>1</v>
      </c>
      <c r="X28" t="b">
        <f t="shared" si="1"/>
        <v>1</v>
      </c>
      <c r="AI28" s="33"/>
    </row>
    <row r="29" spans="1:35" s="36" customFormat="1" x14ac:dyDescent="0.25">
      <c r="A29" t="s">
        <v>26</v>
      </c>
      <c r="B29"/>
      <c r="C29">
        <v>5.4889999999999999</v>
      </c>
      <c r="D29" t="s">
        <v>242</v>
      </c>
      <c r="E29">
        <v>56</v>
      </c>
      <c r="F29">
        <v>41</v>
      </c>
      <c r="G29">
        <v>43</v>
      </c>
      <c r="H29" t="s">
        <v>243</v>
      </c>
      <c r="I29" t="s">
        <v>228</v>
      </c>
      <c r="J29">
        <v>2</v>
      </c>
      <c r="K29">
        <v>2</v>
      </c>
      <c r="L29">
        <v>10</v>
      </c>
      <c r="M29">
        <v>20</v>
      </c>
      <c r="N29">
        <v>50</v>
      </c>
      <c r="O29">
        <v>100</v>
      </c>
      <c r="P29" t="s">
        <v>80</v>
      </c>
      <c r="Q29" t="s">
        <v>26</v>
      </c>
      <c r="R29" s="34">
        <v>5.48</v>
      </c>
      <c r="S29" s="35" t="s">
        <v>228</v>
      </c>
      <c r="T29" s="34">
        <v>3</v>
      </c>
      <c r="U29" s="26">
        <v>1.2089000000000001</v>
      </c>
      <c r="V29" s="27">
        <v>0.99996802679999996</v>
      </c>
      <c r="W29" s="36" t="b">
        <f t="shared" si="0"/>
        <v>1</v>
      </c>
      <c r="X29" s="36" t="b">
        <f t="shared" si="1"/>
        <v>1</v>
      </c>
    </row>
    <row r="30" spans="1:35" x14ac:dyDescent="0.25">
      <c r="A30" s="36" t="s">
        <v>244</v>
      </c>
      <c r="B30" s="36"/>
      <c r="C30" s="36">
        <v>5.4930000000000003</v>
      </c>
      <c r="D30" s="36" t="s">
        <v>242</v>
      </c>
      <c r="E30" s="36">
        <v>119</v>
      </c>
      <c r="F30" s="36">
        <v>121</v>
      </c>
      <c r="G30" s="36"/>
      <c r="H30" s="36" t="s">
        <v>227</v>
      </c>
      <c r="I30" s="36" t="s">
        <v>228</v>
      </c>
      <c r="J30" s="36">
        <v>2</v>
      </c>
      <c r="K30" s="36">
        <v>2</v>
      </c>
      <c r="L30" s="36">
        <v>10</v>
      </c>
      <c r="M30" s="36">
        <v>20</v>
      </c>
      <c r="N30" s="36">
        <v>50</v>
      </c>
      <c r="O30" s="36">
        <v>100</v>
      </c>
      <c r="P30" t="s">
        <v>80</v>
      </c>
      <c r="Q30" t="s">
        <v>25</v>
      </c>
      <c r="R30" s="2">
        <v>5.49</v>
      </c>
      <c r="S30" s="25" t="s">
        <v>228</v>
      </c>
      <c r="T30" s="2">
        <v>3</v>
      </c>
      <c r="U30" s="29">
        <v>1.2585</v>
      </c>
      <c r="V30" s="30">
        <v>0.99996593889999996</v>
      </c>
      <c r="W30" t="b">
        <f t="shared" si="0"/>
        <v>1</v>
      </c>
      <c r="X30" t="b">
        <f t="shared" si="1"/>
        <v>1</v>
      </c>
    </row>
    <row r="31" spans="1:35" x14ac:dyDescent="0.25">
      <c r="A31" t="s">
        <v>27</v>
      </c>
      <c r="C31">
        <v>5.53</v>
      </c>
      <c r="D31" t="s">
        <v>242</v>
      </c>
      <c r="E31">
        <v>75</v>
      </c>
      <c r="F31">
        <v>77</v>
      </c>
      <c r="G31">
        <v>110</v>
      </c>
      <c r="H31" t="s">
        <v>243</v>
      </c>
      <c r="I31" t="s">
        <v>228</v>
      </c>
      <c r="J31">
        <v>2</v>
      </c>
      <c r="K31">
        <v>2</v>
      </c>
      <c r="L31">
        <v>10</v>
      </c>
      <c r="M31">
        <v>20</v>
      </c>
      <c r="N31">
        <v>50</v>
      </c>
      <c r="O31">
        <v>100</v>
      </c>
      <c r="P31" t="s">
        <v>80</v>
      </c>
      <c r="Q31" t="s">
        <v>27</v>
      </c>
      <c r="R31" s="2">
        <v>5.51</v>
      </c>
      <c r="S31" s="25" t="s">
        <v>228</v>
      </c>
      <c r="T31" s="2">
        <v>3</v>
      </c>
      <c r="U31" s="29">
        <v>1.4587000000000001</v>
      </c>
      <c r="V31" s="30">
        <v>0.99995184790000002</v>
      </c>
      <c r="W31" t="b">
        <f t="shared" si="0"/>
        <v>1</v>
      </c>
      <c r="X31" t="b">
        <f t="shared" si="1"/>
        <v>1</v>
      </c>
    </row>
    <row r="32" spans="1:35" x14ac:dyDescent="0.25">
      <c r="A32" t="s">
        <v>28</v>
      </c>
      <c r="C32">
        <v>5.702</v>
      </c>
      <c r="D32" t="s">
        <v>237</v>
      </c>
      <c r="E32">
        <v>78</v>
      </c>
      <c r="F32">
        <v>77</v>
      </c>
      <c r="G32">
        <v>52</v>
      </c>
      <c r="H32" t="s">
        <v>239</v>
      </c>
      <c r="I32" t="s">
        <v>228</v>
      </c>
      <c r="J32">
        <v>2</v>
      </c>
      <c r="K32">
        <v>2</v>
      </c>
      <c r="L32">
        <v>10</v>
      </c>
      <c r="M32">
        <v>20</v>
      </c>
      <c r="N32">
        <v>50</v>
      </c>
      <c r="O32">
        <v>100</v>
      </c>
      <c r="P32" t="s">
        <v>80</v>
      </c>
      <c r="Q32" t="s">
        <v>28</v>
      </c>
      <c r="R32" s="2">
        <v>5.7</v>
      </c>
      <c r="S32" s="25" t="s">
        <v>228</v>
      </c>
      <c r="T32" s="2">
        <v>3</v>
      </c>
      <c r="U32" s="29">
        <v>0.84089999999999998</v>
      </c>
      <c r="V32" s="30">
        <v>0.99998417890000002</v>
      </c>
      <c r="W32" t="b">
        <f t="shared" si="0"/>
        <v>1</v>
      </c>
      <c r="X32" t="b">
        <f t="shared" si="1"/>
        <v>1</v>
      </c>
    </row>
    <row r="33" spans="1:35" x14ac:dyDescent="0.25">
      <c r="A33" t="s">
        <v>29</v>
      </c>
      <c r="C33">
        <v>5.7880000000000003</v>
      </c>
      <c r="D33" t="s">
        <v>237</v>
      </c>
      <c r="E33">
        <v>62</v>
      </c>
      <c r="F33">
        <v>64</v>
      </c>
      <c r="G33">
        <v>49</v>
      </c>
      <c r="H33" t="s">
        <v>239</v>
      </c>
      <c r="I33" t="s">
        <v>228</v>
      </c>
      <c r="J33">
        <v>2</v>
      </c>
      <c r="K33">
        <v>2</v>
      </c>
      <c r="L33">
        <v>10</v>
      </c>
      <c r="M33">
        <v>20</v>
      </c>
      <c r="N33">
        <v>50</v>
      </c>
      <c r="O33">
        <v>100</v>
      </c>
      <c r="P33" t="s">
        <v>80</v>
      </c>
      <c r="Q33" t="s">
        <v>29</v>
      </c>
      <c r="R33" s="2">
        <v>5.77</v>
      </c>
      <c r="S33" s="25" t="s">
        <v>228</v>
      </c>
      <c r="T33" s="2">
        <v>3</v>
      </c>
      <c r="U33" s="29">
        <v>0.1925</v>
      </c>
      <c r="V33" s="30">
        <v>0.99999904790000005</v>
      </c>
      <c r="W33" t="b">
        <f t="shared" si="0"/>
        <v>1</v>
      </c>
      <c r="X33" t="b">
        <f t="shared" si="1"/>
        <v>1</v>
      </c>
    </row>
    <row r="34" spans="1:35" x14ac:dyDescent="0.25">
      <c r="A34" t="s">
        <v>133</v>
      </c>
      <c r="C34">
        <v>6.1669999999999998</v>
      </c>
      <c r="D34" t="s">
        <v>231</v>
      </c>
      <c r="E34">
        <v>114</v>
      </c>
      <c r="F34">
        <v>88</v>
      </c>
      <c r="G34">
        <v>63</v>
      </c>
      <c r="H34" t="s">
        <v>241</v>
      </c>
      <c r="I34" t="s">
        <v>234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 t="s">
        <v>80</v>
      </c>
      <c r="Q34" t="s">
        <v>133</v>
      </c>
      <c r="R34" s="2">
        <v>6.17</v>
      </c>
      <c r="S34" s="25" t="s">
        <v>240</v>
      </c>
      <c r="T34" s="2">
        <v>1</v>
      </c>
      <c r="U34" s="29" t="s">
        <v>86</v>
      </c>
      <c r="V34" s="30" t="s">
        <v>86</v>
      </c>
      <c r="W34" t="b">
        <f t="shared" si="0"/>
        <v>1</v>
      </c>
      <c r="X34" t="b">
        <f t="shared" si="1"/>
        <v>1</v>
      </c>
    </row>
    <row r="35" spans="1:35" x14ac:dyDescent="0.25">
      <c r="A35" t="s">
        <v>30</v>
      </c>
      <c r="C35">
        <v>6.399</v>
      </c>
      <c r="D35" t="s">
        <v>231</v>
      </c>
      <c r="E35">
        <v>130</v>
      </c>
      <c r="F35">
        <v>132</v>
      </c>
      <c r="G35">
        <v>95</v>
      </c>
      <c r="H35" t="s">
        <v>239</v>
      </c>
      <c r="I35" t="s">
        <v>228</v>
      </c>
      <c r="J35">
        <v>2</v>
      </c>
      <c r="K35">
        <v>2</v>
      </c>
      <c r="L35">
        <v>10</v>
      </c>
      <c r="M35">
        <v>20</v>
      </c>
      <c r="N35">
        <v>50</v>
      </c>
      <c r="O35">
        <v>100</v>
      </c>
      <c r="P35" t="s">
        <v>80</v>
      </c>
      <c r="Q35" t="s">
        <v>30</v>
      </c>
      <c r="R35" s="2">
        <v>6.38</v>
      </c>
      <c r="S35" s="25" t="s">
        <v>228</v>
      </c>
      <c r="T35" s="2">
        <v>3</v>
      </c>
      <c r="U35" s="29">
        <v>1.3452999999999999</v>
      </c>
      <c r="V35" s="30">
        <v>0.99995823559999997</v>
      </c>
      <c r="W35" t="b">
        <f t="shared" si="0"/>
        <v>1</v>
      </c>
      <c r="X35" t="b">
        <f t="shared" si="1"/>
        <v>1</v>
      </c>
    </row>
    <row r="36" spans="1:35" x14ac:dyDescent="0.25">
      <c r="A36" t="s">
        <v>31</v>
      </c>
      <c r="C36">
        <v>6.6520000000000001</v>
      </c>
      <c r="D36" t="s">
        <v>237</v>
      </c>
      <c r="E36">
        <v>63</v>
      </c>
      <c r="F36">
        <v>62</v>
      </c>
      <c r="G36">
        <v>41</v>
      </c>
      <c r="H36" t="s">
        <v>239</v>
      </c>
      <c r="I36" t="s">
        <v>228</v>
      </c>
      <c r="J36">
        <v>2</v>
      </c>
      <c r="K36">
        <v>2</v>
      </c>
      <c r="L36">
        <v>10</v>
      </c>
      <c r="M36">
        <v>20</v>
      </c>
      <c r="N36">
        <v>50</v>
      </c>
      <c r="O36">
        <v>100</v>
      </c>
      <c r="P36" t="s">
        <v>80</v>
      </c>
      <c r="Q36" t="s">
        <v>31</v>
      </c>
      <c r="R36" s="2">
        <v>6.64</v>
      </c>
      <c r="S36" s="25" t="s">
        <v>228</v>
      </c>
      <c r="T36" s="2">
        <v>3</v>
      </c>
      <c r="U36" s="29">
        <v>0.1973</v>
      </c>
      <c r="V36" s="30">
        <v>0.99999909779999996</v>
      </c>
      <c r="W36" t="b">
        <f t="shared" si="0"/>
        <v>1</v>
      </c>
      <c r="X36" t="b">
        <f t="shared" si="1"/>
        <v>1</v>
      </c>
    </row>
    <row r="37" spans="1:35" x14ac:dyDescent="0.25">
      <c r="A37" t="s">
        <v>245</v>
      </c>
      <c r="C37">
        <v>6.7149999999999999</v>
      </c>
      <c r="D37" t="s">
        <v>237</v>
      </c>
      <c r="E37">
        <v>174</v>
      </c>
      <c r="F37">
        <v>93</v>
      </c>
      <c r="G37">
        <v>95</v>
      </c>
      <c r="H37" t="s">
        <v>239</v>
      </c>
      <c r="I37" t="s">
        <v>228</v>
      </c>
      <c r="J37">
        <v>2</v>
      </c>
      <c r="K37">
        <v>2</v>
      </c>
      <c r="L37">
        <v>10</v>
      </c>
      <c r="M37">
        <v>20</v>
      </c>
      <c r="N37">
        <v>50</v>
      </c>
      <c r="O37">
        <v>100</v>
      </c>
      <c r="P37" t="s">
        <v>80</v>
      </c>
      <c r="Q37" t="s">
        <v>32</v>
      </c>
      <c r="R37" s="2">
        <v>6.72</v>
      </c>
      <c r="S37" s="25" t="s">
        <v>228</v>
      </c>
      <c r="T37" s="2">
        <v>3</v>
      </c>
      <c r="U37" s="29">
        <v>0.1394</v>
      </c>
      <c r="V37" s="30">
        <v>0.99999953109999995</v>
      </c>
      <c r="W37" t="b">
        <f t="shared" si="0"/>
        <v>1</v>
      </c>
      <c r="X37" t="b">
        <f t="shared" si="1"/>
        <v>1</v>
      </c>
    </row>
    <row r="38" spans="1:35" x14ac:dyDescent="0.25">
      <c r="A38" t="s">
        <v>246</v>
      </c>
      <c r="C38">
        <v>6.7439999999999998</v>
      </c>
      <c r="D38" t="s">
        <v>237</v>
      </c>
      <c r="E38">
        <v>41</v>
      </c>
      <c r="F38">
        <v>69</v>
      </c>
      <c r="G38">
        <v>39</v>
      </c>
      <c r="H38" t="s">
        <v>239</v>
      </c>
      <c r="I38" t="s">
        <v>228</v>
      </c>
      <c r="J38">
        <v>2</v>
      </c>
      <c r="K38">
        <v>2</v>
      </c>
      <c r="L38">
        <v>10</v>
      </c>
      <c r="M38">
        <v>20</v>
      </c>
      <c r="N38">
        <v>50</v>
      </c>
      <c r="O38">
        <v>100</v>
      </c>
      <c r="P38" t="s">
        <v>80</v>
      </c>
      <c r="Q38" t="s">
        <v>33</v>
      </c>
      <c r="R38" s="2">
        <v>6.74</v>
      </c>
      <c r="S38" s="25" t="s">
        <v>228</v>
      </c>
      <c r="T38" s="2">
        <v>3</v>
      </c>
      <c r="U38" s="29">
        <v>0.46689999999999998</v>
      </c>
      <c r="V38" s="30">
        <v>0.99999534069999996</v>
      </c>
      <c r="W38" t="b">
        <f t="shared" si="0"/>
        <v>1</v>
      </c>
      <c r="X38" t="b">
        <f t="shared" si="1"/>
        <v>1</v>
      </c>
    </row>
    <row r="39" spans="1:35" x14ac:dyDescent="0.25">
      <c r="A39" t="s">
        <v>34</v>
      </c>
      <c r="C39">
        <v>6.9249999999999998</v>
      </c>
      <c r="D39" t="s">
        <v>237</v>
      </c>
      <c r="E39">
        <v>83</v>
      </c>
      <c r="F39">
        <v>85</v>
      </c>
      <c r="G39">
        <v>47</v>
      </c>
      <c r="H39" t="s">
        <v>239</v>
      </c>
      <c r="I39" t="s">
        <v>228</v>
      </c>
      <c r="J39">
        <v>2</v>
      </c>
      <c r="K39">
        <v>2</v>
      </c>
      <c r="L39">
        <v>10</v>
      </c>
      <c r="M39">
        <v>20</v>
      </c>
      <c r="N39">
        <v>50</v>
      </c>
      <c r="O39">
        <v>100</v>
      </c>
      <c r="P39" t="s">
        <v>80</v>
      </c>
      <c r="Q39" t="s">
        <v>34</v>
      </c>
      <c r="R39" s="2">
        <v>6.92</v>
      </c>
      <c r="S39" s="25" t="s">
        <v>228</v>
      </c>
      <c r="T39" s="2">
        <v>3</v>
      </c>
      <c r="U39" s="29">
        <v>0.20449999999999999</v>
      </c>
      <c r="V39" s="30">
        <v>0.99999903639999999</v>
      </c>
      <c r="W39" t="b">
        <f t="shared" si="0"/>
        <v>1</v>
      </c>
      <c r="X39" t="b">
        <f t="shared" si="1"/>
        <v>1</v>
      </c>
    </row>
    <row r="40" spans="1:35" x14ac:dyDescent="0.25">
      <c r="A40" t="s">
        <v>35</v>
      </c>
      <c r="C40">
        <v>7.1440000000000001</v>
      </c>
      <c r="D40" t="s">
        <v>231</v>
      </c>
      <c r="E40">
        <v>43</v>
      </c>
      <c r="F40">
        <v>41</v>
      </c>
      <c r="G40">
        <v>39</v>
      </c>
      <c r="H40" t="s">
        <v>239</v>
      </c>
      <c r="I40" t="s">
        <v>228</v>
      </c>
      <c r="J40">
        <v>2</v>
      </c>
      <c r="K40">
        <v>2</v>
      </c>
      <c r="L40">
        <v>10</v>
      </c>
      <c r="M40">
        <v>20</v>
      </c>
      <c r="N40">
        <v>50</v>
      </c>
      <c r="O40">
        <v>100</v>
      </c>
      <c r="P40" t="s">
        <v>80</v>
      </c>
      <c r="Q40" t="s">
        <v>35</v>
      </c>
      <c r="R40" s="2">
        <v>7.15</v>
      </c>
      <c r="S40" s="25" t="s">
        <v>228</v>
      </c>
      <c r="T40" s="2">
        <v>3</v>
      </c>
      <c r="U40" s="29">
        <v>6.9699999999999998E-2</v>
      </c>
      <c r="V40" s="30">
        <v>0.99999989310000004</v>
      </c>
      <c r="W40" t="b">
        <f t="shared" si="0"/>
        <v>1</v>
      </c>
      <c r="X40" t="b">
        <f t="shared" si="1"/>
        <v>1</v>
      </c>
    </row>
    <row r="41" spans="1:35" x14ac:dyDescent="0.25">
      <c r="A41" t="s">
        <v>36</v>
      </c>
      <c r="C41">
        <v>7.3609999999999998</v>
      </c>
      <c r="D41" t="s">
        <v>237</v>
      </c>
      <c r="E41">
        <v>75</v>
      </c>
      <c r="F41">
        <v>39</v>
      </c>
      <c r="G41">
        <v>77</v>
      </c>
      <c r="H41" t="s">
        <v>239</v>
      </c>
      <c r="I41" t="s">
        <v>228</v>
      </c>
      <c r="J41">
        <v>2</v>
      </c>
      <c r="K41">
        <v>2</v>
      </c>
      <c r="L41">
        <v>10</v>
      </c>
      <c r="M41">
        <v>20</v>
      </c>
      <c r="N41">
        <v>50</v>
      </c>
      <c r="O41">
        <v>100</v>
      </c>
      <c r="P41" t="s">
        <v>80</v>
      </c>
      <c r="Q41" t="s">
        <v>36</v>
      </c>
      <c r="R41" s="2">
        <v>7.36</v>
      </c>
      <c r="S41" s="25" t="s">
        <v>228</v>
      </c>
      <c r="T41" s="2">
        <v>3</v>
      </c>
      <c r="U41" s="29">
        <v>7.9100000000000004E-2</v>
      </c>
      <c r="V41" s="30">
        <v>0.99999986429999999</v>
      </c>
      <c r="W41" t="b">
        <f t="shared" si="0"/>
        <v>1</v>
      </c>
      <c r="X41" t="b">
        <f t="shared" si="1"/>
        <v>1</v>
      </c>
    </row>
    <row r="42" spans="1:35" x14ac:dyDescent="0.25">
      <c r="A42" t="s">
        <v>247</v>
      </c>
      <c r="C42">
        <v>7.5179999999999998</v>
      </c>
      <c r="D42" t="s">
        <v>248</v>
      </c>
      <c r="E42">
        <v>43</v>
      </c>
      <c r="F42">
        <v>58</v>
      </c>
      <c r="G42">
        <v>41</v>
      </c>
      <c r="H42" t="s">
        <v>239</v>
      </c>
      <c r="I42" t="s">
        <v>228</v>
      </c>
      <c r="J42">
        <v>3.6</v>
      </c>
      <c r="K42">
        <v>9</v>
      </c>
      <c r="L42">
        <v>18</v>
      </c>
      <c r="M42">
        <v>36</v>
      </c>
      <c r="N42">
        <v>90</v>
      </c>
      <c r="O42">
        <v>180</v>
      </c>
      <c r="P42" t="s">
        <v>80</v>
      </c>
      <c r="Q42" t="s">
        <v>37</v>
      </c>
      <c r="R42" s="2">
        <v>7.52</v>
      </c>
      <c r="S42" s="25" t="s">
        <v>228</v>
      </c>
      <c r="T42" s="2">
        <v>3</v>
      </c>
      <c r="U42" s="29">
        <v>0.35630000000000001</v>
      </c>
      <c r="V42" s="30">
        <v>0.9999972466</v>
      </c>
      <c r="W42" t="b">
        <f t="shared" si="0"/>
        <v>1</v>
      </c>
      <c r="X42" t="b">
        <f t="shared" si="1"/>
        <v>1</v>
      </c>
    </row>
    <row r="43" spans="1:35" x14ac:dyDescent="0.25">
      <c r="A43" t="s">
        <v>134</v>
      </c>
      <c r="C43">
        <v>7.6070000000000002</v>
      </c>
      <c r="D43" t="s">
        <v>230</v>
      </c>
      <c r="E43">
        <v>98</v>
      </c>
      <c r="F43">
        <v>100</v>
      </c>
      <c r="G43">
        <v>70</v>
      </c>
      <c r="H43" t="s">
        <v>239</v>
      </c>
      <c r="I43" t="s">
        <v>234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 t="s">
        <v>80</v>
      </c>
      <c r="Q43" t="s">
        <v>134</v>
      </c>
      <c r="R43" s="2">
        <v>7.6</v>
      </c>
      <c r="S43" s="25" t="s">
        <v>240</v>
      </c>
      <c r="T43" s="2">
        <v>1</v>
      </c>
      <c r="U43" s="29" t="s">
        <v>86</v>
      </c>
      <c r="V43" s="30" t="s">
        <v>86</v>
      </c>
      <c r="W43" t="b">
        <f t="shared" si="0"/>
        <v>1</v>
      </c>
      <c r="X43" t="b">
        <f t="shared" si="1"/>
        <v>1</v>
      </c>
    </row>
    <row r="44" spans="1:35" x14ac:dyDescent="0.25">
      <c r="A44" t="s">
        <v>38</v>
      </c>
      <c r="C44">
        <v>7.67</v>
      </c>
      <c r="D44" t="s">
        <v>249</v>
      </c>
      <c r="E44">
        <v>91</v>
      </c>
      <c r="F44">
        <v>92</v>
      </c>
      <c r="G44">
        <v>65</v>
      </c>
      <c r="H44" t="s">
        <v>239</v>
      </c>
      <c r="I44" t="s">
        <v>228</v>
      </c>
      <c r="J44">
        <v>2</v>
      </c>
      <c r="K44">
        <v>2</v>
      </c>
      <c r="L44">
        <v>10</v>
      </c>
      <c r="M44">
        <v>20</v>
      </c>
      <c r="N44">
        <v>50</v>
      </c>
      <c r="O44">
        <v>100</v>
      </c>
      <c r="P44" t="s">
        <v>80</v>
      </c>
      <c r="Q44" t="s">
        <v>38</v>
      </c>
      <c r="R44" s="2">
        <v>7.67</v>
      </c>
      <c r="S44" s="25" t="s">
        <v>228</v>
      </c>
      <c r="T44" s="2">
        <v>3</v>
      </c>
      <c r="U44" s="29">
        <v>1.1485000000000001</v>
      </c>
      <c r="V44" s="30">
        <v>0.99997064710000005</v>
      </c>
      <c r="W44" t="b">
        <f t="shared" si="0"/>
        <v>1</v>
      </c>
      <c r="X44" t="b">
        <f t="shared" si="1"/>
        <v>1</v>
      </c>
      <c r="AI44" s="33"/>
    </row>
    <row r="45" spans="1:35" x14ac:dyDescent="0.25">
      <c r="A45" t="s">
        <v>39</v>
      </c>
      <c r="C45">
        <v>7.92</v>
      </c>
      <c r="D45" t="s">
        <v>237</v>
      </c>
      <c r="E45">
        <v>75</v>
      </c>
      <c r="F45">
        <v>39</v>
      </c>
      <c r="G45">
        <v>77</v>
      </c>
      <c r="H45" t="s">
        <v>239</v>
      </c>
      <c r="I45" t="s">
        <v>228</v>
      </c>
      <c r="J45">
        <v>2</v>
      </c>
      <c r="K45">
        <v>2</v>
      </c>
      <c r="L45">
        <v>10</v>
      </c>
      <c r="M45">
        <v>20</v>
      </c>
      <c r="N45">
        <v>50</v>
      </c>
      <c r="O45">
        <v>100</v>
      </c>
      <c r="P45" t="s">
        <v>80</v>
      </c>
      <c r="Q45" t="s">
        <v>39</v>
      </c>
      <c r="R45" s="2">
        <v>7.92</v>
      </c>
      <c r="S45" s="25" t="s">
        <v>228</v>
      </c>
      <c r="T45" s="2">
        <v>3</v>
      </c>
      <c r="U45" s="29">
        <v>7.2800000000000004E-2</v>
      </c>
      <c r="V45" s="30">
        <v>0.99999988740000001</v>
      </c>
      <c r="W45" t="b">
        <f t="shared" si="0"/>
        <v>1</v>
      </c>
      <c r="X45" t="b">
        <f t="shared" si="1"/>
        <v>1</v>
      </c>
    </row>
    <row r="46" spans="1:35" x14ac:dyDescent="0.25">
      <c r="A46" t="s">
        <v>250</v>
      </c>
      <c r="C46">
        <v>7.99</v>
      </c>
      <c r="D46" t="s">
        <v>237</v>
      </c>
      <c r="E46">
        <v>69</v>
      </c>
      <c r="F46">
        <v>41</v>
      </c>
      <c r="G46">
        <v>99</v>
      </c>
      <c r="H46" t="s">
        <v>239</v>
      </c>
      <c r="I46" t="s">
        <v>228</v>
      </c>
      <c r="J46">
        <v>2</v>
      </c>
      <c r="K46">
        <v>2</v>
      </c>
      <c r="L46">
        <v>10</v>
      </c>
      <c r="M46">
        <v>20</v>
      </c>
      <c r="N46">
        <v>50</v>
      </c>
      <c r="O46">
        <v>100</v>
      </c>
      <c r="P46" t="s">
        <v>80</v>
      </c>
      <c r="Q46" t="s">
        <v>40</v>
      </c>
      <c r="R46" s="2">
        <v>7.99</v>
      </c>
      <c r="S46" s="25" t="s">
        <v>228</v>
      </c>
      <c r="T46" s="2">
        <v>3</v>
      </c>
      <c r="U46" s="29">
        <v>0.62470000000000003</v>
      </c>
      <c r="V46" s="30">
        <v>0.99999161560000005</v>
      </c>
      <c r="W46" t="b">
        <f t="shared" si="0"/>
        <v>1</v>
      </c>
      <c r="X46" t="b">
        <f t="shared" si="1"/>
        <v>1</v>
      </c>
    </row>
    <row r="47" spans="1:35" x14ac:dyDescent="0.25">
      <c r="A47" t="s">
        <v>41</v>
      </c>
      <c r="C47">
        <v>8.0980000000000008</v>
      </c>
      <c r="D47" t="s">
        <v>237</v>
      </c>
      <c r="E47">
        <v>97</v>
      </c>
      <c r="F47">
        <v>83</v>
      </c>
      <c r="G47">
        <v>99</v>
      </c>
      <c r="H47" t="s">
        <v>239</v>
      </c>
      <c r="I47" t="s">
        <v>228</v>
      </c>
      <c r="J47">
        <v>2</v>
      </c>
      <c r="K47">
        <v>2</v>
      </c>
      <c r="L47">
        <v>10</v>
      </c>
      <c r="M47">
        <v>20</v>
      </c>
      <c r="N47">
        <v>50</v>
      </c>
      <c r="O47">
        <v>100</v>
      </c>
      <c r="P47" t="s">
        <v>80</v>
      </c>
      <c r="Q47" t="s">
        <v>41</v>
      </c>
      <c r="R47" s="2">
        <v>8.1</v>
      </c>
      <c r="S47" s="25" t="s">
        <v>228</v>
      </c>
      <c r="T47" s="2">
        <v>3</v>
      </c>
      <c r="U47" s="29">
        <v>0.13689999999999999</v>
      </c>
      <c r="V47" s="30">
        <v>0.99999956089999997</v>
      </c>
      <c r="W47" t="b">
        <f t="shared" si="0"/>
        <v>1</v>
      </c>
      <c r="X47" t="b">
        <f t="shared" si="1"/>
        <v>1</v>
      </c>
    </row>
    <row r="48" spans="1:35" x14ac:dyDescent="0.25">
      <c r="A48" t="s">
        <v>42</v>
      </c>
      <c r="C48">
        <v>8.1639999999999997</v>
      </c>
      <c r="D48" t="s">
        <v>237</v>
      </c>
      <c r="E48">
        <v>166</v>
      </c>
      <c r="F48">
        <v>164</v>
      </c>
      <c r="G48">
        <v>129</v>
      </c>
      <c r="H48" t="s">
        <v>239</v>
      </c>
      <c r="I48" t="s">
        <v>228</v>
      </c>
      <c r="J48">
        <v>2</v>
      </c>
      <c r="K48">
        <v>2</v>
      </c>
      <c r="L48">
        <v>10</v>
      </c>
      <c r="M48">
        <v>20</v>
      </c>
      <c r="N48">
        <v>50</v>
      </c>
      <c r="O48">
        <v>100</v>
      </c>
      <c r="P48" t="s">
        <v>80</v>
      </c>
      <c r="Q48" t="s">
        <v>42</v>
      </c>
      <c r="R48" s="2">
        <v>8.15</v>
      </c>
      <c r="S48" s="25" t="s">
        <v>228</v>
      </c>
      <c r="T48" s="2">
        <v>3</v>
      </c>
      <c r="U48" s="29">
        <v>1.5204</v>
      </c>
      <c r="V48" s="30">
        <v>0.99994510969999995</v>
      </c>
      <c r="W48" t="b">
        <f t="shared" si="0"/>
        <v>1</v>
      </c>
      <c r="X48" t="b">
        <f t="shared" si="1"/>
        <v>1</v>
      </c>
    </row>
    <row r="49" spans="1:35" x14ac:dyDescent="0.25">
      <c r="A49" t="s">
        <v>43</v>
      </c>
      <c r="C49">
        <v>8.24</v>
      </c>
      <c r="D49" t="s">
        <v>237</v>
      </c>
      <c r="E49">
        <v>76</v>
      </c>
      <c r="F49">
        <v>41</v>
      </c>
      <c r="G49">
        <v>78</v>
      </c>
      <c r="H49" t="s">
        <v>239</v>
      </c>
      <c r="I49" t="s">
        <v>228</v>
      </c>
      <c r="J49">
        <v>2</v>
      </c>
      <c r="K49">
        <v>2</v>
      </c>
      <c r="L49">
        <v>10</v>
      </c>
      <c r="M49">
        <v>20</v>
      </c>
      <c r="N49">
        <v>50</v>
      </c>
      <c r="O49">
        <v>100</v>
      </c>
      <c r="P49" t="s">
        <v>80</v>
      </c>
      <c r="Q49" t="s">
        <v>43</v>
      </c>
      <c r="R49" s="2">
        <v>8.24</v>
      </c>
      <c r="S49" s="25" t="s">
        <v>228</v>
      </c>
      <c r="T49" s="2">
        <v>3</v>
      </c>
      <c r="U49" s="29">
        <v>6.4600000000000005E-2</v>
      </c>
      <c r="V49" s="30">
        <v>0.99999990350000001</v>
      </c>
      <c r="W49" t="b">
        <f t="shared" si="0"/>
        <v>1</v>
      </c>
      <c r="X49" t="b">
        <f t="shared" si="1"/>
        <v>1</v>
      </c>
    </row>
    <row r="50" spans="1:35" x14ac:dyDescent="0.25">
      <c r="A50" t="s">
        <v>44</v>
      </c>
      <c r="C50">
        <v>8.3190000000000008</v>
      </c>
      <c r="D50" t="s">
        <v>226</v>
      </c>
      <c r="E50">
        <v>43</v>
      </c>
      <c r="F50">
        <v>58</v>
      </c>
      <c r="G50">
        <v>57</v>
      </c>
      <c r="H50" t="s">
        <v>239</v>
      </c>
      <c r="I50" t="s">
        <v>228</v>
      </c>
      <c r="J50">
        <v>3.6</v>
      </c>
      <c r="K50">
        <v>9</v>
      </c>
      <c r="L50">
        <v>18</v>
      </c>
      <c r="M50">
        <v>36</v>
      </c>
      <c r="N50">
        <v>90</v>
      </c>
      <c r="O50">
        <v>180</v>
      </c>
      <c r="P50" t="s">
        <v>80</v>
      </c>
      <c r="Q50" t="s">
        <v>44</v>
      </c>
      <c r="R50" s="2">
        <v>8.31</v>
      </c>
      <c r="S50" s="25" t="s">
        <v>228</v>
      </c>
      <c r="T50" s="2">
        <v>3</v>
      </c>
      <c r="U50" s="29">
        <v>0.62549999999999994</v>
      </c>
      <c r="V50" s="30">
        <v>0.99999140900000005</v>
      </c>
      <c r="W50" t="b">
        <f t="shared" si="0"/>
        <v>1</v>
      </c>
      <c r="X50" t="b">
        <f t="shared" si="1"/>
        <v>1</v>
      </c>
    </row>
    <row r="51" spans="1:35" x14ac:dyDescent="0.25">
      <c r="A51" t="s">
        <v>45</v>
      </c>
      <c r="C51">
        <v>8.4179999999999993</v>
      </c>
      <c r="D51" t="s">
        <v>226</v>
      </c>
      <c r="E51">
        <v>129</v>
      </c>
      <c r="F51">
        <v>127</v>
      </c>
      <c r="G51">
        <v>131</v>
      </c>
      <c r="H51" t="s">
        <v>239</v>
      </c>
      <c r="I51" t="s">
        <v>228</v>
      </c>
      <c r="J51">
        <v>2</v>
      </c>
      <c r="K51">
        <v>2</v>
      </c>
      <c r="L51">
        <v>10</v>
      </c>
      <c r="M51">
        <v>20</v>
      </c>
      <c r="N51">
        <v>50</v>
      </c>
      <c r="O51">
        <v>100</v>
      </c>
      <c r="P51" t="s">
        <v>80</v>
      </c>
      <c r="Q51" t="s">
        <v>45</v>
      </c>
      <c r="R51" s="2">
        <v>8.42</v>
      </c>
      <c r="S51" s="25" t="s">
        <v>228</v>
      </c>
      <c r="T51" s="2">
        <v>3</v>
      </c>
      <c r="U51" s="29">
        <v>0.2757</v>
      </c>
      <c r="V51" s="30">
        <v>0.999998304</v>
      </c>
      <c r="W51" t="b">
        <f t="shared" si="0"/>
        <v>1</v>
      </c>
      <c r="X51" t="b">
        <f t="shared" si="1"/>
        <v>1</v>
      </c>
    </row>
    <row r="52" spans="1:35" x14ac:dyDescent="0.25">
      <c r="A52" t="s">
        <v>46</v>
      </c>
      <c r="C52">
        <v>8.5169999999999995</v>
      </c>
      <c r="D52" t="s">
        <v>248</v>
      </c>
      <c r="E52">
        <v>107</v>
      </c>
      <c r="F52">
        <v>109</v>
      </c>
      <c r="G52">
        <v>93</v>
      </c>
      <c r="H52" t="s">
        <v>239</v>
      </c>
      <c r="I52" t="s">
        <v>228</v>
      </c>
      <c r="J52">
        <v>2</v>
      </c>
      <c r="K52">
        <v>2</v>
      </c>
      <c r="L52">
        <v>10</v>
      </c>
      <c r="M52">
        <v>20</v>
      </c>
      <c r="N52">
        <v>50</v>
      </c>
      <c r="O52">
        <v>100</v>
      </c>
      <c r="P52" t="s">
        <v>80</v>
      </c>
      <c r="Q52" t="s">
        <v>46</v>
      </c>
      <c r="R52" s="2">
        <v>8.51</v>
      </c>
      <c r="S52" s="25" t="s">
        <v>228</v>
      </c>
      <c r="T52" s="2">
        <v>3</v>
      </c>
      <c r="U52" s="29">
        <v>0.4325</v>
      </c>
      <c r="V52" s="30">
        <v>0.99999552960000004</v>
      </c>
      <c r="W52" t="b">
        <f t="shared" si="0"/>
        <v>1</v>
      </c>
      <c r="X52" t="b">
        <f t="shared" si="1"/>
        <v>1</v>
      </c>
    </row>
    <row r="53" spans="1:35" x14ac:dyDescent="0.25">
      <c r="A53" t="s">
        <v>135</v>
      </c>
      <c r="C53">
        <v>8.9149999999999991</v>
      </c>
      <c r="D53" t="s">
        <v>251</v>
      </c>
      <c r="E53">
        <v>117</v>
      </c>
      <c r="F53">
        <v>82</v>
      </c>
      <c r="G53">
        <v>52</v>
      </c>
      <c r="H53" t="s">
        <v>241</v>
      </c>
      <c r="I53" t="s">
        <v>234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 t="s">
        <v>80</v>
      </c>
      <c r="Q53" t="s">
        <v>135</v>
      </c>
      <c r="R53" s="2">
        <v>8.91</v>
      </c>
      <c r="S53" s="25" t="s">
        <v>240</v>
      </c>
      <c r="T53" s="2">
        <v>1</v>
      </c>
      <c r="U53" s="29" t="s">
        <v>86</v>
      </c>
      <c r="V53" s="30" t="s">
        <v>86</v>
      </c>
      <c r="W53" t="b">
        <f t="shared" si="0"/>
        <v>1</v>
      </c>
      <c r="X53" t="b">
        <f t="shared" si="1"/>
        <v>1</v>
      </c>
    </row>
    <row r="54" spans="1:35" x14ac:dyDescent="0.25">
      <c r="A54" t="s">
        <v>47</v>
      </c>
      <c r="C54">
        <v>8.9489999999999998</v>
      </c>
      <c r="D54" t="s">
        <v>242</v>
      </c>
      <c r="E54">
        <v>112</v>
      </c>
      <c r="F54">
        <v>77</v>
      </c>
      <c r="G54">
        <v>114</v>
      </c>
      <c r="H54" t="s">
        <v>239</v>
      </c>
      <c r="I54" t="s">
        <v>228</v>
      </c>
      <c r="J54">
        <v>2</v>
      </c>
      <c r="K54">
        <v>2</v>
      </c>
      <c r="L54">
        <v>10</v>
      </c>
      <c r="M54">
        <v>20</v>
      </c>
      <c r="N54">
        <v>50</v>
      </c>
      <c r="O54">
        <v>100</v>
      </c>
      <c r="P54" t="s">
        <v>80</v>
      </c>
      <c r="Q54" t="s">
        <v>47</v>
      </c>
      <c r="R54" s="2">
        <v>8.93</v>
      </c>
      <c r="S54" s="25" t="s">
        <v>228</v>
      </c>
      <c r="T54" s="2">
        <v>3</v>
      </c>
      <c r="U54" s="29">
        <v>0.56269999999999998</v>
      </c>
      <c r="V54" s="30">
        <v>0.99999291270000001</v>
      </c>
      <c r="W54" t="b">
        <f t="shared" si="0"/>
        <v>1</v>
      </c>
      <c r="X54" t="b">
        <f t="shared" si="1"/>
        <v>1</v>
      </c>
    </row>
    <row r="55" spans="1:35" x14ac:dyDescent="0.25">
      <c r="A55" t="s">
        <v>48</v>
      </c>
      <c r="C55">
        <v>9.01</v>
      </c>
      <c r="D55" t="s">
        <v>242</v>
      </c>
      <c r="E55">
        <v>131</v>
      </c>
      <c r="F55">
        <v>133</v>
      </c>
      <c r="G55">
        <v>117</v>
      </c>
      <c r="H55" t="s">
        <v>239</v>
      </c>
      <c r="I55" t="s">
        <v>228</v>
      </c>
      <c r="J55">
        <v>2</v>
      </c>
      <c r="K55">
        <v>2</v>
      </c>
      <c r="L55">
        <v>10</v>
      </c>
      <c r="M55">
        <v>20</v>
      </c>
      <c r="N55">
        <v>50</v>
      </c>
      <c r="O55">
        <v>100</v>
      </c>
      <c r="P55" t="s">
        <v>80</v>
      </c>
      <c r="Q55" t="s">
        <v>48</v>
      </c>
      <c r="R55" s="2">
        <v>9.01</v>
      </c>
      <c r="S55" s="25" t="s">
        <v>228</v>
      </c>
      <c r="T55" s="2">
        <v>3</v>
      </c>
      <c r="U55" s="29">
        <v>5.5800000000000002E-2</v>
      </c>
      <c r="V55" s="30">
        <v>0.99999993249999997</v>
      </c>
      <c r="W55" t="b">
        <f t="shared" si="0"/>
        <v>1</v>
      </c>
      <c r="X55" t="b">
        <f t="shared" si="1"/>
        <v>1</v>
      </c>
    </row>
    <row r="56" spans="1:35" x14ac:dyDescent="0.25">
      <c r="A56" t="s">
        <v>49</v>
      </c>
      <c r="C56">
        <v>9.0180000000000007</v>
      </c>
      <c r="D56" t="s">
        <v>242</v>
      </c>
      <c r="E56">
        <v>91</v>
      </c>
      <c r="F56">
        <v>106</v>
      </c>
      <c r="G56">
        <v>51</v>
      </c>
      <c r="H56" t="s">
        <v>239</v>
      </c>
      <c r="I56" t="s">
        <v>228</v>
      </c>
      <c r="J56">
        <v>2</v>
      </c>
      <c r="K56">
        <v>2</v>
      </c>
      <c r="L56">
        <v>10</v>
      </c>
      <c r="M56">
        <v>20</v>
      </c>
      <c r="N56">
        <v>50</v>
      </c>
      <c r="O56">
        <v>100</v>
      </c>
      <c r="P56" t="s">
        <v>80</v>
      </c>
      <c r="Q56" t="s">
        <v>49</v>
      </c>
      <c r="R56" s="2">
        <v>9.02</v>
      </c>
      <c r="S56" s="25" t="s">
        <v>228</v>
      </c>
      <c r="T56" s="2">
        <v>3</v>
      </c>
      <c r="U56" s="29">
        <v>1.3188</v>
      </c>
      <c r="V56" s="30">
        <v>0.99996087700000003</v>
      </c>
      <c r="W56" t="b">
        <f t="shared" si="0"/>
        <v>1</v>
      </c>
      <c r="X56" t="b">
        <f t="shared" si="1"/>
        <v>1</v>
      </c>
    </row>
    <row r="57" spans="1:35" x14ac:dyDescent="0.25">
      <c r="A57" t="s">
        <v>50</v>
      </c>
      <c r="C57">
        <v>9.125</v>
      </c>
      <c r="D57" t="s">
        <v>237</v>
      </c>
      <c r="E57">
        <v>91</v>
      </c>
      <c r="F57">
        <v>106</v>
      </c>
      <c r="G57">
        <v>105</v>
      </c>
      <c r="H57" t="s">
        <v>239</v>
      </c>
      <c r="I57" t="s">
        <v>228</v>
      </c>
      <c r="J57">
        <v>2</v>
      </c>
      <c r="K57">
        <v>2</v>
      </c>
      <c r="L57">
        <v>10</v>
      </c>
      <c r="M57">
        <v>20</v>
      </c>
      <c r="N57">
        <v>50</v>
      </c>
      <c r="O57">
        <v>100</v>
      </c>
      <c r="P57" t="s">
        <v>80</v>
      </c>
      <c r="Q57" t="s">
        <v>50</v>
      </c>
      <c r="R57" s="2">
        <v>9.1199999999999992</v>
      </c>
      <c r="S57" s="25" t="s">
        <v>228</v>
      </c>
      <c r="T57" s="2">
        <v>3</v>
      </c>
      <c r="U57" s="29">
        <v>1.1718999999999999</v>
      </c>
      <c r="V57" s="30">
        <v>0.99996846669999995</v>
      </c>
      <c r="W57" t="b">
        <f t="shared" si="0"/>
        <v>1</v>
      </c>
      <c r="X57" t="b">
        <f t="shared" si="1"/>
        <v>1</v>
      </c>
    </row>
    <row r="58" spans="1:35" x14ac:dyDescent="0.25">
      <c r="A58" t="s">
        <v>51</v>
      </c>
      <c r="C58">
        <v>9.423</v>
      </c>
      <c r="D58" t="s">
        <v>237</v>
      </c>
      <c r="E58">
        <v>91</v>
      </c>
      <c r="F58">
        <v>106</v>
      </c>
      <c r="G58">
        <v>105</v>
      </c>
      <c r="H58" t="s">
        <v>239</v>
      </c>
      <c r="I58" t="s">
        <v>228</v>
      </c>
      <c r="J58">
        <v>2</v>
      </c>
      <c r="K58">
        <v>2</v>
      </c>
      <c r="L58">
        <v>10</v>
      </c>
      <c r="M58">
        <v>20</v>
      </c>
      <c r="N58">
        <v>50</v>
      </c>
      <c r="O58">
        <v>100</v>
      </c>
      <c r="P58" t="s">
        <v>80</v>
      </c>
      <c r="Q58" t="s">
        <v>51</v>
      </c>
      <c r="R58" s="2">
        <v>9.42</v>
      </c>
      <c r="S58" s="25" t="s">
        <v>228</v>
      </c>
      <c r="T58" s="2">
        <v>3</v>
      </c>
      <c r="U58" s="29">
        <v>1.0002</v>
      </c>
      <c r="V58" s="30">
        <v>0.99997726659999997</v>
      </c>
      <c r="W58" t="b">
        <f t="shared" si="0"/>
        <v>1</v>
      </c>
      <c r="X58" t="b">
        <f t="shared" si="1"/>
        <v>1</v>
      </c>
    </row>
    <row r="59" spans="1:35" x14ac:dyDescent="0.25">
      <c r="A59" t="s">
        <v>52</v>
      </c>
      <c r="C59">
        <v>9.4390000000000001</v>
      </c>
      <c r="D59" t="s">
        <v>237</v>
      </c>
      <c r="E59">
        <v>104</v>
      </c>
      <c r="F59">
        <v>78</v>
      </c>
      <c r="G59">
        <v>103</v>
      </c>
      <c r="H59" t="s">
        <v>239</v>
      </c>
      <c r="I59" t="s">
        <v>228</v>
      </c>
      <c r="J59">
        <v>2</v>
      </c>
      <c r="K59">
        <v>2</v>
      </c>
      <c r="L59">
        <v>10</v>
      </c>
      <c r="M59">
        <v>20</v>
      </c>
      <c r="N59">
        <v>50</v>
      </c>
      <c r="O59">
        <v>100</v>
      </c>
      <c r="P59" t="s">
        <v>80</v>
      </c>
      <c r="Q59" t="s">
        <v>52</v>
      </c>
      <c r="R59" s="2">
        <v>9.44</v>
      </c>
      <c r="S59" s="25" t="s">
        <v>228</v>
      </c>
      <c r="T59" s="2">
        <v>3</v>
      </c>
      <c r="U59" s="29">
        <v>0.50890000000000002</v>
      </c>
      <c r="V59" s="30">
        <v>0.99999394379999995</v>
      </c>
      <c r="W59" t="b">
        <f t="shared" si="0"/>
        <v>1</v>
      </c>
      <c r="X59" t="b">
        <f t="shared" si="1"/>
        <v>1</v>
      </c>
    </row>
    <row r="60" spans="1:35" x14ac:dyDescent="0.25">
      <c r="A60" t="s">
        <v>53</v>
      </c>
      <c r="C60">
        <v>9.5830000000000002</v>
      </c>
      <c r="D60" t="s">
        <v>237</v>
      </c>
      <c r="E60">
        <v>173</v>
      </c>
      <c r="F60">
        <v>171</v>
      </c>
      <c r="G60">
        <v>175</v>
      </c>
      <c r="H60" t="s">
        <v>252</v>
      </c>
      <c r="I60" t="s">
        <v>228</v>
      </c>
      <c r="J60">
        <v>2</v>
      </c>
      <c r="K60">
        <v>2</v>
      </c>
      <c r="L60">
        <v>10</v>
      </c>
      <c r="M60">
        <v>20</v>
      </c>
      <c r="N60">
        <v>50</v>
      </c>
      <c r="O60">
        <v>100</v>
      </c>
      <c r="P60" t="s">
        <v>80</v>
      </c>
      <c r="Q60" t="s">
        <v>53</v>
      </c>
      <c r="R60" s="2">
        <v>9.57</v>
      </c>
      <c r="S60" s="25" t="s">
        <v>228</v>
      </c>
      <c r="T60" s="2">
        <v>3</v>
      </c>
      <c r="U60" s="29">
        <v>0.1416</v>
      </c>
      <c r="V60" s="30">
        <v>0.99999956609999996</v>
      </c>
      <c r="W60" t="b">
        <f t="shared" si="0"/>
        <v>1</v>
      </c>
      <c r="X60" t="b">
        <f t="shared" si="1"/>
        <v>1</v>
      </c>
    </row>
    <row r="61" spans="1:35" x14ac:dyDescent="0.25">
      <c r="A61" t="s">
        <v>253</v>
      </c>
      <c r="C61">
        <v>9.7260000000000009</v>
      </c>
      <c r="D61" t="s">
        <v>237</v>
      </c>
      <c r="E61">
        <v>105</v>
      </c>
      <c r="F61">
        <v>120</v>
      </c>
      <c r="G61">
        <v>79</v>
      </c>
      <c r="H61" t="s">
        <v>252</v>
      </c>
      <c r="I61" t="s">
        <v>228</v>
      </c>
      <c r="J61">
        <v>2</v>
      </c>
      <c r="K61">
        <v>2</v>
      </c>
      <c r="L61">
        <v>10</v>
      </c>
      <c r="M61">
        <v>20</v>
      </c>
      <c r="N61">
        <v>50</v>
      </c>
      <c r="O61">
        <v>100</v>
      </c>
      <c r="P61" t="s">
        <v>80</v>
      </c>
      <c r="Q61" t="s">
        <v>54</v>
      </c>
      <c r="R61" s="2">
        <v>9.7100000000000009</v>
      </c>
      <c r="S61" s="25" t="s">
        <v>228</v>
      </c>
      <c r="T61" s="2">
        <v>3</v>
      </c>
      <c r="U61" s="29">
        <v>1.8734</v>
      </c>
      <c r="V61" s="30">
        <v>0.99992197530000004</v>
      </c>
      <c r="W61" t="b">
        <f t="shared" si="0"/>
        <v>1</v>
      </c>
      <c r="X61" t="b">
        <f t="shared" si="1"/>
        <v>1</v>
      </c>
    </row>
    <row r="62" spans="1:35" x14ac:dyDescent="0.25">
      <c r="A62" t="s">
        <v>136</v>
      </c>
      <c r="C62">
        <v>9.8350000000000009</v>
      </c>
      <c r="D62" t="s">
        <v>237</v>
      </c>
      <c r="E62">
        <v>95</v>
      </c>
      <c r="F62">
        <v>174</v>
      </c>
      <c r="G62">
        <v>176</v>
      </c>
      <c r="H62" t="s">
        <v>252</v>
      </c>
      <c r="I62" t="s">
        <v>234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 t="s">
        <v>80</v>
      </c>
      <c r="Q62" t="s">
        <v>136</v>
      </c>
      <c r="R62" s="2">
        <v>9.83</v>
      </c>
      <c r="S62" s="25" t="s">
        <v>240</v>
      </c>
      <c r="T62" s="2">
        <v>1</v>
      </c>
      <c r="U62" s="29" t="s">
        <v>86</v>
      </c>
      <c r="V62" s="30" t="s">
        <v>86</v>
      </c>
      <c r="W62" t="b">
        <f t="shared" si="0"/>
        <v>1</v>
      </c>
      <c r="X62" t="b">
        <f t="shared" si="1"/>
        <v>1</v>
      </c>
    </row>
    <row r="63" spans="1:35" x14ac:dyDescent="0.25">
      <c r="A63" t="s">
        <v>55</v>
      </c>
      <c r="C63">
        <v>9.9359999999999999</v>
      </c>
      <c r="D63" t="s">
        <v>242</v>
      </c>
      <c r="E63">
        <v>77</v>
      </c>
      <c r="F63">
        <v>156</v>
      </c>
      <c r="G63">
        <v>158</v>
      </c>
      <c r="H63" t="s">
        <v>252</v>
      </c>
      <c r="I63" t="s">
        <v>228</v>
      </c>
      <c r="J63">
        <v>2</v>
      </c>
      <c r="K63">
        <v>2</v>
      </c>
      <c r="L63">
        <v>10</v>
      </c>
      <c r="M63">
        <v>20</v>
      </c>
      <c r="N63">
        <v>50</v>
      </c>
      <c r="O63">
        <v>100</v>
      </c>
      <c r="P63" t="s">
        <v>80</v>
      </c>
      <c r="Q63" t="s">
        <v>55</v>
      </c>
      <c r="R63" s="2">
        <v>9.93</v>
      </c>
      <c r="S63" s="25" t="s">
        <v>228</v>
      </c>
      <c r="T63" s="2">
        <v>3</v>
      </c>
      <c r="U63" s="29">
        <v>1.1520999999999999</v>
      </c>
      <c r="V63" s="30">
        <v>0.99997005220000001</v>
      </c>
      <c r="W63" t="b">
        <f t="shared" si="0"/>
        <v>1</v>
      </c>
      <c r="X63" t="b">
        <f t="shared" si="1"/>
        <v>1</v>
      </c>
      <c r="AI63" s="33"/>
    </row>
    <row r="64" spans="1:35" x14ac:dyDescent="0.25">
      <c r="A64" t="s">
        <v>56</v>
      </c>
      <c r="C64">
        <v>9.9440000000000008</v>
      </c>
      <c r="D64" t="s">
        <v>242</v>
      </c>
      <c r="E64">
        <v>83</v>
      </c>
      <c r="F64">
        <v>85</v>
      </c>
      <c r="G64">
        <v>95</v>
      </c>
      <c r="H64" t="s">
        <v>252</v>
      </c>
      <c r="I64" t="s">
        <v>228</v>
      </c>
      <c r="J64">
        <v>2</v>
      </c>
      <c r="K64">
        <v>2</v>
      </c>
      <c r="L64">
        <v>10</v>
      </c>
      <c r="M64">
        <v>20</v>
      </c>
      <c r="N64">
        <v>50</v>
      </c>
      <c r="O64">
        <v>100</v>
      </c>
      <c r="P64" t="s">
        <v>80</v>
      </c>
      <c r="Q64" t="s">
        <v>56</v>
      </c>
      <c r="R64" s="2">
        <v>9.94</v>
      </c>
      <c r="S64" s="25" t="s">
        <v>228</v>
      </c>
      <c r="T64" s="2">
        <v>3</v>
      </c>
      <c r="U64" s="29">
        <v>0.38950000000000001</v>
      </c>
      <c r="V64" s="30">
        <v>0.99999659730000001</v>
      </c>
      <c r="W64" t="b">
        <f t="shared" si="0"/>
        <v>1</v>
      </c>
      <c r="X64" t="b">
        <f t="shared" si="1"/>
        <v>1</v>
      </c>
    </row>
    <row r="65" spans="1:24" x14ac:dyDescent="0.25">
      <c r="A65" t="s">
        <v>58</v>
      </c>
      <c r="C65">
        <v>9.9689999999999994</v>
      </c>
      <c r="D65" t="s">
        <v>242</v>
      </c>
      <c r="E65">
        <v>75</v>
      </c>
      <c r="F65">
        <v>53</v>
      </c>
      <c r="G65">
        <v>89</v>
      </c>
      <c r="H65" t="s">
        <v>252</v>
      </c>
      <c r="I65" t="s">
        <v>228</v>
      </c>
      <c r="J65">
        <v>2</v>
      </c>
      <c r="K65">
        <v>2</v>
      </c>
      <c r="L65">
        <v>10</v>
      </c>
      <c r="M65">
        <v>20</v>
      </c>
      <c r="N65">
        <v>50</v>
      </c>
      <c r="O65">
        <v>100</v>
      </c>
      <c r="P65" t="s">
        <v>80</v>
      </c>
      <c r="Q65" t="s">
        <v>57</v>
      </c>
      <c r="R65" s="2">
        <v>9.9700000000000006</v>
      </c>
      <c r="S65" s="25" t="s">
        <v>228</v>
      </c>
      <c r="T65" s="2">
        <v>3</v>
      </c>
      <c r="U65" s="29">
        <v>0.28860000000000002</v>
      </c>
      <c r="V65" s="30">
        <v>0.99999802240000002</v>
      </c>
      <c r="W65" t="b">
        <f t="shared" si="0"/>
        <v>1</v>
      </c>
      <c r="X65" t="b">
        <f t="shared" si="1"/>
        <v>1</v>
      </c>
    </row>
    <row r="66" spans="1:24" x14ac:dyDescent="0.25">
      <c r="A66" t="s">
        <v>57</v>
      </c>
      <c r="C66">
        <v>9.9749999999999996</v>
      </c>
      <c r="D66" t="s">
        <v>242</v>
      </c>
      <c r="E66">
        <v>77</v>
      </c>
      <c r="F66">
        <v>110</v>
      </c>
      <c r="G66">
        <v>61</v>
      </c>
      <c r="H66" t="s">
        <v>252</v>
      </c>
      <c r="I66" t="s">
        <v>228</v>
      </c>
      <c r="J66">
        <v>2</v>
      </c>
      <c r="K66">
        <v>2</v>
      </c>
      <c r="L66">
        <v>10</v>
      </c>
      <c r="M66">
        <v>20</v>
      </c>
      <c r="N66">
        <v>50</v>
      </c>
      <c r="O66">
        <v>100</v>
      </c>
      <c r="P66" t="s">
        <v>80</v>
      </c>
      <c r="Q66" t="s">
        <v>58</v>
      </c>
      <c r="R66" s="2">
        <v>9.9700000000000006</v>
      </c>
      <c r="S66" s="25" t="s">
        <v>228</v>
      </c>
      <c r="T66" s="2">
        <v>3</v>
      </c>
      <c r="U66" s="29">
        <v>0.41299999999999998</v>
      </c>
      <c r="V66" s="30">
        <v>0.99999604149999999</v>
      </c>
      <c r="W66" t="b">
        <f t="shared" si="0"/>
        <v>1</v>
      </c>
      <c r="X66" t="b">
        <f t="shared" si="1"/>
        <v>1</v>
      </c>
    </row>
    <row r="67" spans="1:24" x14ac:dyDescent="0.25">
      <c r="A67" t="s">
        <v>59</v>
      </c>
      <c r="C67">
        <v>10.016</v>
      </c>
      <c r="D67" t="s">
        <v>254</v>
      </c>
      <c r="E67">
        <v>91</v>
      </c>
      <c r="F67">
        <v>120</v>
      </c>
      <c r="G67">
        <v>65</v>
      </c>
      <c r="H67" t="s">
        <v>252</v>
      </c>
      <c r="I67" t="s">
        <v>228</v>
      </c>
      <c r="J67">
        <v>2</v>
      </c>
      <c r="K67">
        <v>2</v>
      </c>
      <c r="L67">
        <v>10</v>
      </c>
      <c r="M67">
        <v>20</v>
      </c>
      <c r="N67">
        <v>50</v>
      </c>
      <c r="O67">
        <v>100</v>
      </c>
      <c r="P67" t="s">
        <v>80</v>
      </c>
      <c r="Q67" t="s">
        <v>59</v>
      </c>
      <c r="R67" s="2">
        <v>10.01</v>
      </c>
      <c r="S67" s="25" t="s">
        <v>228</v>
      </c>
      <c r="T67" s="2">
        <v>3</v>
      </c>
      <c r="U67" s="29">
        <v>2.0924</v>
      </c>
      <c r="V67" s="30">
        <v>0.99990194649999997</v>
      </c>
      <c r="W67" t="b">
        <f t="shared" si="0"/>
        <v>1</v>
      </c>
      <c r="X67" t="b">
        <f t="shared" si="1"/>
        <v>1</v>
      </c>
    </row>
    <row r="68" spans="1:24" x14ac:dyDescent="0.25">
      <c r="A68" t="s">
        <v>60</v>
      </c>
      <c r="C68">
        <v>10.071</v>
      </c>
      <c r="D68" t="s">
        <v>255</v>
      </c>
      <c r="E68">
        <v>91</v>
      </c>
      <c r="F68">
        <v>126</v>
      </c>
      <c r="G68">
        <v>89</v>
      </c>
      <c r="H68" t="s">
        <v>252</v>
      </c>
      <c r="I68" t="s">
        <v>228</v>
      </c>
      <c r="J68">
        <v>2</v>
      </c>
      <c r="K68">
        <v>2</v>
      </c>
      <c r="L68">
        <v>10</v>
      </c>
      <c r="M68">
        <v>20</v>
      </c>
      <c r="N68">
        <v>50</v>
      </c>
      <c r="O68">
        <v>100</v>
      </c>
      <c r="P68" t="s">
        <v>80</v>
      </c>
      <c r="Q68" t="s">
        <v>60</v>
      </c>
      <c r="R68" s="2">
        <v>10.07</v>
      </c>
      <c r="S68" s="25" t="s">
        <v>228</v>
      </c>
      <c r="T68" s="2">
        <v>3</v>
      </c>
      <c r="U68" s="29">
        <v>1.8873</v>
      </c>
      <c r="V68" s="30">
        <v>0.99991985940000006</v>
      </c>
      <c r="W68" t="b">
        <f t="shared" ref="W68:W87" si="2">OR(U68&lt;20,U68="n.a.")</f>
        <v>1</v>
      </c>
      <c r="X68" t="b">
        <f t="shared" ref="X68:X87" si="3">OR(V68&gt;0.99,V68=0)</f>
        <v>1</v>
      </c>
    </row>
    <row r="69" spans="1:24" x14ac:dyDescent="0.25">
      <c r="A69" t="s">
        <v>62</v>
      </c>
      <c r="C69">
        <v>10.154</v>
      </c>
      <c r="D69" t="s">
        <v>242</v>
      </c>
      <c r="E69">
        <v>105</v>
      </c>
      <c r="F69">
        <v>120</v>
      </c>
      <c r="G69">
        <v>119</v>
      </c>
      <c r="H69" t="s">
        <v>252</v>
      </c>
      <c r="I69" t="s">
        <v>228</v>
      </c>
      <c r="J69">
        <v>2</v>
      </c>
      <c r="K69">
        <v>2</v>
      </c>
      <c r="L69">
        <v>10</v>
      </c>
      <c r="M69">
        <v>20</v>
      </c>
      <c r="N69">
        <v>50</v>
      </c>
      <c r="O69">
        <v>100</v>
      </c>
      <c r="P69" t="s">
        <v>80</v>
      </c>
      <c r="Q69" t="s">
        <v>62</v>
      </c>
      <c r="R69" s="2">
        <v>10.14</v>
      </c>
      <c r="S69" s="25" t="s">
        <v>228</v>
      </c>
      <c r="T69" s="2">
        <v>3</v>
      </c>
      <c r="U69" s="29">
        <v>1.5311999999999999</v>
      </c>
      <c r="V69" s="30">
        <v>0.99994831159999997</v>
      </c>
      <c r="W69" t="b">
        <f t="shared" si="2"/>
        <v>1</v>
      </c>
      <c r="X69" t="b">
        <f t="shared" si="3"/>
        <v>1</v>
      </c>
    </row>
    <row r="70" spans="1:24" x14ac:dyDescent="0.25">
      <c r="A70" t="s">
        <v>61</v>
      </c>
      <c r="C70">
        <v>10.167999999999999</v>
      </c>
      <c r="D70" t="s">
        <v>242</v>
      </c>
      <c r="E70">
        <v>91</v>
      </c>
      <c r="F70">
        <v>126</v>
      </c>
      <c r="G70">
        <v>89</v>
      </c>
      <c r="H70" t="s">
        <v>252</v>
      </c>
      <c r="I70" t="s">
        <v>228</v>
      </c>
      <c r="J70">
        <v>2</v>
      </c>
      <c r="K70">
        <v>2</v>
      </c>
      <c r="L70">
        <v>10</v>
      </c>
      <c r="M70">
        <v>20</v>
      </c>
      <c r="N70">
        <v>50</v>
      </c>
      <c r="O70">
        <v>100</v>
      </c>
      <c r="P70" t="s">
        <v>80</v>
      </c>
      <c r="Q70" t="s">
        <v>61</v>
      </c>
      <c r="R70" s="2">
        <v>10.16</v>
      </c>
      <c r="S70" s="25" t="s">
        <v>228</v>
      </c>
      <c r="T70" s="2">
        <v>3</v>
      </c>
      <c r="U70" s="29">
        <v>1.6432</v>
      </c>
      <c r="V70" s="30">
        <v>0.9999383556</v>
      </c>
      <c r="W70" t="b">
        <f t="shared" si="2"/>
        <v>1</v>
      </c>
      <c r="X70" t="b">
        <f t="shared" si="3"/>
        <v>1</v>
      </c>
    </row>
    <row r="71" spans="1:24" x14ac:dyDescent="0.25">
      <c r="A71" t="s">
        <v>63</v>
      </c>
      <c r="C71">
        <v>10.356999999999999</v>
      </c>
      <c r="D71" t="s">
        <v>242</v>
      </c>
      <c r="E71">
        <v>119</v>
      </c>
      <c r="F71">
        <v>91</v>
      </c>
      <c r="G71">
        <v>134</v>
      </c>
      <c r="H71" t="s">
        <v>252</v>
      </c>
      <c r="I71" t="s">
        <v>228</v>
      </c>
      <c r="J71">
        <v>2</v>
      </c>
      <c r="K71">
        <v>2</v>
      </c>
      <c r="L71">
        <v>10</v>
      </c>
      <c r="M71">
        <v>20</v>
      </c>
      <c r="N71">
        <v>50</v>
      </c>
      <c r="O71">
        <v>100</v>
      </c>
      <c r="P71" t="s">
        <v>80</v>
      </c>
      <c r="Q71" t="s">
        <v>63</v>
      </c>
      <c r="R71" s="2">
        <v>10.37</v>
      </c>
      <c r="S71" s="25" t="s">
        <v>228</v>
      </c>
      <c r="T71" s="2">
        <v>3</v>
      </c>
      <c r="U71" s="29">
        <v>1.8083</v>
      </c>
      <c r="V71" s="30">
        <v>0.99992765419999996</v>
      </c>
      <c r="W71" t="b">
        <f t="shared" si="2"/>
        <v>1</v>
      </c>
      <c r="X71" t="b">
        <f t="shared" si="3"/>
        <v>1</v>
      </c>
    </row>
    <row r="72" spans="1:24" x14ac:dyDescent="0.25">
      <c r="A72" t="s">
        <v>64</v>
      </c>
      <c r="C72">
        <v>10.381</v>
      </c>
      <c r="D72" t="s">
        <v>256</v>
      </c>
      <c r="E72">
        <v>167</v>
      </c>
      <c r="F72">
        <v>130</v>
      </c>
      <c r="G72">
        <v>132</v>
      </c>
      <c r="H72" t="s">
        <v>252</v>
      </c>
      <c r="I72" t="s">
        <v>228</v>
      </c>
      <c r="J72">
        <v>2</v>
      </c>
      <c r="K72">
        <v>2</v>
      </c>
      <c r="L72">
        <v>10</v>
      </c>
      <c r="M72">
        <v>20</v>
      </c>
      <c r="N72">
        <v>50</v>
      </c>
      <c r="O72">
        <v>100</v>
      </c>
      <c r="P72" t="s">
        <v>80</v>
      </c>
      <c r="Q72" t="s">
        <v>64</v>
      </c>
      <c r="R72" s="2">
        <v>10.38</v>
      </c>
      <c r="S72" s="25" t="s">
        <v>228</v>
      </c>
      <c r="T72" s="2">
        <v>3</v>
      </c>
      <c r="U72" s="29">
        <v>0.4042</v>
      </c>
      <c r="V72" s="30">
        <v>0.99999656810000004</v>
      </c>
      <c r="W72" t="b">
        <f t="shared" si="2"/>
        <v>1</v>
      </c>
      <c r="X72" t="b">
        <f t="shared" si="3"/>
        <v>1</v>
      </c>
    </row>
    <row r="73" spans="1:24" x14ac:dyDescent="0.25">
      <c r="A73" t="s">
        <v>65</v>
      </c>
      <c r="C73">
        <v>10.411</v>
      </c>
      <c r="D73" t="s">
        <v>256</v>
      </c>
      <c r="E73">
        <v>105</v>
      </c>
      <c r="F73">
        <v>120</v>
      </c>
      <c r="G73">
        <v>77</v>
      </c>
      <c r="H73" t="s">
        <v>252</v>
      </c>
      <c r="I73" t="s">
        <v>228</v>
      </c>
      <c r="J73">
        <v>2</v>
      </c>
      <c r="K73">
        <v>2</v>
      </c>
      <c r="L73">
        <v>10</v>
      </c>
      <c r="M73">
        <v>20</v>
      </c>
      <c r="N73">
        <v>50</v>
      </c>
      <c r="O73">
        <v>100</v>
      </c>
      <c r="P73" t="s">
        <v>80</v>
      </c>
      <c r="Q73" t="s">
        <v>65</v>
      </c>
      <c r="R73" s="2">
        <v>10.41</v>
      </c>
      <c r="S73" s="25" t="s">
        <v>228</v>
      </c>
      <c r="T73" s="2">
        <v>3</v>
      </c>
      <c r="U73" s="29">
        <v>1.4659</v>
      </c>
      <c r="V73" s="30">
        <v>0.99995119229999996</v>
      </c>
      <c r="W73" t="b">
        <f t="shared" si="2"/>
        <v>1</v>
      </c>
      <c r="X73" t="b">
        <f t="shared" si="3"/>
        <v>1</v>
      </c>
    </row>
    <row r="74" spans="1:24" x14ac:dyDescent="0.25">
      <c r="A74" t="s">
        <v>66</v>
      </c>
      <c r="C74">
        <v>10.521000000000001</v>
      </c>
      <c r="D74" t="s">
        <v>257</v>
      </c>
      <c r="E74">
        <v>105</v>
      </c>
      <c r="F74">
        <v>134</v>
      </c>
      <c r="G74">
        <v>91</v>
      </c>
      <c r="H74" t="s">
        <v>252</v>
      </c>
      <c r="I74" t="s">
        <v>228</v>
      </c>
      <c r="J74">
        <v>2</v>
      </c>
      <c r="K74">
        <v>2</v>
      </c>
      <c r="L74">
        <v>10</v>
      </c>
      <c r="M74">
        <v>20</v>
      </c>
      <c r="N74">
        <v>50</v>
      </c>
      <c r="O74">
        <v>100</v>
      </c>
      <c r="P74" t="s">
        <v>80</v>
      </c>
      <c r="Q74" t="s">
        <v>66</v>
      </c>
      <c r="R74" s="2">
        <v>10.52</v>
      </c>
      <c r="S74" s="25" t="s">
        <v>228</v>
      </c>
      <c r="T74" s="2">
        <v>3</v>
      </c>
      <c r="U74" s="29">
        <v>2.0234000000000001</v>
      </c>
      <c r="V74" s="30">
        <v>0.99990889029999996</v>
      </c>
      <c r="W74" t="b">
        <f t="shared" si="2"/>
        <v>1</v>
      </c>
      <c r="X74" t="b">
        <f t="shared" si="3"/>
        <v>1</v>
      </c>
    </row>
    <row r="75" spans="1:24" x14ac:dyDescent="0.25">
      <c r="A75" t="s">
        <v>67</v>
      </c>
      <c r="C75">
        <v>10.603</v>
      </c>
      <c r="D75" t="s">
        <v>242</v>
      </c>
      <c r="E75">
        <v>146</v>
      </c>
      <c r="F75">
        <v>148</v>
      </c>
      <c r="G75">
        <v>111</v>
      </c>
      <c r="H75" t="s">
        <v>252</v>
      </c>
      <c r="I75" t="s">
        <v>228</v>
      </c>
      <c r="J75">
        <v>2</v>
      </c>
      <c r="K75">
        <v>2</v>
      </c>
      <c r="L75">
        <v>10</v>
      </c>
      <c r="M75">
        <v>20</v>
      </c>
      <c r="N75">
        <v>50</v>
      </c>
      <c r="O75">
        <v>100</v>
      </c>
      <c r="P75" t="s">
        <v>80</v>
      </c>
      <c r="Q75" t="s">
        <v>67</v>
      </c>
      <c r="R75" s="2">
        <v>10.6</v>
      </c>
      <c r="S75" s="25" t="s">
        <v>228</v>
      </c>
      <c r="T75" s="2">
        <v>3</v>
      </c>
      <c r="U75" s="29">
        <v>1.5008999999999999</v>
      </c>
      <c r="V75" s="30">
        <v>0.99994872980000005</v>
      </c>
      <c r="W75" t="b">
        <f t="shared" si="2"/>
        <v>1</v>
      </c>
      <c r="X75" t="b">
        <f t="shared" si="3"/>
        <v>1</v>
      </c>
    </row>
    <row r="76" spans="1:24" x14ac:dyDescent="0.25">
      <c r="A76" t="s">
        <v>258</v>
      </c>
      <c r="C76">
        <v>10.631</v>
      </c>
      <c r="D76" t="s">
        <v>242</v>
      </c>
      <c r="E76">
        <v>119</v>
      </c>
      <c r="F76">
        <v>91</v>
      </c>
      <c r="G76">
        <v>134</v>
      </c>
      <c r="H76" t="s">
        <v>252</v>
      </c>
      <c r="I76" t="s">
        <v>228</v>
      </c>
      <c r="J76">
        <v>2</v>
      </c>
      <c r="K76">
        <v>2</v>
      </c>
      <c r="L76">
        <v>10</v>
      </c>
      <c r="M76">
        <v>20</v>
      </c>
      <c r="N76">
        <v>50</v>
      </c>
      <c r="O76">
        <v>100</v>
      </c>
      <c r="P76" t="s">
        <v>80</v>
      </c>
      <c r="Q76" t="s">
        <v>68</v>
      </c>
      <c r="R76" s="2">
        <v>10.63</v>
      </c>
      <c r="S76" s="25" t="s">
        <v>228</v>
      </c>
      <c r="T76" s="2">
        <v>3</v>
      </c>
      <c r="U76" s="29">
        <v>1.649</v>
      </c>
      <c r="V76" s="30">
        <v>0.99993875529999998</v>
      </c>
      <c r="W76" t="b">
        <f t="shared" si="2"/>
        <v>1</v>
      </c>
      <c r="X76" t="b">
        <f t="shared" si="3"/>
        <v>1</v>
      </c>
    </row>
    <row r="77" spans="1:24" x14ac:dyDescent="0.25">
      <c r="A77" t="s">
        <v>137</v>
      </c>
      <c r="C77">
        <v>10.656000000000001</v>
      </c>
      <c r="D77" t="s">
        <v>259</v>
      </c>
      <c r="E77">
        <v>152</v>
      </c>
      <c r="F77">
        <v>150</v>
      </c>
      <c r="H77" t="s">
        <v>241</v>
      </c>
      <c r="I77" t="s">
        <v>234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 t="s">
        <v>80</v>
      </c>
      <c r="Q77" t="s">
        <v>137</v>
      </c>
      <c r="R77" s="2">
        <v>10.66</v>
      </c>
      <c r="S77" s="25" t="s">
        <v>240</v>
      </c>
      <c r="T77" s="2">
        <v>1</v>
      </c>
      <c r="U77" s="29" t="s">
        <v>86</v>
      </c>
      <c r="V77" s="30" t="s">
        <v>86</v>
      </c>
      <c r="W77" t="b">
        <f t="shared" si="2"/>
        <v>1</v>
      </c>
      <c r="X77" t="b">
        <f t="shared" si="3"/>
        <v>1</v>
      </c>
    </row>
    <row r="78" spans="1:24" x14ac:dyDescent="0.25">
      <c r="A78" t="s">
        <v>69</v>
      </c>
      <c r="C78">
        <v>10.679</v>
      </c>
      <c r="D78" t="s">
        <v>242</v>
      </c>
      <c r="E78">
        <v>146</v>
      </c>
      <c r="F78">
        <v>148</v>
      </c>
      <c r="G78">
        <v>111</v>
      </c>
      <c r="H78" t="s">
        <v>252</v>
      </c>
      <c r="I78" t="s">
        <v>228</v>
      </c>
      <c r="J78">
        <v>2</v>
      </c>
      <c r="K78">
        <v>2</v>
      </c>
      <c r="L78">
        <v>10</v>
      </c>
      <c r="M78">
        <v>20</v>
      </c>
      <c r="N78">
        <v>50</v>
      </c>
      <c r="O78">
        <v>100</v>
      </c>
      <c r="P78" t="s">
        <v>80</v>
      </c>
      <c r="Q78" t="s">
        <v>69</v>
      </c>
      <c r="R78" s="2">
        <v>10.67</v>
      </c>
      <c r="S78" s="25" t="s">
        <v>228</v>
      </c>
      <c r="T78" s="2">
        <v>3</v>
      </c>
      <c r="U78" s="29">
        <v>1.6166</v>
      </c>
      <c r="V78" s="30">
        <v>0.99993744549999997</v>
      </c>
      <c r="W78" t="b">
        <f t="shared" si="2"/>
        <v>1</v>
      </c>
      <c r="X78" t="b">
        <f t="shared" si="3"/>
        <v>1</v>
      </c>
    </row>
    <row r="79" spans="1:24" x14ac:dyDescent="0.25">
      <c r="A79" t="s">
        <v>71</v>
      </c>
      <c r="C79">
        <v>10.9</v>
      </c>
      <c r="D79" t="s">
        <v>242</v>
      </c>
      <c r="E79">
        <v>91</v>
      </c>
      <c r="F79">
        <v>92</v>
      </c>
      <c r="G79">
        <v>134</v>
      </c>
      <c r="H79" t="s">
        <v>252</v>
      </c>
      <c r="I79" t="s">
        <v>228</v>
      </c>
      <c r="J79">
        <v>2</v>
      </c>
      <c r="K79">
        <v>2</v>
      </c>
      <c r="L79">
        <v>10</v>
      </c>
      <c r="M79">
        <v>20</v>
      </c>
      <c r="N79">
        <v>50</v>
      </c>
      <c r="O79">
        <v>100</v>
      </c>
      <c r="P79" t="s">
        <v>80</v>
      </c>
      <c r="Q79" t="s">
        <v>71</v>
      </c>
      <c r="R79" s="2">
        <v>10.9</v>
      </c>
      <c r="S79" s="25" t="s">
        <v>228</v>
      </c>
      <c r="T79" s="2">
        <v>3</v>
      </c>
      <c r="U79" s="29">
        <v>1.4698</v>
      </c>
      <c r="V79" s="30">
        <v>0.99995250999999996</v>
      </c>
      <c r="W79" t="b">
        <f t="shared" si="2"/>
        <v>1</v>
      </c>
      <c r="X79" t="b">
        <f t="shared" si="3"/>
        <v>1</v>
      </c>
    </row>
    <row r="80" spans="1:24" x14ac:dyDescent="0.25">
      <c r="A80" t="s">
        <v>70</v>
      </c>
      <c r="C80">
        <v>10.914</v>
      </c>
      <c r="D80" t="s">
        <v>242</v>
      </c>
      <c r="E80">
        <v>146</v>
      </c>
      <c r="F80">
        <v>148</v>
      </c>
      <c r="G80">
        <v>111</v>
      </c>
      <c r="H80" t="s">
        <v>252</v>
      </c>
      <c r="I80" t="s">
        <v>228</v>
      </c>
      <c r="J80">
        <v>2</v>
      </c>
      <c r="K80">
        <v>2</v>
      </c>
      <c r="L80">
        <v>10</v>
      </c>
      <c r="M80">
        <v>20</v>
      </c>
      <c r="N80">
        <v>50</v>
      </c>
      <c r="O80">
        <v>100</v>
      </c>
      <c r="P80" t="s">
        <v>80</v>
      </c>
      <c r="Q80" t="s">
        <v>70</v>
      </c>
      <c r="R80" s="2">
        <v>10.91</v>
      </c>
      <c r="S80" s="25" t="s">
        <v>228</v>
      </c>
      <c r="T80" s="2">
        <v>3</v>
      </c>
      <c r="U80" s="29">
        <v>1.0952</v>
      </c>
      <c r="V80" s="30">
        <v>0.99997215750000001</v>
      </c>
      <c r="W80" t="b">
        <f t="shared" si="2"/>
        <v>1</v>
      </c>
      <c r="X80" t="b">
        <f t="shared" si="3"/>
        <v>1</v>
      </c>
    </row>
    <row r="81" spans="1:24" x14ac:dyDescent="0.25">
      <c r="A81" t="s">
        <v>72</v>
      </c>
      <c r="C81">
        <v>11.093</v>
      </c>
      <c r="D81" t="s">
        <v>242</v>
      </c>
      <c r="E81">
        <v>117</v>
      </c>
      <c r="F81">
        <v>119</v>
      </c>
      <c r="G81">
        <v>201</v>
      </c>
      <c r="H81" t="s">
        <v>252</v>
      </c>
      <c r="I81" t="s">
        <v>228</v>
      </c>
      <c r="J81">
        <v>2</v>
      </c>
      <c r="K81">
        <v>2</v>
      </c>
      <c r="L81">
        <v>10</v>
      </c>
      <c r="M81">
        <v>20</v>
      </c>
      <c r="N81">
        <v>50</v>
      </c>
      <c r="O81">
        <v>100</v>
      </c>
      <c r="P81" t="s">
        <v>80</v>
      </c>
      <c r="Q81" t="s">
        <v>72</v>
      </c>
      <c r="R81" s="2">
        <v>11.1</v>
      </c>
      <c r="S81" s="25" t="s">
        <v>228</v>
      </c>
      <c r="T81" s="2">
        <v>3</v>
      </c>
      <c r="U81" s="29">
        <v>1.2302</v>
      </c>
      <c r="V81" s="30">
        <v>0.99996779719999995</v>
      </c>
      <c r="W81" t="b">
        <f t="shared" si="2"/>
        <v>1</v>
      </c>
      <c r="X81" t="b">
        <f t="shared" si="3"/>
        <v>1</v>
      </c>
    </row>
    <row r="82" spans="1:24" x14ac:dyDescent="0.25">
      <c r="A82" t="s">
        <v>73</v>
      </c>
      <c r="C82">
        <v>11.446999999999999</v>
      </c>
      <c r="D82" t="s">
        <v>242</v>
      </c>
      <c r="E82">
        <v>157</v>
      </c>
      <c r="F82">
        <v>155</v>
      </c>
      <c r="G82">
        <v>75</v>
      </c>
      <c r="H82" t="s">
        <v>252</v>
      </c>
      <c r="I82" t="s">
        <v>228</v>
      </c>
      <c r="J82">
        <v>2</v>
      </c>
      <c r="K82">
        <v>2</v>
      </c>
      <c r="L82">
        <v>10</v>
      </c>
      <c r="M82">
        <v>20</v>
      </c>
      <c r="N82">
        <v>50</v>
      </c>
      <c r="O82">
        <v>100</v>
      </c>
      <c r="P82" t="s">
        <v>80</v>
      </c>
      <c r="Q82" t="s">
        <v>73</v>
      </c>
      <c r="R82" s="2">
        <v>11.44</v>
      </c>
      <c r="S82" s="25" t="s">
        <v>228</v>
      </c>
      <c r="T82" s="2">
        <v>3</v>
      </c>
      <c r="U82" s="29">
        <v>0.14990000000000001</v>
      </c>
      <c r="V82" s="30">
        <v>0.99999951180000002</v>
      </c>
      <c r="W82" t="b">
        <f t="shared" si="2"/>
        <v>1</v>
      </c>
      <c r="X82" t="b">
        <f t="shared" si="3"/>
        <v>1</v>
      </c>
    </row>
    <row r="83" spans="1:24" x14ac:dyDescent="0.25">
      <c r="A83" t="s">
        <v>74</v>
      </c>
      <c r="C83">
        <v>11.566000000000001</v>
      </c>
      <c r="D83" t="s">
        <v>242</v>
      </c>
      <c r="E83">
        <v>77</v>
      </c>
      <c r="F83">
        <v>51</v>
      </c>
      <c r="G83">
        <v>123</v>
      </c>
      <c r="H83" t="s">
        <v>252</v>
      </c>
      <c r="I83" t="s">
        <v>228</v>
      </c>
      <c r="J83">
        <v>2</v>
      </c>
      <c r="K83">
        <v>2</v>
      </c>
      <c r="L83">
        <v>10</v>
      </c>
      <c r="M83">
        <v>20</v>
      </c>
      <c r="N83">
        <v>50</v>
      </c>
      <c r="O83">
        <v>100</v>
      </c>
      <c r="P83" t="s">
        <v>80</v>
      </c>
      <c r="Q83" t="s">
        <v>74</v>
      </c>
      <c r="R83" s="2">
        <v>11.56</v>
      </c>
      <c r="S83" s="25" t="s">
        <v>228</v>
      </c>
      <c r="T83" s="2">
        <v>3</v>
      </c>
      <c r="U83" s="29">
        <v>0.3579</v>
      </c>
      <c r="V83" s="30">
        <v>0.99999720869999997</v>
      </c>
      <c r="W83" t="b">
        <f t="shared" si="2"/>
        <v>1</v>
      </c>
      <c r="X83" t="b">
        <f t="shared" si="3"/>
        <v>1</v>
      </c>
    </row>
    <row r="84" spans="1:24" x14ac:dyDescent="0.25">
      <c r="A84" t="s">
        <v>75</v>
      </c>
      <c r="C84">
        <v>11.965999999999999</v>
      </c>
      <c r="D84" t="s">
        <v>242</v>
      </c>
      <c r="E84">
        <v>180</v>
      </c>
      <c r="F84">
        <v>182</v>
      </c>
      <c r="G84">
        <v>145</v>
      </c>
      <c r="H84" t="s">
        <v>252</v>
      </c>
      <c r="I84" t="s">
        <v>228</v>
      </c>
      <c r="J84">
        <v>2</v>
      </c>
      <c r="K84">
        <v>2</v>
      </c>
      <c r="L84">
        <v>10</v>
      </c>
      <c r="M84">
        <v>20</v>
      </c>
      <c r="N84">
        <v>50</v>
      </c>
      <c r="O84">
        <v>100</v>
      </c>
      <c r="P84" t="s">
        <v>80</v>
      </c>
      <c r="Q84" t="s">
        <v>75</v>
      </c>
      <c r="R84" s="2">
        <v>11.97</v>
      </c>
      <c r="S84" s="25" t="s">
        <v>228</v>
      </c>
      <c r="T84" s="2">
        <v>3</v>
      </c>
      <c r="U84" s="29">
        <v>0.93720000000000003</v>
      </c>
      <c r="V84" s="30">
        <v>0.99998067899999998</v>
      </c>
      <c r="W84" t="b">
        <f t="shared" si="2"/>
        <v>1</v>
      </c>
      <c r="X84" t="b">
        <f t="shared" si="3"/>
        <v>1</v>
      </c>
    </row>
    <row r="85" spans="1:24" x14ac:dyDescent="0.25">
      <c r="A85" t="s">
        <v>76</v>
      </c>
      <c r="C85">
        <v>12.066000000000001</v>
      </c>
      <c r="D85" t="s">
        <v>242</v>
      </c>
      <c r="E85">
        <v>225</v>
      </c>
      <c r="F85">
        <v>227</v>
      </c>
      <c r="G85">
        <v>223</v>
      </c>
      <c r="H85" t="s">
        <v>252</v>
      </c>
      <c r="I85" t="s">
        <v>228</v>
      </c>
      <c r="J85">
        <v>2</v>
      </c>
      <c r="K85">
        <v>2</v>
      </c>
      <c r="L85">
        <v>10</v>
      </c>
      <c r="M85">
        <v>20</v>
      </c>
      <c r="N85">
        <v>50</v>
      </c>
      <c r="O85">
        <v>100</v>
      </c>
      <c r="P85" t="s">
        <v>80</v>
      </c>
      <c r="Q85" t="s">
        <v>76</v>
      </c>
      <c r="R85" s="2">
        <v>12.06</v>
      </c>
      <c r="S85" s="25" t="s">
        <v>228</v>
      </c>
      <c r="T85" s="2">
        <v>3</v>
      </c>
      <c r="U85" s="29">
        <v>2.0815999999999999</v>
      </c>
      <c r="V85" s="30">
        <v>0.99990345749999998</v>
      </c>
      <c r="W85" t="b">
        <f t="shared" si="2"/>
        <v>1</v>
      </c>
      <c r="X85" t="b">
        <f t="shared" si="3"/>
        <v>1</v>
      </c>
    </row>
    <row r="86" spans="1:24" x14ac:dyDescent="0.25">
      <c r="A86" t="s">
        <v>77</v>
      </c>
      <c r="C86">
        <v>12.153</v>
      </c>
      <c r="D86" t="s">
        <v>242</v>
      </c>
      <c r="E86">
        <v>128</v>
      </c>
      <c r="F86">
        <v>127</v>
      </c>
      <c r="G86">
        <v>129</v>
      </c>
      <c r="H86" t="s">
        <v>252</v>
      </c>
      <c r="I86" t="s">
        <v>228</v>
      </c>
      <c r="J86">
        <v>2</v>
      </c>
      <c r="K86">
        <v>2</v>
      </c>
      <c r="L86">
        <v>10</v>
      </c>
      <c r="M86">
        <v>20</v>
      </c>
      <c r="N86">
        <v>50</v>
      </c>
      <c r="O86">
        <v>100</v>
      </c>
      <c r="P86" t="s">
        <v>80</v>
      </c>
      <c r="Q86" t="s">
        <v>77</v>
      </c>
      <c r="R86" s="2">
        <v>12.14</v>
      </c>
      <c r="S86" s="25" t="s">
        <v>228</v>
      </c>
      <c r="T86" s="2">
        <v>3</v>
      </c>
      <c r="U86" s="29">
        <v>0.39950000000000002</v>
      </c>
      <c r="V86" s="30">
        <v>0.9999964683</v>
      </c>
      <c r="W86" t="b">
        <f t="shared" si="2"/>
        <v>1</v>
      </c>
      <c r="X86" t="b">
        <f t="shared" si="3"/>
        <v>1</v>
      </c>
    </row>
    <row r="87" spans="1:24" x14ac:dyDescent="0.25">
      <c r="A87" t="s">
        <v>78</v>
      </c>
      <c r="C87">
        <v>12.273</v>
      </c>
      <c r="D87" t="s">
        <v>242</v>
      </c>
      <c r="E87">
        <v>180</v>
      </c>
      <c r="F87">
        <v>182</v>
      </c>
      <c r="G87">
        <v>145</v>
      </c>
      <c r="H87" t="s">
        <v>252</v>
      </c>
      <c r="I87" t="s">
        <v>228</v>
      </c>
      <c r="J87">
        <v>2</v>
      </c>
      <c r="K87">
        <v>2</v>
      </c>
      <c r="L87">
        <v>10</v>
      </c>
      <c r="M87">
        <v>20</v>
      </c>
      <c r="N87">
        <v>50</v>
      </c>
      <c r="O87">
        <v>100</v>
      </c>
      <c r="P87" t="s">
        <v>80</v>
      </c>
      <c r="Q87" t="s">
        <v>78</v>
      </c>
      <c r="R87" s="2">
        <v>12.28</v>
      </c>
      <c r="S87" s="25" t="s">
        <v>228</v>
      </c>
      <c r="T87" s="2">
        <v>3</v>
      </c>
      <c r="U87" s="29">
        <v>0.86850000000000005</v>
      </c>
      <c r="V87" s="30">
        <v>0.99998323489999996</v>
      </c>
      <c r="W87" t="b">
        <f t="shared" si="2"/>
        <v>1</v>
      </c>
      <c r="X87" t="b">
        <f t="shared" si="3"/>
        <v>1</v>
      </c>
    </row>
  </sheetData>
  <conditionalFormatting sqref="W1 W2:X1048576">
    <cfRule type="cellIs" dxfId="11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64" workbookViewId="0">
      <selection activeCell="F10" sqref="F1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style="2" bestFit="1" customWidth="1"/>
    <col min="7" max="10" width="9.140625" style="2"/>
    <col min="11" max="11" width="15.85546875" style="2" bestFit="1" customWidth="1"/>
    <col min="12" max="15" width="9.140625" style="2"/>
    <col min="16" max="16" width="15.28515625" style="2" customWidth="1"/>
    <col min="17" max="19" width="9.140625" style="2"/>
    <col min="20" max="20" width="15" style="2" customWidth="1"/>
  </cols>
  <sheetData>
    <row r="1" spans="1:20" x14ac:dyDescent="0.25">
      <c r="F1" s="2" t="s">
        <v>82</v>
      </c>
      <c r="G1" s="2" t="s">
        <v>88</v>
      </c>
      <c r="H1" s="2" t="s">
        <v>89</v>
      </c>
      <c r="I1" s="2" t="s">
        <v>90</v>
      </c>
      <c r="J1" s="2" t="s">
        <v>87</v>
      </c>
      <c r="K1" s="2" t="s">
        <v>91</v>
      </c>
      <c r="L1" s="2" t="s">
        <v>111</v>
      </c>
      <c r="M1" s="2" t="s">
        <v>112</v>
      </c>
      <c r="N1" s="2" t="s">
        <v>113</v>
      </c>
      <c r="O1" s="2" t="s">
        <v>113</v>
      </c>
      <c r="P1" s="2" t="s">
        <v>113</v>
      </c>
      <c r="Q1" s="2" t="s">
        <v>114</v>
      </c>
      <c r="R1" s="2" t="s">
        <v>115</v>
      </c>
      <c r="S1" s="2" t="s">
        <v>115</v>
      </c>
      <c r="T1" s="2" t="s">
        <v>115</v>
      </c>
    </row>
    <row r="2" spans="1:20" x14ac:dyDescent="0.25">
      <c r="G2" s="2" t="s">
        <v>83</v>
      </c>
      <c r="H2" s="2" t="s">
        <v>92</v>
      </c>
      <c r="I2" s="2" t="s">
        <v>84</v>
      </c>
      <c r="J2" s="2" t="s">
        <v>80</v>
      </c>
      <c r="K2" s="2" t="s">
        <v>93</v>
      </c>
      <c r="L2" s="2" t="s">
        <v>116</v>
      </c>
      <c r="M2" s="2" t="s">
        <v>116</v>
      </c>
      <c r="N2" s="2" t="s">
        <v>117</v>
      </c>
      <c r="O2" s="2" t="s">
        <v>118</v>
      </c>
      <c r="P2" s="2" t="s">
        <v>119</v>
      </c>
      <c r="Q2" s="2" t="s">
        <v>116</v>
      </c>
      <c r="R2" s="2" t="s">
        <v>117</v>
      </c>
      <c r="S2" s="2" t="s">
        <v>118</v>
      </c>
      <c r="T2" s="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s="2" t="s">
        <v>85</v>
      </c>
      <c r="G3" s="2" t="s">
        <v>85</v>
      </c>
      <c r="H3" s="2" t="s">
        <v>85</v>
      </c>
      <c r="I3" s="2" t="s">
        <v>85</v>
      </c>
      <c r="J3" s="2" t="s">
        <v>85</v>
      </c>
      <c r="K3" s="2" t="s">
        <v>85</v>
      </c>
      <c r="L3" s="2" t="s">
        <v>85</v>
      </c>
      <c r="M3" s="2" t="s">
        <v>85</v>
      </c>
      <c r="N3" s="2" t="s">
        <v>85</v>
      </c>
      <c r="O3" s="2" t="s">
        <v>85</v>
      </c>
      <c r="P3" s="2" t="s">
        <v>85</v>
      </c>
      <c r="Q3" s="2" t="s">
        <v>85</v>
      </c>
      <c r="R3" s="2" t="s">
        <v>85</v>
      </c>
      <c r="S3" s="2" t="s">
        <v>85</v>
      </c>
      <c r="T3" s="2" t="s">
        <v>85</v>
      </c>
    </row>
    <row r="4" spans="1:20" x14ac:dyDescent="0.25">
      <c r="A4">
        <v>2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t="b">
        <f>AND(B4=FALSE,C4=FALSE)</f>
        <v>0</v>
      </c>
      <c r="F4" s="2" t="s">
        <v>1</v>
      </c>
      <c r="G4" s="2">
        <v>1.45</v>
      </c>
      <c r="H4" s="2">
        <v>189</v>
      </c>
      <c r="I4" s="2">
        <v>0.01</v>
      </c>
      <c r="J4" s="2">
        <v>7.1999999999999995E-2</v>
      </c>
      <c r="K4" s="2" t="s">
        <v>95</v>
      </c>
      <c r="L4" s="2">
        <v>50</v>
      </c>
      <c r="M4" s="2">
        <v>52</v>
      </c>
      <c r="N4" s="2">
        <v>32.659999999999997</v>
      </c>
      <c r="O4" s="2" t="s">
        <v>86</v>
      </c>
      <c r="P4" s="2" t="s">
        <v>95</v>
      </c>
      <c r="Q4" s="2">
        <v>49</v>
      </c>
      <c r="R4" s="2">
        <v>10.02</v>
      </c>
      <c r="S4" s="2" t="s">
        <v>86</v>
      </c>
      <c r="T4" s="2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s="2" t="s">
        <v>2</v>
      </c>
      <c r="G5" s="2" t="s">
        <v>86</v>
      </c>
      <c r="H5" s="2" t="s">
        <v>86</v>
      </c>
      <c r="I5" s="2" t="s">
        <v>86</v>
      </c>
      <c r="J5" s="2" t="s">
        <v>86</v>
      </c>
      <c r="K5" s="2" t="s">
        <v>95</v>
      </c>
      <c r="L5" s="2">
        <v>62</v>
      </c>
      <c r="M5" s="2">
        <v>64</v>
      </c>
      <c r="N5" s="2">
        <v>30.39</v>
      </c>
      <c r="O5" s="2" t="s">
        <v>86</v>
      </c>
      <c r="P5" s="2" t="s">
        <v>95</v>
      </c>
      <c r="Q5" s="2">
        <v>61</v>
      </c>
      <c r="R5" s="2">
        <v>7.42</v>
      </c>
      <c r="S5" s="2" t="s">
        <v>86</v>
      </c>
      <c r="T5" s="2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0</v>
      </c>
      <c r="D6" t="b">
        <f t="shared" si="2"/>
        <v>0</v>
      </c>
      <c r="F6" s="2" t="s">
        <v>3</v>
      </c>
      <c r="G6" s="2">
        <v>1.83</v>
      </c>
      <c r="H6" s="2">
        <v>718</v>
      </c>
      <c r="I6" s="2">
        <v>0.05</v>
      </c>
      <c r="J6" s="2">
        <v>0.13200000000000001</v>
      </c>
      <c r="K6" s="2" t="s">
        <v>94</v>
      </c>
      <c r="L6" s="2">
        <v>94</v>
      </c>
      <c r="M6" s="2">
        <v>96</v>
      </c>
      <c r="N6" s="2">
        <v>101.56</v>
      </c>
      <c r="O6" s="2">
        <v>106.88</v>
      </c>
      <c r="P6" s="2" t="s">
        <v>94</v>
      </c>
      <c r="Q6" s="2">
        <v>93</v>
      </c>
      <c r="R6" s="2">
        <v>20.6</v>
      </c>
      <c r="S6" s="2">
        <v>17.72</v>
      </c>
      <c r="T6" s="2" t="s">
        <v>94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s="2" t="s">
        <v>4</v>
      </c>
      <c r="G7" s="2" t="s">
        <v>86</v>
      </c>
      <c r="H7" s="2" t="s">
        <v>86</v>
      </c>
      <c r="I7" s="2" t="s">
        <v>86</v>
      </c>
      <c r="J7" s="2" t="s">
        <v>86</v>
      </c>
      <c r="K7" s="2" t="s">
        <v>95</v>
      </c>
      <c r="L7" s="2">
        <v>64</v>
      </c>
      <c r="M7" s="2">
        <v>66</v>
      </c>
      <c r="N7" s="2">
        <v>32.31</v>
      </c>
      <c r="O7" s="2" t="s">
        <v>86</v>
      </c>
      <c r="P7" s="2" t="s">
        <v>95</v>
      </c>
      <c r="Q7" s="2">
        <v>49</v>
      </c>
      <c r="R7" s="2">
        <v>21.31</v>
      </c>
      <c r="S7" s="2" t="s">
        <v>86</v>
      </c>
      <c r="T7" s="2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s="2" t="s">
        <v>5</v>
      </c>
      <c r="G8" s="2">
        <v>2.1800000000000002</v>
      </c>
      <c r="H8" s="2">
        <v>37</v>
      </c>
      <c r="I8" s="2">
        <v>0</v>
      </c>
      <c r="J8" s="2">
        <v>8.0000000000000002E-3</v>
      </c>
      <c r="K8" s="2" t="s">
        <v>95</v>
      </c>
      <c r="L8" s="2">
        <v>101</v>
      </c>
      <c r="M8" s="2">
        <v>103</v>
      </c>
      <c r="N8" s="2">
        <v>61.17</v>
      </c>
      <c r="O8" s="2" t="s">
        <v>86</v>
      </c>
      <c r="P8" s="2" t="s">
        <v>95</v>
      </c>
      <c r="Q8" s="2">
        <v>105</v>
      </c>
      <c r="R8" s="2">
        <v>9.61</v>
      </c>
      <c r="S8" s="2" t="s">
        <v>86</v>
      </c>
      <c r="T8" s="2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s="2" t="s">
        <v>6</v>
      </c>
      <c r="G9" s="2" t="s">
        <v>86</v>
      </c>
      <c r="H9" s="2" t="s">
        <v>86</v>
      </c>
      <c r="I9" s="2" t="s">
        <v>86</v>
      </c>
      <c r="J9" s="2" t="s">
        <v>86</v>
      </c>
      <c r="K9" s="2" t="s">
        <v>95</v>
      </c>
      <c r="L9" s="2">
        <v>59</v>
      </c>
      <c r="M9" s="2">
        <v>74</v>
      </c>
      <c r="N9" s="2">
        <v>74.540000000000006</v>
      </c>
      <c r="O9" s="2" t="s">
        <v>86</v>
      </c>
      <c r="P9" s="2" t="s">
        <v>95</v>
      </c>
      <c r="Q9" s="2">
        <v>45</v>
      </c>
      <c r="R9" s="2">
        <v>73.239999999999995</v>
      </c>
      <c r="S9" s="2" t="s">
        <v>86</v>
      </c>
      <c r="T9" s="2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s="2" t="s">
        <v>7</v>
      </c>
      <c r="G10" s="2">
        <v>2.73</v>
      </c>
      <c r="H10" s="2">
        <v>46</v>
      </c>
      <c r="I10" s="2">
        <v>0</v>
      </c>
      <c r="J10" s="2">
        <v>1.2999999999999999E-2</v>
      </c>
      <c r="K10" s="2" t="s">
        <v>95</v>
      </c>
      <c r="L10" s="2">
        <v>61</v>
      </c>
      <c r="M10" s="2">
        <v>96</v>
      </c>
      <c r="N10" s="2">
        <v>78.900000000000006</v>
      </c>
      <c r="O10" s="2" t="s">
        <v>86</v>
      </c>
      <c r="P10" s="2" t="s">
        <v>95</v>
      </c>
      <c r="Q10" s="2">
        <v>98</v>
      </c>
      <c r="R10" s="2">
        <v>52.55</v>
      </c>
      <c r="S10" s="2" t="s">
        <v>86</v>
      </c>
      <c r="T10" s="2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s="2" t="s">
        <v>8</v>
      </c>
      <c r="G11" s="2" t="s">
        <v>86</v>
      </c>
      <c r="H11" s="2" t="s">
        <v>86</v>
      </c>
      <c r="I11" s="2" t="s">
        <v>86</v>
      </c>
      <c r="J11" s="2" t="s">
        <v>86</v>
      </c>
      <c r="K11" s="2" t="s">
        <v>95</v>
      </c>
      <c r="L11" s="2">
        <v>43</v>
      </c>
      <c r="M11" s="2">
        <v>58</v>
      </c>
      <c r="N11" s="2">
        <v>36.64</v>
      </c>
      <c r="O11" s="2" t="s">
        <v>86</v>
      </c>
      <c r="P11" s="2" t="s">
        <v>95</v>
      </c>
      <c r="Q11" s="2">
        <v>42</v>
      </c>
      <c r="R11" s="2">
        <v>5.77</v>
      </c>
      <c r="S11" s="2" t="s">
        <v>86</v>
      </c>
      <c r="T11" s="2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1</v>
      </c>
      <c r="D12" t="b">
        <f t="shared" si="2"/>
        <v>0</v>
      </c>
      <c r="F12" s="2" t="s">
        <v>9</v>
      </c>
      <c r="G12" s="2">
        <v>2.89</v>
      </c>
      <c r="H12" s="2">
        <v>678</v>
      </c>
      <c r="I12" s="2">
        <v>0.04</v>
      </c>
      <c r="J12" s="2">
        <v>0.189</v>
      </c>
      <c r="K12" s="2" t="s">
        <v>95</v>
      </c>
      <c r="L12" s="2">
        <v>142</v>
      </c>
      <c r="M12" s="2">
        <v>127</v>
      </c>
      <c r="N12" s="2">
        <v>33.79</v>
      </c>
      <c r="O12" s="2">
        <v>8.92</v>
      </c>
      <c r="P12" s="2" t="s">
        <v>94</v>
      </c>
      <c r="Q12" s="2">
        <v>141</v>
      </c>
      <c r="R12" s="2">
        <v>12.61</v>
      </c>
      <c r="S12" s="2" t="s">
        <v>86</v>
      </c>
      <c r="T12" s="2" t="s">
        <v>95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s="2" t="s">
        <v>10</v>
      </c>
      <c r="G13" s="2">
        <v>2.94</v>
      </c>
      <c r="H13" s="2">
        <v>990</v>
      </c>
      <c r="I13" s="2">
        <v>0.06</v>
      </c>
      <c r="J13" s="2">
        <v>0.126</v>
      </c>
      <c r="K13" s="2" t="s">
        <v>95</v>
      </c>
      <c r="L13" s="2">
        <v>76</v>
      </c>
      <c r="M13" s="2">
        <v>78</v>
      </c>
      <c r="N13" s="2">
        <v>7.49</v>
      </c>
      <c r="O13" s="2" t="s">
        <v>86</v>
      </c>
      <c r="P13" s="2" t="s">
        <v>95</v>
      </c>
      <c r="Q13" s="2" t="s">
        <v>86</v>
      </c>
      <c r="R13" s="2" t="s">
        <v>86</v>
      </c>
      <c r="S13" s="2" t="s">
        <v>86</v>
      </c>
      <c r="T13" s="2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s="2" t="s">
        <v>11</v>
      </c>
      <c r="G14" s="2" t="s">
        <v>86</v>
      </c>
      <c r="H14" s="2" t="s">
        <v>86</v>
      </c>
      <c r="I14" s="2" t="s">
        <v>86</v>
      </c>
      <c r="J14" s="2" t="s">
        <v>86</v>
      </c>
      <c r="K14" s="2" t="s">
        <v>95</v>
      </c>
      <c r="L14" s="2">
        <v>41</v>
      </c>
      <c r="M14" s="2">
        <v>39</v>
      </c>
      <c r="N14" s="2">
        <v>63.24</v>
      </c>
      <c r="O14" s="2" t="s">
        <v>86</v>
      </c>
      <c r="P14" s="2" t="s">
        <v>95</v>
      </c>
      <c r="Q14" s="2">
        <v>76</v>
      </c>
      <c r="R14" s="2">
        <v>34.1</v>
      </c>
      <c r="S14" s="2" t="s">
        <v>86</v>
      </c>
      <c r="T14" s="2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1</v>
      </c>
      <c r="D15" t="b">
        <f t="shared" si="2"/>
        <v>0</v>
      </c>
      <c r="F15" s="2" t="s">
        <v>12</v>
      </c>
      <c r="G15" s="2">
        <v>3.35</v>
      </c>
      <c r="H15" s="2">
        <v>254</v>
      </c>
      <c r="I15" s="2">
        <v>0.02</v>
      </c>
      <c r="J15" s="2">
        <v>5.8000000000000003E-2</v>
      </c>
      <c r="K15" s="2" t="s">
        <v>95</v>
      </c>
      <c r="L15" s="2">
        <v>49</v>
      </c>
      <c r="M15" s="2">
        <v>84</v>
      </c>
      <c r="N15" s="2">
        <v>92.5</v>
      </c>
      <c r="O15" s="2">
        <v>133.99</v>
      </c>
      <c r="P15" s="2" t="s">
        <v>95</v>
      </c>
      <c r="Q15" s="2">
        <v>86</v>
      </c>
      <c r="R15" s="2">
        <v>59.57</v>
      </c>
      <c r="S15" s="2">
        <v>63.68</v>
      </c>
      <c r="T15" s="2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s="2" t="s">
        <v>13</v>
      </c>
      <c r="G16" s="2">
        <v>3.68</v>
      </c>
      <c r="H16" s="2">
        <v>212</v>
      </c>
      <c r="I16" s="2">
        <v>0.01</v>
      </c>
      <c r="J16" s="2">
        <v>5.8000000000000003E-2</v>
      </c>
      <c r="K16" s="2" t="s">
        <v>95</v>
      </c>
      <c r="L16" s="2">
        <v>61</v>
      </c>
      <c r="M16" s="2">
        <v>96</v>
      </c>
      <c r="N16" s="2">
        <v>84.84</v>
      </c>
      <c r="O16" s="2">
        <v>68.849999999999994</v>
      </c>
      <c r="P16" s="2" t="s">
        <v>94</v>
      </c>
      <c r="Q16" s="2">
        <v>98</v>
      </c>
      <c r="R16" s="2">
        <v>54.51</v>
      </c>
      <c r="S16" s="2" t="s">
        <v>86</v>
      </c>
      <c r="T16" s="2" t="s">
        <v>95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s="2" t="s">
        <v>14</v>
      </c>
      <c r="G17" s="2" t="s">
        <v>86</v>
      </c>
      <c r="H17" s="2" t="s">
        <v>86</v>
      </c>
      <c r="I17" s="2" t="s">
        <v>86</v>
      </c>
      <c r="J17" s="2" t="s">
        <v>86</v>
      </c>
      <c r="K17" s="2" t="s">
        <v>95</v>
      </c>
      <c r="L17" s="2">
        <v>73</v>
      </c>
      <c r="M17" s="2">
        <v>41</v>
      </c>
      <c r="N17" s="2">
        <v>29.23</v>
      </c>
      <c r="O17" s="2" t="s">
        <v>86</v>
      </c>
      <c r="P17" s="2" t="s">
        <v>95</v>
      </c>
      <c r="Q17" s="2">
        <v>57</v>
      </c>
      <c r="R17" s="2">
        <v>20.64</v>
      </c>
      <c r="S17" s="2" t="s">
        <v>86</v>
      </c>
      <c r="T17" s="2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s="2" t="s">
        <v>15</v>
      </c>
      <c r="G18" s="2" t="s">
        <v>86</v>
      </c>
      <c r="H18" s="2" t="s">
        <v>86</v>
      </c>
      <c r="I18" s="2" t="s">
        <v>86</v>
      </c>
      <c r="J18" s="2" t="s">
        <v>86</v>
      </c>
      <c r="K18" s="2" t="s">
        <v>95</v>
      </c>
      <c r="L18" s="2">
        <v>63</v>
      </c>
      <c r="M18" s="2">
        <v>65</v>
      </c>
      <c r="N18" s="2">
        <v>31.04</v>
      </c>
      <c r="O18" s="2" t="s">
        <v>86</v>
      </c>
      <c r="P18" s="2" t="s">
        <v>95</v>
      </c>
      <c r="Q18" s="2">
        <v>83</v>
      </c>
      <c r="R18" s="2">
        <v>13.52</v>
      </c>
      <c r="S18" s="2" t="s">
        <v>86</v>
      </c>
      <c r="T18" s="2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s="2" t="s">
        <v>16</v>
      </c>
      <c r="G19" s="2" t="s">
        <v>86</v>
      </c>
      <c r="H19" s="2" t="s">
        <v>86</v>
      </c>
      <c r="I19" s="2" t="s">
        <v>86</v>
      </c>
      <c r="J19" s="2" t="s">
        <v>86</v>
      </c>
      <c r="K19" s="2" t="s">
        <v>95</v>
      </c>
      <c r="L19" s="2">
        <v>77</v>
      </c>
      <c r="M19" s="2">
        <v>41</v>
      </c>
      <c r="N19" s="2">
        <v>93.66</v>
      </c>
      <c r="O19" s="2" t="s">
        <v>86</v>
      </c>
      <c r="P19" s="2" t="s">
        <v>95</v>
      </c>
      <c r="Q19" s="2">
        <v>79</v>
      </c>
      <c r="R19" s="2">
        <v>33.090000000000003</v>
      </c>
      <c r="S19" s="2" t="s">
        <v>86</v>
      </c>
      <c r="T19" s="2" t="s">
        <v>95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s="2" t="s">
        <v>17</v>
      </c>
      <c r="G20" s="2">
        <v>4.83</v>
      </c>
      <c r="H20" s="2">
        <v>69</v>
      </c>
      <c r="I20" s="2">
        <v>0</v>
      </c>
      <c r="J20" s="2">
        <v>1.6E-2</v>
      </c>
      <c r="K20" s="2" t="s">
        <v>95</v>
      </c>
      <c r="L20" s="2">
        <v>61</v>
      </c>
      <c r="M20" s="2">
        <v>96</v>
      </c>
      <c r="N20" s="2">
        <v>86.62</v>
      </c>
      <c r="O20" s="2">
        <v>140.66999999999999</v>
      </c>
      <c r="P20" s="2" t="s">
        <v>95</v>
      </c>
      <c r="Q20" s="2">
        <v>98</v>
      </c>
      <c r="R20" s="2">
        <v>54.01</v>
      </c>
      <c r="S20" s="2" t="s">
        <v>86</v>
      </c>
      <c r="T20" s="2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s="2" t="s">
        <v>18</v>
      </c>
      <c r="G21" s="2" t="s">
        <v>86</v>
      </c>
      <c r="H21" s="2" t="s">
        <v>86</v>
      </c>
      <c r="I21" s="2" t="s">
        <v>86</v>
      </c>
      <c r="J21" s="2" t="s">
        <v>86</v>
      </c>
      <c r="K21" s="2" t="s">
        <v>95</v>
      </c>
      <c r="L21" s="2">
        <v>43</v>
      </c>
      <c r="M21" s="2">
        <v>72</v>
      </c>
      <c r="N21" s="2">
        <v>26.25</v>
      </c>
      <c r="O21" s="2" t="s">
        <v>86</v>
      </c>
      <c r="P21" s="2" t="s">
        <v>95</v>
      </c>
      <c r="Q21" s="2">
        <v>57</v>
      </c>
      <c r="R21" s="2">
        <v>7.68</v>
      </c>
      <c r="S21" s="2" t="s">
        <v>86</v>
      </c>
      <c r="T21" s="2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s="2" t="s">
        <v>19</v>
      </c>
      <c r="G22" s="2" t="s">
        <v>86</v>
      </c>
      <c r="H22" s="2" t="s">
        <v>86</v>
      </c>
      <c r="I22" s="2" t="s">
        <v>86</v>
      </c>
      <c r="J22" s="2" t="s">
        <v>86</v>
      </c>
      <c r="K22" s="2" t="s">
        <v>95</v>
      </c>
      <c r="L22" s="2">
        <v>55</v>
      </c>
      <c r="M22" s="2">
        <v>85</v>
      </c>
      <c r="N22" s="2">
        <v>16.77</v>
      </c>
      <c r="O22" s="2" t="s">
        <v>86</v>
      </c>
      <c r="P22" s="2" t="s">
        <v>95</v>
      </c>
      <c r="Q22" s="2">
        <v>42</v>
      </c>
      <c r="R22" s="2">
        <v>9.35</v>
      </c>
      <c r="S22" s="2" t="s">
        <v>86</v>
      </c>
      <c r="T22" s="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s="2" t="s">
        <v>20</v>
      </c>
      <c r="G23" s="2">
        <v>5.0599999999999996</v>
      </c>
      <c r="H23" s="2">
        <v>56</v>
      </c>
      <c r="I23" s="2">
        <v>0</v>
      </c>
      <c r="J23" s="2">
        <v>0.02</v>
      </c>
      <c r="K23" s="2" t="s">
        <v>95</v>
      </c>
      <c r="L23" s="2">
        <v>49</v>
      </c>
      <c r="M23" s="2">
        <v>130</v>
      </c>
      <c r="N23" s="2">
        <v>111.1</v>
      </c>
      <c r="O23" s="2">
        <v>145.83000000000001</v>
      </c>
      <c r="P23" s="2" t="s">
        <v>95</v>
      </c>
      <c r="Q23" s="2">
        <v>128</v>
      </c>
      <c r="R23" s="2">
        <v>83.33</v>
      </c>
      <c r="S23" s="2" t="s">
        <v>86</v>
      </c>
      <c r="T23" s="2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s="2" t="s">
        <v>21</v>
      </c>
      <c r="G24" s="2" t="s">
        <v>86</v>
      </c>
      <c r="H24" s="2" t="s">
        <v>86</v>
      </c>
      <c r="I24" s="2" t="s">
        <v>86</v>
      </c>
      <c r="J24" s="2" t="s">
        <v>86</v>
      </c>
      <c r="K24" s="2" t="s">
        <v>95</v>
      </c>
      <c r="L24" s="2">
        <v>67</v>
      </c>
      <c r="M24" s="2">
        <v>52</v>
      </c>
      <c r="N24" s="2">
        <v>29.56</v>
      </c>
      <c r="O24" s="2" t="s">
        <v>86</v>
      </c>
      <c r="P24" s="2" t="s">
        <v>95</v>
      </c>
      <c r="Q24" s="2">
        <v>40</v>
      </c>
      <c r="R24" s="2">
        <v>45.57</v>
      </c>
      <c r="S24" s="2" t="s">
        <v>86</v>
      </c>
      <c r="T24" s="2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s="2" t="s">
        <v>22</v>
      </c>
      <c r="G25" s="2" t="s">
        <v>86</v>
      </c>
      <c r="H25" s="2" t="s">
        <v>86</v>
      </c>
      <c r="I25" s="2" t="s">
        <v>86</v>
      </c>
      <c r="J25" s="2" t="s">
        <v>86</v>
      </c>
      <c r="K25" s="2" t="s">
        <v>95</v>
      </c>
      <c r="L25" s="2">
        <v>42</v>
      </c>
      <c r="M25" s="2">
        <v>72</v>
      </c>
      <c r="N25" s="2">
        <v>41.32</v>
      </c>
      <c r="O25" s="2" t="s">
        <v>86</v>
      </c>
      <c r="P25" s="2" t="s">
        <v>95</v>
      </c>
      <c r="Q25" s="2">
        <v>71</v>
      </c>
      <c r="R25" s="2">
        <v>45.54</v>
      </c>
      <c r="S25" s="2" t="s">
        <v>86</v>
      </c>
      <c r="T25" s="2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s="2" t="s">
        <v>23</v>
      </c>
      <c r="G26" s="2" t="s">
        <v>86</v>
      </c>
      <c r="H26" s="2" t="s">
        <v>86</v>
      </c>
      <c r="I26" s="2" t="s">
        <v>86</v>
      </c>
      <c r="J26" s="2" t="s">
        <v>86</v>
      </c>
      <c r="K26" s="2" t="s">
        <v>95</v>
      </c>
      <c r="L26" s="2">
        <v>83</v>
      </c>
      <c r="M26" s="2">
        <v>85</v>
      </c>
      <c r="N26" s="2">
        <v>66.760000000000005</v>
      </c>
      <c r="O26" s="2" t="s">
        <v>86</v>
      </c>
      <c r="P26" s="2" t="s">
        <v>95</v>
      </c>
      <c r="Q26" s="2">
        <v>47</v>
      </c>
      <c r="R26" s="2">
        <v>18.46</v>
      </c>
      <c r="S26" s="2" t="s">
        <v>86</v>
      </c>
      <c r="T26" s="2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s="2" t="s">
        <v>24</v>
      </c>
      <c r="G27" s="2" t="s">
        <v>86</v>
      </c>
      <c r="H27" s="2" t="s">
        <v>86</v>
      </c>
      <c r="I27" s="2" t="s">
        <v>86</v>
      </c>
      <c r="J27" s="2" t="s">
        <v>86</v>
      </c>
      <c r="K27" s="2" t="s">
        <v>95</v>
      </c>
      <c r="L27" s="2">
        <v>97</v>
      </c>
      <c r="M27" s="2">
        <v>99</v>
      </c>
      <c r="N27" s="2">
        <v>64.44</v>
      </c>
      <c r="O27" s="2" t="s">
        <v>86</v>
      </c>
      <c r="P27" s="2" t="s">
        <v>95</v>
      </c>
      <c r="Q27" s="2">
        <v>61</v>
      </c>
      <c r="R27" s="2">
        <v>39</v>
      </c>
      <c r="S27" s="2" t="s">
        <v>86</v>
      </c>
      <c r="T27" s="2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s="2" t="s">
        <v>131</v>
      </c>
      <c r="G28" s="2">
        <v>5.36</v>
      </c>
      <c r="H28" s="2">
        <v>70408</v>
      </c>
      <c r="I28" s="2">
        <v>4.5599999999999996</v>
      </c>
      <c r="J28" s="2">
        <v>19.760000000000002</v>
      </c>
      <c r="K28" s="2" t="s">
        <v>94</v>
      </c>
      <c r="L28" s="2">
        <v>113</v>
      </c>
      <c r="M28" s="2">
        <v>111</v>
      </c>
      <c r="N28" s="2">
        <v>98.91</v>
      </c>
      <c r="O28" s="2">
        <v>98.76</v>
      </c>
      <c r="P28" s="2" t="s">
        <v>94</v>
      </c>
      <c r="Q28" s="2" t="s">
        <v>86</v>
      </c>
      <c r="R28" s="2" t="s">
        <v>86</v>
      </c>
      <c r="S28" s="2" t="s">
        <v>86</v>
      </c>
      <c r="T28" s="2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s="2" t="s">
        <v>132</v>
      </c>
      <c r="G29" s="2">
        <v>5.42</v>
      </c>
      <c r="H29" s="2">
        <v>185153</v>
      </c>
      <c r="I29" s="2">
        <v>12</v>
      </c>
      <c r="J29" s="2">
        <v>20</v>
      </c>
      <c r="K29" s="2" t="s">
        <v>94</v>
      </c>
      <c r="L29" s="2">
        <v>168</v>
      </c>
      <c r="M29" s="2">
        <v>99</v>
      </c>
      <c r="N29" s="2">
        <v>41.77</v>
      </c>
      <c r="O29" s="2">
        <v>41.8</v>
      </c>
      <c r="P29" s="2" t="s">
        <v>94</v>
      </c>
      <c r="Q29" s="2" t="s">
        <v>86</v>
      </c>
      <c r="R29" s="2" t="s">
        <v>86</v>
      </c>
      <c r="S29" s="2" t="s">
        <v>86</v>
      </c>
      <c r="T29" s="2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s="2" t="s">
        <v>26</v>
      </c>
      <c r="G30" s="2" t="s">
        <v>86</v>
      </c>
      <c r="H30" s="2" t="s">
        <v>86</v>
      </c>
      <c r="I30" s="2" t="s">
        <v>86</v>
      </c>
      <c r="J30" s="2" t="s">
        <v>86</v>
      </c>
      <c r="K30" s="2" t="s">
        <v>95</v>
      </c>
      <c r="L30" s="2">
        <v>56</v>
      </c>
      <c r="M30" s="2">
        <v>41</v>
      </c>
      <c r="N30" s="2">
        <v>65.290000000000006</v>
      </c>
      <c r="O30" s="2" t="s">
        <v>86</v>
      </c>
      <c r="P30" s="2" t="s">
        <v>95</v>
      </c>
      <c r="Q30" s="2">
        <v>43</v>
      </c>
      <c r="R30" s="2">
        <v>24.81</v>
      </c>
      <c r="S30" s="2" t="s">
        <v>86</v>
      </c>
      <c r="T30" s="2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s="2" t="s">
        <v>25</v>
      </c>
      <c r="G31" s="2" t="s">
        <v>86</v>
      </c>
      <c r="H31" s="2" t="s">
        <v>86</v>
      </c>
      <c r="I31" s="2" t="s">
        <v>86</v>
      </c>
      <c r="J31" s="2" t="s">
        <v>86</v>
      </c>
      <c r="K31" s="2" t="s">
        <v>95</v>
      </c>
      <c r="L31" s="2">
        <v>119</v>
      </c>
      <c r="M31" s="2">
        <v>121</v>
      </c>
      <c r="N31" s="2">
        <v>30.93</v>
      </c>
      <c r="O31" s="2" t="s">
        <v>86</v>
      </c>
      <c r="P31" s="2" t="s">
        <v>95</v>
      </c>
      <c r="Q31" s="2" t="s">
        <v>86</v>
      </c>
      <c r="R31" s="2" t="s">
        <v>86</v>
      </c>
      <c r="S31" s="2" t="s">
        <v>86</v>
      </c>
      <c r="T31" s="2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s="2" t="s">
        <v>27</v>
      </c>
      <c r="G32" s="2" t="s">
        <v>86</v>
      </c>
      <c r="H32" s="2" t="s">
        <v>86</v>
      </c>
      <c r="I32" s="2" t="s">
        <v>86</v>
      </c>
      <c r="J32" s="2" t="s">
        <v>86</v>
      </c>
      <c r="K32" s="2" t="s">
        <v>95</v>
      </c>
      <c r="L32" s="2">
        <v>75</v>
      </c>
      <c r="M32" s="2">
        <v>77</v>
      </c>
      <c r="N32" s="2">
        <v>30.43</v>
      </c>
      <c r="O32" s="2" t="s">
        <v>86</v>
      </c>
      <c r="P32" s="2" t="s">
        <v>95</v>
      </c>
      <c r="Q32" s="2">
        <v>110</v>
      </c>
      <c r="R32" s="2">
        <v>47.73</v>
      </c>
      <c r="S32" s="2" t="s">
        <v>86</v>
      </c>
      <c r="T32" s="2" t="s">
        <v>95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s="2" t="s">
        <v>28</v>
      </c>
      <c r="G33" s="2">
        <v>5.69</v>
      </c>
      <c r="H33" s="2">
        <v>456</v>
      </c>
      <c r="I33" s="2">
        <v>0.03</v>
      </c>
      <c r="J33" s="2">
        <v>3.3000000000000002E-2</v>
      </c>
      <c r="K33" s="2" t="s">
        <v>95</v>
      </c>
      <c r="L33" s="2">
        <v>78</v>
      </c>
      <c r="M33" s="2">
        <v>77</v>
      </c>
      <c r="N33" s="2">
        <v>24.65</v>
      </c>
      <c r="O33" s="2" t="s">
        <v>86</v>
      </c>
      <c r="P33" s="2" t="s">
        <v>95</v>
      </c>
      <c r="Q33" s="2">
        <v>52</v>
      </c>
      <c r="R33" s="2">
        <v>13.98</v>
      </c>
      <c r="S33" s="2" t="s">
        <v>86</v>
      </c>
      <c r="T33" s="2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s="2" t="s">
        <v>29</v>
      </c>
      <c r="G34" s="2">
        <v>5.77</v>
      </c>
      <c r="H34" s="2">
        <v>58</v>
      </c>
      <c r="I34" s="2">
        <v>0</v>
      </c>
      <c r="J34" s="2">
        <v>1.2E-2</v>
      </c>
      <c r="K34" s="2" t="s">
        <v>95</v>
      </c>
      <c r="L34" s="2">
        <v>62</v>
      </c>
      <c r="M34" s="2">
        <v>64</v>
      </c>
      <c r="N34" s="2">
        <v>32.07</v>
      </c>
      <c r="O34" s="2" t="s">
        <v>86</v>
      </c>
      <c r="P34" s="2" t="s">
        <v>95</v>
      </c>
      <c r="Q34" s="2">
        <v>49</v>
      </c>
      <c r="R34" s="2">
        <v>22.79</v>
      </c>
      <c r="S34" s="2" t="s">
        <v>86</v>
      </c>
      <c r="T34" s="2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s="2" t="s">
        <v>133</v>
      </c>
      <c r="G35" s="2">
        <v>6.17</v>
      </c>
      <c r="H35" s="2">
        <v>247933</v>
      </c>
      <c r="I35" s="2">
        <v>16.07</v>
      </c>
      <c r="J35" s="2">
        <v>20</v>
      </c>
      <c r="K35" s="2" t="s">
        <v>94</v>
      </c>
      <c r="L35" s="2">
        <v>114</v>
      </c>
      <c r="M35" s="2">
        <v>88</v>
      </c>
      <c r="N35" s="2">
        <v>16.71</v>
      </c>
      <c r="O35" s="2">
        <v>16.989999999999998</v>
      </c>
      <c r="P35" s="2" t="s">
        <v>94</v>
      </c>
      <c r="Q35" s="2">
        <v>63</v>
      </c>
      <c r="R35" s="2">
        <v>15.66</v>
      </c>
      <c r="S35" s="2">
        <v>14.98</v>
      </c>
      <c r="T35" s="2" t="s">
        <v>94</v>
      </c>
    </row>
    <row r="36" spans="1:20" x14ac:dyDescent="0.25">
      <c r="A36">
        <v>2</v>
      </c>
      <c r="B36" t="b">
        <f t="shared" si="0"/>
        <v>1</v>
      </c>
      <c r="C36" t="b">
        <f t="shared" si="1"/>
        <v>0</v>
      </c>
      <c r="D36" t="b">
        <f t="shared" si="2"/>
        <v>0</v>
      </c>
      <c r="F36" s="2" t="s">
        <v>30</v>
      </c>
      <c r="G36" s="2">
        <v>6.38</v>
      </c>
      <c r="H36" s="2">
        <v>237</v>
      </c>
      <c r="I36" s="2">
        <v>0.02</v>
      </c>
      <c r="J36" s="2">
        <v>5.1999999999999998E-2</v>
      </c>
      <c r="K36" s="2" t="s">
        <v>94</v>
      </c>
      <c r="L36" s="2">
        <v>130</v>
      </c>
      <c r="M36" s="2">
        <v>132</v>
      </c>
      <c r="N36" s="2">
        <v>98.19</v>
      </c>
      <c r="O36" s="2">
        <v>81.14</v>
      </c>
      <c r="P36" s="2" t="s">
        <v>94</v>
      </c>
      <c r="Q36" s="2">
        <v>95</v>
      </c>
      <c r="R36" s="2">
        <v>84.76</v>
      </c>
      <c r="S36" s="2">
        <v>86.49</v>
      </c>
      <c r="T36" s="2" t="s">
        <v>94</v>
      </c>
    </row>
    <row r="37" spans="1:20" x14ac:dyDescent="0.25">
      <c r="A37">
        <v>2</v>
      </c>
      <c r="B37" t="b">
        <f t="shared" si="0"/>
        <v>1</v>
      </c>
      <c r="C37" t="b">
        <f t="shared" si="1"/>
        <v>1</v>
      </c>
      <c r="D37" t="b">
        <f t="shared" si="2"/>
        <v>0</v>
      </c>
      <c r="F37" s="2" t="s">
        <v>31</v>
      </c>
      <c r="G37" s="2" t="s">
        <v>86</v>
      </c>
      <c r="H37" s="2" t="s">
        <v>86</v>
      </c>
      <c r="I37" s="2" t="s">
        <v>86</v>
      </c>
      <c r="J37" s="2" t="s">
        <v>86</v>
      </c>
      <c r="K37" s="2" t="s">
        <v>95</v>
      </c>
      <c r="L37" s="2">
        <v>63</v>
      </c>
      <c r="M37" s="2">
        <v>62</v>
      </c>
      <c r="N37" s="2">
        <v>70.33</v>
      </c>
      <c r="O37" s="2" t="s">
        <v>86</v>
      </c>
      <c r="P37" s="2" t="s">
        <v>95</v>
      </c>
      <c r="Q37" s="2">
        <v>41</v>
      </c>
      <c r="R37" s="2">
        <v>60.29</v>
      </c>
      <c r="S37" s="2" t="s">
        <v>86</v>
      </c>
      <c r="T37" s="2" t="s">
        <v>95</v>
      </c>
    </row>
    <row r="38" spans="1:20" x14ac:dyDescent="0.25">
      <c r="A38">
        <v>2</v>
      </c>
      <c r="B38" t="b">
        <f t="shared" si="0"/>
        <v>1</v>
      </c>
      <c r="C38" t="b">
        <f t="shared" si="1"/>
        <v>1</v>
      </c>
      <c r="D38" t="b">
        <f t="shared" si="2"/>
        <v>0</v>
      </c>
      <c r="F38" s="2" t="s">
        <v>32</v>
      </c>
      <c r="G38" s="2">
        <v>6.72</v>
      </c>
      <c r="H38" s="2">
        <v>84</v>
      </c>
      <c r="I38" s="2">
        <v>0.01</v>
      </c>
      <c r="J38" s="2">
        <v>2.1999999999999999E-2</v>
      </c>
      <c r="K38" s="2" t="s">
        <v>95</v>
      </c>
      <c r="L38" s="2">
        <v>174</v>
      </c>
      <c r="M38" s="2">
        <v>93</v>
      </c>
      <c r="N38" s="2">
        <v>64.38</v>
      </c>
      <c r="O38" s="2">
        <v>107.09</v>
      </c>
      <c r="P38" s="2" t="s">
        <v>95</v>
      </c>
      <c r="Q38" s="2">
        <v>95</v>
      </c>
      <c r="R38" s="2">
        <v>54.97</v>
      </c>
      <c r="S38" s="2" t="s">
        <v>86</v>
      </c>
      <c r="T38" s="2" t="s">
        <v>95</v>
      </c>
    </row>
    <row r="39" spans="1:20" x14ac:dyDescent="0.25">
      <c r="A39">
        <v>2</v>
      </c>
      <c r="B39" t="b">
        <f t="shared" si="0"/>
        <v>1</v>
      </c>
      <c r="C39" t="b">
        <f t="shared" si="1"/>
        <v>1</v>
      </c>
      <c r="D39" t="b">
        <f t="shared" si="2"/>
        <v>0</v>
      </c>
      <c r="F39" s="2" t="s">
        <v>33</v>
      </c>
      <c r="G39" s="2" t="s">
        <v>86</v>
      </c>
      <c r="H39" s="2" t="s">
        <v>86</v>
      </c>
      <c r="I39" s="2" t="s">
        <v>86</v>
      </c>
      <c r="J39" s="2" t="s">
        <v>86</v>
      </c>
      <c r="K39" s="2" t="s">
        <v>95</v>
      </c>
      <c r="L39" s="2">
        <v>41</v>
      </c>
      <c r="M39" s="2">
        <v>69</v>
      </c>
      <c r="N39" s="2">
        <v>79.150000000000006</v>
      </c>
      <c r="O39" s="2" t="s">
        <v>86</v>
      </c>
      <c r="P39" s="2" t="s">
        <v>95</v>
      </c>
      <c r="Q39" s="2">
        <v>39</v>
      </c>
      <c r="R39" s="2">
        <v>51.36</v>
      </c>
      <c r="S39" s="2" t="s">
        <v>86</v>
      </c>
      <c r="T39" s="2" t="s">
        <v>95</v>
      </c>
    </row>
    <row r="40" spans="1:20" x14ac:dyDescent="0.25">
      <c r="A40">
        <v>2</v>
      </c>
      <c r="B40" t="b">
        <f t="shared" si="0"/>
        <v>1</v>
      </c>
      <c r="C40" t="b">
        <f t="shared" si="1"/>
        <v>1</v>
      </c>
      <c r="D40" t="b">
        <f t="shared" si="2"/>
        <v>0</v>
      </c>
      <c r="F40" s="2" t="s">
        <v>34</v>
      </c>
      <c r="G40" s="2" t="s">
        <v>86</v>
      </c>
      <c r="H40" s="2" t="s">
        <v>86</v>
      </c>
      <c r="I40" s="2" t="s">
        <v>86</v>
      </c>
      <c r="J40" s="2" t="s">
        <v>86</v>
      </c>
      <c r="K40" s="2" t="s">
        <v>95</v>
      </c>
      <c r="L40" s="2">
        <v>83</v>
      </c>
      <c r="M40" s="2">
        <v>85</v>
      </c>
      <c r="N40" s="2">
        <v>65.42</v>
      </c>
      <c r="O40" s="2" t="s">
        <v>86</v>
      </c>
      <c r="P40" s="2" t="s">
        <v>95</v>
      </c>
      <c r="Q40" s="2">
        <v>47</v>
      </c>
      <c r="R40" s="2">
        <v>15.34</v>
      </c>
      <c r="S40" s="2" t="s">
        <v>86</v>
      </c>
      <c r="T40" s="2" t="s">
        <v>95</v>
      </c>
    </row>
    <row r="41" spans="1:20" x14ac:dyDescent="0.25">
      <c r="A41">
        <v>2</v>
      </c>
      <c r="B41" t="b">
        <f t="shared" si="0"/>
        <v>1</v>
      </c>
      <c r="C41" t="b">
        <f t="shared" si="1"/>
        <v>1</v>
      </c>
      <c r="D41" t="b">
        <f t="shared" si="2"/>
        <v>0</v>
      </c>
      <c r="F41" s="2" t="s">
        <v>35</v>
      </c>
      <c r="G41" s="2" t="s">
        <v>86</v>
      </c>
      <c r="H41" s="2" t="s">
        <v>86</v>
      </c>
      <c r="I41" s="2" t="s">
        <v>86</v>
      </c>
      <c r="J41" s="2" t="s">
        <v>86</v>
      </c>
      <c r="K41" s="2" t="s">
        <v>95</v>
      </c>
      <c r="L41" s="2">
        <v>43</v>
      </c>
      <c r="M41" s="2">
        <v>41</v>
      </c>
      <c r="N41" s="2">
        <v>83.96</v>
      </c>
      <c r="O41" s="2" t="s">
        <v>86</v>
      </c>
      <c r="P41" s="2" t="s">
        <v>95</v>
      </c>
      <c r="Q41" s="2">
        <v>39</v>
      </c>
      <c r="R41" s="2">
        <v>26.7</v>
      </c>
      <c r="S41" s="2" t="s">
        <v>86</v>
      </c>
      <c r="T41" s="2" t="s">
        <v>95</v>
      </c>
    </row>
    <row r="42" spans="1:20" x14ac:dyDescent="0.25">
      <c r="A42">
        <v>2</v>
      </c>
      <c r="B42" t="b">
        <f t="shared" si="0"/>
        <v>1</v>
      </c>
      <c r="C42" t="b">
        <f t="shared" si="1"/>
        <v>1</v>
      </c>
      <c r="D42" t="b">
        <f t="shared" si="2"/>
        <v>0</v>
      </c>
      <c r="F42" s="2" t="s">
        <v>36</v>
      </c>
      <c r="G42" s="2">
        <v>7.36</v>
      </c>
      <c r="H42" s="2">
        <v>184</v>
      </c>
      <c r="I42" s="2">
        <v>0.01</v>
      </c>
      <c r="J42" s="2">
        <v>4.4999999999999998E-2</v>
      </c>
      <c r="K42" s="2" t="s">
        <v>95</v>
      </c>
      <c r="L42" s="2">
        <v>75</v>
      </c>
      <c r="M42" s="2">
        <v>39</v>
      </c>
      <c r="N42" s="2">
        <v>50.74</v>
      </c>
      <c r="O42" s="2" t="s">
        <v>86</v>
      </c>
      <c r="P42" s="2" t="s">
        <v>95</v>
      </c>
      <c r="Q42" s="2">
        <v>77</v>
      </c>
      <c r="R42" s="2">
        <v>30.54</v>
      </c>
      <c r="S42" s="2" t="s">
        <v>86</v>
      </c>
      <c r="T42" s="2" t="s">
        <v>95</v>
      </c>
    </row>
    <row r="43" spans="1:20" x14ac:dyDescent="0.25">
      <c r="A43">
        <v>3.6</v>
      </c>
      <c r="B43" t="b">
        <f t="shared" si="0"/>
        <v>1</v>
      </c>
      <c r="C43" t="b">
        <f t="shared" si="1"/>
        <v>1</v>
      </c>
      <c r="D43" t="b">
        <f t="shared" si="2"/>
        <v>0</v>
      </c>
      <c r="F43" s="2" t="s">
        <v>37</v>
      </c>
      <c r="G43" s="2" t="s">
        <v>86</v>
      </c>
      <c r="H43" s="2" t="s">
        <v>86</v>
      </c>
      <c r="I43" s="2" t="s">
        <v>86</v>
      </c>
      <c r="J43" s="2" t="s">
        <v>86</v>
      </c>
      <c r="K43" s="2" t="s">
        <v>95</v>
      </c>
      <c r="L43" s="2">
        <v>43</v>
      </c>
      <c r="M43" s="2">
        <v>58</v>
      </c>
      <c r="N43" s="2">
        <v>37.130000000000003</v>
      </c>
      <c r="O43" s="2" t="s">
        <v>86</v>
      </c>
      <c r="P43" s="2" t="s">
        <v>95</v>
      </c>
      <c r="Q43" s="2">
        <v>41</v>
      </c>
      <c r="R43" s="2">
        <v>26.05</v>
      </c>
      <c r="S43" s="2" t="s">
        <v>86</v>
      </c>
      <c r="T43" s="2" t="s">
        <v>95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t="b">
        <f t="shared" si="2"/>
        <v>0</v>
      </c>
      <c r="F44" s="2" t="s">
        <v>134</v>
      </c>
      <c r="G44" s="2">
        <v>7.6</v>
      </c>
      <c r="H44" s="2">
        <v>299402</v>
      </c>
      <c r="I44" s="2">
        <v>19.399999999999999</v>
      </c>
      <c r="J44" s="2">
        <v>20.518000000000001</v>
      </c>
      <c r="K44" s="2" t="s">
        <v>94</v>
      </c>
      <c r="L44" s="2">
        <v>98</v>
      </c>
      <c r="M44" s="2">
        <v>100</v>
      </c>
      <c r="N44" s="2">
        <v>65.709999999999994</v>
      </c>
      <c r="O44" s="2">
        <v>66.39</v>
      </c>
      <c r="P44" s="2" t="s">
        <v>94</v>
      </c>
      <c r="Q44" s="2">
        <v>70</v>
      </c>
      <c r="R44" s="2">
        <v>9.92</v>
      </c>
      <c r="S44" s="2">
        <v>9.76</v>
      </c>
      <c r="T44" s="2" t="s">
        <v>94</v>
      </c>
    </row>
    <row r="45" spans="1:20" x14ac:dyDescent="0.25">
      <c r="A45">
        <v>2</v>
      </c>
      <c r="B45" t="b">
        <f t="shared" si="0"/>
        <v>1</v>
      </c>
      <c r="C45" t="b">
        <f t="shared" si="1"/>
        <v>0</v>
      </c>
      <c r="D45" t="b">
        <f t="shared" si="2"/>
        <v>0</v>
      </c>
      <c r="F45" s="2" t="s">
        <v>38</v>
      </c>
      <c r="G45" s="2">
        <v>7.67</v>
      </c>
      <c r="H45" s="2">
        <v>5575</v>
      </c>
      <c r="I45" s="2">
        <v>0.36</v>
      </c>
      <c r="J45" s="2">
        <v>0.34899999999999998</v>
      </c>
      <c r="K45" s="2" t="s">
        <v>94</v>
      </c>
      <c r="L45" s="2">
        <v>91</v>
      </c>
      <c r="M45" s="2">
        <v>92</v>
      </c>
      <c r="N45" s="2">
        <v>58.97</v>
      </c>
      <c r="O45" s="2">
        <v>56.34</v>
      </c>
      <c r="P45" s="2" t="s">
        <v>94</v>
      </c>
      <c r="Q45" s="2">
        <v>65</v>
      </c>
      <c r="R45" s="2">
        <v>10.65</v>
      </c>
      <c r="S45" s="2">
        <v>8.83</v>
      </c>
      <c r="T45" s="2" t="s">
        <v>94</v>
      </c>
    </row>
    <row r="46" spans="1:20" x14ac:dyDescent="0.25">
      <c r="A46">
        <v>2</v>
      </c>
      <c r="B46" t="b">
        <f t="shared" si="0"/>
        <v>1</v>
      </c>
      <c r="C46" t="b">
        <f t="shared" si="1"/>
        <v>1</v>
      </c>
      <c r="D46" t="b">
        <f t="shared" si="2"/>
        <v>0</v>
      </c>
      <c r="F46" s="2" t="s">
        <v>39</v>
      </c>
      <c r="G46" s="2">
        <v>7.92</v>
      </c>
      <c r="H46" s="2">
        <v>177</v>
      </c>
      <c r="I46" s="2">
        <v>0.01</v>
      </c>
      <c r="J46" s="2">
        <v>5.6000000000000001E-2</v>
      </c>
      <c r="K46" s="2" t="s">
        <v>95</v>
      </c>
      <c r="L46" s="2">
        <v>75</v>
      </c>
      <c r="M46" s="2">
        <v>39</v>
      </c>
      <c r="N46" s="2">
        <v>48.96</v>
      </c>
      <c r="O46" s="2" t="s">
        <v>86</v>
      </c>
      <c r="P46" s="2" t="s">
        <v>95</v>
      </c>
      <c r="Q46" s="2">
        <v>77</v>
      </c>
      <c r="R46" s="2">
        <v>32.43</v>
      </c>
      <c r="S46" s="2" t="s">
        <v>86</v>
      </c>
      <c r="T46" s="2" t="s">
        <v>95</v>
      </c>
    </row>
    <row r="47" spans="1:20" x14ac:dyDescent="0.25">
      <c r="A47">
        <v>2</v>
      </c>
      <c r="B47" t="b">
        <f t="shared" si="0"/>
        <v>1</v>
      </c>
      <c r="C47" t="b">
        <f t="shared" si="1"/>
        <v>1</v>
      </c>
      <c r="D47" t="b">
        <f t="shared" si="2"/>
        <v>0</v>
      </c>
      <c r="F47" s="2" t="s">
        <v>40</v>
      </c>
      <c r="G47" s="2" t="s">
        <v>86</v>
      </c>
      <c r="H47" s="2" t="s">
        <v>86</v>
      </c>
      <c r="I47" s="2" t="s">
        <v>86</v>
      </c>
      <c r="J47" s="2" t="s">
        <v>86</v>
      </c>
      <c r="K47" s="2" t="s">
        <v>95</v>
      </c>
      <c r="L47" s="2">
        <v>69</v>
      </c>
      <c r="M47" s="2">
        <v>41</v>
      </c>
      <c r="N47" s="2">
        <v>65.37</v>
      </c>
      <c r="O47" s="2" t="s">
        <v>86</v>
      </c>
      <c r="P47" s="2" t="s">
        <v>95</v>
      </c>
      <c r="Q47" s="2">
        <v>99</v>
      </c>
      <c r="R47" s="2">
        <v>33.67</v>
      </c>
      <c r="S47" s="2" t="s">
        <v>86</v>
      </c>
      <c r="T47" s="2" t="s">
        <v>95</v>
      </c>
    </row>
    <row r="48" spans="1:20" x14ac:dyDescent="0.25">
      <c r="A48">
        <v>2</v>
      </c>
      <c r="B48" t="b">
        <f t="shared" si="0"/>
        <v>1</v>
      </c>
      <c r="C48" t="b">
        <f t="shared" si="1"/>
        <v>1</v>
      </c>
      <c r="D48" t="b">
        <f t="shared" si="2"/>
        <v>0</v>
      </c>
      <c r="F48" s="2" t="s">
        <v>41</v>
      </c>
      <c r="G48" s="2" t="s">
        <v>86</v>
      </c>
      <c r="H48" s="2" t="s">
        <v>86</v>
      </c>
      <c r="I48" s="2" t="s">
        <v>86</v>
      </c>
      <c r="J48" s="2" t="s">
        <v>86</v>
      </c>
      <c r="K48" s="2" t="s">
        <v>95</v>
      </c>
      <c r="L48" s="2">
        <v>97</v>
      </c>
      <c r="M48" s="2">
        <v>83</v>
      </c>
      <c r="N48" s="2">
        <v>79.069999999999993</v>
      </c>
      <c r="O48" s="2" t="s">
        <v>86</v>
      </c>
      <c r="P48" s="2" t="s">
        <v>95</v>
      </c>
      <c r="Q48" s="2">
        <v>99</v>
      </c>
      <c r="R48" s="2">
        <v>64.39</v>
      </c>
      <c r="S48" s="2" t="s">
        <v>86</v>
      </c>
      <c r="T48" s="2" t="s">
        <v>95</v>
      </c>
    </row>
    <row r="49" spans="1:20" x14ac:dyDescent="0.25">
      <c r="A49">
        <v>2</v>
      </c>
      <c r="B49" t="b">
        <f t="shared" si="0"/>
        <v>1</v>
      </c>
      <c r="C49" t="b">
        <f t="shared" si="1"/>
        <v>0</v>
      </c>
      <c r="D49" t="b">
        <f t="shared" si="2"/>
        <v>0</v>
      </c>
      <c r="F49" s="2" t="s">
        <v>42</v>
      </c>
      <c r="G49" s="2">
        <v>8.15</v>
      </c>
      <c r="H49" s="2">
        <v>393</v>
      </c>
      <c r="I49" s="2">
        <v>0.03</v>
      </c>
      <c r="J49" s="2">
        <v>6.2E-2</v>
      </c>
      <c r="K49" s="2" t="s">
        <v>94</v>
      </c>
      <c r="L49" s="2">
        <v>166</v>
      </c>
      <c r="M49" s="2">
        <v>164</v>
      </c>
      <c r="N49" s="2">
        <v>77.34</v>
      </c>
      <c r="O49" s="2">
        <v>68.38</v>
      </c>
      <c r="P49" s="2" t="s">
        <v>94</v>
      </c>
      <c r="Q49" s="2">
        <v>129</v>
      </c>
      <c r="R49" s="2">
        <v>63.82</v>
      </c>
      <c r="S49" s="2">
        <v>63.67</v>
      </c>
      <c r="T49" s="2" t="s">
        <v>94</v>
      </c>
    </row>
    <row r="50" spans="1:20" x14ac:dyDescent="0.25">
      <c r="A50">
        <v>2</v>
      </c>
      <c r="B50" t="b">
        <f t="shared" si="0"/>
        <v>1</v>
      </c>
      <c r="C50" t="b">
        <f t="shared" si="1"/>
        <v>1</v>
      </c>
      <c r="D50" t="b">
        <f t="shared" si="2"/>
        <v>0</v>
      </c>
      <c r="F50" s="2" t="s">
        <v>43</v>
      </c>
      <c r="G50" s="2">
        <v>8.24</v>
      </c>
      <c r="H50" s="2">
        <v>165</v>
      </c>
      <c r="I50" s="2">
        <v>0.01</v>
      </c>
      <c r="J50" s="2">
        <v>2.9000000000000001E-2</v>
      </c>
      <c r="K50" s="2" t="s">
        <v>95</v>
      </c>
      <c r="L50" s="2">
        <v>76</v>
      </c>
      <c r="M50" s="2">
        <v>41</v>
      </c>
      <c r="N50" s="2">
        <v>71.28</v>
      </c>
      <c r="O50" s="2" t="s">
        <v>86</v>
      </c>
      <c r="P50" s="2" t="s">
        <v>95</v>
      </c>
      <c r="Q50" s="2">
        <v>78</v>
      </c>
      <c r="R50" s="2">
        <v>31.96</v>
      </c>
      <c r="S50" s="2" t="s">
        <v>86</v>
      </c>
      <c r="T50" s="2" t="s">
        <v>95</v>
      </c>
    </row>
    <row r="51" spans="1:20" x14ac:dyDescent="0.25">
      <c r="A51">
        <v>3.6</v>
      </c>
      <c r="B51" t="b">
        <f t="shared" si="0"/>
        <v>1</v>
      </c>
      <c r="C51" t="b">
        <f t="shared" si="1"/>
        <v>1</v>
      </c>
      <c r="D51" t="b">
        <f t="shared" si="2"/>
        <v>0</v>
      </c>
      <c r="F51" s="2" t="s">
        <v>44</v>
      </c>
      <c r="G51" s="2" t="s">
        <v>86</v>
      </c>
      <c r="H51" s="2" t="s">
        <v>86</v>
      </c>
      <c r="I51" s="2" t="s">
        <v>86</v>
      </c>
      <c r="J51" s="2" t="s">
        <v>86</v>
      </c>
      <c r="K51" s="2" t="s">
        <v>95</v>
      </c>
      <c r="L51" s="2">
        <v>43</v>
      </c>
      <c r="M51" s="2">
        <v>58</v>
      </c>
      <c r="N51" s="2">
        <v>51.93</v>
      </c>
      <c r="O51" s="2" t="s">
        <v>86</v>
      </c>
      <c r="P51" s="2" t="s">
        <v>95</v>
      </c>
      <c r="Q51" s="2">
        <v>57</v>
      </c>
      <c r="R51" s="2">
        <v>19.71</v>
      </c>
      <c r="S51" s="2" t="s">
        <v>86</v>
      </c>
      <c r="T51" s="2" t="s">
        <v>95</v>
      </c>
    </row>
    <row r="52" spans="1:20" x14ac:dyDescent="0.25">
      <c r="A52">
        <v>2</v>
      </c>
      <c r="B52" t="b">
        <f t="shared" si="0"/>
        <v>1</v>
      </c>
      <c r="C52" t="b">
        <f t="shared" si="1"/>
        <v>1</v>
      </c>
      <c r="D52" t="b">
        <f t="shared" si="2"/>
        <v>0</v>
      </c>
      <c r="F52" s="2" t="s">
        <v>45</v>
      </c>
      <c r="G52" s="2" t="s">
        <v>86</v>
      </c>
      <c r="H52" s="2" t="s">
        <v>86</v>
      </c>
      <c r="I52" s="2" t="s">
        <v>86</v>
      </c>
      <c r="J52" s="2" t="s">
        <v>86</v>
      </c>
      <c r="K52" s="2" t="s">
        <v>95</v>
      </c>
      <c r="L52" s="2">
        <v>129</v>
      </c>
      <c r="M52" s="2">
        <v>127</v>
      </c>
      <c r="N52" s="2">
        <v>75.430000000000007</v>
      </c>
      <c r="O52" s="2" t="s">
        <v>86</v>
      </c>
      <c r="P52" s="2" t="s">
        <v>95</v>
      </c>
      <c r="Q52" s="2">
        <v>131</v>
      </c>
      <c r="R52" s="2">
        <v>24.38</v>
      </c>
      <c r="S52" s="2" t="s">
        <v>86</v>
      </c>
      <c r="T52" s="2" t="s">
        <v>95</v>
      </c>
    </row>
    <row r="53" spans="1:20" x14ac:dyDescent="0.25">
      <c r="A53">
        <v>2</v>
      </c>
      <c r="B53" t="b">
        <f t="shared" si="0"/>
        <v>1</v>
      </c>
      <c r="C53" t="b">
        <f t="shared" si="1"/>
        <v>1</v>
      </c>
      <c r="D53" t="b">
        <f t="shared" si="2"/>
        <v>0</v>
      </c>
      <c r="F53" s="2" t="s">
        <v>46</v>
      </c>
      <c r="G53" s="2" t="s">
        <v>86</v>
      </c>
      <c r="H53" s="2" t="s">
        <v>86</v>
      </c>
      <c r="I53" s="2" t="s">
        <v>86</v>
      </c>
      <c r="J53" s="2" t="s">
        <v>86</v>
      </c>
      <c r="K53" s="2" t="s">
        <v>95</v>
      </c>
      <c r="L53" s="2">
        <v>107</v>
      </c>
      <c r="M53" s="2">
        <v>109</v>
      </c>
      <c r="N53" s="2">
        <v>96.6</v>
      </c>
      <c r="O53" s="2" t="s">
        <v>86</v>
      </c>
      <c r="P53" s="2" t="s">
        <v>95</v>
      </c>
      <c r="Q53" s="2">
        <v>93</v>
      </c>
      <c r="R53" s="2">
        <v>5.0199999999999996</v>
      </c>
      <c r="S53" s="2" t="s">
        <v>86</v>
      </c>
      <c r="T53" s="2" t="s">
        <v>95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t="b">
        <f t="shared" si="2"/>
        <v>0</v>
      </c>
      <c r="F54" s="2" t="s">
        <v>135</v>
      </c>
      <c r="G54" s="2">
        <v>8.91</v>
      </c>
      <c r="H54" s="2">
        <v>230142</v>
      </c>
      <c r="I54" s="2">
        <v>14.92</v>
      </c>
      <c r="J54" s="2">
        <v>20</v>
      </c>
      <c r="K54" s="2" t="s">
        <v>94</v>
      </c>
      <c r="L54" s="2">
        <v>117</v>
      </c>
      <c r="M54" s="2">
        <v>82</v>
      </c>
      <c r="N54" s="2">
        <v>51.12</v>
      </c>
      <c r="O54" s="2">
        <v>52.37</v>
      </c>
      <c r="P54" s="2" t="s">
        <v>94</v>
      </c>
      <c r="Q54" s="2">
        <v>52</v>
      </c>
      <c r="R54" s="2">
        <v>12.44</v>
      </c>
      <c r="S54" s="2">
        <v>12.38</v>
      </c>
      <c r="T54" s="2" t="s">
        <v>94</v>
      </c>
    </row>
    <row r="55" spans="1:20" x14ac:dyDescent="0.25">
      <c r="A55">
        <v>2</v>
      </c>
      <c r="B55" t="b">
        <f t="shared" si="0"/>
        <v>1</v>
      </c>
      <c r="C55" t="b">
        <f t="shared" si="1"/>
        <v>1</v>
      </c>
      <c r="D55" t="b">
        <f t="shared" si="2"/>
        <v>0</v>
      </c>
      <c r="F55" s="2" t="s">
        <v>47</v>
      </c>
      <c r="G55" s="2">
        <v>8.93</v>
      </c>
      <c r="H55" s="2">
        <v>1113</v>
      </c>
      <c r="I55" s="2">
        <v>7.0000000000000007E-2</v>
      </c>
      <c r="J55" s="2">
        <v>9.5000000000000001E-2</v>
      </c>
      <c r="K55" s="2" t="s">
        <v>95</v>
      </c>
      <c r="L55" s="2">
        <v>112</v>
      </c>
      <c r="M55" s="2">
        <v>77</v>
      </c>
      <c r="N55" s="2">
        <v>55.16</v>
      </c>
      <c r="O55" s="2">
        <v>166.38</v>
      </c>
      <c r="P55" s="2" t="s">
        <v>95</v>
      </c>
      <c r="Q55" s="2">
        <v>114</v>
      </c>
      <c r="R55" s="2">
        <v>31.83</v>
      </c>
      <c r="S55" s="2">
        <v>30.26</v>
      </c>
      <c r="T55" s="2" t="s">
        <v>94</v>
      </c>
    </row>
    <row r="56" spans="1:20" x14ac:dyDescent="0.25">
      <c r="A56">
        <v>2</v>
      </c>
      <c r="B56" t="b">
        <f t="shared" si="0"/>
        <v>1</v>
      </c>
      <c r="C56" t="b">
        <f t="shared" si="1"/>
        <v>1</v>
      </c>
      <c r="D56" t="b">
        <f t="shared" si="2"/>
        <v>0</v>
      </c>
      <c r="F56" s="2" t="s">
        <v>48</v>
      </c>
      <c r="G56" s="2" t="s">
        <v>86</v>
      </c>
      <c r="H56" s="2" t="s">
        <v>86</v>
      </c>
      <c r="I56" s="2" t="s">
        <v>86</v>
      </c>
      <c r="J56" s="2" t="s">
        <v>86</v>
      </c>
      <c r="K56" s="2" t="s">
        <v>95</v>
      </c>
      <c r="L56" s="2">
        <v>131</v>
      </c>
      <c r="M56" s="2">
        <v>133</v>
      </c>
      <c r="N56" s="2">
        <v>96.08</v>
      </c>
      <c r="O56" s="2" t="s">
        <v>86</v>
      </c>
      <c r="P56" s="2" t="s">
        <v>95</v>
      </c>
      <c r="Q56" s="2">
        <v>117</v>
      </c>
      <c r="R56" s="2">
        <v>65.89</v>
      </c>
      <c r="S56" s="2" t="s">
        <v>86</v>
      </c>
      <c r="T56" s="2" t="s">
        <v>95</v>
      </c>
    </row>
    <row r="57" spans="1:20" x14ac:dyDescent="0.25">
      <c r="A57">
        <v>2</v>
      </c>
      <c r="B57" t="b">
        <f t="shared" si="0"/>
        <v>1</v>
      </c>
      <c r="C57" t="b">
        <f t="shared" si="1"/>
        <v>1</v>
      </c>
      <c r="D57" t="b">
        <f t="shared" si="2"/>
        <v>0</v>
      </c>
      <c r="F57" s="2" t="s">
        <v>49</v>
      </c>
      <c r="G57" s="2">
        <v>9.02</v>
      </c>
      <c r="H57" s="2">
        <v>2456</v>
      </c>
      <c r="I57" s="2">
        <v>0.16</v>
      </c>
      <c r="J57" s="2">
        <v>0.151</v>
      </c>
      <c r="K57" s="2" t="s">
        <v>95</v>
      </c>
      <c r="L57" s="2">
        <v>91</v>
      </c>
      <c r="M57" s="2">
        <v>106</v>
      </c>
      <c r="N57" s="2">
        <v>39.01</v>
      </c>
      <c r="O57" s="2">
        <v>34.28</v>
      </c>
      <c r="P57" s="2" t="s">
        <v>94</v>
      </c>
      <c r="Q57" s="2">
        <v>51</v>
      </c>
      <c r="R57" s="2">
        <v>7.87</v>
      </c>
      <c r="S57" s="2" t="s">
        <v>86</v>
      </c>
      <c r="T57" s="2" t="s">
        <v>95</v>
      </c>
    </row>
    <row r="58" spans="1:20" x14ac:dyDescent="0.25">
      <c r="A58">
        <v>2</v>
      </c>
      <c r="B58" t="b">
        <f t="shared" si="0"/>
        <v>1</v>
      </c>
      <c r="C58" t="b">
        <f t="shared" si="1"/>
        <v>0</v>
      </c>
      <c r="D58" t="b">
        <f t="shared" si="2"/>
        <v>0</v>
      </c>
      <c r="F58" s="2" t="s">
        <v>50</v>
      </c>
      <c r="G58" s="2">
        <v>9.1199999999999992</v>
      </c>
      <c r="H58" s="2">
        <v>5287</v>
      </c>
      <c r="I58" s="2">
        <v>0.34</v>
      </c>
      <c r="J58" s="2">
        <v>0.17599999999999999</v>
      </c>
      <c r="K58" s="2" t="s">
        <v>94</v>
      </c>
      <c r="L58" s="2">
        <v>91</v>
      </c>
      <c r="M58" s="2">
        <v>106</v>
      </c>
      <c r="N58" s="2">
        <v>54.38</v>
      </c>
      <c r="O58" s="2">
        <v>57.25</v>
      </c>
      <c r="P58" s="2" t="s">
        <v>94</v>
      </c>
      <c r="Q58" s="2">
        <v>105</v>
      </c>
      <c r="R58" s="2">
        <v>21.8</v>
      </c>
      <c r="S58" s="2">
        <v>21.75</v>
      </c>
      <c r="T58" s="2" t="s">
        <v>94</v>
      </c>
    </row>
    <row r="59" spans="1:20" x14ac:dyDescent="0.25">
      <c r="A59">
        <v>2</v>
      </c>
      <c r="B59" t="b">
        <f t="shared" si="0"/>
        <v>1</v>
      </c>
      <c r="C59" t="b">
        <f t="shared" si="1"/>
        <v>0</v>
      </c>
      <c r="D59" t="b">
        <f t="shared" si="2"/>
        <v>0</v>
      </c>
      <c r="F59" s="2" t="s">
        <v>51</v>
      </c>
      <c r="G59" s="2">
        <v>9.42</v>
      </c>
      <c r="H59" s="2">
        <v>2100</v>
      </c>
      <c r="I59" s="2">
        <v>0.14000000000000001</v>
      </c>
      <c r="J59" s="2">
        <v>0.13200000000000001</v>
      </c>
      <c r="K59" s="2" t="s">
        <v>94</v>
      </c>
      <c r="L59" s="2">
        <v>91</v>
      </c>
      <c r="M59" s="2">
        <v>106</v>
      </c>
      <c r="N59" s="2">
        <v>52.76</v>
      </c>
      <c r="O59" s="2">
        <v>53.04</v>
      </c>
      <c r="P59" s="2" t="s">
        <v>94</v>
      </c>
      <c r="Q59" s="2">
        <v>105</v>
      </c>
      <c r="R59" s="2">
        <v>25.93</v>
      </c>
      <c r="S59" s="2">
        <v>30.51</v>
      </c>
      <c r="T59" s="2" t="s">
        <v>94</v>
      </c>
    </row>
    <row r="60" spans="1:20" x14ac:dyDescent="0.25">
      <c r="A60">
        <v>2</v>
      </c>
      <c r="B60" t="b">
        <f t="shared" si="0"/>
        <v>1</v>
      </c>
      <c r="C60" t="b">
        <f t="shared" si="1"/>
        <v>0</v>
      </c>
      <c r="D60" t="b">
        <f t="shared" si="2"/>
        <v>0</v>
      </c>
      <c r="F60" s="2" t="s">
        <v>52</v>
      </c>
      <c r="G60" s="2">
        <v>9.44</v>
      </c>
      <c r="H60" s="2">
        <v>2215</v>
      </c>
      <c r="I60" s="2">
        <v>0.14000000000000001</v>
      </c>
      <c r="J60" s="2">
        <v>0.158</v>
      </c>
      <c r="K60" s="2" t="s">
        <v>94</v>
      </c>
      <c r="L60" s="2">
        <v>104</v>
      </c>
      <c r="M60" s="2">
        <v>78</v>
      </c>
      <c r="N60" s="2">
        <v>52.95</v>
      </c>
      <c r="O60" s="2">
        <v>55.36</v>
      </c>
      <c r="P60" s="2" t="s">
        <v>94</v>
      </c>
      <c r="Q60" s="2">
        <v>103</v>
      </c>
      <c r="R60" s="2">
        <v>51.96</v>
      </c>
      <c r="S60" s="2">
        <v>51.87</v>
      </c>
      <c r="T60" s="2" t="s">
        <v>94</v>
      </c>
    </row>
    <row r="61" spans="1:20" x14ac:dyDescent="0.25">
      <c r="A61">
        <v>2</v>
      </c>
      <c r="B61" t="b">
        <f t="shared" si="0"/>
        <v>1</v>
      </c>
      <c r="C61" t="b">
        <f t="shared" si="1"/>
        <v>0</v>
      </c>
      <c r="D61" t="b">
        <f t="shared" si="2"/>
        <v>0</v>
      </c>
      <c r="F61" s="2" t="s">
        <v>53</v>
      </c>
      <c r="G61" s="2">
        <v>9.57</v>
      </c>
      <c r="H61" s="2">
        <v>66</v>
      </c>
      <c r="I61" s="2">
        <v>0</v>
      </c>
      <c r="J61" s="2">
        <v>2.4E-2</v>
      </c>
      <c r="K61" s="2" t="s">
        <v>94</v>
      </c>
      <c r="L61" s="2">
        <v>173</v>
      </c>
      <c r="M61" s="2">
        <v>171</v>
      </c>
      <c r="N61" s="2">
        <v>51.68</v>
      </c>
      <c r="O61" s="2">
        <v>61.22</v>
      </c>
      <c r="P61" s="2" t="s">
        <v>94</v>
      </c>
      <c r="Q61" s="2">
        <v>175</v>
      </c>
      <c r="R61" s="2">
        <v>49.13</v>
      </c>
      <c r="S61" s="2">
        <v>57.09</v>
      </c>
      <c r="T61" s="2" t="s">
        <v>94</v>
      </c>
    </row>
    <row r="62" spans="1:20" x14ac:dyDescent="0.25">
      <c r="A62">
        <v>2</v>
      </c>
      <c r="B62" t="b">
        <f t="shared" si="0"/>
        <v>1</v>
      </c>
      <c r="C62" t="b">
        <f t="shared" si="1"/>
        <v>1</v>
      </c>
      <c r="D62" t="b">
        <f t="shared" si="2"/>
        <v>0</v>
      </c>
      <c r="F62" s="2" t="s">
        <v>54</v>
      </c>
      <c r="G62" s="2">
        <v>9.6999999999999993</v>
      </c>
      <c r="H62" s="2">
        <v>1128</v>
      </c>
      <c r="I62" s="2">
        <v>7.0000000000000007E-2</v>
      </c>
      <c r="J62" s="2">
        <v>6.7000000000000004E-2</v>
      </c>
      <c r="K62" s="2" t="s">
        <v>95</v>
      </c>
      <c r="L62" s="2">
        <v>105</v>
      </c>
      <c r="M62" s="2">
        <v>120</v>
      </c>
      <c r="N62" s="2">
        <v>32.06</v>
      </c>
      <c r="O62" s="2">
        <v>29.64</v>
      </c>
      <c r="P62" s="2" t="s">
        <v>94</v>
      </c>
      <c r="Q62" s="2">
        <v>79</v>
      </c>
      <c r="R62" s="2">
        <v>15.16</v>
      </c>
      <c r="S62" s="2" t="s">
        <v>86</v>
      </c>
      <c r="T62" s="2" t="s">
        <v>95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t="b">
        <f t="shared" si="2"/>
        <v>0</v>
      </c>
      <c r="F63" s="2" t="s">
        <v>136</v>
      </c>
      <c r="G63" s="2">
        <v>9.83</v>
      </c>
      <c r="H63" s="2">
        <v>115036</v>
      </c>
      <c r="I63" s="2">
        <v>7.46</v>
      </c>
      <c r="J63" s="2">
        <v>20.145</v>
      </c>
      <c r="K63" s="2" t="s">
        <v>94</v>
      </c>
      <c r="L63" s="2">
        <v>95</v>
      </c>
      <c r="M63" s="2">
        <v>174</v>
      </c>
      <c r="N63" s="2">
        <v>105.15</v>
      </c>
      <c r="O63" s="2">
        <v>105.55</v>
      </c>
      <c r="P63" s="2" t="s">
        <v>94</v>
      </c>
      <c r="Q63" s="2">
        <v>176</v>
      </c>
      <c r="R63" s="2">
        <v>103.29</v>
      </c>
      <c r="S63" s="2">
        <v>100.84</v>
      </c>
      <c r="T63" s="2" t="s">
        <v>94</v>
      </c>
    </row>
    <row r="64" spans="1:20" x14ac:dyDescent="0.25">
      <c r="A64">
        <v>2</v>
      </c>
      <c r="B64" t="b">
        <f t="shared" si="0"/>
        <v>1</v>
      </c>
      <c r="C64" t="b">
        <f t="shared" si="1"/>
        <v>0</v>
      </c>
      <c r="D64" t="b">
        <f t="shared" si="2"/>
        <v>0</v>
      </c>
      <c r="F64" s="2" t="s">
        <v>55</v>
      </c>
      <c r="G64" s="2">
        <v>9.93</v>
      </c>
      <c r="H64" s="2">
        <v>879</v>
      </c>
      <c r="I64" s="2">
        <v>0.06</v>
      </c>
      <c r="J64" s="2">
        <v>0.125</v>
      </c>
      <c r="K64" s="2" t="s">
        <v>94</v>
      </c>
      <c r="L64" s="2">
        <v>77</v>
      </c>
      <c r="M64" s="2">
        <v>156</v>
      </c>
      <c r="N64" s="2">
        <v>88.72</v>
      </c>
      <c r="O64" s="2">
        <v>75.209999999999994</v>
      </c>
      <c r="P64" s="2" t="s">
        <v>94</v>
      </c>
      <c r="Q64" s="2">
        <v>158</v>
      </c>
      <c r="R64" s="2">
        <v>86.18</v>
      </c>
      <c r="S64" s="2">
        <v>78.790000000000006</v>
      </c>
      <c r="T64" s="2" t="s">
        <v>94</v>
      </c>
    </row>
    <row r="65" spans="1:20" x14ac:dyDescent="0.25">
      <c r="A65">
        <v>2</v>
      </c>
      <c r="B65" t="b">
        <f t="shared" si="0"/>
        <v>1</v>
      </c>
      <c r="C65" t="b">
        <f t="shared" si="1"/>
        <v>1</v>
      </c>
      <c r="D65" t="b">
        <f t="shared" si="2"/>
        <v>0</v>
      </c>
      <c r="F65" s="2" t="s">
        <v>56</v>
      </c>
      <c r="G65" s="2" t="s">
        <v>86</v>
      </c>
      <c r="H65" s="2" t="s">
        <v>86</v>
      </c>
      <c r="I65" s="2" t="s">
        <v>86</v>
      </c>
      <c r="J65" s="2" t="s">
        <v>86</v>
      </c>
      <c r="K65" s="2" t="s">
        <v>95</v>
      </c>
      <c r="L65" s="2">
        <v>83</v>
      </c>
      <c r="M65" s="2">
        <v>85</v>
      </c>
      <c r="N65" s="2">
        <v>63</v>
      </c>
      <c r="O65" s="2" t="s">
        <v>86</v>
      </c>
      <c r="P65" s="2" t="s">
        <v>95</v>
      </c>
      <c r="Q65" s="2">
        <v>95</v>
      </c>
      <c r="R65" s="2">
        <v>18.14</v>
      </c>
      <c r="S65" s="2" t="s">
        <v>86</v>
      </c>
      <c r="T65" s="2" t="s">
        <v>95</v>
      </c>
    </row>
    <row r="66" spans="1:20" x14ac:dyDescent="0.25">
      <c r="A66">
        <v>2</v>
      </c>
      <c r="B66" t="b">
        <f t="shared" si="0"/>
        <v>1</v>
      </c>
      <c r="C66" t="b">
        <f t="shared" si="1"/>
        <v>1</v>
      </c>
      <c r="D66" t="b">
        <f t="shared" si="2"/>
        <v>0</v>
      </c>
      <c r="F66" s="2" t="s">
        <v>58</v>
      </c>
      <c r="G66" s="2">
        <v>9.9700000000000006</v>
      </c>
      <c r="H66" s="2">
        <v>210</v>
      </c>
      <c r="I66" s="2">
        <v>0.01</v>
      </c>
      <c r="J66" s="2">
        <v>4.2000000000000003E-2</v>
      </c>
      <c r="K66" s="2" t="s">
        <v>95</v>
      </c>
      <c r="L66" s="2">
        <v>75</v>
      </c>
      <c r="M66" s="2">
        <v>53</v>
      </c>
      <c r="N66" s="2">
        <v>21.28</v>
      </c>
      <c r="O66" s="2" t="s">
        <v>86</v>
      </c>
      <c r="P66" s="2" t="s">
        <v>95</v>
      </c>
      <c r="Q66" s="2">
        <v>89</v>
      </c>
      <c r="R66" s="2">
        <v>9.9600000000000009</v>
      </c>
      <c r="S66" s="2" t="s">
        <v>86</v>
      </c>
      <c r="T66" s="2" t="s">
        <v>95</v>
      </c>
    </row>
    <row r="67" spans="1:20" x14ac:dyDescent="0.25">
      <c r="A67">
        <v>2</v>
      </c>
      <c r="B67" t="b">
        <f t="shared" si="0"/>
        <v>1</v>
      </c>
      <c r="C67" t="b">
        <f t="shared" si="1"/>
        <v>1</v>
      </c>
      <c r="D67" t="b">
        <f t="shared" si="2"/>
        <v>0</v>
      </c>
      <c r="F67" s="2" t="s">
        <v>57</v>
      </c>
      <c r="G67" s="2" t="s">
        <v>86</v>
      </c>
      <c r="H67" s="2" t="s">
        <v>86</v>
      </c>
      <c r="I67" s="2" t="s">
        <v>86</v>
      </c>
      <c r="J67" s="2" t="s">
        <v>86</v>
      </c>
      <c r="K67" s="2" t="s">
        <v>95</v>
      </c>
      <c r="L67" s="2">
        <v>77</v>
      </c>
      <c r="M67" s="2">
        <v>110</v>
      </c>
      <c r="N67" s="2">
        <v>98.74</v>
      </c>
      <c r="O67" s="2" t="s">
        <v>86</v>
      </c>
      <c r="P67" s="2" t="s">
        <v>95</v>
      </c>
      <c r="Q67" s="2">
        <v>61</v>
      </c>
      <c r="R67" s="2">
        <v>53.13</v>
      </c>
      <c r="S67" s="2" t="s">
        <v>86</v>
      </c>
      <c r="T67" s="2" t="s">
        <v>95</v>
      </c>
    </row>
    <row r="68" spans="1:20" x14ac:dyDescent="0.25">
      <c r="A68">
        <v>2</v>
      </c>
      <c r="B68" t="b">
        <f t="shared" ref="B68:B88" si="3">OR(J68&lt;0.5*A68,J68="n.a.",J68&gt;9)</f>
        <v>1</v>
      </c>
      <c r="C68" t="b">
        <f t="shared" ref="C68:C88" si="4">K68="Not confirmed"</f>
        <v>0</v>
      </c>
      <c r="D68" t="b">
        <f t="shared" si="2"/>
        <v>0</v>
      </c>
      <c r="F68" s="2" t="s">
        <v>59</v>
      </c>
      <c r="G68" s="2">
        <v>10.01</v>
      </c>
      <c r="H68" s="2">
        <v>2670</v>
      </c>
      <c r="I68" s="2">
        <v>0.17</v>
      </c>
      <c r="J68" s="2">
        <v>0.14699999999999999</v>
      </c>
      <c r="K68" s="2" t="s">
        <v>94</v>
      </c>
      <c r="L68" s="2">
        <v>91</v>
      </c>
      <c r="M68" s="2">
        <v>120</v>
      </c>
      <c r="N68" s="2">
        <v>30.73</v>
      </c>
      <c r="O68" s="2">
        <v>33.159999999999997</v>
      </c>
      <c r="P68" s="2" t="s">
        <v>94</v>
      </c>
      <c r="Q68" s="2">
        <v>65</v>
      </c>
      <c r="R68" s="2">
        <v>10.18</v>
      </c>
      <c r="S68" s="2">
        <v>10.19</v>
      </c>
      <c r="T68" s="2" t="s">
        <v>94</v>
      </c>
    </row>
    <row r="69" spans="1:20" x14ac:dyDescent="0.25">
      <c r="A69">
        <v>2</v>
      </c>
      <c r="B69" t="b">
        <f t="shared" si="3"/>
        <v>1</v>
      </c>
      <c r="C69" t="b">
        <f t="shared" si="4"/>
        <v>0</v>
      </c>
      <c r="D69" t="b">
        <f t="shared" ref="D69:D88" si="5">AND(B69=FALSE,C69=FALSE)</f>
        <v>0</v>
      </c>
      <c r="F69" s="2" t="s">
        <v>60</v>
      </c>
      <c r="G69" s="2">
        <v>10.07</v>
      </c>
      <c r="H69" s="2">
        <v>1149</v>
      </c>
      <c r="I69" s="2">
        <v>7.0000000000000007E-2</v>
      </c>
      <c r="J69" s="2">
        <v>9.4E-2</v>
      </c>
      <c r="K69" s="2" t="s">
        <v>94</v>
      </c>
      <c r="L69" s="2">
        <v>91</v>
      </c>
      <c r="M69" s="2">
        <v>126</v>
      </c>
      <c r="N69" s="2">
        <v>42.14</v>
      </c>
      <c r="O69" s="2">
        <v>45.42</v>
      </c>
      <c r="P69" s="2" t="s">
        <v>94</v>
      </c>
      <c r="Q69" s="2">
        <v>89</v>
      </c>
      <c r="R69" s="2">
        <v>18.72</v>
      </c>
      <c r="S69" s="2">
        <v>18.399999999999999</v>
      </c>
      <c r="T69" s="2" t="s">
        <v>94</v>
      </c>
    </row>
    <row r="70" spans="1:20" x14ac:dyDescent="0.25">
      <c r="A70">
        <v>2</v>
      </c>
      <c r="B70" t="b">
        <f t="shared" si="3"/>
        <v>1</v>
      </c>
      <c r="C70" t="b">
        <f t="shared" si="4"/>
        <v>1</v>
      </c>
      <c r="D70" t="b">
        <f t="shared" si="5"/>
        <v>0</v>
      </c>
      <c r="F70" s="2" t="s">
        <v>62</v>
      </c>
      <c r="G70" s="2">
        <v>10.14</v>
      </c>
      <c r="H70" s="2">
        <v>1502</v>
      </c>
      <c r="I70" s="2">
        <v>0.1</v>
      </c>
      <c r="J70" s="2">
        <v>8.8999999999999996E-2</v>
      </c>
      <c r="K70" s="2" t="s">
        <v>95</v>
      </c>
      <c r="L70" s="2">
        <v>105</v>
      </c>
      <c r="M70" s="2">
        <v>120</v>
      </c>
      <c r="N70" s="2">
        <v>51.89</v>
      </c>
      <c r="O70" s="2">
        <v>53.54</v>
      </c>
      <c r="P70" s="2" t="s">
        <v>94</v>
      </c>
      <c r="Q70" s="2">
        <v>119</v>
      </c>
      <c r="R70" s="2">
        <v>12.25</v>
      </c>
      <c r="S70" s="2" t="s">
        <v>86</v>
      </c>
      <c r="T70" s="2" t="s">
        <v>95</v>
      </c>
    </row>
    <row r="71" spans="1:20" x14ac:dyDescent="0.25">
      <c r="A71">
        <v>2</v>
      </c>
      <c r="B71" t="b">
        <f t="shared" si="3"/>
        <v>1</v>
      </c>
      <c r="C71" t="b">
        <f t="shared" si="4"/>
        <v>0</v>
      </c>
      <c r="D71" t="b">
        <f t="shared" si="5"/>
        <v>0</v>
      </c>
      <c r="F71" s="2" t="s">
        <v>61</v>
      </c>
      <c r="G71" s="2">
        <v>10.16</v>
      </c>
      <c r="H71" s="2">
        <v>2674</v>
      </c>
      <c r="I71" s="2">
        <v>0.17</v>
      </c>
      <c r="J71" s="2">
        <v>0.17399999999999999</v>
      </c>
      <c r="K71" s="2" t="s">
        <v>94</v>
      </c>
      <c r="L71" s="2">
        <v>91</v>
      </c>
      <c r="M71" s="2">
        <v>126</v>
      </c>
      <c r="N71" s="2">
        <v>36.520000000000003</v>
      </c>
      <c r="O71" s="2">
        <v>36.71</v>
      </c>
      <c r="P71" s="2" t="s">
        <v>94</v>
      </c>
      <c r="Q71" s="2">
        <v>89</v>
      </c>
      <c r="R71" s="2">
        <v>12.25</v>
      </c>
      <c r="S71" s="2">
        <v>8.91</v>
      </c>
      <c r="T71" s="2" t="s">
        <v>94</v>
      </c>
    </row>
    <row r="72" spans="1:20" x14ac:dyDescent="0.25">
      <c r="A72">
        <v>2</v>
      </c>
      <c r="B72" t="b">
        <f t="shared" si="3"/>
        <v>1</v>
      </c>
      <c r="C72" t="b">
        <f t="shared" si="4"/>
        <v>1</v>
      </c>
      <c r="D72" t="b">
        <f t="shared" si="5"/>
        <v>0</v>
      </c>
      <c r="F72" s="2" t="s">
        <v>63</v>
      </c>
      <c r="G72" s="2">
        <v>10.36</v>
      </c>
      <c r="H72" s="2">
        <v>686</v>
      </c>
      <c r="I72" s="2">
        <v>0.04</v>
      </c>
      <c r="J72" s="2">
        <v>4.5999999999999999E-2</v>
      </c>
      <c r="K72" s="2" t="s">
        <v>95</v>
      </c>
      <c r="L72" s="2">
        <v>119</v>
      </c>
      <c r="M72" s="2">
        <v>91</v>
      </c>
      <c r="N72" s="2">
        <v>59.53</v>
      </c>
      <c r="O72" s="2" t="s">
        <v>86</v>
      </c>
      <c r="P72" s="2" t="s">
        <v>95</v>
      </c>
      <c r="Q72" s="2">
        <v>134</v>
      </c>
      <c r="R72" s="2">
        <v>25.09</v>
      </c>
      <c r="S72" s="2">
        <v>25.53</v>
      </c>
      <c r="T72" s="2" t="s">
        <v>94</v>
      </c>
    </row>
    <row r="73" spans="1:20" x14ac:dyDescent="0.25">
      <c r="A73">
        <v>2</v>
      </c>
      <c r="B73" t="b">
        <f t="shared" si="3"/>
        <v>1</v>
      </c>
      <c r="C73" t="b">
        <f t="shared" si="4"/>
        <v>1</v>
      </c>
      <c r="D73" t="b">
        <f t="shared" si="5"/>
        <v>0</v>
      </c>
      <c r="F73" s="2" t="s">
        <v>64</v>
      </c>
      <c r="G73" s="2">
        <v>10.38</v>
      </c>
      <c r="H73" s="2">
        <v>31</v>
      </c>
      <c r="I73" s="2">
        <v>0</v>
      </c>
      <c r="J73" s="2">
        <v>1.6E-2</v>
      </c>
      <c r="K73" s="2" t="s">
        <v>95</v>
      </c>
      <c r="L73" s="2">
        <v>167</v>
      </c>
      <c r="M73" s="2">
        <v>130</v>
      </c>
      <c r="N73" s="2">
        <v>56.15</v>
      </c>
      <c r="O73" s="2" t="s">
        <v>86</v>
      </c>
      <c r="P73" s="2" t="s">
        <v>95</v>
      </c>
      <c r="Q73" s="2">
        <v>132</v>
      </c>
      <c r="R73" s="2">
        <v>55.39</v>
      </c>
      <c r="S73" s="2" t="s">
        <v>86</v>
      </c>
      <c r="T73" s="2" t="s">
        <v>95</v>
      </c>
    </row>
    <row r="74" spans="1:20" x14ac:dyDescent="0.25">
      <c r="A74">
        <v>2</v>
      </c>
      <c r="B74" t="b">
        <f t="shared" si="3"/>
        <v>1</v>
      </c>
      <c r="C74" t="b">
        <f t="shared" si="4"/>
        <v>0</v>
      </c>
      <c r="D74" t="b">
        <f t="shared" si="5"/>
        <v>0</v>
      </c>
      <c r="F74" s="2" t="s">
        <v>65</v>
      </c>
      <c r="G74" s="2">
        <v>10.41</v>
      </c>
      <c r="H74" s="2">
        <v>2164</v>
      </c>
      <c r="I74" s="2">
        <v>0.14000000000000001</v>
      </c>
      <c r="J74" s="2">
        <v>0.123</v>
      </c>
      <c r="K74" s="2" t="s">
        <v>94</v>
      </c>
      <c r="L74" s="2">
        <v>105</v>
      </c>
      <c r="M74" s="2">
        <v>120</v>
      </c>
      <c r="N74" s="2">
        <v>49.87</v>
      </c>
      <c r="O74" s="2">
        <v>50.1</v>
      </c>
      <c r="P74" s="2" t="s">
        <v>94</v>
      </c>
      <c r="Q74" s="2">
        <v>77</v>
      </c>
      <c r="R74" s="2">
        <v>9.7100000000000009</v>
      </c>
      <c r="S74" s="2">
        <v>14.2</v>
      </c>
      <c r="T74" s="2" t="s">
        <v>94</v>
      </c>
    </row>
    <row r="75" spans="1:20" x14ac:dyDescent="0.25">
      <c r="A75">
        <v>2</v>
      </c>
      <c r="B75" t="b">
        <f t="shared" si="3"/>
        <v>1</v>
      </c>
      <c r="C75" t="b">
        <f t="shared" si="4"/>
        <v>0</v>
      </c>
      <c r="D75" t="b">
        <f t="shared" si="5"/>
        <v>0</v>
      </c>
      <c r="F75" s="2" t="s">
        <v>66</v>
      </c>
      <c r="G75" s="2">
        <v>10.52</v>
      </c>
      <c r="H75" s="2">
        <v>2008</v>
      </c>
      <c r="I75" s="2">
        <v>0.13</v>
      </c>
      <c r="J75" s="2">
        <v>0.11899999999999999</v>
      </c>
      <c r="K75" s="2" t="s">
        <v>94</v>
      </c>
      <c r="L75" s="2">
        <v>105</v>
      </c>
      <c r="M75" s="2">
        <v>134</v>
      </c>
      <c r="N75" s="2">
        <v>25.04</v>
      </c>
      <c r="O75" s="2">
        <v>25.25</v>
      </c>
      <c r="P75" s="2" t="s">
        <v>94</v>
      </c>
      <c r="Q75" s="2">
        <v>91</v>
      </c>
      <c r="R75" s="2">
        <v>15.18</v>
      </c>
      <c r="S75" s="2">
        <v>23.86</v>
      </c>
      <c r="T75" s="2" t="s">
        <v>94</v>
      </c>
    </row>
    <row r="76" spans="1:20" x14ac:dyDescent="0.25">
      <c r="A76">
        <v>2</v>
      </c>
      <c r="B76" t="b">
        <f t="shared" si="3"/>
        <v>1</v>
      </c>
      <c r="C76" t="b">
        <f t="shared" si="4"/>
        <v>0</v>
      </c>
      <c r="D76" t="b">
        <f t="shared" si="5"/>
        <v>0</v>
      </c>
      <c r="F76" s="2" t="s">
        <v>67</v>
      </c>
      <c r="G76" s="2">
        <v>10.6</v>
      </c>
      <c r="H76" s="2">
        <v>2169</v>
      </c>
      <c r="I76" s="2">
        <v>0.14000000000000001</v>
      </c>
      <c r="J76" s="2">
        <v>0.19400000000000001</v>
      </c>
      <c r="K76" s="2" t="s">
        <v>94</v>
      </c>
      <c r="L76" s="2">
        <v>146</v>
      </c>
      <c r="M76" s="2">
        <v>148</v>
      </c>
      <c r="N76" s="2">
        <v>64.33</v>
      </c>
      <c r="O76" s="2">
        <v>66.39</v>
      </c>
      <c r="P76" s="2" t="s">
        <v>94</v>
      </c>
      <c r="Q76" s="2">
        <v>111</v>
      </c>
      <c r="R76" s="2">
        <v>38.950000000000003</v>
      </c>
      <c r="S76" s="2">
        <v>41.25</v>
      </c>
      <c r="T76" s="2" t="s">
        <v>94</v>
      </c>
    </row>
    <row r="77" spans="1:20" x14ac:dyDescent="0.25">
      <c r="A77">
        <v>2</v>
      </c>
      <c r="B77" t="b">
        <f t="shared" si="3"/>
        <v>1</v>
      </c>
      <c r="C77" t="b">
        <f t="shared" si="4"/>
        <v>0</v>
      </c>
      <c r="D77" t="b">
        <f t="shared" si="5"/>
        <v>0</v>
      </c>
      <c r="F77" s="2" t="s">
        <v>68</v>
      </c>
      <c r="G77" s="2">
        <v>10.62</v>
      </c>
      <c r="H77" s="2">
        <v>2508</v>
      </c>
      <c r="I77" s="2">
        <v>0.16</v>
      </c>
      <c r="J77" s="2">
        <v>0.153</v>
      </c>
      <c r="K77" s="2" t="s">
        <v>94</v>
      </c>
      <c r="L77" s="2">
        <v>119</v>
      </c>
      <c r="M77" s="2">
        <v>91</v>
      </c>
      <c r="N77" s="2">
        <v>26.33</v>
      </c>
      <c r="O77" s="2">
        <v>24.32</v>
      </c>
      <c r="P77" s="2" t="s">
        <v>94</v>
      </c>
      <c r="Q77" s="2">
        <v>134</v>
      </c>
      <c r="R77" s="2">
        <v>32.119999999999997</v>
      </c>
      <c r="S77" s="2">
        <v>29.91</v>
      </c>
      <c r="T77" s="2" t="s">
        <v>94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t="b">
        <f t="shared" si="5"/>
        <v>0</v>
      </c>
      <c r="F78" s="2" t="s">
        <v>137</v>
      </c>
      <c r="G78" s="2">
        <v>10.65</v>
      </c>
      <c r="H78" s="2">
        <v>152473</v>
      </c>
      <c r="I78" s="2">
        <v>9.8800000000000008</v>
      </c>
      <c r="J78" s="2">
        <v>20</v>
      </c>
      <c r="K78" s="2" t="s">
        <v>94</v>
      </c>
      <c r="L78" s="2">
        <v>152</v>
      </c>
      <c r="M78" s="2">
        <v>150</v>
      </c>
      <c r="N78" s="2">
        <v>167.14</v>
      </c>
      <c r="O78" s="2">
        <v>158.88999999999999</v>
      </c>
      <c r="P78" s="2" t="s">
        <v>94</v>
      </c>
      <c r="Q78" s="2" t="s">
        <v>86</v>
      </c>
      <c r="R78" s="2" t="s">
        <v>86</v>
      </c>
      <c r="S78" s="2" t="s">
        <v>86</v>
      </c>
      <c r="T78" s="2" t="s">
        <v>86</v>
      </c>
    </row>
    <row r="79" spans="1:20" x14ac:dyDescent="0.25">
      <c r="A79">
        <v>2</v>
      </c>
      <c r="B79" t="b">
        <f t="shared" si="3"/>
        <v>1</v>
      </c>
      <c r="C79" t="b">
        <f t="shared" si="4"/>
        <v>1</v>
      </c>
      <c r="D79" t="b">
        <f t="shared" si="5"/>
        <v>0</v>
      </c>
      <c r="F79" s="2" t="s">
        <v>69</v>
      </c>
      <c r="G79" s="2">
        <v>10.67</v>
      </c>
      <c r="H79" s="2">
        <v>2764</v>
      </c>
      <c r="I79" s="2">
        <v>0.18</v>
      </c>
      <c r="J79" s="2">
        <v>0.23499999999999999</v>
      </c>
      <c r="K79" s="2" t="s">
        <v>95</v>
      </c>
      <c r="L79" s="2">
        <v>146</v>
      </c>
      <c r="M79" s="2">
        <v>148</v>
      </c>
      <c r="N79" s="2">
        <v>63.66</v>
      </c>
      <c r="O79" s="2">
        <v>65.650000000000006</v>
      </c>
      <c r="P79" s="2" t="s">
        <v>94</v>
      </c>
      <c r="Q79" s="2">
        <v>111</v>
      </c>
      <c r="R79" s="2">
        <v>39.880000000000003</v>
      </c>
      <c r="S79" s="2">
        <v>87.27</v>
      </c>
      <c r="T79" s="2" t="s">
        <v>95</v>
      </c>
    </row>
    <row r="80" spans="1:20" x14ac:dyDescent="0.25">
      <c r="A80">
        <v>2</v>
      </c>
      <c r="B80" t="b">
        <f t="shared" si="3"/>
        <v>1</v>
      </c>
      <c r="C80" t="b">
        <f t="shared" si="4"/>
        <v>0</v>
      </c>
      <c r="D80" t="b">
        <f t="shared" si="5"/>
        <v>0</v>
      </c>
      <c r="F80" s="2" t="s">
        <v>71</v>
      </c>
      <c r="G80" s="2">
        <v>10.9</v>
      </c>
      <c r="H80" s="2">
        <v>3446</v>
      </c>
      <c r="I80" s="2">
        <v>0.22</v>
      </c>
      <c r="J80" s="2">
        <v>0.28799999999999998</v>
      </c>
      <c r="K80" s="2" t="s">
        <v>94</v>
      </c>
      <c r="L80" s="2">
        <v>91</v>
      </c>
      <c r="M80" s="2">
        <v>92</v>
      </c>
      <c r="N80" s="2">
        <v>51.92</v>
      </c>
      <c r="O80" s="2">
        <v>57.85</v>
      </c>
      <c r="P80" s="2" t="s">
        <v>94</v>
      </c>
      <c r="Q80" s="2">
        <v>134</v>
      </c>
      <c r="R80" s="2">
        <v>35.840000000000003</v>
      </c>
      <c r="S80" s="2">
        <v>40.590000000000003</v>
      </c>
      <c r="T80" s="2" t="s">
        <v>94</v>
      </c>
    </row>
    <row r="81" spans="1:20" x14ac:dyDescent="0.25">
      <c r="A81">
        <v>2</v>
      </c>
      <c r="B81" t="b">
        <f t="shared" si="3"/>
        <v>1</v>
      </c>
      <c r="C81" t="b">
        <f t="shared" si="4"/>
        <v>0</v>
      </c>
      <c r="D81" t="b">
        <f t="shared" si="5"/>
        <v>0</v>
      </c>
      <c r="F81" s="2" t="s">
        <v>70</v>
      </c>
      <c r="G81" s="2">
        <v>10.91</v>
      </c>
      <c r="H81" s="2">
        <v>1698</v>
      </c>
      <c r="I81" s="2">
        <v>0.11</v>
      </c>
      <c r="J81" s="2">
        <v>0.14299999999999999</v>
      </c>
      <c r="K81" s="2" t="s">
        <v>94</v>
      </c>
      <c r="L81" s="2">
        <v>146</v>
      </c>
      <c r="M81" s="2">
        <v>148</v>
      </c>
      <c r="N81" s="2">
        <v>62.83</v>
      </c>
      <c r="O81" s="2">
        <v>63.41</v>
      </c>
      <c r="P81" s="2" t="s">
        <v>94</v>
      </c>
      <c r="Q81" s="2">
        <v>111</v>
      </c>
      <c r="R81" s="2">
        <v>38.79</v>
      </c>
      <c r="S81" s="2">
        <v>37.5</v>
      </c>
      <c r="T81" s="2" t="s">
        <v>94</v>
      </c>
    </row>
    <row r="82" spans="1:20" x14ac:dyDescent="0.25">
      <c r="A82">
        <v>2</v>
      </c>
      <c r="B82" t="b">
        <f t="shared" si="3"/>
        <v>1</v>
      </c>
      <c r="C82" t="b">
        <f t="shared" si="4"/>
        <v>1</v>
      </c>
      <c r="D82" t="b">
        <f t="shared" si="5"/>
        <v>0</v>
      </c>
      <c r="F82" s="2" t="s">
        <v>72</v>
      </c>
      <c r="G82" s="2" t="s">
        <v>86</v>
      </c>
      <c r="H82" s="2" t="s">
        <v>86</v>
      </c>
      <c r="I82" s="2" t="s">
        <v>86</v>
      </c>
      <c r="J82" s="2" t="s">
        <v>86</v>
      </c>
      <c r="K82" s="2" t="s">
        <v>95</v>
      </c>
      <c r="L82" s="2">
        <v>117</v>
      </c>
      <c r="M82" s="2">
        <v>119</v>
      </c>
      <c r="N82" s="2">
        <v>99.96</v>
      </c>
      <c r="O82" s="2" t="s">
        <v>86</v>
      </c>
      <c r="P82" s="2" t="s">
        <v>95</v>
      </c>
      <c r="Q82" s="2">
        <v>201</v>
      </c>
      <c r="R82" s="2">
        <v>122.83</v>
      </c>
      <c r="S82" s="2" t="s">
        <v>86</v>
      </c>
      <c r="T82" s="2" t="s">
        <v>95</v>
      </c>
    </row>
    <row r="83" spans="1:20" x14ac:dyDescent="0.25">
      <c r="A83">
        <v>2</v>
      </c>
      <c r="B83" t="b">
        <f t="shared" si="3"/>
        <v>1</v>
      </c>
      <c r="C83" t="b">
        <f t="shared" si="4"/>
        <v>1</v>
      </c>
      <c r="D83" t="b">
        <f t="shared" si="5"/>
        <v>0</v>
      </c>
      <c r="F83" s="2" t="s">
        <v>73</v>
      </c>
      <c r="G83" s="2" t="s">
        <v>86</v>
      </c>
      <c r="H83" s="2" t="s">
        <v>86</v>
      </c>
      <c r="I83" s="2" t="s">
        <v>86</v>
      </c>
      <c r="J83" s="2" t="s">
        <v>86</v>
      </c>
      <c r="K83" s="2" t="s">
        <v>95</v>
      </c>
      <c r="L83" s="2">
        <v>157</v>
      </c>
      <c r="M83" s="2">
        <v>155</v>
      </c>
      <c r="N83" s="2">
        <v>74.44</v>
      </c>
      <c r="O83" s="2" t="s">
        <v>86</v>
      </c>
      <c r="P83" s="2" t="s">
        <v>95</v>
      </c>
      <c r="Q83" s="2">
        <v>75</v>
      </c>
      <c r="R83" s="2">
        <v>73.290000000000006</v>
      </c>
      <c r="S83" s="2" t="s">
        <v>86</v>
      </c>
      <c r="T83" s="2" t="s">
        <v>95</v>
      </c>
    </row>
    <row r="84" spans="1:20" x14ac:dyDescent="0.25">
      <c r="A84">
        <v>2</v>
      </c>
      <c r="B84" t="b">
        <f t="shared" si="3"/>
        <v>1</v>
      </c>
      <c r="C84" t="b">
        <f t="shared" si="4"/>
        <v>1</v>
      </c>
      <c r="D84" t="b">
        <f t="shared" si="5"/>
        <v>0</v>
      </c>
      <c r="F84" s="2" t="s">
        <v>74</v>
      </c>
      <c r="G84" s="2" t="s">
        <v>86</v>
      </c>
      <c r="H84" s="2" t="s">
        <v>86</v>
      </c>
      <c r="I84" s="2" t="s">
        <v>86</v>
      </c>
      <c r="J84" s="2" t="s">
        <v>86</v>
      </c>
      <c r="K84" s="2" t="s">
        <v>95</v>
      </c>
      <c r="L84" s="2">
        <v>77</v>
      </c>
      <c r="M84" s="2">
        <v>51</v>
      </c>
      <c r="N84" s="2">
        <v>42.17</v>
      </c>
      <c r="O84" s="2" t="s">
        <v>86</v>
      </c>
      <c r="P84" s="2" t="s">
        <v>95</v>
      </c>
      <c r="Q84" s="2">
        <v>123</v>
      </c>
      <c r="R84" s="2">
        <v>56.94</v>
      </c>
      <c r="S84" s="2" t="s">
        <v>86</v>
      </c>
      <c r="T84" s="2" t="s">
        <v>95</v>
      </c>
    </row>
    <row r="85" spans="1:20" x14ac:dyDescent="0.25">
      <c r="A85">
        <v>2</v>
      </c>
      <c r="B85" t="b">
        <f t="shared" si="3"/>
        <v>1</v>
      </c>
      <c r="C85" t="b">
        <f t="shared" si="4"/>
        <v>0</v>
      </c>
      <c r="D85" t="b">
        <f t="shared" si="5"/>
        <v>0</v>
      </c>
      <c r="F85" s="2" t="s">
        <v>75</v>
      </c>
      <c r="G85" s="2">
        <v>11.96</v>
      </c>
      <c r="H85" s="2">
        <v>2460</v>
      </c>
      <c r="I85" s="2">
        <v>0.16</v>
      </c>
      <c r="J85" s="2">
        <v>0.35299999999999998</v>
      </c>
      <c r="K85" s="2" t="s">
        <v>94</v>
      </c>
      <c r="L85" s="2">
        <v>180</v>
      </c>
      <c r="M85" s="2">
        <v>182</v>
      </c>
      <c r="N85" s="2">
        <v>96.28</v>
      </c>
      <c r="O85" s="2">
        <v>95.16</v>
      </c>
      <c r="P85" s="2" t="s">
        <v>94</v>
      </c>
      <c r="Q85" s="2">
        <v>145</v>
      </c>
      <c r="R85" s="2">
        <v>29.47</v>
      </c>
      <c r="S85" s="2">
        <v>31.56</v>
      </c>
      <c r="T85" s="2" t="s">
        <v>94</v>
      </c>
    </row>
    <row r="86" spans="1:20" x14ac:dyDescent="0.25">
      <c r="A86">
        <v>2</v>
      </c>
      <c r="B86" t="b">
        <f t="shared" si="3"/>
        <v>1</v>
      </c>
      <c r="C86" t="b">
        <f t="shared" si="4"/>
        <v>0</v>
      </c>
      <c r="D86" t="b">
        <f t="shared" si="5"/>
        <v>0</v>
      </c>
      <c r="F86" s="2" t="s">
        <v>76</v>
      </c>
      <c r="G86" s="2">
        <v>12.06</v>
      </c>
      <c r="H86" s="2">
        <v>870</v>
      </c>
      <c r="I86" s="2">
        <v>0.06</v>
      </c>
      <c r="J86" s="2">
        <v>0.38900000000000001</v>
      </c>
      <c r="K86" s="2" t="s">
        <v>94</v>
      </c>
      <c r="L86" s="2">
        <v>225</v>
      </c>
      <c r="M86" s="2">
        <v>227</v>
      </c>
      <c r="N86" s="2">
        <v>65.989999999999995</v>
      </c>
      <c r="O86" s="2">
        <v>63.85</v>
      </c>
      <c r="P86" s="2" t="s">
        <v>94</v>
      </c>
      <c r="Q86" s="2">
        <v>223</v>
      </c>
      <c r="R86" s="2">
        <v>65.97</v>
      </c>
      <c r="S86" s="2">
        <v>68.78</v>
      </c>
      <c r="T86" s="2" t="s">
        <v>94</v>
      </c>
    </row>
    <row r="87" spans="1:20" x14ac:dyDescent="0.25">
      <c r="A87">
        <v>2</v>
      </c>
      <c r="B87" t="b">
        <f t="shared" si="3"/>
        <v>1</v>
      </c>
      <c r="C87" t="b">
        <f t="shared" si="4"/>
        <v>0</v>
      </c>
      <c r="D87" t="b">
        <f t="shared" si="5"/>
        <v>0</v>
      </c>
      <c r="F87" s="2" t="s">
        <v>77</v>
      </c>
      <c r="G87" s="2">
        <v>12.14</v>
      </c>
      <c r="H87" s="2">
        <v>3809</v>
      </c>
      <c r="I87" s="2">
        <v>0.25</v>
      </c>
      <c r="J87" s="2">
        <v>0.21099999999999999</v>
      </c>
      <c r="K87" s="2" t="s">
        <v>94</v>
      </c>
      <c r="L87" s="2">
        <v>128</v>
      </c>
      <c r="M87" s="2">
        <v>127</v>
      </c>
      <c r="N87" s="2">
        <v>12.92</v>
      </c>
      <c r="O87" s="2">
        <v>10.07</v>
      </c>
      <c r="P87" s="2" t="s">
        <v>94</v>
      </c>
      <c r="Q87" s="2">
        <v>129</v>
      </c>
      <c r="R87" s="2">
        <v>10.41</v>
      </c>
      <c r="S87" s="2">
        <v>8.4</v>
      </c>
      <c r="T87" s="2" t="s">
        <v>94</v>
      </c>
    </row>
    <row r="88" spans="1:20" x14ac:dyDescent="0.25">
      <c r="A88">
        <v>2</v>
      </c>
      <c r="B88" t="b">
        <f t="shared" si="3"/>
        <v>1</v>
      </c>
      <c r="C88" t="b">
        <f t="shared" si="4"/>
        <v>0</v>
      </c>
      <c r="D88" t="b">
        <f t="shared" si="5"/>
        <v>0</v>
      </c>
      <c r="F88" s="2" t="s">
        <v>78</v>
      </c>
      <c r="G88" s="2">
        <v>12.28</v>
      </c>
      <c r="H88" s="2">
        <v>1920</v>
      </c>
      <c r="I88" s="2">
        <v>0.12</v>
      </c>
      <c r="J88" s="2">
        <v>0.29799999999999999</v>
      </c>
      <c r="K88" s="2" t="s">
        <v>94</v>
      </c>
      <c r="L88" s="2">
        <v>180</v>
      </c>
      <c r="M88" s="2">
        <v>182</v>
      </c>
      <c r="N88" s="2">
        <v>96.32</v>
      </c>
      <c r="O88" s="2">
        <v>100.85</v>
      </c>
      <c r="P88" s="2" t="s">
        <v>94</v>
      </c>
      <c r="Q88" s="2">
        <v>145</v>
      </c>
      <c r="R88" s="2">
        <v>31.02</v>
      </c>
      <c r="S88" s="2">
        <v>30.26</v>
      </c>
      <c r="T88" s="2" t="s">
        <v>94</v>
      </c>
    </row>
  </sheetData>
  <conditionalFormatting sqref="B1:C1048576 D3:E3">
    <cfRule type="cellIs" dxfId="10" priority="2" operator="equal">
      <formula>FALSE</formula>
    </cfRule>
  </conditionalFormatting>
  <conditionalFormatting sqref="D1:E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2" sqref="D82"/>
    </sheetView>
  </sheetViews>
  <sheetFormatPr defaultRowHeight="15" x14ac:dyDescent="0.25"/>
  <cols>
    <col min="1" max="1" width="41.140625" style="9" bestFit="1" customWidth="1"/>
    <col min="2" max="7" width="15.7109375" style="37" customWidth="1"/>
    <col min="8" max="25" width="15.7109375" style="10" customWidth="1"/>
    <col min="26" max="27" width="15.7109375" style="37" customWidth="1"/>
    <col min="28" max="16384" width="9.140625" style="9"/>
  </cols>
  <sheetData>
    <row r="1" spans="1:27" x14ac:dyDescent="0.25">
      <c r="A1" s="9" t="s">
        <v>108</v>
      </c>
    </row>
    <row r="2" spans="1:27" x14ac:dyDescent="0.25">
      <c r="A2" s="11">
        <v>231002</v>
      </c>
    </row>
    <row r="4" spans="1:27" x14ac:dyDescent="0.25">
      <c r="A4" s="9" t="s">
        <v>82</v>
      </c>
      <c r="B4" s="37" t="s">
        <v>87</v>
      </c>
    </row>
    <row r="5" spans="1:27" x14ac:dyDescent="0.25">
      <c r="B5" s="37" t="s">
        <v>80</v>
      </c>
    </row>
    <row r="6" spans="1:27" x14ac:dyDescent="0.25">
      <c r="A6" s="9" t="s">
        <v>109</v>
      </c>
      <c r="B6" s="37" t="s">
        <v>260</v>
      </c>
      <c r="C6" s="37" t="s">
        <v>261</v>
      </c>
      <c r="D6" s="37" t="s">
        <v>262</v>
      </c>
      <c r="E6" s="37" t="s">
        <v>263</v>
      </c>
      <c r="F6" s="37" t="s">
        <v>264</v>
      </c>
      <c r="G6" s="37" t="s">
        <v>265</v>
      </c>
      <c r="H6" s="10" t="s">
        <v>266</v>
      </c>
      <c r="I6" s="10" t="s">
        <v>267</v>
      </c>
      <c r="J6" s="10" t="s">
        <v>268</v>
      </c>
      <c r="K6" s="10" t="s">
        <v>269</v>
      </c>
      <c r="L6" s="10" t="s">
        <v>270</v>
      </c>
      <c r="M6" s="10">
        <v>63</v>
      </c>
      <c r="N6" s="10">
        <v>64</v>
      </c>
      <c r="O6" s="10" t="s">
        <v>271</v>
      </c>
      <c r="P6" s="10" t="s">
        <v>272</v>
      </c>
      <c r="Q6" s="10" t="s">
        <v>273</v>
      </c>
      <c r="R6" s="10" t="s">
        <v>274</v>
      </c>
      <c r="S6" s="10" t="s">
        <v>275</v>
      </c>
      <c r="T6" s="10" t="s">
        <v>276</v>
      </c>
      <c r="U6" s="10" t="s">
        <v>277</v>
      </c>
      <c r="V6" s="10" t="s">
        <v>278</v>
      </c>
      <c r="W6" s="10" t="s">
        <v>279</v>
      </c>
      <c r="X6" s="10" t="s">
        <v>280</v>
      </c>
      <c r="Y6" s="10" t="s">
        <v>281</v>
      </c>
      <c r="Z6" s="37" t="s">
        <v>282</v>
      </c>
      <c r="AA6" s="37" t="s">
        <v>283</v>
      </c>
    </row>
    <row r="7" spans="1:27" x14ac:dyDescent="0.25">
      <c r="A7" s="9" t="s">
        <v>85</v>
      </c>
      <c r="B7" s="37" t="s">
        <v>85</v>
      </c>
      <c r="C7" s="37" t="s">
        <v>85</v>
      </c>
      <c r="D7" s="37" t="s">
        <v>85</v>
      </c>
      <c r="E7" s="37" t="s">
        <v>85</v>
      </c>
      <c r="F7" s="37" t="s">
        <v>85</v>
      </c>
      <c r="G7" s="37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  <c r="S7" s="10" t="s">
        <v>85</v>
      </c>
      <c r="T7" s="10" t="s">
        <v>85</v>
      </c>
      <c r="U7" s="10" t="s">
        <v>85</v>
      </c>
      <c r="V7" s="10" t="s">
        <v>85</v>
      </c>
      <c r="W7" s="10" t="s">
        <v>85</v>
      </c>
      <c r="X7" s="10" t="s">
        <v>85</v>
      </c>
      <c r="Y7" s="10" t="s">
        <v>85</v>
      </c>
      <c r="Z7" s="37" t="s">
        <v>85</v>
      </c>
      <c r="AA7" s="37" t="s">
        <v>85</v>
      </c>
    </row>
    <row r="8" spans="1:27" x14ac:dyDescent="0.25">
      <c r="A8" s="9" t="s">
        <v>1</v>
      </c>
      <c r="B8" s="37">
        <v>2.786</v>
      </c>
      <c r="C8" s="37">
        <v>9.8331</v>
      </c>
      <c r="D8" s="37">
        <v>100.001</v>
      </c>
      <c r="E8" s="37" t="s">
        <v>110</v>
      </c>
      <c r="F8" s="37" t="s">
        <v>110</v>
      </c>
      <c r="G8" s="37" t="s">
        <v>110</v>
      </c>
      <c r="H8" s="10" t="s">
        <v>110</v>
      </c>
      <c r="I8" s="10" t="s">
        <v>110</v>
      </c>
      <c r="J8" s="10" t="s">
        <v>110</v>
      </c>
      <c r="K8" s="10" t="s">
        <v>110</v>
      </c>
      <c r="L8" s="10" t="s">
        <v>110</v>
      </c>
      <c r="M8" s="10" t="s">
        <v>110</v>
      </c>
      <c r="N8" s="10" t="s">
        <v>110</v>
      </c>
      <c r="O8" s="10" t="s">
        <v>110</v>
      </c>
      <c r="P8" s="10" t="s">
        <v>110</v>
      </c>
      <c r="Q8" s="10" t="s">
        <v>110</v>
      </c>
      <c r="R8" s="10" t="s">
        <v>110</v>
      </c>
      <c r="S8" s="10" t="s">
        <v>110</v>
      </c>
      <c r="T8" s="10" t="s">
        <v>110</v>
      </c>
      <c r="U8" s="10" t="s">
        <v>110</v>
      </c>
      <c r="V8" s="10" t="s">
        <v>110</v>
      </c>
      <c r="W8" s="10" t="s">
        <v>110</v>
      </c>
      <c r="X8" s="10" t="s">
        <v>110</v>
      </c>
      <c r="Y8" s="10" t="s">
        <v>110</v>
      </c>
      <c r="Z8" s="37">
        <v>7.7706999999999997</v>
      </c>
      <c r="AA8" s="37" t="s">
        <v>110</v>
      </c>
    </row>
    <row r="9" spans="1:27" x14ac:dyDescent="0.25">
      <c r="A9" s="9" t="s">
        <v>2</v>
      </c>
      <c r="B9" s="37">
        <v>2.7629999999999999</v>
      </c>
      <c r="C9" s="37">
        <v>9.8379999999999992</v>
      </c>
      <c r="D9" s="37">
        <v>100.001</v>
      </c>
      <c r="E9" s="37" t="s">
        <v>110</v>
      </c>
      <c r="F9" s="37" t="s">
        <v>110</v>
      </c>
      <c r="G9" s="37" t="s">
        <v>110</v>
      </c>
      <c r="H9" s="10" t="s">
        <v>110</v>
      </c>
      <c r="I9" s="10" t="s">
        <v>110</v>
      </c>
      <c r="J9" s="10" t="s">
        <v>110</v>
      </c>
      <c r="K9" s="10" t="s">
        <v>110</v>
      </c>
      <c r="L9" s="10" t="s">
        <v>110</v>
      </c>
      <c r="M9" s="10" t="s">
        <v>110</v>
      </c>
      <c r="N9" s="10" t="s">
        <v>110</v>
      </c>
      <c r="O9" s="10" t="s">
        <v>110</v>
      </c>
      <c r="P9" s="10" t="s">
        <v>110</v>
      </c>
      <c r="Q9" s="10" t="s">
        <v>110</v>
      </c>
      <c r="R9" s="10" t="s">
        <v>110</v>
      </c>
      <c r="S9" s="10" t="s">
        <v>110</v>
      </c>
      <c r="T9" s="10" t="s">
        <v>110</v>
      </c>
      <c r="U9" s="10" t="s">
        <v>110</v>
      </c>
      <c r="V9" s="10" t="s">
        <v>110</v>
      </c>
      <c r="W9" s="10" t="s">
        <v>110</v>
      </c>
      <c r="X9" s="10" t="s">
        <v>110</v>
      </c>
      <c r="Y9" s="10" t="s">
        <v>110</v>
      </c>
      <c r="Z9" s="37">
        <v>7.6051000000000002</v>
      </c>
      <c r="AA9" s="37" t="s">
        <v>110</v>
      </c>
    </row>
    <row r="10" spans="1:27" x14ac:dyDescent="0.25">
      <c r="A10" s="9" t="s">
        <v>3</v>
      </c>
      <c r="B10" s="37">
        <v>2.5148000000000001</v>
      </c>
      <c r="C10" s="37">
        <v>9.8773999999999997</v>
      </c>
      <c r="D10" s="37">
        <v>99.989400000000003</v>
      </c>
      <c r="E10" s="37">
        <v>0.25929999999999997</v>
      </c>
      <c r="F10" s="37">
        <v>0.16320000000000001</v>
      </c>
      <c r="G10" s="37">
        <v>0.13150000000000001</v>
      </c>
      <c r="H10" s="10">
        <v>0.1452</v>
      </c>
      <c r="I10" s="10" t="s">
        <v>110</v>
      </c>
      <c r="J10" s="10" t="s">
        <v>110</v>
      </c>
      <c r="K10" s="10">
        <v>0.13350000000000001</v>
      </c>
      <c r="L10" s="10">
        <v>8.8700000000000001E-2</v>
      </c>
      <c r="M10" s="10">
        <v>0.1231</v>
      </c>
      <c r="N10" s="10">
        <v>7.9100000000000004E-2</v>
      </c>
      <c r="O10" s="10">
        <v>8.9700000000000002E-2</v>
      </c>
      <c r="P10" s="10" t="s">
        <v>110</v>
      </c>
      <c r="Q10" s="10">
        <v>0.1057</v>
      </c>
      <c r="R10" s="10">
        <v>9.5500000000000002E-2</v>
      </c>
      <c r="S10" s="10" t="s">
        <v>110</v>
      </c>
      <c r="T10" s="10" t="s">
        <v>110</v>
      </c>
      <c r="U10" s="10">
        <v>8.1799999999999998E-2</v>
      </c>
      <c r="V10" s="10">
        <v>7.6799999999999993E-2</v>
      </c>
      <c r="W10" s="10" t="s">
        <v>110</v>
      </c>
      <c r="X10" s="10" t="s">
        <v>110</v>
      </c>
      <c r="Y10" s="10">
        <v>7.3400000000000007E-2</v>
      </c>
      <c r="Z10" s="37">
        <v>8.8537999999999997</v>
      </c>
      <c r="AA10" s="37">
        <v>9.1499999999999998E-2</v>
      </c>
    </row>
    <row r="11" spans="1:27" x14ac:dyDescent="0.25">
      <c r="A11" s="9" t="s">
        <v>4</v>
      </c>
      <c r="B11" s="37">
        <v>2.6387999999999998</v>
      </c>
      <c r="C11" s="37">
        <v>9.8674999999999997</v>
      </c>
      <c r="D11" s="37">
        <v>100.00069999999999</v>
      </c>
      <c r="E11" s="37" t="s">
        <v>110</v>
      </c>
      <c r="F11" s="37" t="s">
        <v>110</v>
      </c>
      <c r="G11" s="37" t="s">
        <v>110</v>
      </c>
      <c r="H11" s="10" t="s">
        <v>110</v>
      </c>
      <c r="I11" s="10" t="s">
        <v>110</v>
      </c>
      <c r="J11" s="10" t="s">
        <v>110</v>
      </c>
      <c r="K11" s="10" t="s">
        <v>110</v>
      </c>
      <c r="L11" s="10" t="s">
        <v>110</v>
      </c>
      <c r="M11" s="10" t="s">
        <v>110</v>
      </c>
      <c r="N11" s="10" t="s">
        <v>110</v>
      </c>
      <c r="O11" s="10" t="s">
        <v>110</v>
      </c>
      <c r="P11" s="10" t="s">
        <v>110</v>
      </c>
      <c r="Q11" s="10" t="s">
        <v>110</v>
      </c>
      <c r="R11" s="10" t="s">
        <v>110</v>
      </c>
      <c r="S11" s="10" t="s">
        <v>110</v>
      </c>
      <c r="T11" s="10" t="s">
        <v>110</v>
      </c>
      <c r="U11" s="10" t="s">
        <v>110</v>
      </c>
      <c r="V11" s="10" t="s">
        <v>110</v>
      </c>
      <c r="W11" s="10" t="s">
        <v>110</v>
      </c>
      <c r="X11" s="10" t="s">
        <v>110</v>
      </c>
      <c r="Y11" s="10" t="s">
        <v>110</v>
      </c>
      <c r="Z11" s="37">
        <v>7.6862000000000004</v>
      </c>
      <c r="AA11" s="37" t="s">
        <v>110</v>
      </c>
    </row>
    <row r="12" spans="1:27" x14ac:dyDescent="0.25">
      <c r="A12" s="9" t="s">
        <v>5</v>
      </c>
      <c r="B12" s="37">
        <v>2.5030000000000001</v>
      </c>
      <c r="C12" s="37">
        <v>9.8927999999999994</v>
      </c>
      <c r="D12" s="37">
        <v>100.00069999999999</v>
      </c>
      <c r="E12" s="37" t="s">
        <v>110</v>
      </c>
      <c r="F12" s="37" t="s">
        <v>110</v>
      </c>
      <c r="G12" s="37" t="s">
        <v>110</v>
      </c>
      <c r="H12" s="10" t="s">
        <v>110</v>
      </c>
      <c r="I12" s="10" t="s">
        <v>110</v>
      </c>
      <c r="J12" s="10" t="s">
        <v>110</v>
      </c>
      <c r="K12" s="10" t="s">
        <v>110</v>
      </c>
      <c r="L12" s="10" t="s">
        <v>110</v>
      </c>
      <c r="M12" s="10" t="s">
        <v>110</v>
      </c>
      <c r="N12" s="10" t="s">
        <v>110</v>
      </c>
      <c r="O12" s="10" t="s">
        <v>110</v>
      </c>
      <c r="P12" s="10" t="s">
        <v>110</v>
      </c>
      <c r="Q12" s="10" t="s">
        <v>110</v>
      </c>
      <c r="R12" s="10" t="s">
        <v>110</v>
      </c>
      <c r="S12" s="10" t="s">
        <v>110</v>
      </c>
      <c r="T12" s="10" t="s">
        <v>110</v>
      </c>
      <c r="U12" s="10" t="s">
        <v>110</v>
      </c>
      <c r="V12" s="10" t="s">
        <v>110</v>
      </c>
      <c r="W12" s="10" t="s">
        <v>110</v>
      </c>
      <c r="X12" s="10" t="s">
        <v>110</v>
      </c>
      <c r="Y12" s="10" t="s">
        <v>110</v>
      </c>
      <c r="Z12" s="37">
        <v>7.7323000000000004</v>
      </c>
      <c r="AA12" s="37" t="s">
        <v>110</v>
      </c>
    </row>
    <row r="13" spans="1:27" x14ac:dyDescent="0.25">
      <c r="A13" s="9" t="s">
        <v>6</v>
      </c>
      <c r="B13" s="37">
        <v>1.9422999999999999</v>
      </c>
      <c r="C13" s="37">
        <v>10.0124</v>
      </c>
      <c r="D13" s="37">
        <v>99.999899999999997</v>
      </c>
      <c r="E13" s="37" t="s">
        <v>110</v>
      </c>
      <c r="F13" s="37" t="s">
        <v>110</v>
      </c>
      <c r="G13" s="37" t="s">
        <v>110</v>
      </c>
      <c r="H13" s="10" t="s">
        <v>110</v>
      </c>
      <c r="I13" s="10" t="s">
        <v>110</v>
      </c>
      <c r="J13" s="10" t="s">
        <v>110</v>
      </c>
      <c r="K13" s="10" t="s">
        <v>110</v>
      </c>
      <c r="L13" s="10" t="s">
        <v>110</v>
      </c>
      <c r="M13" s="10" t="s">
        <v>110</v>
      </c>
      <c r="N13" s="10" t="s">
        <v>110</v>
      </c>
      <c r="O13" s="10" t="s">
        <v>110</v>
      </c>
      <c r="P13" s="10" t="s">
        <v>110</v>
      </c>
      <c r="Q13" s="10" t="s">
        <v>110</v>
      </c>
      <c r="R13" s="10" t="s">
        <v>110</v>
      </c>
      <c r="S13" s="10" t="s">
        <v>110</v>
      </c>
      <c r="T13" s="10" t="s">
        <v>110</v>
      </c>
      <c r="U13" s="10" t="s">
        <v>110</v>
      </c>
      <c r="V13" s="10" t="s">
        <v>110</v>
      </c>
      <c r="W13" s="10" t="s">
        <v>110</v>
      </c>
      <c r="X13" s="10" t="s">
        <v>110</v>
      </c>
      <c r="Y13" s="10" t="s">
        <v>110</v>
      </c>
      <c r="Z13" s="37">
        <v>8.6438000000000006</v>
      </c>
      <c r="AA13" s="37" t="s">
        <v>110</v>
      </c>
    </row>
    <row r="14" spans="1:27" x14ac:dyDescent="0.25">
      <c r="A14" s="9" t="s">
        <v>7</v>
      </c>
      <c r="B14" s="37">
        <v>2.7404000000000002</v>
      </c>
      <c r="C14" s="37">
        <v>9.8446999999999996</v>
      </c>
      <c r="D14" s="37">
        <v>100.0009</v>
      </c>
      <c r="E14" s="37">
        <v>0.1055</v>
      </c>
      <c r="F14" s="37" t="s">
        <v>110</v>
      </c>
      <c r="G14" s="37" t="s">
        <v>110</v>
      </c>
      <c r="H14" s="10" t="s">
        <v>110</v>
      </c>
      <c r="I14" s="10" t="s">
        <v>110</v>
      </c>
      <c r="J14" s="10" t="s">
        <v>110</v>
      </c>
      <c r="K14" s="10" t="s">
        <v>110</v>
      </c>
      <c r="L14" s="10" t="s">
        <v>110</v>
      </c>
      <c r="M14" s="10" t="s">
        <v>110</v>
      </c>
      <c r="N14" s="10" t="s">
        <v>110</v>
      </c>
      <c r="O14" s="10" t="s">
        <v>110</v>
      </c>
      <c r="P14" s="10" t="s">
        <v>110</v>
      </c>
      <c r="Q14" s="10" t="s">
        <v>110</v>
      </c>
      <c r="R14" s="10" t="s">
        <v>110</v>
      </c>
      <c r="S14" s="10" t="s">
        <v>110</v>
      </c>
      <c r="T14" s="10" t="s">
        <v>110</v>
      </c>
      <c r="U14" s="10" t="s">
        <v>110</v>
      </c>
      <c r="V14" s="10" t="s">
        <v>110</v>
      </c>
      <c r="W14" s="10" t="s">
        <v>110</v>
      </c>
      <c r="X14" s="10" t="s">
        <v>110</v>
      </c>
      <c r="Y14" s="10" t="s">
        <v>110</v>
      </c>
      <c r="Z14" s="37">
        <v>8.2438000000000002</v>
      </c>
      <c r="AA14" s="37" t="s">
        <v>110</v>
      </c>
    </row>
    <row r="15" spans="1:27" x14ac:dyDescent="0.25">
      <c r="A15" s="9" t="s">
        <v>8</v>
      </c>
      <c r="B15" s="37">
        <v>3.9159999999999999</v>
      </c>
      <c r="C15" s="37">
        <v>17.934200000000001</v>
      </c>
      <c r="D15" s="37">
        <v>180.00040000000001</v>
      </c>
      <c r="E15" s="37" t="s">
        <v>110</v>
      </c>
      <c r="F15" s="37" t="s">
        <v>110</v>
      </c>
      <c r="G15" s="37" t="s">
        <v>110</v>
      </c>
      <c r="H15" s="10">
        <v>6.1418999999999997</v>
      </c>
      <c r="I15" s="10">
        <v>29.518000000000001</v>
      </c>
      <c r="J15" s="10">
        <v>87.742900000000006</v>
      </c>
      <c r="K15" s="10">
        <v>15.450699999999999</v>
      </c>
      <c r="L15" s="10">
        <v>90.595799999999997</v>
      </c>
      <c r="M15" s="10">
        <v>150.25319999999999</v>
      </c>
      <c r="N15" s="10" t="s">
        <v>110</v>
      </c>
      <c r="O15" s="10" t="s">
        <v>110</v>
      </c>
      <c r="P15" s="10">
        <v>94.383200000000002</v>
      </c>
      <c r="Q15" s="10">
        <v>18.613299999999999</v>
      </c>
      <c r="R15" s="10">
        <v>28.182099999999998</v>
      </c>
      <c r="S15" s="10">
        <v>7.6458000000000004</v>
      </c>
      <c r="T15" s="10">
        <v>18.2349</v>
      </c>
      <c r="U15" s="10">
        <v>20.3123</v>
      </c>
      <c r="V15" s="10">
        <v>33.650700000000001</v>
      </c>
      <c r="W15" s="10">
        <v>24.945599999999999</v>
      </c>
      <c r="X15" s="10">
        <v>42.3797</v>
      </c>
      <c r="Y15" s="10">
        <v>51.134900000000002</v>
      </c>
      <c r="Z15" s="37">
        <v>15.599299999999999</v>
      </c>
      <c r="AA15" s="37" t="s">
        <v>110</v>
      </c>
    </row>
    <row r="16" spans="1:27" x14ac:dyDescent="0.25">
      <c r="A16" s="9" t="s">
        <v>9</v>
      </c>
      <c r="B16" s="37">
        <v>1.448</v>
      </c>
      <c r="C16" s="37">
        <v>10.101599999999999</v>
      </c>
      <c r="D16" s="37">
        <v>99.999700000000004</v>
      </c>
      <c r="E16" s="37">
        <v>0.26790000000000003</v>
      </c>
      <c r="F16" s="37" t="s">
        <v>110</v>
      </c>
      <c r="G16" s="37" t="s">
        <v>110</v>
      </c>
      <c r="H16" s="10" t="s">
        <v>110</v>
      </c>
      <c r="I16" s="10" t="s">
        <v>110</v>
      </c>
      <c r="J16" s="10" t="s">
        <v>110</v>
      </c>
      <c r="K16" s="10" t="s">
        <v>110</v>
      </c>
      <c r="L16" s="10" t="s">
        <v>110</v>
      </c>
      <c r="M16" s="10" t="s">
        <v>110</v>
      </c>
      <c r="N16" s="10" t="s">
        <v>110</v>
      </c>
      <c r="O16" s="10">
        <v>0.10879999999999999</v>
      </c>
      <c r="P16" s="10" t="s">
        <v>110</v>
      </c>
      <c r="Q16" s="10" t="s">
        <v>110</v>
      </c>
      <c r="R16" s="10" t="s">
        <v>110</v>
      </c>
      <c r="S16" s="10">
        <v>8.2900000000000001E-2</v>
      </c>
      <c r="T16" s="10" t="s">
        <v>110</v>
      </c>
      <c r="U16" s="10" t="s">
        <v>110</v>
      </c>
      <c r="V16" s="10" t="s">
        <v>110</v>
      </c>
      <c r="W16" s="10">
        <v>6.88E-2</v>
      </c>
      <c r="X16" s="10" t="s">
        <v>110</v>
      </c>
      <c r="Y16" s="10" t="s">
        <v>110</v>
      </c>
      <c r="Z16" s="37">
        <v>8.0123999999999995</v>
      </c>
      <c r="AA16" s="37" t="s">
        <v>110</v>
      </c>
    </row>
    <row r="17" spans="1:27" x14ac:dyDescent="0.25">
      <c r="A17" s="9" t="s">
        <v>10</v>
      </c>
      <c r="B17" s="37">
        <v>2.6760999999999999</v>
      </c>
      <c r="C17" s="37">
        <v>9.8577999999999992</v>
      </c>
      <c r="D17" s="37">
        <v>100.0008</v>
      </c>
      <c r="E17" s="37">
        <v>0.5161</v>
      </c>
      <c r="F17" s="37">
        <v>0.2213</v>
      </c>
      <c r="G17" s="37" t="s">
        <v>110</v>
      </c>
      <c r="H17" s="10" t="s">
        <v>110</v>
      </c>
      <c r="I17" s="10" t="s">
        <v>110</v>
      </c>
      <c r="J17" s="10" t="s">
        <v>110</v>
      </c>
      <c r="K17" s="10">
        <v>0.58589999999999998</v>
      </c>
      <c r="L17" s="10" t="s">
        <v>110</v>
      </c>
      <c r="M17" s="10" t="s">
        <v>110</v>
      </c>
      <c r="N17" s="10" t="s">
        <v>110</v>
      </c>
      <c r="O17" s="10" t="s">
        <v>110</v>
      </c>
      <c r="P17" s="10" t="s">
        <v>110</v>
      </c>
      <c r="Q17" s="10" t="s">
        <v>110</v>
      </c>
      <c r="R17" s="10" t="s">
        <v>110</v>
      </c>
      <c r="S17" s="10" t="s">
        <v>110</v>
      </c>
      <c r="T17" s="10" t="s">
        <v>110</v>
      </c>
      <c r="U17" s="10" t="s">
        <v>110</v>
      </c>
      <c r="V17" s="10" t="s">
        <v>110</v>
      </c>
      <c r="W17" s="10" t="s">
        <v>110</v>
      </c>
      <c r="X17" s="10" t="s">
        <v>110</v>
      </c>
      <c r="Y17" s="10" t="s">
        <v>110</v>
      </c>
      <c r="Z17" s="37">
        <v>7.6032999999999999</v>
      </c>
      <c r="AA17" s="37" t="s">
        <v>110</v>
      </c>
    </row>
    <row r="18" spans="1:27" x14ac:dyDescent="0.25">
      <c r="A18" s="9" t="s">
        <v>11</v>
      </c>
      <c r="B18" s="37">
        <v>2.1676000000000002</v>
      </c>
      <c r="C18" s="37">
        <v>9.9657999999999998</v>
      </c>
      <c r="D18" s="37">
        <v>100.00020000000001</v>
      </c>
      <c r="E18" s="37" t="s">
        <v>110</v>
      </c>
      <c r="F18" s="37" t="s">
        <v>110</v>
      </c>
      <c r="G18" s="37" t="s">
        <v>110</v>
      </c>
      <c r="H18" s="10" t="s">
        <v>110</v>
      </c>
      <c r="I18" s="10" t="s">
        <v>110</v>
      </c>
      <c r="J18" s="10" t="s">
        <v>110</v>
      </c>
      <c r="K18" s="10" t="s">
        <v>110</v>
      </c>
      <c r="L18" s="10" t="s">
        <v>110</v>
      </c>
      <c r="M18" s="10" t="s">
        <v>110</v>
      </c>
      <c r="N18" s="10" t="s">
        <v>110</v>
      </c>
      <c r="O18" s="10" t="s">
        <v>110</v>
      </c>
      <c r="P18" s="10" t="s">
        <v>110</v>
      </c>
      <c r="Q18" s="10" t="s">
        <v>110</v>
      </c>
      <c r="R18" s="10" t="s">
        <v>110</v>
      </c>
      <c r="S18" s="10" t="s">
        <v>110</v>
      </c>
      <c r="T18" s="10" t="s">
        <v>110</v>
      </c>
      <c r="U18" s="10" t="s">
        <v>110</v>
      </c>
      <c r="V18" s="10" t="s">
        <v>110</v>
      </c>
      <c r="W18" s="10" t="s">
        <v>110</v>
      </c>
      <c r="X18" s="10" t="s">
        <v>110</v>
      </c>
      <c r="Y18" s="10" t="s">
        <v>110</v>
      </c>
      <c r="Z18" s="37">
        <v>7.9408000000000003</v>
      </c>
      <c r="AA18" s="37" t="s">
        <v>110</v>
      </c>
    </row>
    <row r="19" spans="1:27" x14ac:dyDescent="0.25">
      <c r="A19" s="9" t="s">
        <v>12</v>
      </c>
      <c r="B19" s="37">
        <v>3.0034000000000001</v>
      </c>
      <c r="C19" s="37">
        <v>9.7787000000000006</v>
      </c>
      <c r="D19" s="37">
        <v>100.0021</v>
      </c>
      <c r="E19" s="37">
        <v>0.15909999999999999</v>
      </c>
      <c r="F19" s="37">
        <v>0.1537</v>
      </c>
      <c r="G19" s="37" t="s">
        <v>110</v>
      </c>
      <c r="H19" s="10">
        <v>0.25430000000000003</v>
      </c>
      <c r="I19" s="10">
        <v>0.1709</v>
      </c>
      <c r="J19" s="10" t="s">
        <v>110</v>
      </c>
      <c r="K19" s="10">
        <v>0.1867</v>
      </c>
      <c r="L19" s="10">
        <v>0.17630000000000001</v>
      </c>
      <c r="M19" s="10">
        <v>4.82E-2</v>
      </c>
      <c r="N19" s="10" t="s">
        <v>110</v>
      </c>
      <c r="O19" s="10" t="s">
        <v>110</v>
      </c>
      <c r="P19" s="10">
        <v>4.6199999999999998E-2</v>
      </c>
      <c r="Q19" s="10" t="s">
        <v>110</v>
      </c>
      <c r="R19" s="10" t="s">
        <v>110</v>
      </c>
      <c r="S19" s="10" t="s">
        <v>110</v>
      </c>
      <c r="T19" s="10">
        <v>4.6600000000000003E-2</v>
      </c>
      <c r="U19" s="10">
        <v>5.7599999999999998E-2</v>
      </c>
      <c r="V19" s="10" t="s">
        <v>110</v>
      </c>
      <c r="W19" s="10">
        <v>0.17599999999999999</v>
      </c>
      <c r="X19" s="10">
        <v>0.17380000000000001</v>
      </c>
      <c r="Y19" s="10" t="s">
        <v>110</v>
      </c>
      <c r="Z19" s="37">
        <v>7.9085999999999999</v>
      </c>
      <c r="AA19" s="37" t="s">
        <v>110</v>
      </c>
    </row>
    <row r="20" spans="1:27" x14ac:dyDescent="0.25">
      <c r="A20" s="9" t="s">
        <v>13</v>
      </c>
      <c r="B20" s="37">
        <v>2.3506</v>
      </c>
      <c r="C20" s="37">
        <v>9.9277999999999995</v>
      </c>
      <c r="D20" s="37">
        <v>100.0004</v>
      </c>
      <c r="E20" s="37">
        <v>0.31330000000000002</v>
      </c>
      <c r="F20" s="37" t="s">
        <v>110</v>
      </c>
      <c r="G20" s="37" t="s">
        <v>110</v>
      </c>
      <c r="H20" s="10" t="s">
        <v>110</v>
      </c>
      <c r="I20" s="10" t="s">
        <v>110</v>
      </c>
      <c r="J20" s="10" t="s">
        <v>110</v>
      </c>
      <c r="K20" s="10" t="s">
        <v>110</v>
      </c>
      <c r="L20" s="10" t="s">
        <v>110</v>
      </c>
      <c r="M20" s="10" t="s">
        <v>110</v>
      </c>
      <c r="N20" s="10" t="s">
        <v>110</v>
      </c>
      <c r="O20" s="10" t="s">
        <v>110</v>
      </c>
      <c r="P20" s="10" t="s">
        <v>110</v>
      </c>
      <c r="Q20" s="10" t="s">
        <v>110</v>
      </c>
      <c r="R20" s="10" t="s">
        <v>110</v>
      </c>
      <c r="S20" s="10" t="s">
        <v>110</v>
      </c>
      <c r="T20" s="10" t="s">
        <v>110</v>
      </c>
      <c r="U20" s="10" t="s">
        <v>110</v>
      </c>
      <c r="V20" s="10" t="s">
        <v>110</v>
      </c>
      <c r="W20" s="10" t="s">
        <v>110</v>
      </c>
      <c r="X20" s="10" t="s">
        <v>110</v>
      </c>
      <c r="Y20" s="10" t="s">
        <v>110</v>
      </c>
      <c r="Z20" s="37">
        <v>8.3325999999999993</v>
      </c>
      <c r="AA20" s="37" t="s">
        <v>110</v>
      </c>
    </row>
    <row r="21" spans="1:27" x14ac:dyDescent="0.25">
      <c r="A21" s="9" t="s">
        <v>14</v>
      </c>
      <c r="B21" s="37">
        <v>1.9390000000000001</v>
      </c>
      <c r="C21" s="37">
        <v>10.0129</v>
      </c>
      <c r="D21" s="37">
        <v>99.999899999999997</v>
      </c>
      <c r="E21" s="37" t="s">
        <v>110</v>
      </c>
      <c r="F21" s="37" t="s">
        <v>110</v>
      </c>
      <c r="G21" s="37" t="s">
        <v>110</v>
      </c>
      <c r="H21" s="10" t="s">
        <v>110</v>
      </c>
      <c r="I21" s="10" t="s">
        <v>110</v>
      </c>
      <c r="J21" s="10" t="s">
        <v>110</v>
      </c>
      <c r="K21" s="10" t="s">
        <v>110</v>
      </c>
      <c r="L21" s="10" t="s">
        <v>110</v>
      </c>
      <c r="M21" s="10" t="s">
        <v>110</v>
      </c>
      <c r="N21" s="10" t="s">
        <v>110</v>
      </c>
      <c r="O21" s="10" t="s">
        <v>110</v>
      </c>
      <c r="P21" s="10" t="s">
        <v>110</v>
      </c>
      <c r="Q21" s="10" t="s">
        <v>110</v>
      </c>
      <c r="R21" s="10" t="s">
        <v>110</v>
      </c>
      <c r="S21" s="10" t="s">
        <v>110</v>
      </c>
      <c r="T21" s="10" t="s">
        <v>110</v>
      </c>
      <c r="U21" s="10" t="s">
        <v>110</v>
      </c>
      <c r="V21" s="10" t="s">
        <v>110</v>
      </c>
      <c r="W21" s="10" t="s">
        <v>110</v>
      </c>
      <c r="X21" s="10" t="s">
        <v>110</v>
      </c>
      <c r="Y21" s="10" t="s">
        <v>110</v>
      </c>
      <c r="Z21" s="37">
        <v>8.6227</v>
      </c>
      <c r="AA21" s="37" t="s">
        <v>110</v>
      </c>
    </row>
    <row r="22" spans="1:27" x14ac:dyDescent="0.25">
      <c r="A22" s="9" t="s">
        <v>15</v>
      </c>
      <c r="B22" s="37">
        <v>2.4382999999999999</v>
      </c>
      <c r="C22" s="37">
        <v>9.9072999999999993</v>
      </c>
      <c r="D22" s="37">
        <v>100.00060000000001</v>
      </c>
      <c r="E22" s="37" t="s">
        <v>110</v>
      </c>
      <c r="F22" s="37" t="s">
        <v>110</v>
      </c>
      <c r="G22" s="37" t="s">
        <v>110</v>
      </c>
      <c r="H22" s="10" t="s">
        <v>110</v>
      </c>
      <c r="I22" s="10" t="s">
        <v>110</v>
      </c>
      <c r="J22" s="10" t="s">
        <v>110</v>
      </c>
      <c r="K22" s="10" t="s">
        <v>110</v>
      </c>
      <c r="L22" s="10" t="s">
        <v>110</v>
      </c>
      <c r="M22" s="10" t="s">
        <v>110</v>
      </c>
      <c r="N22" s="10" t="s">
        <v>110</v>
      </c>
      <c r="O22" s="10" t="s">
        <v>110</v>
      </c>
      <c r="P22" s="10" t="s">
        <v>110</v>
      </c>
      <c r="Q22" s="10" t="s">
        <v>110</v>
      </c>
      <c r="R22" s="10" t="s">
        <v>110</v>
      </c>
      <c r="S22" s="10" t="s">
        <v>110</v>
      </c>
      <c r="T22" s="10" t="s">
        <v>110</v>
      </c>
      <c r="U22" s="10" t="s">
        <v>110</v>
      </c>
      <c r="V22" s="10" t="s">
        <v>110</v>
      </c>
      <c r="W22" s="10" t="s">
        <v>110</v>
      </c>
      <c r="X22" s="10" t="s">
        <v>110</v>
      </c>
      <c r="Y22" s="10" t="s">
        <v>110</v>
      </c>
      <c r="Z22" s="37">
        <v>8.2126000000000001</v>
      </c>
      <c r="AA22" s="37" t="s">
        <v>110</v>
      </c>
    </row>
    <row r="23" spans="1:27" x14ac:dyDescent="0.25">
      <c r="A23" s="9" t="s">
        <v>16</v>
      </c>
      <c r="B23" s="37">
        <v>2.5777999999999999</v>
      </c>
      <c r="C23" s="37">
        <v>9.8849</v>
      </c>
      <c r="D23" s="37">
        <v>100.0005</v>
      </c>
      <c r="E23" s="37" t="s">
        <v>110</v>
      </c>
      <c r="F23" s="37" t="s">
        <v>110</v>
      </c>
      <c r="G23" s="37" t="s">
        <v>110</v>
      </c>
      <c r="H23" s="10" t="s">
        <v>110</v>
      </c>
      <c r="I23" s="10" t="s">
        <v>110</v>
      </c>
      <c r="J23" s="10" t="s">
        <v>110</v>
      </c>
      <c r="K23" s="10" t="s">
        <v>110</v>
      </c>
      <c r="L23" s="10" t="s">
        <v>110</v>
      </c>
      <c r="M23" s="10" t="s">
        <v>110</v>
      </c>
      <c r="N23" s="10" t="s">
        <v>110</v>
      </c>
      <c r="O23" s="10" t="s">
        <v>110</v>
      </c>
      <c r="P23" s="10" t="s">
        <v>110</v>
      </c>
      <c r="Q23" s="10" t="s">
        <v>110</v>
      </c>
      <c r="R23" s="10" t="s">
        <v>110</v>
      </c>
      <c r="S23" s="10" t="s">
        <v>110</v>
      </c>
      <c r="T23" s="10" t="s">
        <v>110</v>
      </c>
      <c r="U23" s="10" t="s">
        <v>110</v>
      </c>
      <c r="V23" s="10" t="s">
        <v>110</v>
      </c>
      <c r="W23" s="10" t="s">
        <v>110</v>
      </c>
      <c r="X23" s="10" t="s">
        <v>110</v>
      </c>
      <c r="Y23" s="10" t="s">
        <v>110</v>
      </c>
      <c r="Z23" s="37">
        <v>7.6070000000000002</v>
      </c>
      <c r="AA23" s="37" t="s">
        <v>110</v>
      </c>
    </row>
    <row r="24" spans="1:27" x14ac:dyDescent="0.25">
      <c r="A24" s="9" t="s">
        <v>17</v>
      </c>
      <c r="B24" s="37">
        <v>2.2822</v>
      </c>
      <c r="C24" s="37">
        <v>9.9417000000000009</v>
      </c>
      <c r="D24" s="37">
        <v>100.0003</v>
      </c>
      <c r="E24" s="37">
        <v>0.20649999999999999</v>
      </c>
      <c r="F24" s="37">
        <v>5.8599999999999999E-2</v>
      </c>
      <c r="G24" s="37" t="s">
        <v>110</v>
      </c>
      <c r="H24" s="10" t="s">
        <v>110</v>
      </c>
      <c r="I24" s="10" t="s">
        <v>110</v>
      </c>
      <c r="J24" s="10" t="s">
        <v>110</v>
      </c>
      <c r="K24" s="10" t="s">
        <v>110</v>
      </c>
      <c r="L24" s="10" t="s">
        <v>110</v>
      </c>
      <c r="M24" s="10" t="s">
        <v>110</v>
      </c>
      <c r="N24" s="10" t="s">
        <v>110</v>
      </c>
      <c r="O24" s="10" t="s">
        <v>110</v>
      </c>
      <c r="P24" s="10" t="s">
        <v>110</v>
      </c>
      <c r="Q24" s="10" t="s">
        <v>110</v>
      </c>
      <c r="R24" s="10" t="s">
        <v>110</v>
      </c>
      <c r="S24" s="10" t="s">
        <v>110</v>
      </c>
      <c r="T24" s="10" t="s">
        <v>110</v>
      </c>
      <c r="U24" s="10" t="s">
        <v>110</v>
      </c>
      <c r="V24" s="10" t="s">
        <v>110</v>
      </c>
      <c r="W24" s="10" t="s">
        <v>110</v>
      </c>
      <c r="X24" s="10" t="s">
        <v>110</v>
      </c>
      <c r="Y24" s="10" t="s">
        <v>110</v>
      </c>
      <c r="Z24" s="37">
        <v>8.1478000000000002</v>
      </c>
      <c r="AA24" s="37" t="s">
        <v>110</v>
      </c>
    </row>
    <row r="25" spans="1:27" x14ac:dyDescent="0.25">
      <c r="A25" s="9" t="s">
        <v>18</v>
      </c>
      <c r="B25" s="37">
        <v>3.1635</v>
      </c>
      <c r="C25" s="37">
        <v>18.0898</v>
      </c>
      <c r="D25" s="37">
        <v>179.99950000000001</v>
      </c>
      <c r="E25" s="37" t="s">
        <v>110</v>
      </c>
      <c r="F25" s="37" t="s">
        <v>110</v>
      </c>
      <c r="G25" s="37" t="s">
        <v>110</v>
      </c>
      <c r="H25" s="10" t="s">
        <v>110</v>
      </c>
      <c r="I25" s="10" t="s">
        <v>110</v>
      </c>
      <c r="J25" s="10" t="s">
        <v>110</v>
      </c>
      <c r="K25" s="10">
        <v>4.9808000000000003</v>
      </c>
      <c r="L25" s="10" t="s">
        <v>110</v>
      </c>
      <c r="M25" s="10">
        <v>282.97370000000001</v>
      </c>
      <c r="N25" s="10" t="s">
        <v>110</v>
      </c>
      <c r="O25" s="10" t="s">
        <v>110</v>
      </c>
      <c r="P25" s="10" t="s">
        <v>110</v>
      </c>
      <c r="Q25" s="10" t="s">
        <v>110</v>
      </c>
      <c r="R25" s="10" t="s">
        <v>110</v>
      </c>
      <c r="S25" s="10" t="s">
        <v>110</v>
      </c>
      <c r="T25" s="10" t="s">
        <v>110</v>
      </c>
      <c r="U25" s="10" t="s">
        <v>110</v>
      </c>
      <c r="V25" s="10" t="s">
        <v>110</v>
      </c>
      <c r="W25" s="10" t="s">
        <v>110</v>
      </c>
      <c r="X25" s="10" t="s">
        <v>110</v>
      </c>
      <c r="Y25" s="10" t="s">
        <v>110</v>
      </c>
      <c r="Z25" s="37">
        <v>17.037099999999999</v>
      </c>
      <c r="AA25" s="37" t="s">
        <v>110</v>
      </c>
    </row>
    <row r="26" spans="1:27" x14ac:dyDescent="0.25">
      <c r="A26" s="9" t="s">
        <v>19</v>
      </c>
      <c r="B26" s="37">
        <v>1.5439000000000001</v>
      </c>
      <c r="C26" s="37">
        <v>10.0937</v>
      </c>
      <c r="D26" s="37">
        <v>99.999499999999998</v>
      </c>
      <c r="E26" s="37" t="s">
        <v>110</v>
      </c>
      <c r="F26" s="37" t="s">
        <v>110</v>
      </c>
      <c r="G26" s="37" t="s">
        <v>110</v>
      </c>
      <c r="H26" s="10" t="s">
        <v>110</v>
      </c>
      <c r="I26" s="10" t="s">
        <v>110</v>
      </c>
      <c r="J26" s="10" t="s">
        <v>110</v>
      </c>
      <c r="K26" s="10" t="s">
        <v>110</v>
      </c>
      <c r="L26" s="10" t="s">
        <v>110</v>
      </c>
      <c r="M26" s="10" t="s">
        <v>110</v>
      </c>
      <c r="N26" s="10" t="s">
        <v>110</v>
      </c>
      <c r="O26" s="10" t="s">
        <v>110</v>
      </c>
      <c r="P26" s="10" t="s">
        <v>110</v>
      </c>
      <c r="Q26" s="10" t="s">
        <v>110</v>
      </c>
      <c r="R26" s="10" t="s">
        <v>110</v>
      </c>
      <c r="S26" s="10" t="s">
        <v>110</v>
      </c>
      <c r="T26" s="10" t="s">
        <v>110</v>
      </c>
      <c r="U26" s="10" t="s">
        <v>110</v>
      </c>
      <c r="V26" s="10" t="s">
        <v>110</v>
      </c>
      <c r="W26" s="10" t="s">
        <v>110</v>
      </c>
      <c r="X26" s="10" t="s">
        <v>110</v>
      </c>
      <c r="Y26" s="10" t="s">
        <v>110</v>
      </c>
      <c r="Z26" s="37">
        <v>9.4329999999999998</v>
      </c>
      <c r="AA26" s="37" t="s">
        <v>110</v>
      </c>
    </row>
    <row r="27" spans="1:27" x14ac:dyDescent="0.25">
      <c r="A27" s="9" t="s">
        <v>21</v>
      </c>
      <c r="B27" s="37">
        <v>1.5327</v>
      </c>
      <c r="C27" s="37">
        <v>10.0983</v>
      </c>
      <c r="D27" s="37">
        <v>99.999399999999994</v>
      </c>
      <c r="E27" s="37" t="s">
        <v>110</v>
      </c>
      <c r="F27" s="37" t="s">
        <v>110</v>
      </c>
      <c r="G27" s="37" t="s">
        <v>110</v>
      </c>
      <c r="H27" s="10" t="s">
        <v>110</v>
      </c>
      <c r="I27" s="10" t="s">
        <v>110</v>
      </c>
      <c r="J27" s="10" t="s">
        <v>110</v>
      </c>
      <c r="K27" s="10" t="s">
        <v>110</v>
      </c>
      <c r="L27" s="10" t="s">
        <v>110</v>
      </c>
      <c r="M27" s="10" t="s">
        <v>110</v>
      </c>
      <c r="N27" s="10" t="s">
        <v>110</v>
      </c>
      <c r="O27" s="10" t="s">
        <v>110</v>
      </c>
      <c r="P27" s="10" t="s">
        <v>110</v>
      </c>
      <c r="Q27" s="10" t="s">
        <v>110</v>
      </c>
      <c r="R27" s="10" t="s">
        <v>110</v>
      </c>
      <c r="S27" s="10" t="s">
        <v>110</v>
      </c>
      <c r="T27" s="10" t="s">
        <v>110</v>
      </c>
      <c r="U27" s="10" t="s">
        <v>110</v>
      </c>
      <c r="V27" s="10" t="s">
        <v>110</v>
      </c>
      <c r="W27" s="10" t="s">
        <v>110</v>
      </c>
      <c r="X27" s="10" t="s">
        <v>110</v>
      </c>
      <c r="Y27" s="10" t="s">
        <v>110</v>
      </c>
      <c r="Z27" s="37">
        <v>7.6070000000000002</v>
      </c>
      <c r="AA27" s="37" t="s">
        <v>110</v>
      </c>
    </row>
    <row r="28" spans="1:27" x14ac:dyDescent="0.25">
      <c r="A28" s="9" t="s">
        <v>20</v>
      </c>
      <c r="B28" s="37">
        <v>2.161</v>
      </c>
      <c r="C28" s="37">
        <v>9.9659999999999993</v>
      </c>
      <c r="D28" s="37">
        <v>100.00020000000001</v>
      </c>
      <c r="E28" s="37">
        <v>0.12640000000000001</v>
      </c>
      <c r="F28" s="37" t="s">
        <v>110</v>
      </c>
      <c r="G28" s="37" t="s">
        <v>110</v>
      </c>
      <c r="H28" s="10">
        <v>0.1729</v>
      </c>
      <c r="I28" s="10">
        <v>0.16220000000000001</v>
      </c>
      <c r="J28" s="10" t="s">
        <v>110</v>
      </c>
      <c r="K28" s="10" t="s">
        <v>110</v>
      </c>
      <c r="L28" s="10">
        <v>0.1235</v>
      </c>
      <c r="M28" s="10" t="s">
        <v>110</v>
      </c>
      <c r="N28" s="10" t="s">
        <v>110</v>
      </c>
      <c r="O28" s="10" t="s">
        <v>110</v>
      </c>
      <c r="P28" s="10" t="s">
        <v>110</v>
      </c>
      <c r="Q28" s="10" t="s">
        <v>110</v>
      </c>
      <c r="R28" s="10" t="s">
        <v>110</v>
      </c>
      <c r="S28" s="10" t="s">
        <v>110</v>
      </c>
      <c r="T28" s="10" t="s">
        <v>110</v>
      </c>
      <c r="U28" s="10" t="s">
        <v>110</v>
      </c>
      <c r="V28" s="10" t="s">
        <v>110</v>
      </c>
      <c r="W28" s="10">
        <v>0.41010000000000002</v>
      </c>
      <c r="X28" s="10">
        <v>0.22819999999999999</v>
      </c>
      <c r="Y28" s="10">
        <v>0.19719999999999999</v>
      </c>
      <c r="Z28" s="37">
        <v>8.2208000000000006</v>
      </c>
      <c r="AA28" s="37" t="s">
        <v>110</v>
      </c>
    </row>
    <row r="29" spans="1:27" x14ac:dyDescent="0.25">
      <c r="A29" s="9" t="s">
        <v>22</v>
      </c>
      <c r="B29" s="37">
        <v>1.8685</v>
      </c>
      <c r="C29" s="37">
        <v>10.027900000000001</v>
      </c>
      <c r="D29" s="37">
        <v>99.999799999999993</v>
      </c>
      <c r="E29" s="37" t="s">
        <v>110</v>
      </c>
      <c r="F29" s="37" t="s">
        <v>110</v>
      </c>
      <c r="G29" s="37" t="s">
        <v>110</v>
      </c>
      <c r="H29" s="10" t="s">
        <v>110</v>
      </c>
      <c r="I29" s="10" t="s">
        <v>110</v>
      </c>
      <c r="J29" s="10" t="s">
        <v>110</v>
      </c>
      <c r="K29" s="10">
        <v>2.2292000000000001</v>
      </c>
      <c r="L29" s="10" t="s">
        <v>110</v>
      </c>
      <c r="M29" s="10">
        <v>189.79929999999999</v>
      </c>
      <c r="N29" s="10" t="s">
        <v>110</v>
      </c>
      <c r="O29" s="10" t="s">
        <v>110</v>
      </c>
      <c r="P29" s="10" t="s">
        <v>110</v>
      </c>
      <c r="Q29" s="10" t="s">
        <v>110</v>
      </c>
      <c r="R29" s="10" t="s">
        <v>110</v>
      </c>
      <c r="S29" s="10" t="s">
        <v>110</v>
      </c>
      <c r="T29" s="10" t="s">
        <v>110</v>
      </c>
      <c r="U29" s="10" t="s">
        <v>110</v>
      </c>
      <c r="V29" s="10" t="s">
        <v>110</v>
      </c>
      <c r="W29" s="10" t="s">
        <v>110</v>
      </c>
      <c r="X29" s="10" t="s">
        <v>110</v>
      </c>
      <c r="Y29" s="10" t="s">
        <v>110</v>
      </c>
      <c r="Z29" s="37">
        <v>8.3574999999999999</v>
      </c>
      <c r="AA29" s="37" t="s">
        <v>110</v>
      </c>
    </row>
    <row r="30" spans="1:27" x14ac:dyDescent="0.25">
      <c r="A30" s="9" t="s">
        <v>23</v>
      </c>
      <c r="B30" s="37">
        <v>2.3794</v>
      </c>
      <c r="C30" s="37">
        <v>9.9185999999999996</v>
      </c>
      <c r="D30" s="37">
        <v>100.00060000000001</v>
      </c>
      <c r="E30" s="37" t="s">
        <v>110</v>
      </c>
      <c r="F30" s="37" t="s">
        <v>110</v>
      </c>
      <c r="G30" s="37" t="s">
        <v>110</v>
      </c>
      <c r="H30" s="10">
        <v>38.213999999999999</v>
      </c>
      <c r="I30" s="10">
        <v>28.793399999999998</v>
      </c>
      <c r="J30" s="10">
        <v>86.265500000000003</v>
      </c>
      <c r="K30" s="10">
        <v>52.573900000000002</v>
      </c>
      <c r="L30" s="10">
        <v>47.958300000000001</v>
      </c>
      <c r="M30" s="10">
        <v>0.26069999999999999</v>
      </c>
      <c r="N30" s="10" t="s">
        <v>110</v>
      </c>
      <c r="O30" s="10" t="s">
        <v>110</v>
      </c>
      <c r="P30" s="10">
        <v>43.758800000000001</v>
      </c>
      <c r="Q30" s="10">
        <v>22.0473</v>
      </c>
      <c r="R30" s="10">
        <v>55.033900000000003</v>
      </c>
      <c r="S30" s="10">
        <v>47.992100000000001</v>
      </c>
      <c r="T30" s="10">
        <v>31.3874</v>
      </c>
      <c r="U30" s="10">
        <v>32.4315</v>
      </c>
      <c r="V30" s="10">
        <v>34.491900000000001</v>
      </c>
      <c r="W30" s="10">
        <v>20.043199999999999</v>
      </c>
      <c r="X30" s="10">
        <v>37.7502</v>
      </c>
      <c r="Y30" s="10">
        <v>22.519200000000001</v>
      </c>
      <c r="Z30" s="37">
        <v>8.6012000000000004</v>
      </c>
      <c r="AA30" s="37" t="s">
        <v>110</v>
      </c>
    </row>
    <row r="31" spans="1:27" x14ac:dyDescent="0.25">
      <c r="A31" s="9" t="s">
        <v>24</v>
      </c>
      <c r="B31" s="37">
        <v>2.4781</v>
      </c>
      <c r="C31" s="37">
        <v>9.8986999999999998</v>
      </c>
      <c r="D31" s="37">
        <v>100.00060000000001</v>
      </c>
      <c r="E31" s="37" t="s">
        <v>110</v>
      </c>
      <c r="F31" s="37" t="s">
        <v>110</v>
      </c>
      <c r="G31" s="37" t="s">
        <v>110</v>
      </c>
      <c r="H31" s="10" t="s">
        <v>110</v>
      </c>
      <c r="I31" s="10" t="s">
        <v>110</v>
      </c>
      <c r="J31" s="10" t="s">
        <v>110</v>
      </c>
      <c r="K31" s="10" t="s">
        <v>110</v>
      </c>
      <c r="L31" s="10" t="s">
        <v>110</v>
      </c>
      <c r="M31" s="10" t="s">
        <v>110</v>
      </c>
      <c r="N31" s="10" t="s">
        <v>110</v>
      </c>
      <c r="O31" s="10" t="s">
        <v>110</v>
      </c>
      <c r="P31" s="10" t="s">
        <v>110</v>
      </c>
      <c r="Q31" s="10" t="s">
        <v>110</v>
      </c>
      <c r="R31" s="10" t="s">
        <v>110</v>
      </c>
      <c r="S31" s="10" t="s">
        <v>110</v>
      </c>
      <c r="T31" s="10" t="s">
        <v>110</v>
      </c>
      <c r="U31" s="10" t="s">
        <v>110</v>
      </c>
      <c r="V31" s="10" t="s">
        <v>110</v>
      </c>
      <c r="W31" s="10" t="s">
        <v>110</v>
      </c>
      <c r="X31" s="10" t="s">
        <v>110</v>
      </c>
      <c r="Y31" s="10" t="s">
        <v>110</v>
      </c>
      <c r="Z31" s="37">
        <v>8.2083999999999993</v>
      </c>
      <c r="AA31" s="37" t="s">
        <v>110</v>
      </c>
    </row>
    <row r="32" spans="1:27" x14ac:dyDescent="0.25">
      <c r="A32" s="9" t="s">
        <v>131</v>
      </c>
      <c r="B32" s="37">
        <v>19.5747</v>
      </c>
      <c r="C32" s="37">
        <v>20.4101</v>
      </c>
      <c r="D32" s="37">
        <v>20.0152</v>
      </c>
      <c r="E32" s="37">
        <v>21.201799999999999</v>
      </c>
      <c r="F32" s="37">
        <v>19.724799999999998</v>
      </c>
      <c r="G32" s="37">
        <v>19.759799999999998</v>
      </c>
      <c r="H32" s="10">
        <v>19.947500000000002</v>
      </c>
      <c r="I32" s="10">
        <v>19.816800000000001</v>
      </c>
      <c r="J32" s="10">
        <v>19.607900000000001</v>
      </c>
      <c r="K32" s="10">
        <v>20.911799999999999</v>
      </c>
      <c r="L32" s="10">
        <v>20.173999999999999</v>
      </c>
      <c r="M32" s="10">
        <v>18.934899999999999</v>
      </c>
      <c r="N32" s="10">
        <v>20.101600000000001</v>
      </c>
      <c r="O32" s="10">
        <v>20.307200000000002</v>
      </c>
      <c r="P32" s="10">
        <v>19.729099999999999</v>
      </c>
      <c r="Q32" s="10">
        <v>20.043399999999998</v>
      </c>
      <c r="R32" s="10">
        <v>21.7775</v>
      </c>
      <c r="S32" s="10">
        <v>19.581900000000001</v>
      </c>
      <c r="T32" s="10">
        <v>20.885000000000002</v>
      </c>
      <c r="U32" s="10">
        <v>19.715399999999999</v>
      </c>
      <c r="V32" s="10">
        <v>20.494299999999999</v>
      </c>
      <c r="W32" s="10">
        <v>19.204499999999999</v>
      </c>
      <c r="X32" s="10">
        <v>20.448699999999999</v>
      </c>
      <c r="Y32" s="10">
        <v>20.208500000000001</v>
      </c>
      <c r="Z32" s="37">
        <v>19.459499999999998</v>
      </c>
      <c r="AA32" s="37">
        <v>19.676100000000002</v>
      </c>
    </row>
    <row r="33" spans="1:27" x14ac:dyDescent="0.25">
      <c r="A33" s="9" t="s">
        <v>132</v>
      </c>
      <c r="B33" s="37">
        <v>20</v>
      </c>
      <c r="C33" s="37">
        <v>20</v>
      </c>
      <c r="D33" s="37">
        <v>20</v>
      </c>
      <c r="E33" s="37">
        <v>20</v>
      </c>
      <c r="F33" s="37">
        <v>20</v>
      </c>
      <c r="G33" s="37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10">
        <v>20</v>
      </c>
      <c r="V33" s="10">
        <v>20</v>
      </c>
      <c r="W33" s="10">
        <v>20</v>
      </c>
      <c r="X33" s="10">
        <v>20</v>
      </c>
      <c r="Y33" s="10">
        <v>20</v>
      </c>
      <c r="Z33" s="37">
        <v>20</v>
      </c>
      <c r="AA33" s="37">
        <v>20</v>
      </c>
    </row>
    <row r="34" spans="1:27" x14ac:dyDescent="0.25">
      <c r="A34" s="9" t="s">
        <v>26</v>
      </c>
      <c r="B34" s="37">
        <v>2.5815000000000001</v>
      </c>
      <c r="C34" s="37">
        <v>9.8801000000000005</v>
      </c>
      <c r="D34" s="37">
        <v>100.00060000000001</v>
      </c>
      <c r="E34" s="37" t="s">
        <v>110</v>
      </c>
      <c r="F34" s="37" t="s">
        <v>110</v>
      </c>
      <c r="G34" s="37" t="s">
        <v>110</v>
      </c>
      <c r="H34" s="10" t="s">
        <v>110</v>
      </c>
      <c r="I34" s="10" t="s">
        <v>110</v>
      </c>
      <c r="J34" s="10" t="s">
        <v>110</v>
      </c>
      <c r="K34" s="10" t="s">
        <v>110</v>
      </c>
      <c r="L34" s="10" t="s">
        <v>110</v>
      </c>
      <c r="M34" s="10" t="s">
        <v>110</v>
      </c>
      <c r="N34" s="10" t="s">
        <v>110</v>
      </c>
      <c r="O34" s="10" t="s">
        <v>110</v>
      </c>
      <c r="P34" s="10" t="s">
        <v>110</v>
      </c>
      <c r="Q34" s="10" t="s">
        <v>110</v>
      </c>
      <c r="R34" s="10" t="s">
        <v>110</v>
      </c>
      <c r="S34" s="10" t="s">
        <v>110</v>
      </c>
      <c r="T34" s="10" t="s">
        <v>110</v>
      </c>
      <c r="U34" s="10" t="s">
        <v>110</v>
      </c>
      <c r="V34" s="10" t="s">
        <v>110</v>
      </c>
      <c r="W34" s="10" t="s">
        <v>110</v>
      </c>
      <c r="X34" s="10" t="s">
        <v>110</v>
      </c>
      <c r="Y34" s="10" t="s">
        <v>110</v>
      </c>
      <c r="Z34" s="37">
        <v>7.8244999999999996</v>
      </c>
      <c r="AA34" s="37" t="s">
        <v>110</v>
      </c>
    </row>
    <row r="35" spans="1:27" x14ac:dyDescent="0.25">
      <c r="A35" s="9" t="s">
        <v>25</v>
      </c>
      <c r="B35" s="37">
        <v>2.6496</v>
      </c>
      <c r="C35" s="37">
        <v>9.8681999999999999</v>
      </c>
      <c r="D35" s="37">
        <v>100.00060000000001</v>
      </c>
      <c r="E35" s="37" t="s">
        <v>110</v>
      </c>
      <c r="F35" s="37" t="s">
        <v>110</v>
      </c>
      <c r="G35" s="37" t="s">
        <v>110</v>
      </c>
      <c r="H35" s="10" t="s">
        <v>110</v>
      </c>
      <c r="I35" s="10" t="s">
        <v>110</v>
      </c>
      <c r="J35" s="10" t="s">
        <v>110</v>
      </c>
      <c r="K35" s="10" t="s">
        <v>110</v>
      </c>
      <c r="L35" s="10" t="s">
        <v>110</v>
      </c>
      <c r="M35" s="10" t="s">
        <v>110</v>
      </c>
      <c r="N35" s="10" t="s">
        <v>110</v>
      </c>
      <c r="O35" s="10" t="s">
        <v>110</v>
      </c>
      <c r="P35" s="10" t="s">
        <v>110</v>
      </c>
      <c r="Q35" s="10" t="s">
        <v>110</v>
      </c>
      <c r="R35" s="10" t="s">
        <v>110</v>
      </c>
      <c r="S35" s="10" t="s">
        <v>110</v>
      </c>
      <c r="T35" s="10" t="s">
        <v>110</v>
      </c>
      <c r="U35" s="10" t="s">
        <v>110</v>
      </c>
      <c r="V35" s="10" t="s">
        <v>110</v>
      </c>
      <c r="W35" s="10" t="s">
        <v>110</v>
      </c>
      <c r="X35" s="10" t="s">
        <v>110</v>
      </c>
      <c r="Y35" s="10" t="s">
        <v>110</v>
      </c>
      <c r="Z35" s="37">
        <v>8.2292000000000005</v>
      </c>
      <c r="AA35" s="37" t="s">
        <v>110</v>
      </c>
    </row>
    <row r="36" spans="1:27" x14ac:dyDescent="0.25">
      <c r="A36" s="9" t="s">
        <v>27</v>
      </c>
      <c r="B36" s="37">
        <v>2.6265000000000001</v>
      </c>
      <c r="C36" s="37">
        <v>9.8675999999999995</v>
      </c>
      <c r="D36" s="37">
        <v>100.0008</v>
      </c>
      <c r="E36" s="37">
        <v>0.39090000000000003</v>
      </c>
      <c r="F36" s="37" t="s">
        <v>110</v>
      </c>
      <c r="G36" s="37" t="s">
        <v>110</v>
      </c>
      <c r="H36" s="10" t="s">
        <v>110</v>
      </c>
      <c r="I36" s="10" t="s">
        <v>110</v>
      </c>
      <c r="J36" s="10" t="s">
        <v>110</v>
      </c>
      <c r="K36" s="10" t="s">
        <v>110</v>
      </c>
      <c r="L36" s="10" t="s">
        <v>110</v>
      </c>
      <c r="M36" s="10" t="s">
        <v>110</v>
      </c>
      <c r="N36" s="10" t="s">
        <v>110</v>
      </c>
      <c r="O36" s="10" t="s">
        <v>110</v>
      </c>
      <c r="P36" s="10" t="s">
        <v>110</v>
      </c>
      <c r="Q36" s="10" t="s">
        <v>110</v>
      </c>
      <c r="R36" s="10" t="s">
        <v>110</v>
      </c>
      <c r="S36" s="10" t="s">
        <v>110</v>
      </c>
      <c r="T36" s="10" t="s">
        <v>110</v>
      </c>
      <c r="U36" s="10" t="s">
        <v>110</v>
      </c>
      <c r="V36" s="10" t="s">
        <v>110</v>
      </c>
      <c r="W36" s="10" t="s">
        <v>110</v>
      </c>
      <c r="X36" s="10" t="s">
        <v>110</v>
      </c>
      <c r="Y36" s="10" t="s">
        <v>110</v>
      </c>
      <c r="Z36" s="37">
        <v>7.8792</v>
      </c>
      <c r="AA36" s="37" t="s">
        <v>110</v>
      </c>
    </row>
    <row r="37" spans="1:27" x14ac:dyDescent="0.25">
      <c r="A37" s="9" t="s">
        <v>28</v>
      </c>
      <c r="B37" s="37">
        <v>2.3685999999999998</v>
      </c>
      <c r="C37" s="37">
        <v>9.9224999999999994</v>
      </c>
      <c r="D37" s="37">
        <v>100.0005</v>
      </c>
      <c r="E37" s="37">
        <v>0.1263</v>
      </c>
      <c r="F37" s="37" t="s">
        <v>110</v>
      </c>
      <c r="G37" s="37" t="s">
        <v>110</v>
      </c>
      <c r="H37" s="10" t="s">
        <v>110</v>
      </c>
      <c r="I37" s="10" t="s">
        <v>110</v>
      </c>
      <c r="J37" s="10" t="s">
        <v>110</v>
      </c>
      <c r="K37" s="10" t="s">
        <v>110</v>
      </c>
      <c r="L37" s="10" t="s">
        <v>110</v>
      </c>
      <c r="M37" s="10" t="s">
        <v>110</v>
      </c>
      <c r="N37" s="10" t="s">
        <v>110</v>
      </c>
      <c r="O37" s="10" t="s">
        <v>110</v>
      </c>
      <c r="P37" s="10" t="s">
        <v>110</v>
      </c>
      <c r="Q37" s="10" t="s">
        <v>110</v>
      </c>
      <c r="R37" s="10" t="s">
        <v>110</v>
      </c>
      <c r="S37" s="10" t="s">
        <v>110</v>
      </c>
      <c r="T37" s="10" t="s">
        <v>110</v>
      </c>
      <c r="U37" s="10" t="s">
        <v>110</v>
      </c>
      <c r="V37" s="10" t="s">
        <v>110</v>
      </c>
      <c r="W37" s="10" t="s">
        <v>110</v>
      </c>
      <c r="X37" s="10" t="s">
        <v>110</v>
      </c>
      <c r="Y37" s="10" t="s">
        <v>110</v>
      </c>
      <c r="Z37" s="37">
        <v>8.0449000000000002</v>
      </c>
      <c r="AA37" s="37" t="s">
        <v>110</v>
      </c>
    </row>
    <row r="38" spans="1:27" x14ac:dyDescent="0.25">
      <c r="A38" s="9" t="s">
        <v>29</v>
      </c>
      <c r="B38" s="37">
        <v>2.0566</v>
      </c>
      <c r="C38" s="37">
        <v>9.9871999999999996</v>
      </c>
      <c r="D38" s="37">
        <v>100.00020000000001</v>
      </c>
      <c r="E38" s="37" t="s">
        <v>110</v>
      </c>
      <c r="F38" s="37" t="s">
        <v>110</v>
      </c>
      <c r="G38" s="37" t="s">
        <v>110</v>
      </c>
      <c r="H38" s="10" t="s">
        <v>110</v>
      </c>
      <c r="I38" s="10" t="s">
        <v>110</v>
      </c>
      <c r="J38" s="10" t="s">
        <v>110</v>
      </c>
      <c r="K38" s="10" t="s">
        <v>110</v>
      </c>
      <c r="L38" s="10" t="s">
        <v>110</v>
      </c>
      <c r="M38" s="10" t="s">
        <v>110</v>
      </c>
      <c r="N38" s="10" t="s">
        <v>110</v>
      </c>
      <c r="O38" s="10" t="s">
        <v>110</v>
      </c>
      <c r="P38" s="10" t="s">
        <v>110</v>
      </c>
      <c r="Q38" s="10" t="s">
        <v>110</v>
      </c>
      <c r="R38" s="10" t="s">
        <v>110</v>
      </c>
      <c r="S38" s="10" t="s">
        <v>110</v>
      </c>
      <c r="T38" s="10" t="s">
        <v>110</v>
      </c>
      <c r="U38" s="10" t="s">
        <v>110</v>
      </c>
      <c r="V38" s="10" t="s">
        <v>110</v>
      </c>
      <c r="W38" s="10" t="s">
        <v>110</v>
      </c>
      <c r="X38" s="10" t="s">
        <v>110</v>
      </c>
      <c r="Y38" s="10" t="s">
        <v>110</v>
      </c>
      <c r="Z38" s="37">
        <v>8.4017999999999997</v>
      </c>
      <c r="AA38" s="37" t="s">
        <v>110</v>
      </c>
    </row>
    <row r="39" spans="1:27" x14ac:dyDescent="0.25">
      <c r="A39" s="9" t="s">
        <v>133</v>
      </c>
      <c r="B39" s="37">
        <v>20</v>
      </c>
      <c r="C39" s="37">
        <v>20</v>
      </c>
      <c r="D39" s="37">
        <v>20</v>
      </c>
      <c r="E39" s="37">
        <v>20</v>
      </c>
      <c r="F39" s="37">
        <v>20</v>
      </c>
      <c r="G39" s="37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  <c r="Y39" s="10">
        <v>20</v>
      </c>
      <c r="Z39" s="37">
        <v>20</v>
      </c>
      <c r="AA39" s="37">
        <v>20</v>
      </c>
    </row>
    <row r="40" spans="1:27" x14ac:dyDescent="0.25">
      <c r="A40" s="9" t="s">
        <v>30</v>
      </c>
      <c r="B40" s="37">
        <v>2.5404</v>
      </c>
      <c r="C40" s="37">
        <v>9.8842999999999996</v>
      </c>
      <c r="D40" s="37">
        <v>100.0008</v>
      </c>
      <c r="E40" s="37">
        <v>0.44280000000000003</v>
      </c>
      <c r="F40" s="37" t="s">
        <v>110</v>
      </c>
      <c r="G40" s="37">
        <v>5.1999999999999998E-2</v>
      </c>
      <c r="H40" s="10" t="s">
        <v>110</v>
      </c>
      <c r="I40" s="10" t="s">
        <v>110</v>
      </c>
      <c r="J40" s="10" t="s">
        <v>110</v>
      </c>
      <c r="K40" s="10" t="s">
        <v>110</v>
      </c>
      <c r="L40" s="10" t="s">
        <v>110</v>
      </c>
      <c r="M40" s="10">
        <v>6.6199999999999995E-2</v>
      </c>
      <c r="N40" s="10" t="s">
        <v>110</v>
      </c>
      <c r="O40" s="10" t="s">
        <v>110</v>
      </c>
      <c r="P40" s="10" t="s">
        <v>110</v>
      </c>
      <c r="Q40" s="10" t="s">
        <v>110</v>
      </c>
      <c r="R40" s="10" t="s">
        <v>110</v>
      </c>
      <c r="S40" s="10" t="s">
        <v>110</v>
      </c>
      <c r="T40" s="10" t="s">
        <v>110</v>
      </c>
      <c r="U40" s="10" t="s">
        <v>110</v>
      </c>
      <c r="V40" s="10" t="s">
        <v>110</v>
      </c>
      <c r="W40" s="10" t="s">
        <v>110</v>
      </c>
      <c r="X40" s="10" t="s">
        <v>110</v>
      </c>
      <c r="Y40" s="10" t="s">
        <v>110</v>
      </c>
      <c r="Z40" s="37">
        <v>8.4923999999999999</v>
      </c>
      <c r="AA40" s="37">
        <v>3.1800000000000002E-2</v>
      </c>
    </row>
    <row r="41" spans="1:27" x14ac:dyDescent="0.25">
      <c r="A41" s="9" t="s">
        <v>31</v>
      </c>
      <c r="B41" s="37">
        <v>2.0756999999999999</v>
      </c>
      <c r="C41" s="37">
        <v>9.9837000000000007</v>
      </c>
      <c r="D41" s="37">
        <v>100.0001</v>
      </c>
      <c r="E41" s="37" t="s">
        <v>110</v>
      </c>
      <c r="F41" s="37" t="s">
        <v>110</v>
      </c>
      <c r="G41" s="37" t="s">
        <v>110</v>
      </c>
      <c r="H41" s="10" t="s">
        <v>110</v>
      </c>
      <c r="I41" s="10" t="s">
        <v>110</v>
      </c>
      <c r="J41" s="10" t="s">
        <v>110</v>
      </c>
      <c r="K41" s="10" t="s">
        <v>110</v>
      </c>
      <c r="L41" s="10" t="s">
        <v>110</v>
      </c>
      <c r="M41" s="10" t="s">
        <v>110</v>
      </c>
      <c r="N41" s="10" t="s">
        <v>110</v>
      </c>
      <c r="O41" s="10" t="s">
        <v>110</v>
      </c>
      <c r="P41" s="10" t="s">
        <v>110</v>
      </c>
      <c r="Q41" s="10" t="s">
        <v>110</v>
      </c>
      <c r="R41" s="10" t="s">
        <v>110</v>
      </c>
      <c r="S41" s="10" t="s">
        <v>110</v>
      </c>
      <c r="T41" s="10" t="s">
        <v>110</v>
      </c>
      <c r="U41" s="10" t="s">
        <v>110</v>
      </c>
      <c r="V41" s="10" t="s">
        <v>110</v>
      </c>
      <c r="W41" s="10" t="s">
        <v>110</v>
      </c>
      <c r="X41" s="10" t="s">
        <v>110</v>
      </c>
      <c r="Y41" s="10" t="s">
        <v>110</v>
      </c>
      <c r="Z41" s="37">
        <v>8.3832000000000004</v>
      </c>
      <c r="AA41" s="37" t="s">
        <v>110</v>
      </c>
    </row>
    <row r="42" spans="1:27" x14ac:dyDescent="0.25">
      <c r="A42" s="9" t="s">
        <v>32</v>
      </c>
      <c r="B42" s="37">
        <v>2.0476999999999999</v>
      </c>
      <c r="C42" s="37">
        <v>9.9894999999999996</v>
      </c>
      <c r="D42" s="37">
        <v>100.0001</v>
      </c>
      <c r="E42" s="37">
        <v>0.19839999999999999</v>
      </c>
      <c r="F42" s="37" t="s">
        <v>110</v>
      </c>
      <c r="G42" s="37" t="s">
        <v>110</v>
      </c>
      <c r="H42" s="10">
        <v>5.1400000000000001E-2</v>
      </c>
      <c r="I42" s="10">
        <v>4.82E-2</v>
      </c>
      <c r="J42" s="10" t="s">
        <v>110</v>
      </c>
      <c r="K42" s="10" t="s">
        <v>110</v>
      </c>
      <c r="L42" s="10" t="s">
        <v>110</v>
      </c>
      <c r="M42" s="10">
        <v>0.69</v>
      </c>
      <c r="N42" s="10" t="s">
        <v>110</v>
      </c>
      <c r="O42" s="10" t="s">
        <v>110</v>
      </c>
      <c r="P42" s="10" t="s">
        <v>110</v>
      </c>
      <c r="Q42" s="10" t="s">
        <v>110</v>
      </c>
      <c r="R42" s="10" t="s">
        <v>110</v>
      </c>
      <c r="S42" s="10" t="s">
        <v>110</v>
      </c>
      <c r="T42" s="10" t="s">
        <v>110</v>
      </c>
      <c r="U42" s="10" t="s">
        <v>110</v>
      </c>
      <c r="V42" s="10" t="s">
        <v>110</v>
      </c>
      <c r="W42" s="10">
        <v>0.1615</v>
      </c>
      <c r="X42" s="10">
        <v>0.1007</v>
      </c>
      <c r="Y42" s="10">
        <v>0.10340000000000001</v>
      </c>
      <c r="Z42" s="37">
        <v>8.9267000000000003</v>
      </c>
      <c r="AA42" s="37" t="s">
        <v>110</v>
      </c>
    </row>
    <row r="43" spans="1:27" x14ac:dyDescent="0.25">
      <c r="A43" s="9" t="s">
        <v>33</v>
      </c>
      <c r="B43" s="37">
        <v>1.7674000000000001</v>
      </c>
      <c r="C43" s="37">
        <v>10.0474</v>
      </c>
      <c r="D43" s="37">
        <v>99.999799999999993</v>
      </c>
      <c r="E43" s="37" t="s">
        <v>110</v>
      </c>
      <c r="F43" s="37" t="s">
        <v>110</v>
      </c>
      <c r="G43" s="37" t="s">
        <v>110</v>
      </c>
      <c r="H43" s="10" t="s">
        <v>110</v>
      </c>
      <c r="I43" s="10" t="s">
        <v>110</v>
      </c>
      <c r="J43" s="10" t="s">
        <v>110</v>
      </c>
      <c r="K43" s="10" t="s">
        <v>110</v>
      </c>
      <c r="L43" s="10" t="s">
        <v>110</v>
      </c>
      <c r="M43" s="10" t="s">
        <v>110</v>
      </c>
      <c r="N43" s="10" t="s">
        <v>110</v>
      </c>
      <c r="O43" s="10" t="s">
        <v>110</v>
      </c>
      <c r="P43" s="10" t="s">
        <v>110</v>
      </c>
      <c r="Q43" s="10" t="s">
        <v>110</v>
      </c>
      <c r="R43" s="10" t="s">
        <v>110</v>
      </c>
      <c r="S43" s="10" t="s">
        <v>110</v>
      </c>
      <c r="T43" s="10" t="s">
        <v>110</v>
      </c>
      <c r="U43" s="10" t="s">
        <v>110</v>
      </c>
      <c r="V43" s="10" t="s">
        <v>110</v>
      </c>
      <c r="W43" s="10" t="s">
        <v>110</v>
      </c>
      <c r="X43" s="10" t="s">
        <v>110</v>
      </c>
      <c r="Y43" s="10" t="s">
        <v>110</v>
      </c>
      <c r="Z43" s="37">
        <v>9.7165999999999997</v>
      </c>
      <c r="AA43" s="37" t="s">
        <v>110</v>
      </c>
    </row>
    <row r="44" spans="1:27" x14ac:dyDescent="0.25">
      <c r="A44" s="9" t="s">
        <v>34</v>
      </c>
      <c r="B44" s="37">
        <v>2.0798999999999999</v>
      </c>
      <c r="C44" s="37">
        <v>9.9827999999999992</v>
      </c>
      <c r="D44" s="37">
        <v>100.0001</v>
      </c>
      <c r="E44" s="37">
        <v>0.1255</v>
      </c>
      <c r="F44" s="37" t="s">
        <v>110</v>
      </c>
      <c r="G44" s="37" t="s">
        <v>110</v>
      </c>
      <c r="H44" s="10">
        <v>4.1026999999999996</v>
      </c>
      <c r="I44" s="10">
        <v>3.7561</v>
      </c>
      <c r="J44" s="10">
        <v>6.8311999999999999</v>
      </c>
      <c r="K44" s="10">
        <v>8.0327000000000002</v>
      </c>
      <c r="L44" s="10">
        <v>5.3901000000000003</v>
      </c>
      <c r="M44" s="10">
        <v>8.2699999999999996E-2</v>
      </c>
      <c r="N44" s="10" t="s">
        <v>110</v>
      </c>
      <c r="O44" s="10">
        <v>3.0300000000000001E-2</v>
      </c>
      <c r="P44" s="10">
        <v>8.6494999999999997</v>
      </c>
      <c r="Q44" s="10">
        <v>4.9809999999999999</v>
      </c>
      <c r="R44" s="10">
        <v>8.7141999999999999</v>
      </c>
      <c r="S44" s="10">
        <v>8.4606999999999992</v>
      </c>
      <c r="T44" s="10">
        <v>4.4183000000000003</v>
      </c>
      <c r="U44" s="10">
        <v>7.4794999999999998</v>
      </c>
      <c r="V44" s="10">
        <v>7.7328000000000001</v>
      </c>
      <c r="W44" s="10">
        <v>3.6099000000000001</v>
      </c>
      <c r="X44" s="10">
        <v>7.1231999999999998</v>
      </c>
      <c r="Y44" s="10">
        <v>6.7336</v>
      </c>
      <c r="Z44" s="37">
        <v>8.3983000000000008</v>
      </c>
      <c r="AA44" s="37" t="s">
        <v>110</v>
      </c>
    </row>
    <row r="45" spans="1:27" x14ac:dyDescent="0.25">
      <c r="A45" s="9" t="s">
        <v>35</v>
      </c>
      <c r="B45" s="37">
        <v>1.9685999999999999</v>
      </c>
      <c r="C45" s="37">
        <v>10.006600000000001</v>
      </c>
      <c r="D45" s="37">
        <v>100</v>
      </c>
      <c r="E45" s="37" t="s">
        <v>110</v>
      </c>
      <c r="F45" s="37" t="s">
        <v>110</v>
      </c>
      <c r="G45" s="37" t="s">
        <v>110</v>
      </c>
      <c r="H45" s="10" t="s">
        <v>110</v>
      </c>
      <c r="I45" s="10" t="s">
        <v>110</v>
      </c>
      <c r="J45" s="10" t="s">
        <v>110</v>
      </c>
      <c r="K45" s="10" t="s">
        <v>110</v>
      </c>
      <c r="L45" s="10" t="s">
        <v>110</v>
      </c>
      <c r="M45" s="10" t="s">
        <v>110</v>
      </c>
      <c r="N45" s="10" t="s">
        <v>110</v>
      </c>
      <c r="O45" s="10" t="s">
        <v>110</v>
      </c>
      <c r="P45" s="10" t="s">
        <v>110</v>
      </c>
      <c r="Q45" s="10" t="s">
        <v>110</v>
      </c>
      <c r="R45" s="10" t="s">
        <v>110</v>
      </c>
      <c r="S45" s="10" t="s">
        <v>110</v>
      </c>
      <c r="T45" s="10" t="s">
        <v>110</v>
      </c>
      <c r="U45" s="10" t="s">
        <v>110</v>
      </c>
      <c r="V45" s="10" t="s">
        <v>110</v>
      </c>
      <c r="W45" s="10" t="s">
        <v>110</v>
      </c>
      <c r="X45" s="10" t="s">
        <v>110</v>
      </c>
      <c r="Y45" s="10" t="s">
        <v>110</v>
      </c>
      <c r="Z45" s="37">
        <v>9.5230999999999995</v>
      </c>
      <c r="AA45" s="37" t="s">
        <v>110</v>
      </c>
    </row>
    <row r="46" spans="1:27" x14ac:dyDescent="0.25">
      <c r="A46" s="9" t="s">
        <v>36</v>
      </c>
      <c r="B46" s="37">
        <v>1.9622999999999999</v>
      </c>
      <c r="C46" s="37">
        <v>10.0078</v>
      </c>
      <c r="D46" s="37">
        <v>100</v>
      </c>
      <c r="E46" s="37">
        <v>0.28699999999999998</v>
      </c>
      <c r="F46" s="37" t="s">
        <v>110</v>
      </c>
      <c r="G46" s="37" t="s">
        <v>110</v>
      </c>
      <c r="H46" s="10" t="s">
        <v>110</v>
      </c>
      <c r="I46" s="10" t="s">
        <v>110</v>
      </c>
      <c r="J46" s="10" t="s">
        <v>110</v>
      </c>
      <c r="K46" s="10" t="s">
        <v>110</v>
      </c>
      <c r="L46" s="10" t="s">
        <v>110</v>
      </c>
      <c r="M46" s="10" t="s">
        <v>110</v>
      </c>
      <c r="N46" s="10" t="s">
        <v>110</v>
      </c>
      <c r="O46" s="10" t="s">
        <v>110</v>
      </c>
      <c r="P46" s="10" t="s">
        <v>110</v>
      </c>
      <c r="Q46" s="10" t="s">
        <v>110</v>
      </c>
      <c r="R46" s="10" t="s">
        <v>110</v>
      </c>
      <c r="S46" s="10" t="s">
        <v>110</v>
      </c>
      <c r="T46" s="10" t="s">
        <v>110</v>
      </c>
      <c r="U46" s="10" t="s">
        <v>110</v>
      </c>
      <c r="V46" s="10" t="s">
        <v>110</v>
      </c>
      <c r="W46" s="10" t="s">
        <v>110</v>
      </c>
      <c r="X46" s="10" t="s">
        <v>110</v>
      </c>
      <c r="Y46" s="10" t="s">
        <v>110</v>
      </c>
      <c r="Z46" s="37">
        <v>8.1534999999999993</v>
      </c>
      <c r="AA46" s="37" t="s">
        <v>110</v>
      </c>
    </row>
    <row r="47" spans="1:27" x14ac:dyDescent="0.25">
      <c r="A47" s="9" t="s">
        <v>37</v>
      </c>
      <c r="B47" s="37">
        <v>3.2972999999999999</v>
      </c>
      <c r="C47" s="37">
        <v>18.0625</v>
      </c>
      <c r="D47" s="37">
        <v>179.99969999999999</v>
      </c>
      <c r="E47" s="37" t="s">
        <v>110</v>
      </c>
      <c r="F47" s="37" t="s">
        <v>110</v>
      </c>
      <c r="G47" s="37" t="s">
        <v>110</v>
      </c>
      <c r="H47" s="10" t="s">
        <v>110</v>
      </c>
      <c r="I47" s="10" t="s">
        <v>110</v>
      </c>
      <c r="J47" s="10" t="s">
        <v>110</v>
      </c>
      <c r="K47" s="10" t="s">
        <v>110</v>
      </c>
      <c r="L47" s="10" t="s">
        <v>110</v>
      </c>
      <c r="M47" s="10" t="s">
        <v>110</v>
      </c>
      <c r="N47" s="10" t="s">
        <v>110</v>
      </c>
      <c r="O47" s="10" t="s">
        <v>110</v>
      </c>
      <c r="P47" s="10" t="s">
        <v>110</v>
      </c>
      <c r="Q47" s="10" t="s">
        <v>110</v>
      </c>
      <c r="R47" s="10" t="s">
        <v>110</v>
      </c>
      <c r="S47" s="10" t="s">
        <v>110</v>
      </c>
      <c r="T47" s="10" t="s">
        <v>110</v>
      </c>
      <c r="U47" s="10" t="s">
        <v>110</v>
      </c>
      <c r="V47" s="10" t="s">
        <v>110</v>
      </c>
      <c r="W47" s="10" t="s">
        <v>110</v>
      </c>
      <c r="X47" s="10" t="s">
        <v>110</v>
      </c>
      <c r="Y47" s="10" t="s">
        <v>110</v>
      </c>
      <c r="Z47" s="37">
        <v>16.750699999999998</v>
      </c>
      <c r="AA47" s="37" t="s">
        <v>110</v>
      </c>
    </row>
    <row r="48" spans="1:27" x14ac:dyDescent="0.25">
      <c r="A48" s="9" t="s">
        <v>134</v>
      </c>
      <c r="B48" s="37">
        <v>19.982700000000001</v>
      </c>
      <c r="C48" s="37">
        <v>20.473199999999999</v>
      </c>
      <c r="D48" s="37">
        <v>19.5441</v>
      </c>
      <c r="E48" s="37">
        <v>20.028400000000001</v>
      </c>
      <c r="F48" s="37">
        <v>19.590800000000002</v>
      </c>
      <c r="G48" s="37">
        <v>20.5181</v>
      </c>
      <c r="H48" s="10">
        <v>20.482900000000001</v>
      </c>
      <c r="I48" s="10">
        <v>19.0501</v>
      </c>
      <c r="J48" s="10">
        <v>19.376100000000001</v>
      </c>
      <c r="K48" s="10">
        <v>19.899899999999999</v>
      </c>
      <c r="L48" s="10">
        <v>19.821200000000001</v>
      </c>
      <c r="M48" s="10">
        <v>20.470600000000001</v>
      </c>
      <c r="N48" s="10">
        <v>19.497499999999999</v>
      </c>
      <c r="O48" s="10">
        <v>18.693300000000001</v>
      </c>
      <c r="P48" s="10">
        <v>19.0443</v>
      </c>
      <c r="Q48" s="10">
        <v>20.143999999999998</v>
      </c>
      <c r="R48" s="10">
        <v>19.514299999999999</v>
      </c>
      <c r="S48" s="10">
        <v>19.5898</v>
      </c>
      <c r="T48" s="10">
        <v>19.5321</v>
      </c>
      <c r="U48" s="10">
        <v>19.482800000000001</v>
      </c>
      <c r="V48" s="10">
        <v>19.290800000000001</v>
      </c>
      <c r="W48" s="10">
        <v>19.168299999999999</v>
      </c>
      <c r="X48" s="10">
        <v>19.576000000000001</v>
      </c>
      <c r="Y48" s="10">
        <v>19.587700000000002</v>
      </c>
      <c r="Z48" s="37">
        <v>20.2818</v>
      </c>
      <c r="AA48" s="37">
        <v>19.264500000000002</v>
      </c>
    </row>
    <row r="49" spans="1:27" x14ac:dyDescent="0.25">
      <c r="A49" s="9" t="s">
        <v>38</v>
      </c>
      <c r="B49" s="37">
        <v>2.5177999999999998</v>
      </c>
      <c r="C49" s="37">
        <v>9.8917000000000002</v>
      </c>
      <c r="D49" s="37">
        <v>100.00060000000001</v>
      </c>
      <c r="E49" s="37">
        <v>0.68230000000000002</v>
      </c>
      <c r="F49" s="37">
        <v>0.11020000000000001</v>
      </c>
      <c r="G49" s="37">
        <v>0.3488</v>
      </c>
      <c r="H49" s="10" t="s">
        <v>110</v>
      </c>
      <c r="I49" s="10" t="s">
        <v>110</v>
      </c>
      <c r="J49" s="10" t="s">
        <v>110</v>
      </c>
      <c r="K49" s="10" t="s">
        <v>110</v>
      </c>
      <c r="L49" s="10" t="s">
        <v>110</v>
      </c>
      <c r="M49" s="10" t="s">
        <v>110</v>
      </c>
      <c r="N49" s="10" t="s">
        <v>110</v>
      </c>
      <c r="O49" s="10" t="s">
        <v>110</v>
      </c>
      <c r="P49" s="10" t="s">
        <v>110</v>
      </c>
      <c r="Q49" s="10">
        <v>3.15E-2</v>
      </c>
      <c r="R49" s="10" t="s">
        <v>110</v>
      </c>
      <c r="S49" s="10" t="s">
        <v>110</v>
      </c>
      <c r="T49" s="10" t="s">
        <v>110</v>
      </c>
      <c r="U49" s="10" t="s">
        <v>110</v>
      </c>
      <c r="V49" s="10" t="s">
        <v>110</v>
      </c>
      <c r="W49" s="10" t="s">
        <v>110</v>
      </c>
      <c r="X49" s="10" t="s">
        <v>110</v>
      </c>
      <c r="Y49" s="10" t="s">
        <v>110</v>
      </c>
      <c r="Z49" s="37">
        <v>7.8875999999999999</v>
      </c>
      <c r="AA49" s="37">
        <v>0.3649</v>
      </c>
    </row>
    <row r="50" spans="1:27" x14ac:dyDescent="0.25">
      <c r="A50" s="9" t="s">
        <v>39</v>
      </c>
      <c r="B50" s="37">
        <v>1.9622999999999999</v>
      </c>
      <c r="C50" s="37">
        <v>10.0076</v>
      </c>
      <c r="D50" s="37">
        <v>100</v>
      </c>
      <c r="E50" s="37">
        <v>0.42649999999999999</v>
      </c>
      <c r="F50" s="37" t="s">
        <v>110</v>
      </c>
      <c r="G50" s="37" t="s">
        <v>110</v>
      </c>
      <c r="H50" s="10" t="s">
        <v>110</v>
      </c>
      <c r="I50" s="10" t="s">
        <v>110</v>
      </c>
      <c r="J50" s="10" t="s">
        <v>110</v>
      </c>
      <c r="K50" s="10" t="s">
        <v>110</v>
      </c>
      <c r="L50" s="10" t="s">
        <v>110</v>
      </c>
      <c r="M50" s="10" t="s">
        <v>110</v>
      </c>
      <c r="N50" s="10" t="s">
        <v>110</v>
      </c>
      <c r="O50" s="10" t="s">
        <v>110</v>
      </c>
      <c r="P50" s="10" t="s">
        <v>110</v>
      </c>
      <c r="Q50" s="10" t="s">
        <v>110</v>
      </c>
      <c r="R50" s="10" t="s">
        <v>110</v>
      </c>
      <c r="S50" s="10" t="s">
        <v>110</v>
      </c>
      <c r="T50" s="10" t="s">
        <v>110</v>
      </c>
      <c r="U50" s="10" t="s">
        <v>110</v>
      </c>
      <c r="V50" s="10" t="s">
        <v>110</v>
      </c>
      <c r="W50" s="10" t="s">
        <v>110</v>
      </c>
      <c r="X50" s="10" t="s">
        <v>110</v>
      </c>
      <c r="Y50" s="10" t="s">
        <v>110</v>
      </c>
      <c r="Z50" s="37">
        <v>8.6319999999999997</v>
      </c>
      <c r="AA50" s="37" t="s">
        <v>110</v>
      </c>
    </row>
    <row r="51" spans="1:27" x14ac:dyDescent="0.25">
      <c r="A51" s="9" t="s">
        <v>40</v>
      </c>
      <c r="B51" s="37">
        <v>1.6966000000000001</v>
      </c>
      <c r="C51" s="37">
        <v>10.062200000000001</v>
      </c>
      <c r="D51" s="37">
        <v>99.999700000000004</v>
      </c>
      <c r="E51" s="37" t="s">
        <v>110</v>
      </c>
      <c r="F51" s="37" t="s">
        <v>110</v>
      </c>
      <c r="G51" s="37" t="s">
        <v>110</v>
      </c>
      <c r="H51" s="10" t="s">
        <v>110</v>
      </c>
      <c r="I51" s="10" t="s">
        <v>110</v>
      </c>
      <c r="J51" s="10" t="s">
        <v>110</v>
      </c>
      <c r="K51" s="10" t="s">
        <v>110</v>
      </c>
      <c r="L51" s="10" t="s">
        <v>110</v>
      </c>
      <c r="M51" s="10" t="s">
        <v>110</v>
      </c>
      <c r="N51" s="10" t="s">
        <v>110</v>
      </c>
      <c r="O51" s="10" t="s">
        <v>110</v>
      </c>
      <c r="P51" s="10" t="s">
        <v>110</v>
      </c>
      <c r="Q51" s="10" t="s">
        <v>110</v>
      </c>
      <c r="R51" s="10" t="s">
        <v>110</v>
      </c>
      <c r="S51" s="10" t="s">
        <v>110</v>
      </c>
      <c r="T51" s="10" t="s">
        <v>110</v>
      </c>
      <c r="U51" s="10" t="s">
        <v>110</v>
      </c>
      <c r="V51" s="10" t="s">
        <v>110</v>
      </c>
      <c r="W51" s="10" t="s">
        <v>110</v>
      </c>
      <c r="X51" s="10" t="s">
        <v>110</v>
      </c>
      <c r="Y51" s="10" t="s">
        <v>110</v>
      </c>
      <c r="Z51" s="37">
        <v>9.9410000000000007</v>
      </c>
      <c r="AA51" s="37" t="s">
        <v>110</v>
      </c>
    </row>
    <row r="52" spans="1:27" x14ac:dyDescent="0.25">
      <c r="A52" s="9" t="s">
        <v>41</v>
      </c>
      <c r="B52" s="37">
        <v>2.0508000000000002</v>
      </c>
      <c r="C52" s="37">
        <v>9.9890000000000008</v>
      </c>
      <c r="D52" s="37">
        <v>100.0001</v>
      </c>
      <c r="E52" s="37">
        <v>0.1361</v>
      </c>
      <c r="F52" s="37" t="s">
        <v>110</v>
      </c>
      <c r="G52" s="37" t="s">
        <v>110</v>
      </c>
      <c r="H52" s="10" t="s">
        <v>110</v>
      </c>
      <c r="I52" s="10" t="s">
        <v>110</v>
      </c>
      <c r="J52" s="10" t="s">
        <v>110</v>
      </c>
      <c r="K52" s="10" t="s">
        <v>110</v>
      </c>
      <c r="L52" s="10" t="s">
        <v>110</v>
      </c>
      <c r="M52" s="10" t="s">
        <v>110</v>
      </c>
      <c r="N52" s="10" t="s">
        <v>110</v>
      </c>
      <c r="O52" s="10" t="s">
        <v>110</v>
      </c>
      <c r="P52" s="10" t="s">
        <v>110</v>
      </c>
      <c r="Q52" s="10" t="s">
        <v>110</v>
      </c>
      <c r="R52" s="10" t="s">
        <v>110</v>
      </c>
      <c r="S52" s="10" t="s">
        <v>110</v>
      </c>
      <c r="T52" s="10" t="s">
        <v>110</v>
      </c>
      <c r="U52" s="10" t="s">
        <v>110</v>
      </c>
      <c r="V52" s="10" t="s">
        <v>110</v>
      </c>
      <c r="W52" s="10" t="s">
        <v>110</v>
      </c>
      <c r="X52" s="10" t="s">
        <v>110</v>
      </c>
      <c r="Y52" s="10" t="s">
        <v>110</v>
      </c>
      <c r="Z52" s="37">
        <v>8.5207999999999995</v>
      </c>
      <c r="AA52" s="37" t="s">
        <v>110</v>
      </c>
    </row>
    <row r="53" spans="1:27" x14ac:dyDescent="0.25">
      <c r="A53" s="9" t="s">
        <v>42</v>
      </c>
      <c r="B53" s="37">
        <v>2.5636000000000001</v>
      </c>
      <c r="C53" s="37">
        <v>9.8774999999999995</v>
      </c>
      <c r="D53" s="37">
        <v>100.001</v>
      </c>
      <c r="E53" s="37">
        <v>0.54659999999999997</v>
      </c>
      <c r="F53" s="37">
        <v>0.13780000000000001</v>
      </c>
      <c r="G53" s="37">
        <v>6.2300000000000001E-2</v>
      </c>
      <c r="H53" s="10" t="s">
        <v>110</v>
      </c>
      <c r="I53" s="10">
        <v>2.8199999999999999E-2</v>
      </c>
      <c r="J53" s="10">
        <v>2.2200000000000001E-2</v>
      </c>
      <c r="K53" s="10" t="s">
        <v>110</v>
      </c>
      <c r="L53" s="10" t="s">
        <v>110</v>
      </c>
      <c r="M53" s="10" t="s">
        <v>110</v>
      </c>
      <c r="N53" s="10" t="s">
        <v>110</v>
      </c>
      <c r="O53" s="10" t="s">
        <v>110</v>
      </c>
      <c r="P53" s="10" t="s">
        <v>110</v>
      </c>
      <c r="Q53" s="10" t="s">
        <v>110</v>
      </c>
      <c r="R53" s="10" t="s">
        <v>110</v>
      </c>
      <c r="S53" s="10">
        <v>2.1299999999999999E-2</v>
      </c>
      <c r="T53" s="10">
        <v>2.24E-2</v>
      </c>
      <c r="U53" s="10" t="s">
        <v>110</v>
      </c>
      <c r="V53" s="10" t="s">
        <v>110</v>
      </c>
      <c r="W53" s="10" t="s">
        <v>110</v>
      </c>
      <c r="X53" s="10" t="s">
        <v>110</v>
      </c>
      <c r="Y53" s="10" t="s">
        <v>110</v>
      </c>
      <c r="Z53" s="37">
        <v>9.1759000000000004</v>
      </c>
      <c r="AA53" s="37">
        <v>6.8699999999999997E-2</v>
      </c>
    </row>
    <row r="54" spans="1:27" x14ac:dyDescent="0.25">
      <c r="A54" s="9" t="s">
        <v>43</v>
      </c>
      <c r="B54" s="37">
        <v>2.0249000000000001</v>
      </c>
      <c r="C54" s="37">
        <v>9.9946000000000002</v>
      </c>
      <c r="D54" s="37">
        <v>100</v>
      </c>
      <c r="E54" s="37">
        <v>0.19980000000000001</v>
      </c>
      <c r="F54" s="37" t="s">
        <v>110</v>
      </c>
      <c r="G54" s="37" t="s">
        <v>110</v>
      </c>
      <c r="H54" s="10" t="s">
        <v>110</v>
      </c>
      <c r="I54" s="10" t="s">
        <v>110</v>
      </c>
      <c r="J54" s="10" t="s">
        <v>110</v>
      </c>
      <c r="K54" s="10" t="s">
        <v>110</v>
      </c>
      <c r="L54" s="10" t="s">
        <v>110</v>
      </c>
      <c r="M54" s="10" t="s">
        <v>110</v>
      </c>
      <c r="N54" s="10" t="s">
        <v>110</v>
      </c>
      <c r="O54" s="10" t="s">
        <v>110</v>
      </c>
      <c r="P54" s="10" t="s">
        <v>110</v>
      </c>
      <c r="Q54" s="10" t="s">
        <v>110</v>
      </c>
      <c r="R54" s="10" t="s">
        <v>110</v>
      </c>
      <c r="S54" s="10" t="s">
        <v>110</v>
      </c>
      <c r="T54" s="10" t="s">
        <v>110</v>
      </c>
      <c r="U54" s="10" t="s">
        <v>110</v>
      </c>
      <c r="V54" s="10" t="s">
        <v>110</v>
      </c>
      <c r="W54" s="10" t="s">
        <v>110</v>
      </c>
      <c r="X54" s="10" t="s">
        <v>110</v>
      </c>
      <c r="Y54" s="10" t="s">
        <v>110</v>
      </c>
      <c r="Z54" s="37">
        <v>8.4902999999999995</v>
      </c>
      <c r="AA54" s="37" t="s">
        <v>110</v>
      </c>
    </row>
    <row r="55" spans="1:27" x14ac:dyDescent="0.25">
      <c r="A55" s="9" t="s">
        <v>44</v>
      </c>
      <c r="B55" s="37">
        <v>3.0962999999999998</v>
      </c>
      <c r="C55" s="37">
        <v>18.1052</v>
      </c>
      <c r="D55" s="37">
        <v>179.99940000000001</v>
      </c>
      <c r="E55" s="37" t="s">
        <v>110</v>
      </c>
      <c r="F55" s="37" t="s">
        <v>110</v>
      </c>
      <c r="G55" s="37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  <c r="S55" s="10" t="s">
        <v>110</v>
      </c>
      <c r="T55" s="10" t="s">
        <v>110</v>
      </c>
      <c r="U55" s="10" t="s">
        <v>110</v>
      </c>
      <c r="V55" s="10" t="s">
        <v>110</v>
      </c>
      <c r="W55" s="10" t="s">
        <v>110</v>
      </c>
      <c r="X55" s="10" t="s">
        <v>110</v>
      </c>
      <c r="Y55" s="10" t="s">
        <v>110</v>
      </c>
      <c r="Z55" s="37">
        <v>16.3431</v>
      </c>
      <c r="AA55" s="37" t="s">
        <v>110</v>
      </c>
    </row>
    <row r="56" spans="1:27" x14ac:dyDescent="0.25">
      <c r="A56" s="9" t="s">
        <v>45</v>
      </c>
      <c r="B56" s="37">
        <v>1.8823000000000001</v>
      </c>
      <c r="C56" s="37">
        <v>10.024800000000001</v>
      </c>
      <c r="D56" s="37">
        <v>99.999799999999993</v>
      </c>
      <c r="E56" s="37">
        <v>0.1857</v>
      </c>
      <c r="F56" s="37" t="s">
        <v>110</v>
      </c>
      <c r="G56" s="37" t="s">
        <v>110</v>
      </c>
      <c r="H56" s="10">
        <v>0.88319999999999999</v>
      </c>
      <c r="I56" s="10">
        <v>0.75790000000000002</v>
      </c>
      <c r="J56" s="10">
        <v>2.1404999999999998</v>
      </c>
      <c r="K56" s="10">
        <v>2.0798000000000001</v>
      </c>
      <c r="L56" s="10">
        <v>1.2251000000000001</v>
      </c>
      <c r="M56" s="10">
        <v>0.3196</v>
      </c>
      <c r="N56" s="10" t="s">
        <v>110</v>
      </c>
      <c r="O56" s="10">
        <v>0.16889999999999999</v>
      </c>
      <c r="P56" s="10">
        <v>2.5453000000000001</v>
      </c>
      <c r="Q56" s="10">
        <v>2.0491000000000001</v>
      </c>
      <c r="R56" s="10">
        <v>2.7772000000000001</v>
      </c>
      <c r="S56" s="10">
        <v>2.7339000000000002</v>
      </c>
      <c r="T56" s="10">
        <v>1.5646</v>
      </c>
      <c r="U56" s="10">
        <v>2.6985000000000001</v>
      </c>
      <c r="V56" s="10">
        <v>2.8487</v>
      </c>
      <c r="W56" s="10">
        <v>1.2915000000000001</v>
      </c>
      <c r="X56" s="10">
        <v>2.6905999999999999</v>
      </c>
      <c r="Y56" s="10">
        <v>3.3845999999999998</v>
      </c>
      <c r="Z56" s="37">
        <v>8.6721000000000004</v>
      </c>
      <c r="AA56" s="37" t="s">
        <v>110</v>
      </c>
    </row>
    <row r="57" spans="1:27" x14ac:dyDescent="0.25">
      <c r="A57" s="9" t="s">
        <v>46</v>
      </c>
      <c r="B57" s="37">
        <v>1.8506</v>
      </c>
      <c r="C57" s="37">
        <v>10.0329</v>
      </c>
      <c r="D57" s="37">
        <v>99.999700000000004</v>
      </c>
      <c r="E57" s="37" t="s">
        <v>110</v>
      </c>
      <c r="F57" s="37" t="s">
        <v>110</v>
      </c>
      <c r="G57" s="37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  <c r="S57" s="10" t="s">
        <v>110</v>
      </c>
      <c r="T57" s="10" t="s">
        <v>110</v>
      </c>
      <c r="U57" s="10" t="s">
        <v>110</v>
      </c>
      <c r="V57" s="10" t="s">
        <v>110</v>
      </c>
      <c r="W57" s="10" t="s">
        <v>110</v>
      </c>
      <c r="X57" s="10" t="s">
        <v>110</v>
      </c>
      <c r="Y57" s="10" t="s">
        <v>110</v>
      </c>
      <c r="Z57" s="37">
        <v>8.7164000000000001</v>
      </c>
      <c r="AA57" s="37" t="s">
        <v>110</v>
      </c>
    </row>
    <row r="58" spans="1:27" x14ac:dyDescent="0.25">
      <c r="A58" s="9" t="s">
        <v>135</v>
      </c>
      <c r="B58" s="37">
        <v>20</v>
      </c>
      <c r="C58" s="37">
        <v>20</v>
      </c>
      <c r="D58" s="37">
        <v>20</v>
      </c>
      <c r="E58" s="37">
        <v>20</v>
      </c>
      <c r="F58" s="37">
        <v>20</v>
      </c>
      <c r="G58" s="37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10">
        <v>20</v>
      </c>
      <c r="V58" s="10">
        <v>20</v>
      </c>
      <c r="W58" s="10">
        <v>20</v>
      </c>
      <c r="X58" s="10">
        <v>20</v>
      </c>
      <c r="Y58" s="10">
        <v>20</v>
      </c>
      <c r="Z58" s="37">
        <v>20</v>
      </c>
      <c r="AA58" s="37">
        <v>20</v>
      </c>
    </row>
    <row r="59" spans="1:27" x14ac:dyDescent="0.25">
      <c r="A59" s="9" t="s">
        <v>47</v>
      </c>
      <c r="B59" s="37">
        <v>2.2441</v>
      </c>
      <c r="C59" s="37">
        <v>9.9486000000000008</v>
      </c>
      <c r="D59" s="37">
        <v>100.0003</v>
      </c>
      <c r="E59" s="37">
        <v>0.623</v>
      </c>
      <c r="F59" s="37" t="s">
        <v>110</v>
      </c>
      <c r="G59" s="37" t="s">
        <v>110</v>
      </c>
      <c r="H59" s="10" t="s">
        <v>110</v>
      </c>
      <c r="I59" s="10" t="s">
        <v>110</v>
      </c>
      <c r="J59" s="10" t="s">
        <v>110</v>
      </c>
      <c r="K59" s="10" t="s">
        <v>110</v>
      </c>
      <c r="L59" s="10" t="s">
        <v>110</v>
      </c>
      <c r="M59" s="10" t="s">
        <v>110</v>
      </c>
      <c r="N59" s="10" t="s">
        <v>110</v>
      </c>
      <c r="O59" s="10" t="s">
        <v>110</v>
      </c>
      <c r="P59" s="10" t="s">
        <v>110</v>
      </c>
      <c r="Q59" s="10" t="s">
        <v>110</v>
      </c>
      <c r="R59" s="10" t="s">
        <v>110</v>
      </c>
      <c r="S59" s="10" t="s">
        <v>110</v>
      </c>
      <c r="T59" s="10" t="s">
        <v>110</v>
      </c>
      <c r="U59" s="10" t="s">
        <v>110</v>
      </c>
      <c r="V59" s="10" t="s">
        <v>110</v>
      </c>
      <c r="W59" s="10" t="s">
        <v>110</v>
      </c>
      <c r="X59" s="10" t="s">
        <v>110</v>
      </c>
      <c r="Y59" s="10" t="s">
        <v>110</v>
      </c>
      <c r="Z59" s="37">
        <v>8.0333000000000006</v>
      </c>
      <c r="AA59" s="37" t="s">
        <v>110</v>
      </c>
    </row>
    <row r="60" spans="1:27" x14ac:dyDescent="0.25">
      <c r="A60" s="9" t="s">
        <v>48</v>
      </c>
      <c r="B60" s="37">
        <v>1.9734</v>
      </c>
      <c r="C60" s="37">
        <v>10.0055</v>
      </c>
      <c r="D60" s="37">
        <v>100</v>
      </c>
      <c r="E60" s="37" t="s">
        <v>110</v>
      </c>
      <c r="F60" s="37" t="s">
        <v>110</v>
      </c>
      <c r="G60" s="37" t="s">
        <v>110</v>
      </c>
      <c r="H60" s="10" t="s">
        <v>110</v>
      </c>
      <c r="I60" s="10" t="s">
        <v>110</v>
      </c>
      <c r="J60" s="10" t="s">
        <v>110</v>
      </c>
      <c r="K60" s="10" t="s">
        <v>110</v>
      </c>
      <c r="L60" s="10" t="s">
        <v>110</v>
      </c>
      <c r="M60" s="10" t="s">
        <v>110</v>
      </c>
      <c r="N60" s="10" t="s">
        <v>110</v>
      </c>
      <c r="O60" s="10" t="s">
        <v>110</v>
      </c>
      <c r="P60" s="10" t="s">
        <v>110</v>
      </c>
      <c r="Q60" s="10" t="s">
        <v>110</v>
      </c>
      <c r="R60" s="10" t="s">
        <v>110</v>
      </c>
      <c r="S60" s="10" t="s">
        <v>110</v>
      </c>
      <c r="T60" s="10" t="s">
        <v>110</v>
      </c>
      <c r="U60" s="10" t="s">
        <v>110</v>
      </c>
      <c r="V60" s="10" t="s">
        <v>110</v>
      </c>
      <c r="W60" s="10" t="s">
        <v>110</v>
      </c>
      <c r="X60" s="10" t="s">
        <v>110</v>
      </c>
      <c r="Y60" s="10" t="s">
        <v>110</v>
      </c>
      <c r="Z60" s="37">
        <v>8.1287000000000003</v>
      </c>
      <c r="AA60" s="37" t="s">
        <v>110</v>
      </c>
    </row>
    <row r="61" spans="1:27" x14ac:dyDescent="0.25">
      <c r="A61" s="9" t="s">
        <v>49</v>
      </c>
      <c r="B61" s="37">
        <v>2.5754999999999999</v>
      </c>
      <c r="C61" s="37">
        <v>9.8788</v>
      </c>
      <c r="D61" s="37">
        <v>100.00069999999999</v>
      </c>
      <c r="E61" s="37">
        <v>0.78959999999999997</v>
      </c>
      <c r="F61" s="37">
        <v>0.1898</v>
      </c>
      <c r="G61" s="37" t="s">
        <v>110</v>
      </c>
      <c r="H61" s="10" t="s">
        <v>110</v>
      </c>
      <c r="I61" s="10" t="s">
        <v>110</v>
      </c>
      <c r="J61" s="10" t="s">
        <v>110</v>
      </c>
      <c r="K61" s="10" t="s">
        <v>110</v>
      </c>
      <c r="L61" s="10" t="s">
        <v>110</v>
      </c>
      <c r="M61" s="10" t="s">
        <v>110</v>
      </c>
      <c r="N61" s="10" t="s">
        <v>110</v>
      </c>
      <c r="O61" s="10" t="s">
        <v>110</v>
      </c>
      <c r="P61" s="10" t="s">
        <v>110</v>
      </c>
      <c r="Q61" s="10" t="s">
        <v>110</v>
      </c>
      <c r="R61" s="10" t="s">
        <v>110</v>
      </c>
      <c r="S61" s="10" t="s">
        <v>110</v>
      </c>
      <c r="T61" s="10" t="s">
        <v>110</v>
      </c>
      <c r="U61" s="10" t="s">
        <v>110</v>
      </c>
      <c r="V61" s="10" t="s">
        <v>110</v>
      </c>
      <c r="W61" s="10" t="s">
        <v>110</v>
      </c>
      <c r="X61" s="10" t="s">
        <v>110</v>
      </c>
      <c r="Y61" s="10" t="s">
        <v>110</v>
      </c>
      <c r="Z61" s="37">
        <v>8.1814999999999998</v>
      </c>
      <c r="AA61" s="37">
        <v>0.15690000000000001</v>
      </c>
    </row>
    <row r="62" spans="1:27" x14ac:dyDescent="0.25">
      <c r="A62" s="9" t="s">
        <v>50</v>
      </c>
      <c r="B62" s="37">
        <v>2.4759000000000002</v>
      </c>
      <c r="C62" s="37">
        <v>9.8984000000000005</v>
      </c>
      <c r="D62" s="37">
        <v>100.00069999999999</v>
      </c>
      <c r="E62" s="37">
        <v>0.85060000000000002</v>
      </c>
      <c r="F62" s="37">
        <v>0.19950000000000001</v>
      </c>
      <c r="G62" s="37">
        <v>0.17580000000000001</v>
      </c>
      <c r="H62" s="10">
        <v>5.2299999999999999E-2</v>
      </c>
      <c r="I62" s="10">
        <v>4.8000000000000001E-2</v>
      </c>
      <c r="J62" s="10">
        <v>3.9300000000000002E-2</v>
      </c>
      <c r="K62" s="10" t="s">
        <v>110</v>
      </c>
      <c r="L62" s="10" t="s">
        <v>110</v>
      </c>
      <c r="M62" s="10" t="s">
        <v>110</v>
      </c>
      <c r="N62" s="10" t="s">
        <v>110</v>
      </c>
      <c r="O62" s="10" t="s">
        <v>110</v>
      </c>
      <c r="P62" s="10" t="s">
        <v>110</v>
      </c>
      <c r="Q62" s="10" t="s">
        <v>110</v>
      </c>
      <c r="R62" s="10" t="s">
        <v>110</v>
      </c>
      <c r="S62" s="10" t="s">
        <v>110</v>
      </c>
      <c r="T62" s="10" t="s">
        <v>110</v>
      </c>
      <c r="U62" s="10" t="s">
        <v>110</v>
      </c>
      <c r="V62" s="10" t="s">
        <v>110</v>
      </c>
      <c r="W62" s="10" t="s">
        <v>110</v>
      </c>
      <c r="X62" s="10" t="s">
        <v>110</v>
      </c>
      <c r="Y62" s="10" t="s">
        <v>110</v>
      </c>
      <c r="Z62" s="37">
        <v>8.1</v>
      </c>
      <c r="AA62" s="37">
        <v>0.18479999999999999</v>
      </c>
    </row>
    <row r="63" spans="1:27" x14ac:dyDescent="0.25">
      <c r="A63" s="9" t="s">
        <v>51</v>
      </c>
      <c r="B63" s="37">
        <v>2.4180000000000001</v>
      </c>
      <c r="C63" s="37">
        <v>9.9113000000000007</v>
      </c>
      <c r="D63" s="37">
        <v>100.00060000000001</v>
      </c>
      <c r="E63" s="37">
        <v>0.61240000000000006</v>
      </c>
      <c r="F63" s="37">
        <v>0.10979999999999999</v>
      </c>
      <c r="G63" s="37">
        <v>0.13200000000000001</v>
      </c>
      <c r="H63" s="10" t="s">
        <v>110</v>
      </c>
      <c r="I63" s="10" t="s">
        <v>110</v>
      </c>
      <c r="J63" s="10" t="s">
        <v>110</v>
      </c>
      <c r="K63" s="10" t="s">
        <v>110</v>
      </c>
      <c r="L63" s="10" t="s">
        <v>110</v>
      </c>
      <c r="M63" s="10" t="s">
        <v>110</v>
      </c>
      <c r="N63" s="10" t="s">
        <v>110</v>
      </c>
      <c r="O63" s="10" t="s">
        <v>110</v>
      </c>
      <c r="P63" s="10" t="s">
        <v>110</v>
      </c>
      <c r="Q63" s="10" t="s">
        <v>110</v>
      </c>
      <c r="R63" s="10" t="s">
        <v>110</v>
      </c>
      <c r="S63" s="10" t="s">
        <v>110</v>
      </c>
      <c r="T63" s="10" t="s">
        <v>110</v>
      </c>
      <c r="U63" s="10" t="s">
        <v>110</v>
      </c>
      <c r="V63" s="10" t="s">
        <v>110</v>
      </c>
      <c r="W63" s="10" t="s">
        <v>110</v>
      </c>
      <c r="X63" s="10" t="s">
        <v>110</v>
      </c>
      <c r="Y63" s="10" t="s">
        <v>110</v>
      </c>
      <c r="Z63" s="37">
        <v>8.1367999999999991</v>
      </c>
      <c r="AA63" s="37">
        <v>0.16289999999999999</v>
      </c>
    </row>
    <row r="64" spans="1:27" x14ac:dyDescent="0.25">
      <c r="A64" s="9" t="s">
        <v>52</v>
      </c>
      <c r="B64" s="37">
        <v>2.1917</v>
      </c>
      <c r="C64" s="37">
        <v>9.9585000000000008</v>
      </c>
      <c r="D64" s="37">
        <v>100.0003</v>
      </c>
      <c r="E64" s="37">
        <v>0.81789999999999996</v>
      </c>
      <c r="F64" s="37">
        <v>0.22439999999999999</v>
      </c>
      <c r="G64" s="37">
        <v>0.15759999999999999</v>
      </c>
      <c r="H64" s="10">
        <v>5.3400000000000003E-2</v>
      </c>
      <c r="I64" s="10">
        <v>4.9599999999999998E-2</v>
      </c>
      <c r="J64" s="10" t="s">
        <v>110</v>
      </c>
      <c r="K64" s="10">
        <v>3.49E-2</v>
      </c>
      <c r="L64" s="10" t="s">
        <v>110</v>
      </c>
      <c r="M64" s="10">
        <v>6.9699999999999998E-2</v>
      </c>
      <c r="N64" s="10" t="s">
        <v>110</v>
      </c>
      <c r="O64" s="10" t="s">
        <v>110</v>
      </c>
      <c r="P64" s="10" t="s">
        <v>110</v>
      </c>
      <c r="Q64" s="10" t="s">
        <v>110</v>
      </c>
      <c r="R64" s="10" t="s">
        <v>110</v>
      </c>
      <c r="S64" s="10" t="s">
        <v>110</v>
      </c>
      <c r="T64" s="10" t="s">
        <v>110</v>
      </c>
      <c r="U64" s="10" t="s">
        <v>110</v>
      </c>
      <c r="V64" s="10" t="s">
        <v>110</v>
      </c>
      <c r="W64" s="10" t="s">
        <v>110</v>
      </c>
      <c r="X64" s="10" t="s">
        <v>110</v>
      </c>
      <c r="Y64" s="10" t="s">
        <v>110</v>
      </c>
      <c r="Z64" s="37">
        <v>8.2386999999999997</v>
      </c>
      <c r="AA64" s="37">
        <v>0.1454</v>
      </c>
    </row>
    <row r="65" spans="1:27" x14ac:dyDescent="0.25">
      <c r="A65" s="9" t="s">
        <v>53</v>
      </c>
      <c r="B65" s="37">
        <v>2.0684</v>
      </c>
      <c r="C65" s="37">
        <v>9.9859000000000009</v>
      </c>
      <c r="D65" s="37">
        <v>100.0001</v>
      </c>
      <c r="E65" s="37">
        <v>0.23730000000000001</v>
      </c>
      <c r="F65" s="37">
        <v>4.1799999999999997E-2</v>
      </c>
      <c r="G65" s="37">
        <v>2.35E-2</v>
      </c>
      <c r="H65" s="10">
        <v>9.1899999999999996E-2</v>
      </c>
      <c r="I65" s="10" t="s">
        <v>110</v>
      </c>
      <c r="J65" s="10">
        <v>0.2339</v>
      </c>
      <c r="K65" s="10">
        <v>0.2039</v>
      </c>
      <c r="L65" s="10">
        <v>0.10390000000000001</v>
      </c>
      <c r="M65" s="10">
        <v>5.9081000000000001</v>
      </c>
      <c r="N65" s="10" t="s">
        <v>110</v>
      </c>
      <c r="O65" s="10">
        <v>2.6688999999999998</v>
      </c>
      <c r="P65" s="10">
        <v>0.27850000000000003</v>
      </c>
      <c r="Q65" s="10">
        <v>0.27739999999999998</v>
      </c>
      <c r="R65" s="10">
        <v>0.3201</v>
      </c>
      <c r="S65" s="10">
        <v>0.27539999999999998</v>
      </c>
      <c r="T65" s="10">
        <v>0.16250000000000001</v>
      </c>
      <c r="U65" s="10">
        <v>0.27510000000000001</v>
      </c>
      <c r="V65" s="10">
        <v>0.2964</v>
      </c>
      <c r="W65" s="10">
        <v>0.1618</v>
      </c>
      <c r="X65" s="10">
        <v>0.38019999999999998</v>
      </c>
      <c r="Y65" s="10">
        <v>0.4708</v>
      </c>
      <c r="Z65" s="37">
        <v>9.6631</v>
      </c>
      <c r="AA65" s="37">
        <v>2.87E-2</v>
      </c>
    </row>
    <row r="66" spans="1:27" x14ac:dyDescent="0.25">
      <c r="A66" s="9" t="s">
        <v>54</v>
      </c>
      <c r="B66" s="37">
        <v>2.8673999999999999</v>
      </c>
      <c r="C66" s="37">
        <v>9.8193999999999999</v>
      </c>
      <c r="D66" s="37">
        <v>100.001</v>
      </c>
      <c r="E66" s="37">
        <v>0.8266</v>
      </c>
      <c r="F66" s="37">
        <v>0.18079999999999999</v>
      </c>
      <c r="G66" s="37" t="s">
        <v>110</v>
      </c>
      <c r="H66" s="10" t="s">
        <v>110</v>
      </c>
      <c r="I66" s="10" t="s">
        <v>110</v>
      </c>
      <c r="J66" s="10" t="s">
        <v>110</v>
      </c>
      <c r="K66" s="10" t="s">
        <v>110</v>
      </c>
      <c r="L66" s="10" t="s">
        <v>110</v>
      </c>
      <c r="M66" s="10" t="s">
        <v>110</v>
      </c>
      <c r="N66" s="10" t="s">
        <v>110</v>
      </c>
      <c r="O66" s="10" t="s">
        <v>110</v>
      </c>
      <c r="P66" s="10" t="s">
        <v>110</v>
      </c>
      <c r="Q66" s="10" t="s">
        <v>110</v>
      </c>
      <c r="R66" s="10" t="s">
        <v>110</v>
      </c>
      <c r="S66" s="10" t="s">
        <v>110</v>
      </c>
      <c r="T66" s="10" t="s">
        <v>110</v>
      </c>
      <c r="U66" s="10" t="s">
        <v>110</v>
      </c>
      <c r="V66" s="10" t="s">
        <v>110</v>
      </c>
      <c r="W66" s="10" t="s">
        <v>110</v>
      </c>
      <c r="X66" s="10" t="s">
        <v>110</v>
      </c>
      <c r="Y66" s="10" t="s">
        <v>110</v>
      </c>
      <c r="Z66" s="37">
        <v>8.7934999999999999</v>
      </c>
      <c r="AA66" s="37">
        <v>8.2100000000000006E-2</v>
      </c>
    </row>
    <row r="67" spans="1:27" x14ac:dyDescent="0.25">
      <c r="A67" s="9" t="s">
        <v>136</v>
      </c>
      <c r="B67" s="37">
        <v>21.0488</v>
      </c>
      <c r="C67" s="37">
        <v>19.446899999999999</v>
      </c>
      <c r="D67" s="37">
        <v>19.504300000000001</v>
      </c>
      <c r="E67" s="37">
        <v>20.412700000000001</v>
      </c>
      <c r="F67" s="37">
        <v>19.553000000000001</v>
      </c>
      <c r="G67" s="37">
        <v>20.145099999999999</v>
      </c>
      <c r="H67" s="10">
        <v>21.949300000000001</v>
      </c>
      <c r="I67" s="10">
        <v>20.092700000000001</v>
      </c>
      <c r="J67" s="10">
        <v>20.5047</v>
      </c>
      <c r="K67" s="10">
        <v>20.198899999999998</v>
      </c>
      <c r="L67" s="10">
        <v>20.7791</v>
      </c>
      <c r="M67" s="10">
        <v>20.308</v>
      </c>
      <c r="N67" s="10">
        <v>19.702999999999999</v>
      </c>
      <c r="O67" s="10">
        <v>20.1692</v>
      </c>
      <c r="P67" s="10">
        <v>20.072900000000001</v>
      </c>
      <c r="Q67" s="10">
        <v>21.324400000000001</v>
      </c>
      <c r="R67" s="10">
        <v>20.563300000000002</v>
      </c>
      <c r="S67" s="10">
        <v>19.869299999999999</v>
      </c>
      <c r="T67" s="10">
        <v>19.565300000000001</v>
      </c>
      <c r="U67" s="10">
        <v>19.903600000000001</v>
      </c>
      <c r="V67" s="10">
        <v>20.6386</v>
      </c>
      <c r="W67" s="10">
        <v>19.6051</v>
      </c>
      <c r="X67" s="10">
        <v>19.982500000000002</v>
      </c>
      <c r="Y67" s="10">
        <v>20.2621</v>
      </c>
      <c r="Z67" s="37">
        <v>20.105599999999999</v>
      </c>
      <c r="AA67" s="37">
        <v>19.372800000000002</v>
      </c>
    </row>
    <row r="68" spans="1:27" x14ac:dyDescent="0.25">
      <c r="A68" s="9" t="s">
        <v>55</v>
      </c>
      <c r="B68" s="37">
        <v>2.4952000000000001</v>
      </c>
      <c r="C68" s="37">
        <v>9.8954000000000004</v>
      </c>
      <c r="D68" s="37">
        <v>100.00060000000001</v>
      </c>
      <c r="E68" s="37">
        <v>0.86470000000000002</v>
      </c>
      <c r="F68" s="37">
        <v>0.21249999999999999</v>
      </c>
      <c r="G68" s="37">
        <v>0.12529999999999999</v>
      </c>
      <c r="H68" s="10">
        <v>7.8899999999999998E-2</v>
      </c>
      <c r="I68" s="10">
        <v>4.7899999999999998E-2</v>
      </c>
      <c r="J68" s="10">
        <v>4.4999999999999998E-2</v>
      </c>
      <c r="K68" s="10">
        <v>3.1899999999999998E-2</v>
      </c>
      <c r="L68" s="10" t="s">
        <v>110</v>
      </c>
      <c r="M68" s="10" t="s">
        <v>110</v>
      </c>
      <c r="N68" s="10" t="s">
        <v>110</v>
      </c>
      <c r="O68" s="10" t="s">
        <v>110</v>
      </c>
      <c r="P68" s="10" t="s">
        <v>110</v>
      </c>
      <c r="Q68" s="10" t="s">
        <v>110</v>
      </c>
      <c r="R68" s="10" t="s">
        <v>110</v>
      </c>
      <c r="S68" s="10" t="s">
        <v>110</v>
      </c>
      <c r="T68" s="10" t="s">
        <v>110</v>
      </c>
      <c r="U68" s="10" t="s">
        <v>110</v>
      </c>
      <c r="V68" s="10" t="s">
        <v>110</v>
      </c>
      <c r="W68" s="10" t="s">
        <v>110</v>
      </c>
      <c r="X68" s="10" t="s">
        <v>110</v>
      </c>
      <c r="Y68" s="10" t="s">
        <v>110</v>
      </c>
      <c r="Z68" s="37">
        <v>9.0864999999999991</v>
      </c>
      <c r="AA68" s="37">
        <v>8.9099999999999999E-2</v>
      </c>
    </row>
    <row r="69" spans="1:27" x14ac:dyDescent="0.25">
      <c r="A69" s="9" t="s">
        <v>58</v>
      </c>
      <c r="B69" s="37">
        <v>2.1587000000000001</v>
      </c>
      <c r="C69" s="37">
        <v>9.9657999999999998</v>
      </c>
      <c r="D69" s="37">
        <v>100.0003</v>
      </c>
      <c r="E69" s="37" t="s">
        <v>110</v>
      </c>
      <c r="F69" s="37" t="s">
        <v>110</v>
      </c>
      <c r="G69" s="37" t="s">
        <v>110</v>
      </c>
      <c r="H69" s="10" t="s">
        <v>110</v>
      </c>
      <c r="I69" s="10" t="s">
        <v>110</v>
      </c>
      <c r="J69" s="10" t="s">
        <v>110</v>
      </c>
      <c r="K69" s="10" t="s">
        <v>110</v>
      </c>
      <c r="L69" s="10" t="s">
        <v>110</v>
      </c>
      <c r="M69" s="10" t="s">
        <v>110</v>
      </c>
      <c r="N69" s="10" t="s">
        <v>110</v>
      </c>
      <c r="O69" s="10" t="s">
        <v>110</v>
      </c>
      <c r="P69" s="10" t="s">
        <v>110</v>
      </c>
      <c r="Q69" s="10" t="s">
        <v>110</v>
      </c>
      <c r="R69" s="10" t="s">
        <v>110</v>
      </c>
      <c r="S69" s="10" t="s">
        <v>110</v>
      </c>
      <c r="T69" s="10" t="s">
        <v>110</v>
      </c>
      <c r="U69" s="10" t="s">
        <v>110</v>
      </c>
      <c r="V69" s="10" t="s">
        <v>110</v>
      </c>
      <c r="W69" s="10" t="s">
        <v>110</v>
      </c>
      <c r="X69" s="10" t="s">
        <v>110</v>
      </c>
      <c r="Y69" s="10" t="s">
        <v>110</v>
      </c>
      <c r="Z69" s="37">
        <v>9.7805</v>
      </c>
      <c r="AA69" s="37" t="s">
        <v>110</v>
      </c>
    </row>
    <row r="70" spans="1:27" x14ac:dyDescent="0.25">
      <c r="A70" s="9" t="s">
        <v>56</v>
      </c>
      <c r="B70" s="37">
        <v>2.1669999999999998</v>
      </c>
      <c r="C70" s="37">
        <v>9.9648000000000003</v>
      </c>
      <c r="D70" s="37">
        <v>100.00020000000001</v>
      </c>
      <c r="E70" s="37">
        <v>0.22470000000000001</v>
      </c>
      <c r="F70" s="37" t="s">
        <v>110</v>
      </c>
      <c r="G70" s="37" t="s">
        <v>110</v>
      </c>
      <c r="H70" s="10" t="s">
        <v>110</v>
      </c>
      <c r="I70" s="10" t="s">
        <v>110</v>
      </c>
      <c r="J70" s="10" t="s">
        <v>110</v>
      </c>
      <c r="K70" s="10" t="s">
        <v>110</v>
      </c>
      <c r="L70" s="10" t="s">
        <v>110</v>
      </c>
      <c r="M70" s="10" t="s">
        <v>110</v>
      </c>
      <c r="N70" s="10" t="s">
        <v>110</v>
      </c>
      <c r="O70" s="10" t="s">
        <v>110</v>
      </c>
      <c r="P70" s="10" t="s">
        <v>110</v>
      </c>
      <c r="Q70" s="10" t="s">
        <v>110</v>
      </c>
      <c r="R70" s="10" t="s">
        <v>110</v>
      </c>
      <c r="S70" s="10" t="s">
        <v>110</v>
      </c>
      <c r="T70" s="10" t="s">
        <v>110</v>
      </c>
      <c r="U70" s="10" t="s">
        <v>110</v>
      </c>
      <c r="V70" s="10" t="s">
        <v>110</v>
      </c>
      <c r="W70" s="10" t="s">
        <v>110</v>
      </c>
      <c r="X70" s="10" t="s">
        <v>110</v>
      </c>
      <c r="Y70" s="10" t="s">
        <v>110</v>
      </c>
      <c r="Z70" s="37">
        <v>9.0117999999999991</v>
      </c>
      <c r="AA70" s="37" t="s">
        <v>110</v>
      </c>
    </row>
    <row r="71" spans="1:27" x14ac:dyDescent="0.25">
      <c r="A71" s="9" t="s">
        <v>57</v>
      </c>
      <c r="B71" s="37">
        <v>2.1036000000000001</v>
      </c>
      <c r="C71" s="37">
        <v>9.9773999999999994</v>
      </c>
      <c r="D71" s="37">
        <v>100.00020000000001</v>
      </c>
      <c r="E71" s="37">
        <v>0.31900000000000001</v>
      </c>
      <c r="F71" s="37" t="s">
        <v>110</v>
      </c>
      <c r="G71" s="37" t="s">
        <v>110</v>
      </c>
      <c r="H71" s="10" t="s">
        <v>110</v>
      </c>
      <c r="I71" s="10" t="s">
        <v>110</v>
      </c>
      <c r="J71" s="10" t="s">
        <v>110</v>
      </c>
      <c r="K71" s="10" t="s">
        <v>110</v>
      </c>
      <c r="L71" s="10" t="s">
        <v>110</v>
      </c>
      <c r="M71" s="10" t="s">
        <v>110</v>
      </c>
      <c r="N71" s="10" t="s">
        <v>110</v>
      </c>
      <c r="O71" s="10" t="s">
        <v>110</v>
      </c>
      <c r="P71" s="10" t="s">
        <v>110</v>
      </c>
      <c r="Q71" s="10" t="s">
        <v>110</v>
      </c>
      <c r="R71" s="10" t="s">
        <v>110</v>
      </c>
      <c r="S71" s="10" t="s">
        <v>110</v>
      </c>
      <c r="T71" s="10" t="s">
        <v>110</v>
      </c>
      <c r="U71" s="10" t="s">
        <v>110</v>
      </c>
      <c r="V71" s="10" t="s">
        <v>110</v>
      </c>
      <c r="W71" s="10" t="s">
        <v>110</v>
      </c>
      <c r="X71" s="10" t="s">
        <v>110</v>
      </c>
      <c r="Y71" s="10" t="s">
        <v>110</v>
      </c>
      <c r="Z71" s="37">
        <v>9.2270000000000003</v>
      </c>
      <c r="AA71" s="37" t="s">
        <v>110</v>
      </c>
    </row>
    <row r="72" spans="1:27" x14ac:dyDescent="0.25">
      <c r="A72" s="9" t="s">
        <v>59</v>
      </c>
      <c r="B72" s="38">
        <v>2.95</v>
      </c>
      <c r="C72" s="38">
        <v>9.8012999999999995</v>
      </c>
      <c r="D72" s="38">
        <v>100.00109999999999</v>
      </c>
      <c r="E72" s="38">
        <v>1.3298000000000001</v>
      </c>
      <c r="F72" s="38">
        <v>0.39839999999999998</v>
      </c>
      <c r="G72" s="38">
        <v>0.1469</v>
      </c>
      <c r="H72" s="10">
        <v>6.9800000000000001E-2</v>
      </c>
      <c r="I72" s="10" t="s">
        <v>110</v>
      </c>
      <c r="J72" s="10" t="s">
        <v>110</v>
      </c>
      <c r="K72" s="10" t="s">
        <v>110</v>
      </c>
      <c r="L72" s="10" t="s">
        <v>110</v>
      </c>
      <c r="M72" s="10" t="s">
        <v>110</v>
      </c>
      <c r="N72" s="10" t="s">
        <v>110</v>
      </c>
      <c r="O72" s="10" t="s">
        <v>110</v>
      </c>
      <c r="P72" s="10" t="s">
        <v>110</v>
      </c>
      <c r="Q72" s="10" t="s">
        <v>110</v>
      </c>
      <c r="R72" s="10" t="s">
        <v>110</v>
      </c>
      <c r="S72" s="10" t="s">
        <v>110</v>
      </c>
      <c r="T72" s="10" t="s">
        <v>110</v>
      </c>
      <c r="U72" s="10" t="s">
        <v>110</v>
      </c>
      <c r="V72" s="10" t="s">
        <v>110</v>
      </c>
      <c r="W72" s="10" t="s">
        <v>110</v>
      </c>
      <c r="X72" s="10" t="s">
        <v>110</v>
      </c>
      <c r="Y72" s="10" t="s">
        <v>110</v>
      </c>
      <c r="Z72" s="37">
        <v>8.8689</v>
      </c>
      <c r="AA72" s="37">
        <v>0.11600000000000001</v>
      </c>
    </row>
    <row r="73" spans="1:27" x14ac:dyDescent="0.25">
      <c r="A73" s="9" t="s">
        <v>60</v>
      </c>
      <c r="B73" s="38">
        <v>2.8378000000000001</v>
      </c>
      <c r="C73" s="38">
        <v>9.8240999999999996</v>
      </c>
      <c r="D73" s="38">
        <v>100.001</v>
      </c>
      <c r="E73" s="38">
        <v>0.97709999999999997</v>
      </c>
      <c r="F73" s="38">
        <v>0.24579999999999999</v>
      </c>
      <c r="G73" s="38">
        <v>9.4100000000000003E-2</v>
      </c>
      <c r="H73" s="10">
        <v>0.06</v>
      </c>
      <c r="I73" s="10">
        <v>4.7100000000000003E-2</v>
      </c>
      <c r="J73" s="10">
        <v>3.0200000000000001E-2</v>
      </c>
      <c r="K73" s="10" t="s">
        <v>110</v>
      </c>
      <c r="L73" s="10" t="s">
        <v>110</v>
      </c>
      <c r="M73" s="10" t="s">
        <v>110</v>
      </c>
      <c r="N73" s="10" t="s">
        <v>110</v>
      </c>
      <c r="O73" s="10" t="s">
        <v>110</v>
      </c>
      <c r="P73" s="10" t="s">
        <v>110</v>
      </c>
      <c r="Q73" s="10" t="s">
        <v>110</v>
      </c>
      <c r="R73" s="10" t="s">
        <v>110</v>
      </c>
      <c r="S73" s="10" t="s">
        <v>110</v>
      </c>
      <c r="T73" s="10" t="s">
        <v>110</v>
      </c>
      <c r="U73" s="10" t="s">
        <v>110</v>
      </c>
      <c r="V73" s="10" t="s">
        <v>110</v>
      </c>
      <c r="W73" s="10" t="s">
        <v>110</v>
      </c>
      <c r="X73" s="10" t="s">
        <v>110</v>
      </c>
      <c r="Y73" s="10" t="s">
        <v>110</v>
      </c>
      <c r="Z73" s="37">
        <v>9.0852000000000004</v>
      </c>
      <c r="AA73" s="37">
        <v>9.0200000000000002E-2</v>
      </c>
    </row>
    <row r="74" spans="1:27" x14ac:dyDescent="0.25">
      <c r="A74" s="9" t="s">
        <v>62</v>
      </c>
      <c r="B74" s="38">
        <v>2.7233999999999998</v>
      </c>
      <c r="C74" s="38">
        <v>9.8501999999999992</v>
      </c>
      <c r="D74" s="38">
        <v>100.0008</v>
      </c>
      <c r="E74" s="38">
        <v>0.99360000000000004</v>
      </c>
      <c r="F74" s="38">
        <v>0.23219999999999999</v>
      </c>
      <c r="G74" s="38" t="s">
        <v>110</v>
      </c>
      <c r="H74" s="10" t="s">
        <v>110</v>
      </c>
      <c r="I74" s="10" t="s">
        <v>110</v>
      </c>
      <c r="J74" s="10" t="s">
        <v>110</v>
      </c>
      <c r="K74" s="10" t="s">
        <v>110</v>
      </c>
      <c r="L74" s="10" t="s">
        <v>110</v>
      </c>
      <c r="M74" s="10" t="s">
        <v>110</v>
      </c>
      <c r="N74" s="10" t="s">
        <v>110</v>
      </c>
      <c r="O74" s="10" t="s">
        <v>110</v>
      </c>
      <c r="P74" s="10" t="s">
        <v>110</v>
      </c>
      <c r="Q74" s="10" t="s">
        <v>110</v>
      </c>
      <c r="R74" s="10" t="s">
        <v>110</v>
      </c>
      <c r="S74" s="10" t="s">
        <v>110</v>
      </c>
      <c r="T74" s="10" t="s">
        <v>110</v>
      </c>
      <c r="U74" s="10" t="s">
        <v>110</v>
      </c>
      <c r="V74" s="10" t="s">
        <v>110</v>
      </c>
      <c r="W74" s="10" t="s">
        <v>110</v>
      </c>
      <c r="X74" s="10" t="s">
        <v>110</v>
      </c>
      <c r="Y74" s="10" t="s">
        <v>110</v>
      </c>
      <c r="Z74" s="37">
        <v>9.0610999999999997</v>
      </c>
      <c r="AA74" s="37">
        <v>9.1499999999999998E-2</v>
      </c>
    </row>
    <row r="75" spans="1:27" x14ac:dyDescent="0.25">
      <c r="A75" s="9" t="s">
        <v>61</v>
      </c>
      <c r="B75" s="38">
        <v>2.6892</v>
      </c>
      <c r="C75" s="38">
        <v>9.8536999999999999</v>
      </c>
      <c r="D75" s="38">
        <v>100.0009</v>
      </c>
      <c r="E75" s="38">
        <v>1.2324999999999999</v>
      </c>
      <c r="F75" s="38">
        <v>0.36349999999999999</v>
      </c>
      <c r="G75" s="38">
        <v>0.1736</v>
      </c>
      <c r="H75" s="10">
        <v>7.0400000000000004E-2</v>
      </c>
      <c r="I75" s="10">
        <v>6.9199999999999998E-2</v>
      </c>
      <c r="J75" s="10">
        <v>5.7299999999999997E-2</v>
      </c>
      <c r="K75" s="10" t="s">
        <v>110</v>
      </c>
      <c r="L75" s="10">
        <v>3.39E-2</v>
      </c>
      <c r="M75" s="10" t="s">
        <v>110</v>
      </c>
      <c r="N75" s="10" t="s">
        <v>110</v>
      </c>
      <c r="O75" s="10">
        <v>2.5899999999999999E-2</v>
      </c>
      <c r="P75" s="10" t="s">
        <v>110</v>
      </c>
      <c r="Q75" s="10" t="s">
        <v>110</v>
      </c>
      <c r="R75" s="10" t="s">
        <v>110</v>
      </c>
      <c r="S75" s="10" t="s">
        <v>110</v>
      </c>
      <c r="T75" s="10" t="s">
        <v>110</v>
      </c>
      <c r="U75" s="10" t="s">
        <v>110</v>
      </c>
      <c r="V75" s="10" t="s">
        <v>110</v>
      </c>
      <c r="W75" s="10" t="s">
        <v>110</v>
      </c>
      <c r="X75" s="10" t="s">
        <v>110</v>
      </c>
      <c r="Y75" s="10" t="s">
        <v>110</v>
      </c>
      <c r="Z75" s="37">
        <v>8.8407</v>
      </c>
      <c r="AA75" s="37">
        <v>0.1089</v>
      </c>
    </row>
    <row r="76" spans="1:27" x14ac:dyDescent="0.25">
      <c r="A76" s="9" t="s">
        <v>63</v>
      </c>
      <c r="B76" s="38">
        <v>2.8508</v>
      </c>
      <c r="C76" s="38">
        <v>9.8234999999999992</v>
      </c>
      <c r="D76" s="38">
        <v>100.0009</v>
      </c>
      <c r="E76" s="38">
        <v>0.79490000000000005</v>
      </c>
      <c r="F76" s="38">
        <v>0.14749999999999999</v>
      </c>
      <c r="G76" s="38" t="s">
        <v>110</v>
      </c>
      <c r="H76" s="10" t="s">
        <v>110</v>
      </c>
      <c r="I76" s="10" t="s">
        <v>110</v>
      </c>
      <c r="J76" s="10" t="s">
        <v>110</v>
      </c>
      <c r="K76" s="10" t="s">
        <v>110</v>
      </c>
      <c r="L76" s="10" t="s">
        <v>110</v>
      </c>
      <c r="M76" s="10" t="s">
        <v>110</v>
      </c>
      <c r="N76" s="10" t="s">
        <v>110</v>
      </c>
      <c r="O76" s="10" t="s">
        <v>110</v>
      </c>
      <c r="P76" s="10" t="s">
        <v>110</v>
      </c>
      <c r="Q76" s="10" t="s">
        <v>110</v>
      </c>
      <c r="R76" s="10" t="s">
        <v>110</v>
      </c>
      <c r="S76" s="10" t="s">
        <v>110</v>
      </c>
      <c r="T76" s="10" t="s">
        <v>110</v>
      </c>
      <c r="U76" s="10" t="s">
        <v>110</v>
      </c>
      <c r="V76" s="10" t="s">
        <v>110</v>
      </c>
      <c r="W76" s="10" t="s">
        <v>110</v>
      </c>
      <c r="X76" s="10" t="s">
        <v>110</v>
      </c>
      <c r="Y76" s="10" t="s">
        <v>110</v>
      </c>
      <c r="Z76" s="37">
        <v>9.1120999999999999</v>
      </c>
      <c r="AA76" s="37">
        <v>6.4399999999999999E-2</v>
      </c>
    </row>
    <row r="77" spans="1:27" x14ac:dyDescent="0.25">
      <c r="A77" s="9" t="s">
        <v>64</v>
      </c>
      <c r="B77" s="38">
        <v>2.2241</v>
      </c>
      <c r="C77" s="38">
        <v>9.9553999999999991</v>
      </c>
      <c r="D77" s="38">
        <v>100.00020000000001</v>
      </c>
      <c r="E77" s="38">
        <v>0.36509999999999998</v>
      </c>
      <c r="F77" s="38" t="s">
        <v>110</v>
      </c>
      <c r="G77" s="38" t="s">
        <v>110</v>
      </c>
      <c r="H77" s="10" t="s">
        <v>110</v>
      </c>
      <c r="I77" s="10" t="s">
        <v>110</v>
      </c>
      <c r="J77" s="10" t="s">
        <v>110</v>
      </c>
      <c r="K77" s="10" t="s">
        <v>110</v>
      </c>
      <c r="L77" s="10" t="s">
        <v>110</v>
      </c>
      <c r="M77" s="10" t="s">
        <v>110</v>
      </c>
      <c r="N77" s="10" t="s">
        <v>110</v>
      </c>
      <c r="O77" s="10" t="s">
        <v>110</v>
      </c>
      <c r="P77" s="10" t="s">
        <v>110</v>
      </c>
      <c r="Q77" s="10" t="s">
        <v>110</v>
      </c>
      <c r="R77" s="10" t="s">
        <v>110</v>
      </c>
      <c r="S77" s="10" t="s">
        <v>110</v>
      </c>
      <c r="T77" s="10" t="s">
        <v>110</v>
      </c>
      <c r="U77" s="10" t="s">
        <v>110</v>
      </c>
      <c r="V77" s="10" t="s">
        <v>110</v>
      </c>
      <c r="W77" s="10" t="s">
        <v>110</v>
      </c>
      <c r="X77" s="10" t="s">
        <v>110</v>
      </c>
      <c r="Y77" s="10" t="s">
        <v>110</v>
      </c>
      <c r="Z77" s="37">
        <v>7.0244</v>
      </c>
      <c r="AA77" s="37" t="s">
        <v>110</v>
      </c>
    </row>
    <row r="78" spans="1:27" x14ac:dyDescent="0.25">
      <c r="A78" s="9" t="s">
        <v>65</v>
      </c>
      <c r="B78" s="38">
        <v>2.6221999999999999</v>
      </c>
      <c r="C78" s="38">
        <v>9.8681999999999999</v>
      </c>
      <c r="D78" s="38">
        <v>100.0008</v>
      </c>
      <c r="E78" s="38">
        <v>1.1601999999999999</v>
      </c>
      <c r="F78" s="38">
        <v>0.28399999999999997</v>
      </c>
      <c r="G78" s="38">
        <v>0.1229</v>
      </c>
      <c r="H78" s="10" t="s">
        <v>110</v>
      </c>
      <c r="I78" s="10">
        <v>7.9299999999999995E-2</v>
      </c>
      <c r="J78" s="10">
        <v>6.1600000000000002E-2</v>
      </c>
      <c r="K78" s="10" t="s">
        <v>110</v>
      </c>
      <c r="L78" s="10" t="s">
        <v>110</v>
      </c>
      <c r="M78" s="10">
        <v>3.7499999999999999E-2</v>
      </c>
      <c r="N78" s="10" t="s">
        <v>110</v>
      </c>
      <c r="O78" s="10" t="s">
        <v>110</v>
      </c>
      <c r="P78" s="10" t="s">
        <v>110</v>
      </c>
      <c r="Q78" s="10" t="s">
        <v>110</v>
      </c>
      <c r="R78" s="10">
        <v>4.3200000000000002E-2</v>
      </c>
      <c r="S78" s="10" t="s">
        <v>110</v>
      </c>
      <c r="T78" s="10">
        <v>2.6200000000000001E-2</v>
      </c>
      <c r="U78" s="10">
        <v>3.49E-2</v>
      </c>
      <c r="V78" s="10" t="s">
        <v>110</v>
      </c>
      <c r="W78" s="10" t="s">
        <v>110</v>
      </c>
      <c r="X78" s="10">
        <v>3.9100000000000003E-2</v>
      </c>
      <c r="Y78" s="10" t="s">
        <v>110</v>
      </c>
      <c r="Z78" s="37">
        <v>9.0174000000000003</v>
      </c>
      <c r="AA78" s="37">
        <v>0.1186</v>
      </c>
    </row>
    <row r="79" spans="1:27" x14ac:dyDescent="0.25">
      <c r="A79" s="9" t="s">
        <v>66</v>
      </c>
      <c r="B79" s="38">
        <v>2.9380999999999999</v>
      </c>
      <c r="C79" s="38">
        <v>9.8047000000000004</v>
      </c>
      <c r="D79" s="38">
        <v>100.001</v>
      </c>
      <c r="E79" s="38" t="s">
        <v>110</v>
      </c>
      <c r="F79" s="38" t="s">
        <v>110</v>
      </c>
      <c r="G79" s="38">
        <v>0.1188</v>
      </c>
      <c r="H79" s="10" t="s">
        <v>110</v>
      </c>
      <c r="I79" s="10" t="s">
        <v>110</v>
      </c>
      <c r="J79" s="10" t="s">
        <v>110</v>
      </c>
      <c r="K79" s="10" t="s">
        <v>110</v>
      </c>
      <c r="L79" s="10" t="s">
        <v>110</v>
      </c>
      <c r="M79" s="10" t="s">
        <v>110</v>
      </c>
      <c r="N79" s="10" t="s">
        <v>110</v>
      </c>
      <c r="O79" s="10" t="s">
        <v>110</v>
      </c>
      <c r="P79" s="10" t="s">
        <v>110</v>
      </c>
      <c r="Q79" s="10" t="s">
        <v>110</v>
      </c>
      <c r="R79" s="10" t="s">
        <v>110</v>
      </c>
      <c r="S79" s="10" t="s">
        <v>110</v>
      </c>
      <c r="T79" s="10" t="s">
        <v>110</v>
      </c>
      <c r="U79" s="10" t="s">
        <v>110</v>
      </c>
      <c r="V79" s="10" t="s">
        <v>110</v>
      </c>
      <c r="W79" s="10" t="s">
        <v>110</v>
      </c>
      <c r="X79" s="10" t="s">
        <v>110</v>
      </c>
      <c r="Y79" s="10" t="s">
        <v>110</v>
      </c>
      <c r="Z79" s="37">
        <v>9.1974</v>
      </c>
      <c r="AA79" s="37" t="s">
        <v>110</v>
      </c>
    </row>
    <row r="80" spans="1:27" x14ac:dyDescent="0.25">
      <c r="A80" s="9" t="s">
        <v>67</v>
      </c>
      <c r="B80" s="38">
        <v>2.6335000000000002</v>
      </c>
      <c r="C80" s="38">
        <v>9.8657000000000004</v>
      </c>
      <c r="D80" s="38">
        <v>100.0008</v>
      </c>
      <c r="E80" s="38">
        <v>1.4137</v>
      </c>
      <c r="F80" s="38">
        <v>0.44130000000000003</v>
      </c>
      <c r="G80" s="38">
        <v>0.1943</v>
      </c>
      <c r="H80" s="10">
        <v>9.8500000000000004E-2</v>
      </c>
      <c r="I80" s="10">
        <v>9.3399999999999997E-2</v>
      </c>
      <c r="J80" s="10">
        <v>7.3400000000000007E-2</v>
      </c>
      <c r="K80" s="10">
        <v>7.0800000000000002E-2</v>
      </c>
      <c r="L80" s="10">
        <v>4.7399999999999998E-2</v>
      </c>
      <c r="M80" s="10">
        <v>4.2099999999999999E-2</v>
      </c>
      <c r="N80" s="10">
        <v>3.9600000000000003E-2</v>
      </c>
      <c r="O80" s="10">
        <v>4.2799999999999998E-2</v>
      </c>
      <c r="P80" s="10">
        <v>2.93E-2</v>
      </c>
      <c r="Q80" s="10">
        <v>1.8800000000000001E-2</v>
      </c>
      <c r="R80" s="10" t="s">
        <v>110</v>
      </c>
      <c r="S80" s="10">
        <v>2.3800000000000002E-2</v>
      </c>
      <c r="T80" s="10">
        <v>2.1999999999999999E-2</v>
      </c>
      <c r="U80" s="10">
        <v>2.4199999999999999E-2</v>
      </c>
      <c r="V80" s="10">
        <v>2.06E-2</v>
      </c>
      <c r="W80" s="10">
        <v>1.6899999999999998E-2</v>
      </c>
      <c r="X80" s="10" t="s">
        <v>110</v>
      </c>
      <c r="Y80" s="10">
        <v>1.4999999999999999E-2</v>
      </c>
      <c r="Z80" s="37">
        <v>9.0640000000000001</v>
      </c>
      <c r="AA80" s="37">
        <v>0.1439</v>
      </c>
    </row>
    <row r="81" spans="1:27" x14ac:dyDescent="0.25">
      <c r="A81" s="9" t="s">
        <v>68</v>
      </c>
      <c r="B81" s="38">
        <v>2.7240000000000002</v>
      </c>
      <c r="C81" s="38">
        <v>9.8476999999999997</v>
      </c>
      <c r="D81" s="38">
        <v>100.0009</v>
      </c>
      <c r="E81" s="38">
        <v>1.5266999999999999</v>
      </c>
      <c r="F81" s="38">
        <v>0.41560000000000002</v>
      </c>
      <c r="G81" s="38">
        <v>0.153</v>
      </c>
      <c r="H81" s="10" t="s">
        <v>110</v>
      </c>
      <c r="I81" s="10" t="s">
        <v>110</v>
      </c>
      <c r="J81" s="10" t="s">
        <v>110</v>
      </c>
      <c r="K81" s="10" t="s">
        <v>110</v>
      </c>
      <c r="L81" s="10" t="s">
        <v>110</v>
      </c>
      <c r="M81" s="10" t="s">
        <v>110</v>
      </c>
      <c r="N81" s="10" t="s">
        <v>110</v>
      </c>
      <c r="O81" s="10" t="s">
        <v>110</v>
      </c>
      <c r="P81" s="10" t="s">
        <v>110</v>
      </c>
      <c r="Q81" s="10" t="s">
        <v>110</v>
      </c>
      <c r="R81" s="10" t="s">
        <v>110</v>
      </c>
      <c r="S81" s="10" t="s">
        <v>110</v>
      </c>
      <c r="T81" s="10" t="s">
        <v>110</v>
      </c>
      <c r="U81" s="10" t="s">
        <v>110</v>
      </c>
      <c r="V81" s="10" t="s">
        <v>110</v>
      </c>
      <c r="W81" s="10" t="s">
        <v>110</v>
      </c>
      <c r="X81" s="10" t="s">
        <v>110</v>
      </c>
      <c r="Y81" s="10" t="s">
        <v>110</v>
      </c>
      <c r="Z81" s="37">
        <v>8.9936000000000007</v>
      </c>
      <c r="AA81" s="37">
        <v>0.1172</v>
      </c>
    </row>
    <row r="82" spans="1:27" x14ac:dyDescent="0.25">
      <c r="A82" s="9" t="s">
        <v>137</v>
      </c>
      <c r="B82" s="38">
        <v>20</v>
      </c>
      <c r="C82" s="38">
        <v>20</v>
      </c>
      <c r="D82" s="38" t="s">
        <v>110</v>
      </c>
      <c r="E82" s="38">
        <v>20</v>
      </c>
      <c r="F82" s="38">
        <v>20</v>
      </c>
      <c r="G82" s="38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10">
        <v>20</v>
      </c>
      <c r="V82" s="10">
        <v>20</v>
      </c>
      <c r="W82" s="10">
        <v>20</v>
      </c>
      <c r="X82" s="10">
        <v>20</v>
      </c>
      <c r="Y82" s="10">
        <v>20</v>
      </c>
      <c r="Z82" s="37">
        <v>20</v>
      </c>
      <c r="AA82" s="37">
        <v>20</v>
      </c>
    </row>
    <row r="83" spans="1:27" x14ac:dyDescent="0.25">
      <c r="A83" s="9" t="s">
        <v>69</v>
      </c>
      <c r="B83" s="38">
        <v>2.5872999999999999</v>
      </c>
      <c r="C83" s="38">
        <v>9.8719000000000001</v>
      </c>
      <c r="D83" s="38">
        <v>100.00109999999999</v>
      </c>
      <c r="E83" s="38">
        <v>1.4342999999999999</v>
      </c>
      <c r="F83" s="38">
        <v>0.48010000000000003</v>
      </c>
      <c r="G83" s="38" t="s">
        <v>110</v>
      </c>
      <c r="H83" s="10" t="s">
        <v>110</v>
      </c>
      <c r="I83" s="10" t="s">
        <v>110</v>
      </c>
      <c r="J83" s="10" t="s">
        <v>110</v>
      </c>
      <c r="K83" s="10" t="s">
        <v>110</v>
      </c>
      <c r="L83" s="10" t="s">
        <v>110</v>
      </c>
      <c r="M83" s="10" t="s">
        <v>110</v>
      </c>
      <c r="N83" s="10" t="s">
        <v>110</v>
      </c>
      <c r="O83" s="10" t="s">
        <v>110</v>
      </c>
      <c r="P83" s="10" t="s">
        <v>110</v>
      </c>
      <c r="Q83" s="10" t="s">
        <v>110</v>
      </c>
      <c r="R83" s="10" t="s">
        <v>110</v>
      </c>
      <c r="S83" s="10" t="s">
        <v>110</v>
      </c>
      <c r="T83" s="10" t="s">
        <v>110</v>
      </c>
      <c r="U83" s="10" t="s">
        <v>110</v>
      </c>
      <c r="V83" s="10" t="s">
        <v>110</v>
      </c>
      <c r="W83" s="10" t="s">
        <v>110</v>
      </c>
      <c r="X83" s="10" t="s">
        <v>110</v>
      </c>
      <c r="Y83" s="10" t="s">
        <v>110</v>
      </c>
      <c r="Z83" s="37">
        <v>9.1759000000000004</v>
      </c>
      <c r="AA83" s="37" t="s">
        <v>110</v>
      </c>
    </row>
    <row r="84" spans="1:27" x14ac:dyDescent="0.25">
      <c r="A84" s="9" t="s">
        <v>71</v>
      </c>
      <c r="B84" s="38">
        <v>2.7004000000000001</v>
      </c>
      <c r="C84" s="38">
        <v>9.8552</v>
      </c>
      <c r="D84" s="38">
        <v>100.00069999999999</v>
      </c>
      <c r="E84" s="38">
        <v>2.0415999999999999</v>
      </c>
      <c r="F84" s="38">
        <v>0.72399999999999998</v>
      </c>
      <c r="G84" s="38">
        <v>0.28820000000000001</v>
      </c>
      <c r="H84" s="10">
        <v>0.13739999999999999</v>
      </c>
      <c r="I84" s="10">
        <v>0.1118</v>
      </c>
      <c r="J84" s="10">
        <v>8.8999999999999996E-2</v>
      </c>
      <c r="K84" s="10">
        <v>8.4699999999999998E-2</v>
      </c>
      <c r="L84" s="10">
        <v>6.2600000000000003E-2</v>
      </c>
      <c r="M84" s="10">
        <v>5.3199999999999997E-2</v>
      </c>
      <c r="N84" s="10">
        <v>4.4299999999999999E-2</v>
      </c>
      <c r="O84" s="10" t="s">
        <v>110</v>
      </c>
      <c r="P84" s="10">
        <v>4.41E-2</v>
      </c>
      <c r="Q84" s="10" t="s">
        <v>110</v>
      </c>
      <c r="R84" s="10" t="s">
        <v>110</v>
      </c>
      <c r="S84" s="10">
        <v>2.5499999999999998E-2</v>
      </c>
      <c r="T84" s="10">
        <v>3.3500000000000002E-2</v>
      </c>
      <c r="U84" s="10" t="s">
        <v>110</v>
      </c>
      <c r="V84" s="10" t="s">
        <v>110</v>
      </c>
      <c r="W84" s="10">
        <v>2.1100000000000001E-2</v>
      </c>
      <c r="X84" s="10" t="s">
        <v>110</v>
      </c>
      <c r="Y84" s="10" t="s">
        <v>110</v>
      </c>
      <c r="Z84" s="37">
        <v>8.8003999999999998</v>
      </c>
      <c r="AA84" s="37">
        <v>0.16009999999999999</v>
      </c>
    </row>
    <row r="85" spans="1:27" x14ac:dyDescent="0.25">
      <c r="A85" s="9" t="s">
        <v>70</v>
      </c>
      <c r="B85" s="38">
        <v>2.4289999999999998</v>
      </c>
      <c r="C85" s="38">
        <v>9.9077999999999999</v>
      </c>
      <c r="D85" s="38">
        <v>100.00069999999999</v>
      </c>
      <c r="E85" s="38">
        <v>1.1181000000000001</v>
      </c>
      <c r="F85" s="38">
        <v>0.29780000000000001</v>
      </c>
      <c r="G85" s="38">
        <v>0.1431</v>
      </c>
      <c r="H85" s="10">
        <v>7.9100000000000004E-2</v>
      </c>
      <c r="I85" s="10">
        <v>5.7299999999999997E-2</v>
      </c>
      <c r="J85" s="10">
        <v>5.8799999999999998E-2</v>
      </c>
      <c r="K85" s="10">
        <v>5.1999999999999998E-2</v>
      </c>
      <c r="L85" s="10">
        <v>3.9800000000000002E-2</v>
      </c>
      <c r="M85" s="10">
        <v>3.27E-2</v>
      </c>
      <c r="N85" s="10">
        <v>3.3799999999999997E-2</v>
      </c>
      <c r="O85" s="10">
        <v>2.5000000000000001E-2</v>
      </c>
      <c r="P85" s="10">
        <v>2.24E-2</v>
      </c>
      <c r="Q85" s="10">
        <v>2.07E-2</v>
      </c>
      <c r="R85" s="10">
        <v>2.7799999999999998E-2</v>
      </c>
      <c r="S85" s="10">
        <v>2.3099999999999999E-2</v>
      </c>
      <c r="T85" s="10">
        <v>1.77E-2</v>
      </c>
      <c r="U85" s="10" t="s">
        <v>110</v>
      </c>
      <c r="V85" s="10">
        <v>1.7999999999999999E-2</v>
      </c>
      <c r="W85" s="10">
        <v>1.54E-2</v>
      </c>
      <c r="X85" s="10">
        <v>0.02</v>
      </c>
      <c r="Y85" s="10" t="s">
        <v>110</v>
      </c>
      <c r="Z85" s="37">
        <v>9.3084000000000007</v>
      </c>
      <c r="AA85" s="37">
        <v>0.12429999999999999</v>
      </c>
    </row>
    <row r="86" spans="1:27" x14ac:dyDescent="0.25">
      <c r="A86" s="9" t="s">
        <v>72</v>
      </c>
      <c r="B86" s="38">
        <v>2.6633</v>
      </c>
      <c r="C86" s="38">
        <v>9.8667999999999996</v>
      </c>
      <c r="D86" s="38">
        <v>100.00060000000001</v>
      </c>
      <c r="E86" s="38">
        <v>0.71699999999999997</v>
      </c>
      <c r="F86" s="38" t="s">
        <v>110</v>
      </c>
      <c r="G86" s="38" t="s">
        <v>110</v>
      </c>
      <c r="H86" s="10" t="s">
        <v>110</v>
      </c>
      <c r="I86" s="10" t="s">
        <v>110</v>
      </c>
      <c r="J86" s="10" t="s">
        <v>110</v>
      </c>
      <c r="K86" s="10" t="s">
        <v>110</v>
      </c>
      <c r="L86" s="10" t="s">
        <v>110</v>
      </c>
      <c r="M86" s="10" t="s">
        <v>110</v>
      </c>
      <c r="N86" s="10" t="s">
        <v>110</v>
      </c>
      <c r="O86" s="10" t="s">
        <v>110</v>
      </c>
      <c r="P86" s="10" t="s">
        <v>110</v>
      </c>
      <c r="Q86" s="10" t="s">
        <v>110</v>
      </c>
      <c r="R86" s="10" t="s">
        <v>110</v>
      </c>
      <c r="S86" s="10" t="s">
        <v>110</v>
      </c>
      <c r="T86" s="10" t="s">
        <v>110</v>
      </c>
      <c r="U86" s="10" t="s">
        <v>110</v>
      </c>
      <c r="V86" s="10" t="s">
        <v>110</v>
      </c>
      <c r="W86" s="10" t="s">
        <v>110</v>
      </c>
      <c r="X86" s="10" t="s">
        <v>110</v>
      </c>
      <c r="Y86" s="10" t="s">
        <v>110</v>
      </c>
      <c r="Z86" s="37">
        <v>9.3789999999999996</v>
      </c>
      <c r="AA86" s="37" t="s">
        <v>110</v>
      </c>
    </row>
    <row r="87" spans="1:27" x14ac:dyDescent="0.25">
      <c r="A87" s="9" t="s">
        <v>73</v>
      </c>
      <c r="B87" s="38">
        <v>1.9293</v>
      </c>
      <c r="C87" s="38">
        <v>10.0146</v>
      </c>
      <c r="D87" s="38">
        <v>99.999899999999997</v>
      </c>
      <c r="E87" s="38" t="s">
        <v>110</v>
      </c>
      <c r="F87" s="38" t="s">
        <v>110</v>
      </c>
      <c r="G87" s="38" t="s">
        <v>110</v>
      </c>
      <c r="H87" s="10" t="s">
        <v>110</v>
      </c>
      <c r="I87" s="10" t="s">
        <v>110</v>
      </c>
      <c r="J87" s="10" t="s">
        <v>110</v>
      </c>
      <c r="K87" s="10" t="s">
        <v>110</v>
      </c>
      <c r="L87" s="10" t="s">
        <v>110</v>
      </c>
      <c r="M87" s="10" t="s">
        <v>110</v>
      </c>
      <c r="N87" s="10" t="s">
        <v>110</v>
      </c>
      <c r="O87" s="10" t="s">
        <v>110</v>
      </c>
      <c r="P87" s="10" t="s">
        <v>110</v>
      </c>
      <c r="Q87" s="10" t="s">
        <v>110</v>
      </c>
      <c r="R87" s="10" t="s">
        <v>110</v>
      </c>
      <c r="S87" s="10" t="s">
        <v>110</v>
      </c>
      <c r="T87" s="10" t="s">
        <v>110</v>
      </c>
      <c r="U87" s="10" t="s">
        <v>110</v>
      </c>
      <c r="V87" s="10" t="s">
        <v>110</v>
      </c>
      <c r="W87" s="10" t="s">
        <v>110</v>
      </c>
      <c r="X87" s="10" t="s">
        <v>110</v>
      </c>
      <c r="Y87" s="10" t="s">
        <v>110</v>
      </c>
      <c r="Z87" s="37">
        <v>8.8971</v>
      </c>
      <c r="AA87" s="37" t="s">
        <v>110</v>
      </c>
    </row>
    <row r="88" spans="1:27" x14ac:dyDescent="0.25">
      <c r="A88" s="9" t="s">
        <v>74</v>
      </c>
      <c r="B88" s="38">
        <v>1.8338000000000001</v>
      </c>
      <c r="C88" s="38">
        <v>10.0344</v>
      </c>
      <c r="D88" s="38">
        <v>99.999799999999993</v>
      </c>
      <c r="E88" s="38" t="s">
        <v>110</v>
      </c>
      <c r="F88" s="38" t="s">
        <v>110</v>
      </c>
      <c r="G88" s="38" t="s">
        <v>110</v>
      </c>
      <c r="H88" s="10" t="s">
        <v>110</v>
      </c>
      <c r="I88" s="10" t="s">
        <v>110</v>
      </c>
      <c r="J88" s="10" t="s">
        <v>110</v>
      </c>
      <c r="K88" s="10" t="s">
        <v>110</v>
      </c>
      <c r="L88" s="10" t="s">
        <v>110</v>
      </c>
      <c r="M88" s="10" t="s">
        <v>110</v>
      </c>
      <c r="N88" s="10" t="s">
        <v>110</v>
      </c>
      <c r="O88" s="10" t="s">
        <v>110</v>
      </c>
      <c r="P88" s="10" t="s">
        <v>110</v>
      </c>
      <c r="Q88" s="10" t="s">
        <v>110</v>
      </c>
      <c r="R88" s="10" t="s">
        <v>110</v>
      </c>
      <c r="S88" s="10" t="s">
        <v>110</v>
      </c>
      <c r="T88" s="10" t="s">
        <v>110</v>
      </c>
      <c r="U88" s="10" t="s">
        <v>110</v>
      </c>
      <c r="V88" s="10" t="s">
        <v>110</v>
      </c>
      <c r="W88" s="10" t="s">
        <v>110</v>
      </c>
      <c r="X88" s="10" t="s">
        <v>110</v>
      </c>
      <c r="Y88" s="10" t="s">
        <v>110</v>
      </c>
      <c r="Z88" s="37">
        <v>8.1789000000000005</v>
      </c>
      <c r="AA88" s="37" t="s">
        <v>110</v>
      </c>
    </row>
    <row r="89" spans="1:27" x14ac:dyDescent="0.25">
      <c r="A89" s="9" t="s">
        <v>75</v>
      </c>
      <c r="B89" s="38">
        <v>2.4378000000000002</v>
      </c>
      <c r="C89" s="38">
        <v>9.9092000000000002</v>
      </c>
      <c r="D89" s="38">
        <v>100.0005</v>
      </c>
      <c r="E89" s="38">
        <v>3.0619999999999998</v>
      </c>
      <c r="F89" s="38">
        <v>0.75039999999999996</v>
      </c>
      <c r="G89" s="38">
        <v>0.35320000000000001</v>
      </c>
      <c r="H89" s="10">
        <v>0.186</v>
      </c>
      <c r="I89" s="10">
        <v>0.1794</v>
      </c>
      <c r="J89" s="10">
        <v>0.12959999999999999</v>
      </c>
      <c r="K89" s="10">
        <v>0.1381</v>
      </c>
      <c r="L89" s="10">
        <v>8.8599999999999998E-2</v>
      </c>
      <c r="M89" s="10">
        <v>7.8899999999999998E-2</v>
      </c>
      <c r="N89" s="10">
        <v>6.7500000000000004E-2</v>
      </c>
      <c r="O89" s="10">
        <v>5.0200000000000002E-2</v>
      </c>
      <c r="P89" s="10">
        <v>4.1399999999999999E-2</v>
      </c>
      <c r="Q89" s="10">
        <v>2.87E-2</v>
      </c>
      <c r="R89" s="10">
        <v>4.7300000000000002E-2</v>
      </c>
      <c r="S89" s="10">
        <v>4.0500000000000001E-2</v>
      </c>
      <c r="T89" s="10">
        <v>3.6600000000000001E-2</v>
      </c>
      <c r="U89" s="10">
        <v>4.2900000000000001E-2</v>
      </c>
      <c r="V89" s="10">
        <v>3.2099999999999997E-2</v>
      </c>
      <c r="W89" s="10" t="s">
        <v>110</v>
      </c>
      <c r="X89" s="10" t="s">
        <v>110</v>
      </c>
      <c r="Y89" s="10">
        <v>2.4299999999999999E-2</v>
      </c>
      <c r="Z89" s="37">
        <v>9.5050000000000008</v>
      </c>
      <c r="AA89" s="37">
        <v>0.32050000000000001</v>
      </c>
    </row>
    <row r="90" spans="1:27" x14ac:dyDescent="0.25">
      <c r="A90" s="9" t="s">
        <v>76</v>
      </c>
      <c r="B90" s="38">
        <v>2.9626999999999999</v>
      </c>
      <c r="C90" s="38">
        <v>9.7995000000000001</v>
      </c>
      <c r="D90" s="38">
        <v>100.00109999999999</v>
      </c>
      <c r="E90" s="38">
        <v>4.0138999999999996</v>
      </c>
      <c r="F90" s="38">
        <v>0.86450000000000005</v>
      </c>
      <c r="G90" s="38">
        <v>0.38919999999999999</v>
      </c>
      <c r="H90" s="10">
        <v>0.188</v>
      </c>
      <c r="I90" s="10">
        <v>0.13420000000000001</v>
      </c>
      <c r="J90" s="10">
        <v>0.10390000000000001</v>
      </c>
      <c r="K90" s="10">
        <v>0.11</v>
      </c>
      <c r="L90" s="10">
        <v>6.4500000000000002E-2</v>
      </c>
      <c r="M90" s="10">
        <v>5.16E-2</v>
      </c>
      <c r="N90" s="10">
        <v>4.6600000000000003E-2</v>
      </c>
      <c r="O90" s="10">
        <v>2.9499999999999998E-2</v>
      </c>
      <c r="P90" s="10">
        <v>3.3500000000000002E-2</v>
      </c>
      <c r="Q90" s="10">
        <v>3.5999999999999997E-2</v>
      </c>
      <c r="R90" s="10" t="s">
        <v>110</v>
      </c>
      <c r="S90" s="10" t="s">
        <v>110</v>
      </c>
      <c r="T90" s="10" t="s">
        <v>110</v>
      </c>
      <c r="U90" s="10" t="s">
        <v>110</v>
      </c>
      <c r="V90" s="10">
        <v>2.1000000000000001E-2</v>
      </c>
      <c r="W90" s="10">
        <v>1.54E-2</v>
      </c>
      <c r="X90" s="10" t="s">
        <v>110</v>
      </c>
      <c r="Y90" s="10" t="s">
        <v>110</v>
      </c>
      <c r="Z90" s="37">
        <v>8.7210000000000001</v>
      </c>
      <c r="AA90" s="37">
        <v>0.28739999999999999</v>
      </c>
    </row>
    <row r="91" spans="1:27" x14ac:dyDescent="0.25">
      <c r="A91" s="9" t="s">
        <v>77</v>
      </c>
      <c r="B91" s="38">
        <v>2.1795</v>
      </c>
      <c r="C91" s="38">
        <v>9.9625000000000004</v>
      </c>
      <c r="D91" s="38">
        <v>100.00020000000001</v>
      </c>
      <c r="E91" s="38">
        <v>2.5409000000000002</v>
      </c>
      <c r="F91" s="38">
        <v>0.43590000000000001</v>
      </c>
      <c r="G91" s="38">
        <v>0.21149999999999999</v>
      </c>
      <c r="H91" s="10">
        <v>0.1071</v>
      </c>
      <c r="I91" s="10">
        <v>9.8599999999999993E-2</v>
      </c>
      <c r="J91" s="10">
        <v>6.8900000000000003E-2</v>
      </c>
      <c r="K91" s="10">
        <v>8.0199999999999994E-2</v>
      </c>
      <c r="L91" s="10" t="s">
        <v>110</v>
      </c>
      <c r="M91" s="10">
        <v>4.5999999999999999E-2</v>
      </c>
      <c r="N91" s="10" t="s">
        <v>110</v>
      </c>
      <c r="O91" s="10">
        <v>2.9399999999999999E-2</v>
      </c>
      <c r="P91" s="10" t="s">
        <v>110</v>
      </c>
      <c r="Q91" s="10" t="s">
        <v>110</v>
      </c>
      <c r="R91" s="10" t="s">
        <v>110</v>
      </c>
      <c r="S91" s="10" t="s">
        <v>110</v>
      </c>
      <c r="T91" s="10">
        <v>2.8899999999999999E-2</v>
      </c>
      <c r="U91" s="10" t="s">
        <v>110</v>
      </c>
      <c r="V91" s="10" t="s">
        <v>110</v>
      </c>
      <c r="W91" s="10" t="s">
        <v>110</v>
      </c>
      <c r="X91" s="10" t="s">
        <v>110</v>
      </c>
      <c r="Y91" s="10" t="s">
        <v>110</v>
      </c>
      <c r="Z91" s="37">
        <v>9.5067000000000004</v>
      </c>
      <c r="AA91" s="37">
        <v>0.28460000000000002</v>
      </c>
    </row>
    <row r="92" spans="1:27" x14ac:dyDescent="0.25">
      <c r="A92" s="9" t="s">
        <v>78</v>
      </c>
      <c r="B92" s="38">
        <v>2.39</v>
      </c>
      <c r="C92" s="38">
        <v>9.9184000000000001</v>
      </c>
      <c r="D92" s="38">
        <v>100.0005</v>
      </c>
      <c r="E92" s="38">
        <v>3.5924</v>
      </c>
      <c r="F92" s="38">
        <v>0.71309999999999996</v>
      </c>
      <c r="G92" s="38">
        <v>0.29820000000000002</v>
      </c>
      <c r="H92" s="10">
        <v>0.15959999999999999</v>
      </c>
      <c r="I92" s="10">
        <v>0.13569999999999999</v>
      </c>
      <c r="J92" s="10">
        <v>0.10390000000000001</v>
      </c>
      <c r="K92" s="10">
        <v>0.1171</v>
      </c>
      <c r="L92" s="10">
        <v>6.83E-2</v>
      </c>
      <c r="M92" s="10">
        <v>6.7400000000000002E-2</v>
      </c>
      <c r="N92" s="10">
        <v>5.9700000000000003E-2</v>
      </c>
      <c r="O92" s="10">
        <v>4.2200000000000001E-2</v>
      </c>
      <c r="P92" s="10" t="s">
        <v>110</v>
      </c>
      <c r="Q92" s="10">
        <v>2.52E-2</v>
      </c>
      <c r="R92" s="10">
        <v>2.9700000000000001E-2</v>
      </c>
      <c r="S92" s="10">
        <v>3.09E-2</v>
      </c>
      <c r="T92" s="10">
        <v>3.4099999999999998E-2</v>
      </c>
      <c r="U92" s="10">
        <v>2.9100000000000001E-2</v>
      </c>
      <c r="V92" s="10" t="s">
        <v>110</v>
      </c>
      <c r="W92" s="10" t="s">
        <v>110</v>
      </c>
      <c r="X92" s="10" t="s">
        <v>110</v>
      </c>
      <c r="Y92" s="10">
        <v>2.3E-2</v>
      </c>
      <c r="Z92" s="37">
        <v>9.7197999999999993</v>
      </c>
      <c r="AA92" s="37">
        <v>0.35449999999999998</v>
      </c>
    </row>
    <row r="93" spans="1:27" x14ac:dyDescent="0.25">
      <c r="A93" s="13"/>
    </row>
  </sheetData>
  <conditionalFormatting sqref="B15:AH15 B24:AH24 B47:AH47 B55:AH55">
    <cfRule type="cellIs" dxfId="8" priority="3" stopIfTrue="1" operator="greaterThan">
      <formula>3.8</formula>
    </cfRule>
  </conditionalFormatting>
  <conditionalFormatting sqref="B8:AH14 B16:AH23 B25:AH46 B48:AH54 B56:AH92">
    <cfRule type="cellIs" dxfId="7" priority="4" stopIfTrue="1" operator="greaterThan">
      <formula>2</formula>
    </cfRule>
  </conditionalFormatting>
  <conditionalFormatting sqref="B8:AH92">
    <cfRule type="cellIs" dxfId="6" priority="1" stopIfTrue="1" operator="equal">
      <formula>20</formula>
    </cfRule>
    <cfRule type="cellIs" dxfId="5" priority="2" stopIfTrue="1" operator="equal">
      <formula>"n.a./n.r."</formula>
    </cfRule>
    <cfRule type="cellIs" dxfId="4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6" sqref="D26"/>
    </sheetView>
  </sheetViews>
  <sheetFormatPr defaultRowHeight="15" x14ac:dyDescent="0.25"/>
  <cols>
    <col min="1" max="1" width="10.85546875" style="12" bestFit="1" customWidth="1"/>
    <col min="2" max="2" width="5.28515625" bestFit="1" customWidth="1"/>
    <col min="3" max="3" width="9" bestFit="1" customWidth="1"/>
    <col min="4" max="4" width="6.5703125" bestFit="1" customWidth="1"/>
    <col min="5" max="5" width="26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bestFit="1" customWidth="1"/>
  </cols>
  <sheetData>
    <row r="1" spans="1:13" x14ac:dyDescent="0.25">
      <c r="B1" t="s">
        <v>120</v>
      </c>
      <c r="C1" s="2" t="s">
        <v>121</v>
      </c>
      <c r="D1" s="2" t="s">
        <v>122</v>
      </c>
      <c r="E1" s="2" t="s">
        <v>123</v>
      </c>
      <c r="F1" t="s">
        <v>124</v>
      </c>
      <c r="G1" t="s">
        <v>125</v>
      </c>
      <c r="H1" t="s">
        <v>126</v>
      </c>
      <c r="I1" t="s">
        <v>124</v>
      </c>
      <c r="J1" t="s">
        <v>127</v>
      </c>
      <c r="K1" t="s">
        <v>123</v>
      </c>
      <c r="L1" t="s">
        <v>124</v>
      </c>
      <c r="M1" t="s">
        <v>89</v>
      </c>
    </row>
    <row r="2" spans="1:13" x14ac:dyDescent="0.25">
      <c r="B2" s="8" t="s">
        <v>128</v>
      </c>
      <c r="C2" t="s">
        <v>83</v>
      </c>
      <c r="D2" t="s">
        <v>129</v>
      </c>
      <c r="G2" t="s">
        <v>129</v>
      </c>
      <c r="J2" t="s">
        <v>129</v>
      </c>
      <c r="M2" t="s">
        <v>92</v>
      </c>
    </row>
    <row r="3" spans="1:13" x14ac:dyDescent="0.25">
      <c r="A3" s="12" t="s">
        <v>138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</row>
    <row r="4" spans="1:13" x14ac:dyDescent="0.25">
      <c r="A4" s="12" t="s">
        <v>266</v>
      </c>
      <c r="B4">
        <v>1</v>
      </c>
      <c r="C4">
        <v>1.65</v>
      </c>
      <c r="D4">
        <v>797</v>
      </c>
      <c r="E4" t="s">
        <v>284</v>
      </c>
      <c r="F4" t="s">
        <v>285</v>
      </c>
      <c r="G4">
        <v>734</v>
      </c>
      <c r="H4" t="s">
        <v>286</v>
      </c>
      <c r="I4" t="s">
        <v>285</v>
      </c>
      <c r="J4">
        <v>729</v>
      </c>
      <c r="K4" t="s">
        <v>287</v>
      </c>
      <c r="L4" t="s">
        <v>285</v>
      </c>
      <c r="M4">
        <v>12345.77</v>
      </c>
    </row>
    <row r="5" spans="1:13" x14ac:dyDescent="0.25">
      <c r="A5" s="12" t="s">
        <v>267</v>
      </c>
      <c r="B5">
        <v>2</v>
      </c>
      <c r="C5">
        <v>1.65</v>
      </c>
      <c r="D5">
        <v>876</v>
      </c>
      <c r="E5" t="s">
        <v>284</v>
      </c>
      <c r="F5" t="s">
        <v>285</v>
      </c>
      <c r="G5">
        <v>782</v>
      </c>
      <c r="H5" t="s">
        <v>288</v>
      </c>
      <c r="I5" t="s">
        <v>285</v>
      </c>
      <c r="J5">
        <v>779</v>
      </c>
      <c r="K5" t="s">
        <v>289</v>
      </c>
      <c r="L5" t="s">
        <v>285</v>
      </c>
      <c r="M5">
        <v>24224.918000000001</v>
      </c>
    </row>
    <row r="6" spans="1:13" x14ac:dyDescent="0.25">
      <c r="A6" s="10" t="s">
        <v>268</v>
      </c>
      <c r="B6">
        <v>1</v>
      </c>
      <c r="C6">
        <v>1.65</v>
      </c>
      <c r="D6">
        <v>843</v>
      </c>
      <c r="E6" t="s">
        <v>284</v>
      </c>
      <c r="F6" t="s">
        <v>285</v>
      </c>
      <c r="G6">
        <v>765</v>
      </c>
      <c r="H6" t="s">
        <v>288</v>
      </c>
      <c r="I6" t="s">
        <v>285</v>
      </c>
      <c r="J6">
        <v>755</v>
      </c>
      <c r="K6" t="s">
        <v>290</v>
      </c>
      <c r="L6" t="s">
        <v>285</v>
      </c>
      <c r="M6">
        <v>17256.795999999998</v>
      </c>
    </row>
    <row r="7" spans="1:13" x14ac:dyDescent="0.25">
      <c r="A7" s="10" t="s">
        <v>269</v>
      </c>
      <c r="B7">
        <v>1</v>
      </c>
      <c r="C7">
        <v>1.65</v>
      </c>
      <c r="D7">
        <v>870</v>
      </c>
      <c r="E7" t="s">
        <v>284</v>
      </c>
      <c r="F7" t="s">
        <v>285</v>
      </c>
      <c r="G7">
        <v>764</v>
      </c>
      <c r="H7" t="s">
        <v>289</v>
      </c>
      <c r="I7" t="s">
        <v>285</v>
      </c>
      <c r="J7">
        <v>762</v>
      </c>
      <c r="K7" t="s">
        <v>288</v>
      </c>
      <c r="L7" t="s">
        <v>285</v>
      </c>
      <c r="M7">
        <v>22111.705999999998</v>
      </c>
    </row>
    <row r="8" spans="1:13" x14ac:dyDescent="0.25">
      <c r="A8" s="10" t="s">
        <v>270</v>
      </c>
      <c r="B8">
        <v>1</v>
      </c>
      <c r="C8">
        <v>1.65</v>
      </c>
      <c r="D8">
        <v>866</v>
      </c>
      <c r="E8" t="s">
        <v>284</v>
      </c>
      <c r="F8" t="s">
        <v>285</v>
      </c>
      <c r="G8">
        <v>786</v>
      </c>
      <c r="H8" t="s">
        <v>289</v>
      </c>
      <c r="I8" t="s">
        <v>285</v>
      </c>
      <c r="J8">
        <v>783</v>
      </c>
      <c r="K8" t="s">
        <v>287</v>
      </c>
      <c r="L8" t="s">
        <v>285</v>
      </c>
      <c r="M8">
        <v>19118.493999999999</v>
      </c>
    </row>
    <row r="9" spans="1:13" x14ac:dyDescent="0.25">
      <c r="A9" s="10">
        <v>63</v>
      </c>
      <c r="B9">
        <v>1</v>
      </c>
      <c r="C9">
        <v>1.65</v>
      </c>
      <c r="D9">
        <v>909</v>
      </c>
      <c r="E9" t="s">
        <v>284</v>
      </c>
      <c r="F9" t="s">
        <v>285</v>
      </c>
      <c r="G9">
        <v>822</v>
      </c>
      <c r="H9" t="s">
        <v>288</v>
      </c>
      <c r="I9" t="s">
        <v>285</v>
      </c>
      <c r="J9">
        <v>814</v>
      </c>
      <c r="K9" t="s">
        <v>289</v>
      </c>
      <c r="L9" t="s">
        <v>285</v>
      </c>
      <c r="M9">
        <v>49367.919000000002</v>
      </c>
    </row>
    <row r="10" spans="1:13" x14ac:dyDescent="0.25">
      <c r="A10" s="10">
        <v>63</v>
      </c>
      <c r="B10">
        <v>19</v>
      </c>
      <c r="C10">
        <v>9.77</v>
      </c>
      <c r="D10">
        <v>819</v>
      </c>
      <c r="E10" t="s">
        <v>291</v>
      </c>
      <c r="F10" t="s">
        <v>285</v>
      </c>
      <c r="G10">
        <v>815</v>
      </c>
      <c r="H10" t="s">
        <v>292</v>
      </c>
      <c r="I10" t="s">
        <v>285</v>
      </c>
      <c r="J10">
        <v>734</v>
      </c>
      <c r="K10" t="s">
        <v>293</v>
      </c>
      <c r="L10" t="s">
        <v>285</v>
      </c>
      <c r="M10">
        <v>24525.115000000002</v>
      </c>
    </row>
    <row r="11" spans="1:13" x14ac:dyDescent="0.25">
      <c r="A11" s="10">
        <v>64</v>
      </c>
      <c r="B11">
        <v>1</v>
      </c>
      <c r="C11">
        <v>1.65</v>
      </c>
      <c r="D11">
        <v>854</v>
      </c>
      <c r="E11" t="s">
        <v>284</v>
      </c>
      <c r="F11" t="s">
        <v>285</v>
      </c>
      <c r="G11">
        <v>773</v>
      </c>
      <c r="H11" t="s">
        <v>290</v>
      </c>
      <c r="I11" t="s">
        <v>285</v>
      </c>
      <c r="J11">
        <v>764</v>
      </c>
      <c r="K11" t="s">
        <v>294</v>
      </c>
      <c r="L11" t="s">
        <v>285</v>
      </c>
      <c r="M11">
        <v>16454.282999999999</v>
      </c>
    </row>
    <row r="12" spans="1:13" x14ac:dyDescent="0.25">
      <c r="A12" s="10" t="s">
        <v>272</v>
      </c>
      <c r="B12">
        <v>1</v>
      </c>
      <c r="C12">
        <v>1.65</v>
      </c>
      <c r="D12">
        <v>870</v>
      </c>
      <c r="E12" t="s">
        <v>284</v>
      </c>
      <c r="F12" t="s">
        <v>285</v>
      </c>
      <c r="G12">
        <v>794</v>
      </c>
      <c r="H12" t="s">
        <v>290</v>
      </c>
      <c r="I12" t="s">
        <v>285</v>
      </c>
      <c r="J12">
        <v>774</v>
      </c>
      <c r="K12" t="s">
        <v>289</v>
      </c>
      <c r="L12" t="s">
        <v>285</v>
      </c>
      <c r="M12">
        <v>16274.933999999999</v>
      </c>
    </row>
    <row r="13" spans="1:13" x14ac:dyDescent="0.25">
      <c r="A13" s="10" t="s">
        <v>273</v>
      </c>
      <c r="B13">
        <v>2</v>
      </c>
      <c r="C13">
        <v>1.65</v>
      </c>
      <c r="D13">
        <v>787</v>
      </c>
      <c r="E13" t="s">
        <v>284</v>
      </c>
      <c r="F13" t="s">
        <v>285</v>
      </c>
      <c r="G13">
        <v>686</v>
      </c>
      <c r="H13" t="s">
        <v>288</v>
      </c>
      <c r="I13" t="s">
        <v>285</v>
      </c>
      <c r="J13">
        <v>676</v>
      </c>
      <c r="K13" t="s">
        <v>290</v>
      </c>
      <c r="L13" t="s">
        <v>285</v>
      </c>
      <c r="M13">
        <v>7697.2370000000001</v>
      </c>
    </row>
    <row r="14" spans="1:13" x14ac:dyDescent="0.25">
      <c r="A14" s="10" t="s">
        <v>274</v>
      </c>
      <c r="B14">
        <v>1</v>
      </c>
      <c r="C14">
        <v>1.65</v>
      </c>
      <c r="D14">
        <v>798</v>
      </c>
      <c r="E14" t="s">
        <v>284</v>
      </c>
      <c r="F14" t="s">
        <v>285</v>
      </c>
      <c r="G14">
        <v>739</v>
      </c>
      <c r="H14" t="s">
        <v>288</v>
      </c>
      <c r="I14" t="s">
        <v>285</v>
      </c>
      <c r="J14">
        <v>711</v>
      </c>
      <c r="K14" t="s">
        <v>287</v>
      </c>
      <c r="L14" t="s">
        <v>285</v>
      </c>
      <c r="M14">
        <v>13289.847</v>
      </c>
    </row>
    <row r="15" spans="1:13" x14ac:dyDescent="0.25">
      <c r="A15" s="10" t="s">
        <v>275</v>
      </c>
      <c r="B15">
        <v>1</v>
      </c>
      <c r="C15">
        <v>1.65</v>
      </c>
      <c r="D15">
        <v>853</v>
      </c>
      <c r="E15" t="s">
        <v>284</v>
      </c>
      <c r="F15" t="s">
        <v>285</v>
      </c>
      <c r="G15">
        <v>776</v>
      </c>
      <c r="H15" t="s">
        <v>289</v>
      </c>
      <c r="I15" t="s">
        <v>285</v>
      </c>
      <c r="J15">
        <v>738</v>
      </c>
      <c r="K15" t="s">
        <v>287</v>
      </c>
      <c r="L15" t="s">
        <v>285</v>
      </c>
      <c r="M15">
        <v>12452.009</v>
      </c>
    </row>
    <row r="16" spans="1:13" x14ac:dyDescent="0.25">
      <c r="A16" s="10" t="s">
        <v>276</v>
      </c>
      <c r="B16">
        <v>2</v>
      </c>
      <c r="C16">
        <v>1.65</v>
      </c>
      <c r="D16">
        <v>781</v>
      </c>
      <c r="E16" t="s">
        <v>284</v>
      </c>
      <c r="F16" t="s">
        <v>285</v>
      </c>
      <c r="G16">
        <v>710</v>
      </c>
      <c r="H16" t="s">
        <v>288</v>
      </c>
      <c r="I16" t="s">
        <v>285</v>
      </c>
      <c r="J16">
        <v>709</v>
      </c>
      <c r="K16" t="s">
        <v>295</v>
      </c>
      <c r="L16" t="s">
        <v>285</v>
      </c>
      <c r="M16">
        <v>7772.6980000000003</v>
      </c>
    </row>
    <row r="17" spans="1:13" x14ac:dyDescent="0.25">
      <c r="A17" s="10" t="s">
        <v>277</v>
      </c>
      <c r="B17">
        <v>1</v>
      </c>
      <c r="C17">
        <v>1.65</v>
      </c>
      <c r="D17">
        <v>826</v>
      </c>
      <c r="E17" t="s">
        <v>284</v>
      </c>
      <c r="F17" t="s">
        <v>285</v>
      </c>
      <c r="G17">
        <v>710</v>
      </c>
      <c r="H17" t="s">
        <v>288</v>
      </c>
      <c r="I17" t="s">
        <v>285</v>
      </c>
      <c r="J17">
        <v>706</v>
      </c>
      <c r="K17" t="s">
        <v>294</v>
      </c>
      <c r="L17" t="s">
        <v>285</v>
      </c>
      <c r="M17">
        <v>12401.437</v>
      </c>
    </row>
    <row r="18" spans="1:13" x14ac:dyDescent="0.25">
      <c r="A18" s="10" t="s">
        <v>278</v>
      </c>
      <c r="B18">
        <v>1</v>
      </c>
      <c r="C18">
        <v>1.65</v>
      </c>
      <c r="D18">
        <v>847</v>
      </c>
      <c r="E18" t="s">
        <v>284</v>
      </c>
      <c r="F18" t="s">
        <v>285</v>
      </c>
      <c r="G18">
        <v>743</v>
      </c>
      <c r="H18" t="s">
        <v>288</v>
      </c>
      <c r="I18" t="s">
        <v>285</v>
      </c>
      <c r="J18">
        <v>732</v>
      </c>
      <c r="K18" t="s">
        <v>289</v>
      </c>
      <c r="L18" t="s">
        <v>285</v>
      </c>
      <c r="M18">
        <v>16678.715</v>
      </c>
    </row>
    <row r="19" spans="1:13" x14ac:dyDescent="0.25">
      <c r="A19" s="10" t="s">
        <v>279</v>
      </c>
      <c r="B19">
        <v>1</v>
      </c>
      <c r="C19">
        <v>1.65</v>
      </c>
      <c r="D19">
        <v>820</v>
      </c>
      <c r="E19" t="s">
        <v>284</v>
      </c>
      <c r="F19" t="s">
        <v>285</v>
      </c>
      <c r="G19">
        <v>749</v>
      </c>
      <c r="H19" t="s">
        <v>287</v>
      </c>
      <c r="I19" t="s">
        <v>285</v>
      </c>
      <c r="J19">
        <v>741</v>
      </c>
      <c r="K19" t="s">
        <v>289</v>
      </c>
      <c r="L19" t="s">
        <v>285</v>
      </c>
      <c r="M19">
        <v>11796.616</v>
      </c>
    </row>
    <row r="20" spans="1:13" x14ac:dyDescent="0.25">
      <c r="A20" s="10" t="s">
        <v>280</v>
      </c>
      <c r="B20">
        <v>1</v>
      </c>
      <c r="C20">
        <v>1.65</v>
      </c>
      <c r="D20">
        <v>838</v>
      </c>
      <c r="E20" t="s">
        <v>284</v>
      </c>
      <c r="F20" t="s">
        <v>285</v>
      </c>
      <c r="G20">
        <v>760</v>
      </c>
      <c r="H20" t="s">
        <v>287</v>
      </c>
      <c r="I20" t="s">
        <v>285</v>
      </c>
      <c r="J20">
        <v>752</v>
      </c>
      <c r="K20" t="s">
        <v>289</v>
      </c>
      <c r="L20" t="s">
        <v>285</v>
      </c>
      <c r="M20">
        <v>13098.483</v>
      </c>
    </row>
    <row r="21" spans="1:13" x14ac:dyDescent="0.25">
      <c r="A21" s="10" t="s">
        <v>281</v>
      </c>
      <c r="B21">
        <v>1</v>
      </c>
      <c r="C21">
        <v>1.65</v>
      </c>
      <c r="D21">
        <v>811</v>
      </c>
      <c r="E21" t="s">
        <v>284</v>
      </c>
      <c r="F21" t="s">
        <v>285</v>
      </c>
      <c r="G21">
        <v>733</v>
      </c>
      <c r="H21" t="s">
        <v>290</v>
      </c>
      <c r="I21" t="s">
        <v>285</v>
      </c>
      <c r="J21">
        <v>726</v>
      </c>
      <c r="K21" t="s">
        <v>288</v>
      </c>
      <c r="L21" t="s">
        <v>285</v>
      </c>
      <c r="M21">
        <v>13570.504999999999</v>
      </c>
    </row>
    <row r="22" spans="1:13" x14ac:dyDescent="0.25">
      <c r="A22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G26" sqref="G2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111</v>
      </c>
      <c r="S1" t="s">
        <v>112</v>
      </c>
      <c r="T1" t="s">
        <v>113</v>
      </c>
      <c r="U1" t="s">
        <v>113</v>
      </c>
      <c r="V1" t="s">
        <v>113</v>
      </c>
      <c r="W1" t="s">
        <v>114</v>
      </c>
      <c r="X1" t="s">
        <v>115</v>
      </c>
      <c r="Y1" t="s">
        <v>115</v>
      </c>
      <c r="Z1" t="s">
        <v>115</v>
      </c>
    </row>
    <row r="2" spans="1:26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I2" t="s">
        <v>140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116</v>
      </c>
      <c r="S2" t="s">
        <v>116</v>
      </c>
      <c r="T2" t="s">
        <v>117</v>
      </c>
      <c r="U2" t="s">
        <v>118</v>
      </c>
      <c r="V2" t="s">
        <v>119</v>
      </c>
      <c r="W2" t="s">
        <v>116</v>
      </c>
      <c r="X2" t="s">
        <v>117</v>
      </c>
      <c r="Y2" t="s">
        <v>118</v>
      </c>
      <c r="Z2" t="s">
        <v>119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211081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t="s">
        <v>139</v>
      </c>
      <c r="J3" s="2" t="s">
        <v>96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281699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0</v>
      </c>
      <c r="I4">
        <f>P4/J4*100</f>
        <v>77.710000000000008</v>
      </c>
      <c r="J4" s="2">
        <v>10</v>
      </c>
      <c r="K4" s="2" t="b">
        <f>AND(P4&gt;J4*0.8,P4&lt;J4*1.2)</f>
        <v>0</v>
      </c>
      <c r="L4" t="s">
        <v>1</v>
      </c>
      <c r="M4">
        <v>1.45</v>
      </c>
      <c r="N4">
        <v>23638</v>
      </c>
      <c r="O4">
        <v>0.19</v>
      </c>
      <c r="P4">
        <v>7.7709999999999999</v>
      </c>
      <c r="Q4" t="s">
        <v>94</v>
      </c>
      <c r="R4">
        <v>50</v>
      </c>
      <c r="S4">
        <v>52</v>
      </c>
      <c r="T4">
        <v>32.659999999999997</v>
      </c>
      <c r="U4">
        <v>33.15</v>
      </c>
      <c r="V4" t="s">
        <v>94</v>
      </c>
      <c r="W4">
        <v>49</v>
      </c>
      <c r="X4">
        <v>10.02</v>
      </c>
      <c r="Y4">
        <v>11.07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262263</v>
      </c>
      <c r="D5">
        <v>8.91</v>
      </c>
      <c r="E5">
        <v>650256</v>
      </c>
      <c r="F5" s="1" t="b">
        <f t="shared" si="0"/>
        <v>1</v>
      </c>
      <c r="G5" s="1" t="b">
        <f t="shared" si="1"/>
        <v>0</v>
      </c>
      <c r="I5">
        <f t="shared" ref="I5:I68" si="2">P5/J5*100</f>
        <v>76.050000000000011</v>
      </c>
      <c r="J5" s="2">
        <v>10</v>
      </c>
      <c r="K5" s="2" t="b">
        <f t="shared" ref="K5:K68" si="3">AND(P5&gt;J5*0.8,P5&lt;J5*1.2)</f>
        <v>0</v>
      </c>
      <c r="L5" t="s">
        <v>2</v>
      </c>
      <c r="M5">
        <v>1.54</v>
      </c>
      <c r="N5">
        <v>34938</v>
      </c>
      <c r="O5">
        <v>0.28000000000000003</v>
      </c>
      <c r="P5">
        <v>7.6050000000000004</v>
      </c>
      <c r="Q5" t="s">
        <v>94</v>
      </c>
      <c r="R5">
        <v>62</v>
      </c>
      <c r="S5">
        <v>64</v>
      </c>
      <c r="T5">
        <v>30.39</v>
      </c>
      <c r="U5">
        <v>32.700000000000003</v>
      </c>
      <c r="V5" t="s">
        <v>94</v>
      </c>
      <c r="W5">
        <v>61</v>
      </c>
      <c r="X5">
        <v>7.42</v>
      </c>
      <c r="Y5">
        <v>7.59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161710</v>
      </c>
      <c r="D6">
        <v>10.66</v>
      </c>
      <c r="E6">
        <v>353809</v>
      </c>
      <c r="F6" s="1" t="b">
        <f t="shared" si="0"/>
        <v>1</v>
      </c>
      <c r="G6" s="1" t="b">
        <f t="shared" si="1"/>
        <v>0</v>
      </c>
      <c r="I6">
        <f t="shared" si="2"/>
        <v>88.539999999999992</v>
      </c>
      <c r="J6" s="2">
        <v>10</v>
      </c>
      <c r="K6" s="2" t="b">
        <f t="shared" si="3"/>
        <v>1</v>
      </c>
      <c r="L6" t="s">
        <v>3</v>
      </c>
      <c r="M6">
        <v>1.82</v>
      </c>
      <c r="N6">
        <v>52483</v>
      </c>
      <c r="O6">
        <v>0.43</v>
      </c>
      <c r="P6">
        <v>8.8539999999999992</v>
      </c>
      <c r="Q6" t="s">
        <v>94</v>
      </c>
      <c r="R6">
        <v>94</v>
      </c>
      <c r="S6">
        <v>96</v>
      </c>
      <c r="T6">
        <v>101.56</v>
      </c>
      <c r="U6">
        <v>94.09</v>
      </c>
      <c r="V6" t="s">
        <v>94</v>
      </c>
      <c r="W6">
        <v>93</v>
      </c>
      <c r="X6">
        <v>20.6</v>
      </c>
      <c r="Y6">
        <v>17.79</v>
      </c>
      <c r="Z6" t="s">
        <v>94</v>
      </c>
    </row>
    <row r="7" spans="1:26" x14ac:dyDescent="0.25">
      <c r="I7">
        <f t="shared" si="2"/>
        <v>76.86</v>
      </c>
      <c r="J7" s="2">
        <v>10</v>
      </c>
      <c r="K7" s="2" t="b">
        <f t="shared" si="3"/>
        <v>0</v>
      </c>
      <c r="L7" t="s">
        <v>4</v>
      </c>
      <c r="M7">
        <v>1.93</v>
      </c>
      <c r="N7">
        <v>19696</v>
      </c>
      <c r="O7">
        <v>0.16</v>
      </c>
      <c r="P7">
        <v>7.6859999999999999</v>
      </c>
      <c r="Q7" t="s">
        <v>94</v>
      </c>
      <c r="R7">
        <v>64</v>
      </c>
      <c r="S7">
        <v>66</v>
      </c>
      <c r="T7">
        <v>32.31</v>
      </c>
      <c r="U7">
        <v>29.08</v>
      </c>
      <c r="V7" t="s">
        <v>94</v>
      </c>
      <c r="W7">
        <v>49</v>
      </c>
      <c r="X7">
        <v>21.31</v>
      </c>
      <c r="Y7">
        <v>25.6</v>
      </c>
      <c r="Z7" t="s">
        <v>94</v>
      </c>
    </row>
    <row r="8" spans="1:26" x14ac:dyDescent="0.25">
      <c r="I8">
        <f t="shared" si="2"/>
        <v>77.319999999999993</v>
      </c>
      <c r="J8" s="2">
        <v>10</v>
      </c>
      <c r="K8" s="2" t="b">
        <f t="shared" si="3"/>
        <v>0</v>
      </c>
      <c r="L8" t="s">
        <v>5</v>
      </c>
      <c r="M8">
        <v>2.1800000000000002</v>
      </c>
      <c r="N8">
        <v>43354</v>
      </c>
      <c r="O8">
        <v>0.35</v>
      </c>
      <c r="P8">
        <v>7.7320000000000002</v>
      </c>
      <c r="Q8" t="s">
        <v>94</v>
      </c>
      <c r="R8">
        <v>101</v>
      </c>
      <c r="S8">
        <v>103</v>
      </c>
      <c r="T8">
        <v>61.17</v>
      </c>
      <c r="U8">
        <v>67.87</v>
      </c>
      <c r="V8" t="s">
        <v>94</v>
      </c>
      <c r="W8">
        <v>105</v>
      </c>
      <c r="X8">
        <v>9.61</v>
      </c>
      <c r="Y8">
        <v>10.18</v>
      </c>
      <c r="Z8" t="s">
        <v>94</v>
      </c>
    </row>
    <row r="9" spans="1:26" x14ac:dyDescent="0.25">
      <c r="A9" s="4" t="s">
        <v>97</v>
      </c>
      <c r="B9">
        <f>85-4</f>
        <v>81</v>
      </c>
      <c r="I9">
        <f t="shared" si="2"/>
        <v>86.440000000000012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29622</v>
      </c>
      <c r="O9">
        <v>0.24</v>
      </c>
      <c r="P9">
        <v>8.6440000000000001</v>
      </c>
      <c r="Q9" t="s">
        <v>94</v>
      </c>
      <c r="R9">
        <v>59</v>
      </c>
      <c r="S9">
        <v>74</v>
      </c>
      <c r="T9">
        <v>74.540000000000006</v>
      </c>
      <c r="U9">
        <v>76.53</v>
      </c>
      <c r="V9" t="s">
        <v>94</v>
      </c>
      <c r="W9">
        <v>45</v>
      </c>
      <c r="X9">
        <v>73.239999999999995</v>
      </c>
      <c r="Y9">
        <v>70.040000000000006</v>
      </c>
      <c r="Z9" t="s">
        <v>94</v>
      </c>
    </row>
    <row r="10" spans="1:26" x14ac:dyDescent="0.25">
      <c r="A10" t="s">
        <v>98</v>
      </c>
      <c r="B10">
        <f>COUNTIF(K4:K88,"FALSE")</f>
        <v>13</v>
      </c>
      <c r="I10">
        <f t="shared" si="2"/>
        <v>82.44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32862</v>
      </c>
      <c r="O10">
        <v>0.27</v>
      </c>
      <c r="P10">
        <v>8.2439999999999998</v>
      </c>
      <c r="Q10" t="s">
        <v>94</v>
      </c>
      <c r="R10">
        <v>61</v>
      </c>
      <c r="S10">
        <v>96</v>
      </c>
      <c r="T10">
        <v>78.900000000000006</v>
      </c>
      <c r="U10">
        <v>77.84</v>
      </c>
      <c r="V10" t="s">
        <v>94</v>
      </c>
      <c r="W10">
        <v>98</v>
      </c>
      <c r="X10">
        <v>52.55</v>
      </c>
      <c r="Y10">
        <v>50.26</v>
      </c>
      <c r="Z10" t="s">
        <v>94</v>
      </c>
    </row>
    <row r="11" spans="1:26" x14ac:dyDescent="0.25">
      <c r="A11" t="s">
        <v>99</v>
      </c>
      <c r="B11">
        <f>0.2*B9</f>
        <v>16.2</v>
      </c>
      <c r="I11">
        <f t="shared" si="2"/>
        <v>86.661111111111111</v>
      </c>
      <c r="J11" s="2">
        <v>18</v>
      </c>
      <c r="K11" s="2" t="b">
        <f t="shared" si="3"/>
        <v>1</v>
      </c>
      <c r="L11" t="s">
        <v>8</v>
      </c>
      <c r="M11">
        <v>2.82</v>
      </c>
      <c r="N11">
        <v>20065</v>
      </c>
      <c r="O11">
        <v>0.16</v>
      </c>
      <c r="P11">
        <v>15.599</v>
      </c>
      <c r="Q11" t="s">
        <v>94</v>
      </c>
      <c r="R11">
        <v>43</v>
      </c>
      <c r="S11">
        <v>58</v>
      </c>
      <c r="T11">
        <v>36.64</v>
      </c>
      <c r="U11">
        <v>30.27</v>
      </c>
      <c r="V11" t="s">
        <v>94</v>
      </c>
      <c r="W11">
        <v>42</v>
      </c>
      <c r="X11">
        <v>5.77</v>
      </c>
      <c r="Y11">
        <v>4.46</v>
      </c>
      <c r="Z11" t="s">
        <v>94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80.12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35732</v>
      </c>
      <c r="O12">
        <v>0.28999999999999998</v>
      </c>
      <c r="P12">
        <v>8.0120000000000005</v>
      </c>
      <c r="Q12" t="s">
        <v>94</v>
      </c>
      <c r="R12">
        <v>142</v>
      </c>
      <c r="S12">
        <v>127</v>
      </c>
      <c r="T12">
        <v>33.79</v>
      </c>
      <c r="U12">
        <v>33.409999999999997</v>
      </c>
      <c r="V12" t="s">
        <v>94</v>
      </c>
      <c r="W12">
        <v>141</v>
      </c>
      <c r="X12">
        <v>12.61</v>
      </c>
      <c r="Y12">
        <v>13.47</v>
      </c>
      <c r="Z12" t="s">
        <v>94</v>
      </c>
    </row>
    <row r="13" spans="1:26" x14ac:dyDescent="0.25">
      <c r="I13">
        <f t="shared" si="2"/>
        <v>76.03</v>
      </c>
      <c r="J13" s="2">
        <v>10</v>
      </c>
      <c r="K13" s="2" t="b">
        <f t="shared" si="3"/>
        <v>0</v>
      </c>
      <c r="L13" t="s">
        <v>10</v>
      </c>
      <c r="M13">
        <v>2.94</v>
      </c>
      <c r="N13">
        <v>69469</v>
      </c>
      <c r="O13">
        <v>0.56999999999999995</v>
      </c>
      <c r="P13">
        <v>7.6029999999999998</v>
      </c>
      <c r="Q13" t="s">
        <v>94</v>
      </c>
      <c r="R13">
        <v>76</v>
      </c>
      <c r="S13">
        <v>78</v>
      </c>
      <c r="T13">
        <v>7.49</v>
      </c>
      <c r="U13">
        <v>8.77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79.41</v>
      </c>
      <c r="J14" s="2">
        <v>10</v>
      </c>
      <c r="K14" s="2" t="b">
        <f t="shared" si="3"/>
        <v>0</v>
      </c>
      <c r="L14" t="s">
        <v>11</v>
      </c>
      <c r="M14">
        <v>3.19</v>
      </c>
      <c r="N14">
        <v>36832</v>
      </c>
      <c r="O14">
        <v>0.3</v>
      </c>
      <c r="P14">
        <v>7.9409999999999998</v>
      </c>
      <c r="Q14" t="s">
        <v>94</v>
      </c>
      <c r="R14">
        <v>41</v>
      </c>
      <c r="S14">
        <v>39</v>
      </c>
      <c r="T14">
        <v>63.24</v>
      </c>
      <c r="U14">
        <v>63.72</v>
      </c>
      <c r="V14" t="s">
        <v>94</v>
      </c>
      <c r="W14">
        <v>76</v>
      </c>
      <c r="X14">
        <v>34.1</v>
      </c>
      <c r="Y14">
        <v>36.68</v>
      </c>
      <c r="Z14" t="s">
        <v>94</v>
      </c>
    </row>
    <row r="15" spans="1:26" x14ac:dyDescent="0.25">
      <c r="I15">
        <f t="shared" si="2"/>
        <v>79.089999999999989</v>
      </c>
      <c r="J15" s="2">
        <v>10</v>
      </c>
      <c r="K15" s="2" t="b">
        <f t="shared" si="3"/>
        <v>0</v>
      </c>
      <c r="L15" t="s">
        <v>12</v>
      </c>
      <c r="M15">
        <v>3.35</v>
      </c>
      <c r="N15">
        <v>42567</v>
      </c>
      <c r="O15">
        <v>0.35</v>
      </c>
      <c r="P15">
        <v>7.9089999999999998</v>
      </c>
      <c r="Q15" t="s">
        <v>94</v>
      </c>
      <c r="R15">
        <v>49</v>
      </c>
      <c r="S15">
        <v>84</v>
      </c>
      <c r="T15">
        <v>92.5</v>
      </c>
      <c r="U15">
        <v>90.32</v>
      </c>
      <c r="V15" t="s">
        <v>94</v>
      </c>
      <c r="W15">
        <v>86</v>
      </c>
      <c r="X15">
        <v>59.57</v>
      </c>
      <c r="Y15">
        <v>59.14</v>
      </c>
      <c r="Z15" t="s">
        <v>94</v>
      </c>
    </row>
    <row r="16" spans="1:26" x14ac:dyDescent="0.25">
      <c r="I16">
        <f t="shared" si="2"/>
        <v>83.33</v>
      </c>
      <c r="J16" s="2">
        <v>10</v>
      </c>
      <c r="K16" s="2" t="b">
        <f t="shared" si="3"/>
        <v>1</v>
      </c>
      <c r="L16" t="s">
        <v>13</v>
      </c>
      <c r="M16">
        <v>3.67</v>
      </c>
      <c r="N16">
        <v>35805</v>
      </c>
      <c r="O16">
        <v>0.28999999999999998</v>
      </c>
      <c r="P16">
        <v>8.3330000000000002</v>
      </c>
      <c r="Q16" t="s">
        <v>94</v>
      </c>
      <c r="R16">
        <v>61</v>
      </c>
      <c r="S16">
        <v>96</v>
      </c>
      <c r="T16">
        <v>84.84</v>
      </c>
      <c r="U16">
        <v>82.18</v>
      </c>
      <c r="V16" t="s">
        <v>94</v>
      </c>
      <c r="W16">
        <v>98</v>
      </c>
      <c r="X16">
        <v>54.51</v>
      </c>
      <c r="Y16">
        <v>53.94</v>
      </c>
      <c r="Z16" t="s">
        <v>94</v>
      </c>
    </row>
    <row r="17" spans="9:26" x14ac:dyDescent="0.25">
      <c r="I17">
        <f t="shared" si="2"/>
        <v>86.22999999999999</v>
      </c>
      <c r="J17" s="2">
        <v>10</v>
      </c>
      <c r="K17" s="2" t="b">
        <f t="shared" si="3"/>
        <v>1</v>
      </c>
      <c r="L17" t="s">
        <v>14</v>
      </c>
      <c r="M17">
        <v>3.68</v>
      </c>
      <c r="N17">
        <v>93770</v>
      </c>
      <c r="O17">
        <v>0.76</v>
      </c>
      <c r="P17">
        <v>8.6229999999999993</v>
      </c>
      <c r="Q17" t="s">
        <v>94</v>
      </c>
      <c r="R17">
        <v>73</v>
      </c>
      <c r="S17">
        <v>41</v>
      </c>
      <c r="T17">
        <v>29.23</v>
      </c>
      <c r="U17">
        <v>28.51</v>
      </c>
      <c r="V17" t="s">
        <v>94</v>
      </c>
      <c r="W17">
        <v>57</v>
      </c>
      <c r="X17">
        <v>20.64</v>
      </c>
      <c r="Y17">
        <v>20.57</v>
      </c>
      <c r="Z17" t="s">
        <v>94</v>
      </c>
    </row>
    <row r="18" spans="9:26" x14ac:dyDescent="0.25">
      <c r="I18">
        <f t="shared" si="2"/>
        <v>82.13</v>
      </c>
      <c r="J18" s="2">
        <v>10</v>
      </c>
      <c r="K18" s="2" t="b">
        <f t="shared" si="3"/>
        <v>1</v>
      </c>
      <c r="L18" t="s">
        <v>15</v>
      </c>
      <c r="M18">
        <v>4.18</v>
      </c>
      <c r="N18">
        <v>45615</v>
      </c>
      <c r="O18">
        <v>0.37</v>
      </c>
      <c r="P18">
        <v>8.2129999999999992</v>
      </c>
      <c r="Q18" t="s">
        <v>94</v>
      </c>
      <c r="R18">
        <v>63</v>
      </c>
      <c r="S18">
        <v>65</v>
      </c>
      <c r="T18">
        <v>31.04</v>
      </c>
      <c r="U18">
        <v>31.65</v>
      </c>
      <c r="V18" t="s">
        <v>94</v>
      </c>
      <c r="W18">
        <v>83</v>
      </c>
      <c r="X18">
        <v>13.52</v>
      </c>
      <c r="Y18">
        <v>14.15</v>
      </c>
      <c r="Z18" t="s">
        <v>94</v>
      </c>
    </row>
    <row r="19" spans="9:26" x14ac:dyDescent="0.25">
      <c r="I19">
        <f t="shared" si="2"/>
        <v>76.070000000000007</v>
      </c>
      <c r="J19" s="2">
        <v>10</v>
      </c>
      <c r="K19" s="2" t="b">
        <f t="shared" si="3"/>
        <v>0</v>
      </c>
      <c r="L19" t="s">
        <v>16</v>
      </c>
      <c r="M19">
        <v>4.8099999999999996</v>
      </c>
      <c r="N19">
        <v>25394</v>
      </c>
      <c r="O19">
        <v>0.21</v>
      </c>
      <c r="P19">
        <v>7.6070000000000002</v>
      </c>
      <c r="Q19" t="s">
        <v>94</v>
      </c>
      <c r="R19">
        <v>77</v>
      </c>
      <c r="S19">
        <v>41</v>
      </c>
      <c r="T19">
        <v>93.66</v>
      </c>
      <c r="U19">
        <v>87.03</v>
      </c>
      <c r="V19" t="s">
        <v>94</v>
      </c>
      <c r="W19">
        <v>79</v>
      </c>
      <c r="X19">
        <v>33.090000000000003</v>
      </c>
      <c r="Y19">
        <v>31.65</v>
      </c>
      <c r="Z19" t="s">
        <v>94</v>
      </c>
    </row>
    <row r="20" spans="9:26" x14ac:dyDescent="0.25">
      <c r="I20">
        <f t="shared" si="2"/>
        <v>81.47999999999999</v>
      </c>
      <c r="J20" s="2">
        <v>10</v>
      </c>
      <c r="K20" s="2" t="b">
        <f t="shared" si="3"/>
        <v>1</v>
      </c>
      <c r="L20" t="s">
        <v>17</v>
      </c>
      <c r="M20">
        <v>4.8099999999999996</v>
      </c>
      <c r="N20">
        <v>41697</v>
      </c>
      <c r="O20">
        <v>0.34</v>
      </c>
      <c r="P20">
        <v>8.1479999999999997</v>
      </c>
      <c r="Q20" t="s">
        <v>94</v>
      </c>
      <c r="R20">
        <v>61</v>
      </c>
      <c r="S20">
        <v>96</v>
      </c>
      <c r="T20">
        <v>86.62</v>
      </c>
      <c r="U20">
        <v>87.55</v>
      </c>
      <c r="V20" t="s">
        <v>94</v>
      </c>
      <c r="W20">
        <v>98</v>
      </c>
      <c r="X20">
        <v>54.01</v>
      </c>
      <c r="Y20">
        <v>56.4</v>
      </c>
      <c r="Z20" t="s">
        <v>94</v>
      </c>
    </row>
    <row r="21" spans="9:26" x14ac:dyDescent="0.25">
      <c r="I21">
        <f t="shared" si="2"/>
        <v>94.649999999999991</v>
      </c>
      <c r="J21" s="2">
        <v>18</v>
      </c>
      <c r="K21" s="2" t="b">
        <f t="shared" si="3"/>
        <v>1</v>
      </c>
      <c r="L21" t="s">
        <v>18</v>
      </c>
      <c r="M21">
        <v>4.83</v>
      </c>
      <c r="N21">
        <v>34971</v>
      </c>
      <c r="O21">
        <v>0.28000000000000003</v>
      </c>
      <c r="P21">
        <v>17.036999999999999</v>
      </c>
      <c r="Q21" t="s">
        <v>94</v>
      </c>
      <c r="R21">
        <v>43</v>
      </c>
      <c r="S21">
        <v>72</v>
      </c>
      <c r="T21">
        <v>26.25</v>
      </c>
      <c r="U21">
        <v>23.77</v>
      </c>
      <c r="V21" t="s">
        <v>94</v>
      </c>
      <c r="W21">
        <v>57</v>
      </c>
      <c r="X21">
        <v>7.68</v>
      </c>
      <c r="Y21">
        <v>6.26</v>
      </c>
      <c r="Z21" t="s">
        <v>94</v>
      </c>
    </row>
    <row r="22" spans="9:26" x14ac:dyDescent="0.25">
      <c r="I22">
        <f t="shared" si="2"/>
        <v>94.33</v>
      </c>
      <c r="J22" s="2">
        <v>10</v>
      </c>
      <c r="K22" s="2" t="b">
        <f t="shared" si="3"/>
        <v>1</v>
      </c>
      <c r="L22" t="s">
        <v>19</v>
      </c>
      <c r="M22">
        <v>4.93</v>
      </c>
      <c r="N22">
        <v>26933</v>
      </c>
      <c r="O22">
        <v>0.22</v>
      </c>
      <c r="P22">
        <v>9.4329999999999998</v>
      </c>
      <c r="Q22" t="s">
        <v>94</v>
      </c>
      <c r="R22">
        <v>55</v>
      </c>
      <c r="S22">
        <v>85</v>
      </c>
      <c r="T22">
        <v>16.77</v>
      </c>
      <c r="U22">
        <v>18.45</v>
      </c>
      <c r="V22" t="s">
        <v>94</v>
      </c>
      <c r="W22">
        <v>42</v>
      </c>
      <c r="X22">
        <v>9.35</v>
      </c>
      <c r="Y22">
        <v>10.26</v>
      </c>
      <c r="Z22" t="s">
        <v>94</v>
      </c>
    </row>
    <row r="23" spans="9:26" x14ac:dyDescent="0.25">
      <c r="I23">
        <f t="shared" si="2"/>
        <v>76.070000000000007</v>
      </c>
      <c r="J23" s="2">
        <v>10</v>
      </c>
      <c r="K23" s="2" t="b">
        <f t="shared" si="3"/>
        <v>0</v>
      </c>
      <c r="L23" t="s">
        <v>21</v>
      </c>
      <c r="M23">
        <v>5.05</v>
      </c>
      <c r="N23">
        <v>17336</v>
      </c>
      <c r="O23">
        <v>0.14000000000000001</v>
      </c>
      <c r="P23">
        <v>7.6070000000000002</v>
      </c>
      <c r="Q23" t="s">
        <v>94</v>
      </c>
      <c r="R23">
        <v>67</v>
      </c>
      <c r="S23">
        <v>52</v>
      </c>
      <c r="T23">
        <v>29.56</v>
      </c>
      <c r="U23">
        <v>35.61</v>
      </c>
      <c r="V23" t="s">
        <v>94</v>
      </c>
      <c r="W23">
        <v>40</v>
      </c>
      <c r="X23">
        <v>45.57</v>
      </c>
      <c r="Y23">
        <v>45.22</v>
      </c>
      <c r="Z23" t="s">
        <v>94</v>
      </c>
    </row>
    <row r="24" spans="9:26" x14ac:dyDescent="0.25">
      <c r="I24">
        <f t="shared" si="2"/>
        <v>82.210000000000008</v>
      </c>
      <c r="J24" s="2">
        <v>10</v>
      </c>
      <c r="K24" s="2" t="b">
        <f t="shared" si="3"/>
        <v>1</v>
      </c>
      <c r="L24" t="s">
        <v>20</v>
      </c>
      <c r="M24">
        <v>5.0599999999999996</v>
      </c>
      <c r="N24">
        <v>26758</v>
      </c>
      <c r="O24">
        <v>0.22</v>
      </c>
      <c r="P24">
        <v>8.2210000000000001</v>
      </c>
      <c r="Q24" t="s">
        <v>94</v>
      </c>
      <c r="R24">
        <v>49</v>
      </c>
      <c r="S24">
        <v>130</v>
      </c>
      <c r="T24">
        <v>111.1</v>
      </c>
      <c r="U24">
        <v>113.84</v>
      </c>
      <c r="V24" t="s">
        <v>94</v>
      </c>
      <c r="W24">
        <v>128</v>
      </c>
      <c r="X24">
        <v>83.33</v>
      </c>
      <c r="Y24">
        <v>87.89</v>
      </c>
      <c r="Z24" t="s">
        <v>94</v>
      </c>
    </row>
    <row r="25" spans="9:26" x14ac:dyDescent="0.25">
      <c r="I25">
        <f t="shared" si="2"/>
        <v>83.57</v>
      </c>
      <c r="J25" s="2">
        <v>10</v>
      </c>
      <c r="K25" s="2" t="b">
        <f t="shared" si="3"/>
        <v>1</v>
      </c>
      <c r="L25" t="s">
        <v>22</v>
      </c>
      <c r="M25">
        <v>5.08</v>
      </c>
      <c r="N25">
        <v>13948</v>
      </c>
      <c r="O25">
        <v>0.11</v>
      </c>
      <c r="P25">
        <v>8.3569999999999993</v>
      </c>
      <c r="Q25" t="s">
        <v>94</v>
      </c>
      <c r="R25">
        <v>42</v>
      </c>
      <c r="S25">
        <v>72</v>
      </c>
      <c r="T25">
        <v>41.32</v>
      </c>
      <c r="U25">
        <v>36.590000000000003</v>
      </c>
      <c r="V25" t="s">
        <v>94</v>
      </c>
      <c r="W25">
        <v>71</v>
      </c>
      <c r="X25">
        <v>45.54</v>
      </c>
      <c r="Y25">
        <v>41.9</v>
      </c>
      <c r="Z25" t="s">
        <v>94</v>
      </c>
    </row>
    <row r="26" spans="9:26" x14ac:dyDescent="0.25">
      <c r="I26">
        <f t="shared" si="2"/>
        <v>86.01</v>
      </c>
      <c r="J26" s="2">
        <v>10</v>
      </c>
      <c r="K26" s="2" t="b">
        <f t="shared" si="3"/>
        <v>1</v>
      </c>
      <c r="L26" t="s">
        <v>23</v>
      </c>
      <c r="M26">
        <v>5.19</v>
      </c>
      <c r="N26">
        <v>56467</v>
      </c>
      <c r="O26">
        <v>0.46</v>
      </c>
      <c r="P26">
        <v>8.6010000000000009</v>
      </c>
      <c r="Q26" t="s">
        <v>94</v>
      </c>
      <c r="R26">
        <v>83</v>
      </c>
      <c r="S26">
        <v>85</v>
      </c>
      <c r="T26">
        <v>66.760000000000005</v>
      </c>
      <c r="U26">
        <v>65.05</v>
      </c>
      <c r="V26" t="s">
        <v>94</v>
      </c>
      <c r="W26">
        <v>47</v>
      </c>
      <c r="X26">
        <v>18.46</v>
      </c>
      <c r="Y26">
        <v>18.39</v>
      </c>
      <c r="Z26" t="s">
        <v>94</v>
      </c>
    </row>
    <row r="27" spans="9:26" x14ac:dyDescent="0.25">
      <c r="I27">
        <f t="shared" si="2"/>
        <v>82.08</v>
      </c>
      <c r="J27" s="2">
        <v>10</v>
      </c>
      <c r="K27" s="2" t="b">
        <f t="shared" si="3"/>
        <v>1</v>
      </c>
      <c r="L27" t="s">
        <v>24</v>
      </c>
      <c r="M27">
        <v>5.33</v>
      </c>
      <c r="N27">
        <v>41892</v>
      </c>
      <c r="O27">
        <v>0.34</v>
      </c>
      <c r="P27">
        <v>8.2080000000000002</v>
      </c>
      <c r="Q27" t="s">
        <v>94</v>
      </c>
      <c r="R27">
        <v>97</v>
      </c>
      <c r="S27">
        <v>99</v>
      </c>
      <c r="T27">
        <v>64.44</v>
      </c>
      <c r="U27">
        <v>65.34</v>
      </c>
      <c r="V27" t="s">
        <v>94</v>
      </c>
      <c r="W27">
        <v>61</v>
      </c>
      <c r="X27">
        <v>39</v>
      </c>
      <c r="Y27">
        <v>36.200000000000003</v>
      </c>
      <c r="Z27" t="s">
        <v>94</v>
      </c>
    </row>
    <row r="28" spans="9:26" x14ac:dyDescent="0.25">
      <c r="I28">
        <f t="shared" si="2"/>
        <v>97.300000000000011</v>
      </c>
      <c r="J28" s="2">
        <v>20</v>
      </c>
      <c r="K28" s="2" t="b">
        <f t="shared" si="3"/>
        <v>1</v>
      </c>
      <c r="L28" t="s">
        <v>131</v>
      </c>
      <c r="M28">
        <v>5.35</v>
      </c>
      <c r="N28">
        <v>79048</v>
      </c>
      <c r="O28">
        <v>0.64</v>
      </c>
      <c r="P28">
        <v>19.46</v>
      </c>
      <c r="Q28" t="s">
        <v>94</v>
      </c>
      <c r="R28">
        <v>113</v>
      </c>
      <c r="S28">
        <v>111</v>
      </c>
      <c r="T28">
        <v>98.91</v>
      </c>
      <c r="U28">
        <v>103.17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132</v>
      </c>
      <c r="M29">
        <v>5.42</v>
      </c>
      <c r="N29">
        <v>211081</v>
      </c>
      <c r="O29">
        <v>1.72</v>
      </c>
      <c r="P29">
        <v>20</v>
      </c>
      <c r="Q29" t="s">
        <v>94</v>
      </c>
      <c r="R29">
        <v>168</v>
      </c>
      <c r="S29">
        <v>99</v>
      </c>
      <c r="T29">
        <v>41.77</v>
      </c>
      <c r="U29">
        <v>41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78.239999999999995</v>
      </c>
      <c r="J30" s="2">
        <v>10</v>
      </c>
      <c r="K30" s="2" t="b">
        <f t="shared" si="3"/>
        <v>0</v>
      </c>
      <c r="L30" t="s">
        <v>26</v>
      </c>
      <c r="M30">
        <v>5.47</v>
      </c>
      <c r="N30">
        <v>45222</v>
      </c>
      <c r="O30">
        <v>0.37</v>
      </c>
      <c r="P30">
        <v>7.8239999999999998</v>
      </c>
      <c r="Q30" t="s">
        <v>94</v>
      </c>
      <c r="R30">
        <v>56</v>
      </c>
      <c r="S30">
        <v>41</v>
      </c>
      <c r="T30">
        <v>65.290000000000006</v>
      </c>
      <c r="U30">
        <v>64.349999999999994</v>
      </c>
      <c r="V30" t="s">
        <v>94</v>
      </c>
      <c r="W30">
        <v>43</v>
      </c>
      <c r="X30">
        <v>24.81</v>
      </c>
      <c r="Y30">
        <v>25.82</v>
      </c>
      <c r="Z30" t="s">
        <v>94</v>
      </c>
    </row>
    <row r="31" spans="9:26" x14ac:dyDescent="0.25">
      <c r="I31">
        <f t="shared" si="2"/>
        <v>82.289999999999992</v>
      </c>
      <c r="J31" s="2">
        <v>10</v>
      </c>
      <c r="K31" s="2" t="b">
        <f t="shared" si="3"/>
        <v>1</v>
      </c>
      <c r="L31" t="s">
        <v>25</v>
      </c>
      <c r="M31">
        <v>5.48</v>
      </c>
      <c r="N31">
        <v>36006</v>
      </c>
      <c r="O31">
        <v>0.28999999999999998</v>
      </c>
      <c r="P31">
        <v>8.2289999999999992</v>
      </c>
      <c r="Q31" t="s">
        <v>94</v>
      </c>
      <c r="R31">
        <v>119</v>
      </c>
      <c r="S31">
        <v>121</v>
      </c>
      <c r="T31">
        <v>30.93</v>
      </c>
      <c r="U31">
        <v>30.57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78.789999999999992</v>
      </c>
      <c r="J32" s="2">
        <v>10</v>
      </c>
      <c r="K32" s="2" t="b">
        <f t="shared" si="3"/>
        <v>0</v>
      </c>
      <c r="L32" t="s">
        <v>27</v>
      </c>
      <c r="M32">
        <v>5.5</v>
      </c>
      <c r="N32">
        <v>33993</v>
      </c>
      <c r="O32">
        <v>0.28000000000000003</v>
      </c>
      <c r="P32">
        <v>7.8789999999999996</v>
      </c>
      <c r="Q32" t="s">
        <v>94</v>
      </c>
      <c r="R32">
        <v>75</v>
      </c>
      <c r="S32">
        <v>77</v>
      </c>
      <c r="T32">
        <v>30.43</v>
      </c>
      <c r="U32">
        <v>32.020000000000003</v>
      </c>
      <c r="V32" t="s">
        <v>94</v>
      </c>
      <c r="W32">
        <v>110</v>
      </c>
      <c r="X32">
        <v>47.73</v>
      </c>
      <c r="Y32">
        <v>49.78</v>
      </c>
      <c r="Z32" t="s">
        <v>94</v>
      </c>
    </row>
    <row r="33" spans="9:26" x14ac:dyDescent="0.25">
      <c r="I33">
        <f t="shared" si="2"/>
        <v>80.45</v>
      </c>
      <c r="J33" s="2">
        <v>10</v>
      </c>
      <c r="K33" s="2" t="b">
        <f t="shared" si="3"/>
        <v>1</v>
      </c>
      <c r="L33" t="s">
        <v>28</v>
      </c>
      <c r="M33">
        <v>5.7</v>
      </c>
      <c r="N33">
        <v>127712</v>
      </c>
      <c r="O33">
        <v>1.04</v>
      </c>
      <c r="P33">
        <v>8.0449999999999999</v>
      </c>
      <c r="Q33" t="s">
        <v>94</v>
      </c>
      <c r="R33">
        <v>78</v>
      </c>
      <c r="S33">
        <v>77</v>
      </c>
      <c r="T33">
        <v>24.65</v>
      </c>
      <c r="U33">
        <v>24.31</v>
      </c>
      <c r="V33" t="s">
        <v>94</v>
      </c>
      <c r="W33">
        <v>52</v>
      </c>
      <c r="X33">
        <v>13.98</v>
      </c>
      <c r="Y33">
        <v>14.17</v>
      </c>
      <c r="Z33" t="s">
        <v>94</v>
      </c>
    </row>
    <row r="34" spans="9:26" x14ac:dyDescent="0.25">
      <c r="I34">
        <f t="shared" si="2"/>
        <v>84.02</v>
      </c>
      <c r="J34" s="2">
        <v>10</v>
      </c>
      <c r="K34" s="2" t="b">
        <f t="shared" si="3"/>
        <v>1</v>
      </c>
      <c r="L34" t="s">
        <v>29</v>
      </c>
      <c r="M34">
        <v>5.76</v>
      </c>
      <c r="N34">
        <v>46629</v>
      </c>
      <c r="O34">
        <v>0.38</v>
      </c>
      <c r="P34">
        <v>8.4019999999999992</v>
      </c>
      <c r="Q34" t="s">
        <v>94</v>
      </c>
      <c r="R34">
        <v>62</v>
      </c>
      <c r="S34">
        <v>64</v>
      </c>
      <c r="T34">
        <v>32.07</v>
      </c>
      <c r="U34">
        <v>31.8</v>
      </c>
      <c r="V34" t="s">
        <v>94</v>
      </c>
      <c r="W34">
        <v>49</v>
      </c>
      <c r="X34">
        <v>22.79</v>
      </c>
      <c r="Y34">
        <v>24.3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133</v>
      </c>
      <c r="M35">
        <v>6.16</v>
      </c>
      <c r="N35">
        <v>281699</v>
      </c>
      <c r="O35">
        <v>2.29</v>
      </c>
      <c r="P35">
        <v>20</v>
      </c>
      <c r="Q35" t="s">
        <v>94</v>
      </c>
      <c r="R35">
        <v>114</v>
      </c>
      <c r="S35">
        <v>88</v>
      </c>
      <c r="T35">
        <v>16.71</v>
      </c>
      <c r="U35">
        <v>16.559999999999999</v>
      </c>
      <c r="V35" t="s">
        <v>94</v>
      </c>
      <c r="W35">
        <v>63</v>
      </c>
      <c r="X35">
        <v>15.66</v>
      </c>
      <c r="Y35">
        <v>14.67</v>
      </c>
      <c r="Z35" t="s">
        <v>94</v>
      </c>
    </row>
    <row r="36" spans="9:26" x14ac:dyDescent="0.25">
      <c r="I36">
        <f t="shared" si="2"/>
        <v>84.92</v>
      </c>
      <c r="J36" s="2">
        <v>10</v>
      </c>
      <c r="K36" s="2" t="b">
        <f t="shared" si="3"/>
        <v>1</v>
      </c>
      <c r="L36" t="s">
        <v>30</v>
      </c>
      <c r="M36">
        <v>6.38</v>
      </c>
      <c r="N36">
        <v>44633</v>
      </c>
      <c r="O36">
        <v>0.36</v>
      </c>
      <c r="P36">
        <v>8.4920000000000009</v>
      </c>
      <c r="Q36" t="s">
        <v>94</v>
      </c>
      <c r="R36">
        <v>130</v>
      </c>
      <c r="S36">
        <v>132</v>
      </c>
      <c r="T36">
        <v>98.19</v>
      </c>
      <c r="U36">
        <v>96.09</v>
      </c>
      <c r="V36" t="s">
        <v>94</v>
      </c>
      <c r="W36">
        <v>95</v>
      </c>
      <c r="X36">
        <v>84.76</v>
      </c>
      <c r="Y36">
        <v>81.290000000000006</v>
      </c>
      <c r="Z36" t="s">
        <v>94</v>
      </c>
    </row>
    <row r="37" spans="9:26" x14ac:dyDescent="0.25">
      <c r="I37">
        <f t="shared" si="2"/>
        <v>83.83</v>
      </c>
      <c r="J37" s="2">
        <v>10</v>
      </c>
      <c r="K37" s="2" t="b">
        <f t="shared" si="3"/>
        <v>1</v>
      </c>
      <c r="L37" t="s">
        <v>31</v>
      </c>
      <c r="M37">
        <v>6.63</v>
      </c>
      <c r="N37">
        <v>30294</v>
      </c>
      <c r="O37">
        <v>0.25</v>
      </c>
      <c r="P37">
        <v>8.3829999999999991</v>
      </c>
      <c r="Q37" t="s">
        <v>94</v>
      </c>
      <c r="R37">
        <v>63</v>
      </c>
      <c r="S37">
        <v>62</v>
      </c>
      <c r="T37">
        <v>70.33</v>
      </c>
      <c r="U37">
        <v>70.040000000000006</v>
      </c>
      <c r="V37" t="s">
        <v>94</v>
      </c>
      <c r="W37">
        <v>41</v>
      </c>
      <c r="X37">
        <v>60.29</v>
      </c>
      <c r="Y37">
        <v>59.81</v>
      </c>
      <c r="Z37" t="s">
        <v>94</v>
      </c>
    </row>
    <row r="38" spans="9:26" x14ac:dyDescent="0.25">
      <c r="I38">
        <f t="shared" si="2"/>
        <v>89.27</v>
      </c>
      <c r="J38" s="2">
        <v>10</v>
      </c>
      <c r="K38" s="2" t="b">
        <f t="shared" si="3"/>
        <v>1</v>
      </c>
      <c r="L38" t="s">
        <v>32</v>
      </c>
      <c r="M38">
        <v>6.71</v>
      </c>
      <c r="N38">
        <v>38784</v>
      </c>
      <c r="O38">
        <v>0.32</v>
      </c>
      <c r="P38">
        <v>8.9269999999999996</v>
      </c>
      <c r="Q38" t="s">
        <v>94</v>
      </c>
      <c r="R38">
        <v>174</v>
      </c>
      <c r="S38">
        <v>93</v>
      </c>
      <c r="T38">
        <v>64.38</v>
      </c>
      <c r="U38">
        <v>63.84</v>
      </c>
      <c r="V38" t="s">
        <v>94</v>
      </c>
      <c r="W38">
        <v>95</v>
      </c>
      <c r="X38">
        <v>54.97</v>
      </c>
      <c r="Y38">
        <v>54.99</v>
      </c>
      <c r="Z38" t="s">
        <v>94</v>
      </c>
    </row>
    <row r="39" spans="9:26" x14ac:dyDescent="0.25">
      <c r="I39">
        <f t="shared" si="2"/>
        <v>97.17</v>
      </c>
      <c r="J39" s="2">
        <v>10</v>
      </c>
      <c r="K39" s="2" t="b">
        <f t="shared" si="3"/>
        <v>1</v>
      </c>
      <c r="L39" t="s">
        <v>33</v>
      </c>
      <c r="M39">
        <v>6.73</v>
      </c>
      <c r="N39">
        <v>25685</v>
      </c>
      <c r="O39">
        <v>0.21</v>
      </c>
      <c r="P39">
        <v>9.7170000000000005</v>
      </c>
      <c r="Q39" t="s">
        <v>94</v>
      </c>
      <c r="R39">
        <v>41</v>
      </c>
      <c r="S39">
        <v>69</v>
      </c>
      <c r="T39">
        <v>79.150000000000006</v>
      </c>
      <c r="U39">
        <v>78.010000000000005</v>
      </c>
      <c r="V39" t="s">
        <v>94</v>
      </c>
      <c r="W39">
        <v>39</v>
      </c>
      <c r="X39">
        <v>51.36</v>
      </c>
      <c r="Y39">
        <v>53.62</v>
      </c>
      <c r="Z39" t="s">
        <v>94</v>
      </c>
    </row>
    <row r="40" spans="9:26" x14ac:dyDescent="0.25">
      <c r="I40">
        <f t="shared" si="2"/>
        <v>83.98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41101</v>
      </c>
      <c r="O40">
        <v>0.33</v>
      </c>
      <c r="P40">
        <v>8.3979999999999997</v>
      </c>
      <c r="Q40" t="s">
        <v>94</v>
      </c>
      <c r="R40">
        <v>83</v>
      </c>
      <c r="S40">
        <v>85</v>
      </c>
      <c r="T40">
        <v>65.42</v>
      </c>
      <c r="U40">
        <v>64.61</v>
      </c>
      <c r="V40" t="s">
        <v>94</v>
      </c>
      <c r="W40">
        <v>47</v>
      </c>
      <c r="X40">
        <v>15.34</v>
      </c>
      <c r="Y40">
        <v>15.58</v>
      </c>
      <c r="Z40" t="s">
        <v>94</v>
      </c>
    </row>
    <row r="41" spans="9:26" x14ac:dyDescent="0.25">
      <c r="I41">
        <f t="shared" si="2"/>
        <v>95.22999999999999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8635</v>
      </c>
      <c r="O41">
        <v>7.0000000000000007E-2</v>
      </c>
      <c r="P41">
        <v>9.5229999999999997</v>
      </c>
      <c r="Q41" t="s">
        <v>94</v>
      </c>
      <c r="R41">
        <v>43</v>
      </c>
      <c r="S41">
        <v>41</v>
      </c>
      <c r="T41">
        <v>83.96</v>
      </c>
      <c r="U41">
        <v>87.05</v>
      </c>
      <c r="V41" t="s">
        <v>94</v>
      </c>
      <c r="W41">
        <v>39</v>
      </c>
      <c r="X41">
        <v>26.7</v>
      </c>
      <c r="Y41">
        <v>28.81</v>
      </c>
      <c r="Z41" t="s">
        <v>94</v>
      </c>
    </row>
    <row r="42" spans="9:26" x14ac:dyDescent="0.25">
      <c r="I42">
        <f t="shared" si="2"/>
        <v>81.540000000000006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39503</v>
      </c>
      <c r="O42">
        <v>0.32</v>
      </c>
      <c r="P42">
        <v>8.1539999999999999</v>
      </c>
      <c r="Q42" t="s">
        <v>94</v>
      </c>
      <c r="R42">
        <v>75</v>
      </c>
      <c r="S42">
        <v>39</v>
      </c>
      <c r="T42">
        <v>50.74</v>
      </c>
      <c r="U42">
        <v>53.41</v>
      </c>
      <c r="V42" t="s">
        <v>94</v>
      </c>
      <c r="W42">
        <v>77</v>
      </c>
      <c r="X42">
        <v>30.54</v>
      </c>
      <c r="Y42">
        <v>32.549999999999997</v>
      </c>
      <c r="Z42" t="s">
        <v>94</v>
      </c>
    </row>
    <row r="43" spans="9:26" x14ac:dyDescent="0.25">
      <c r="I43">
        <f t="shared" si="2"/>
        <v>93.061111111111117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70638</v>
      </c>
      <c r="O43">
        <v>0.57999999999999996</v>
      </c>
      <c r="P43">
        <v>16.751000000000001</v>
      </c>
      <c r="Q43" t="s">
        <v>94</v>
      </c>
      <c r="R43">
        <v>43</v>
      </c>
      <c r="S43">
        <v>58</v>
      </c>
      <c r="T43">
        <v>37.130000000000003</v>
      </c>
      <c r="U43">
        <v>38.28</v>
      </c>
      <c r="V43" t="s">
        <v>94</v>
      </c>
      <c r="W43">
        <v>41</v>
      </c>
      <c r="X43">
        <v>26.05</v>
      </c>
      <c r="Y43">
        <v>26.58</v>
      </c>
      <c r="Z43" t="s">
        <v>94</v>
      </c>
    </row>
    <row r="44" spans="9:26" x14ac:dyDescent="0.25">
      <c r="I44">
        <f t="shared" si="2"/>
        <v>101.41</v>
      </c>
      <c r="J44" s="2">
        <v>20</v>
      </c>
      <c r="K44" s="2" t="b">
        <f t="shared" si="3"/>
        <v>1</v>
      </c>
      <c r="L44" t="s">
        <v>134</v>
      </c>
      <c r="M44">
        <v>7.6</v>
      </c>
      <c r="N44">
        <v>337260</v>
      </c>
      <c r="O44">
        <v>2.75</v>
      </c>
      <c r="P44">
        <v>20.282</v>
      </c>
      <c r="Q44" t="s">
        <v>94</v>
      </c>
      <c r="R44">
        <v>98</v>
      </c>
      <c r="S44">
        <v>100</v>
      </c>
      <c r="T44">
        <v>65.709999999999994</v>
      </c>
      <c r="U44">
        <v>65.040000000000006</v>
      </c>
      <c r="V44" t="s">
        <v>94</v>
      </c>
      <c r="W44">
        <v>70</v>
      </c>
      <c r="X44">
        <v>9.92</v>
      </c>
      <c r="Y44">
        <v>9.6999999999999993</v>
      </c>
      <c r="Z44" t="s">
        <v>94</v>
      </c>
    </row>
    <row r="45" spans="9:26" x14ac:dyDescent="0.25">
      <c r="I45">
        <f t="shared" si="2"/>
        <v>78.88</v>
      </c>
      <c r="J45" s="2">
        <v>10</v>
      </c>
      <c r="K45" s="2" t="b">
        <f t="shared" si="3"/>
        <v>0</v>
      </c>
      <c r="L45" t="s">
        <v>38</v>
      </c>
      <c r="M45">
        <v>7.67</v>
      </c>
      <c r="N45">
        <v>146628</v>
      </c>
      <c r="O45">
        <v>1.19</v>
      </c>
      <c r="P45">
        <v>7.8879999999999999</v>
      </c>
      <c r="Q45" t="s">
        <v>94</v>
      </c>
      <c r="R45">
        <v>91</v>
      </c>
      <c r="S45">
        <v>92</v>
      </c>
      <c r="T45">
        <v>58.97</v>
      </c>
      <c r="U45">
        <v>58.57</v>
      </c>
      <c r="V45" t="s">
        <v>94</v>
      </c>
      <c r="W45">
        <v>65</v>
      </c>
      <c r="X45">
        <v>10.65</v>
      </c>
      <c r="Y45">
        <v>10.62</v>
      </c>
      <c r="Z45" t="s">
        <v>94</v>
      </c>
    </row>
    <row r="46" spans="9:26" x14ac:dyDescent="0.25">
      <c r="I46">
        <f t="shared" si="2"/>
        <v>86.32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32422</v>
      </c>
      <c r="O46">
        <v>0.26</v>
      </c>
      <c r="P46">
        <v>8.6319999999999997</v>
      </c>
      <c r="Q46" t="s">
        <v>94</v>
      </c>
      <c r="R46">
        <v>75</v>
      </c>
      <c r="S46">
        <v>39</v>
      </c>
      <c r="T46">
        <v>48.96</v>
      </c>
      <c r="U46">
        <v>50.63</v>
      </c>
      <c r="V46" t="s">
        <v>94</v>
      </c>
      <c r="W46">
        <v>77</v>
      </c>
      <c r="X46">
        <v>32.43</v>
      </c>
      <c r="Y46">
        <v>31.84</v>
      </c>
      <c r="Z46" t="s">
        <v>94</v>
      </c>
    </row>
    <row r="47" spans="9:26" x14ac:dyDescent="0.25">
      <c r="I47">
        <f t="shared" si="2"/>
        <v>99.410000000000011</v>
      </c>
      <c r="J47" s="2">
        <v>10</v>
      </c>
      <c r="K47" s="2" t="b">
        <f t="shared" si="3"/>
        <v>1</v>
      </c>
      <c r="L47" t="s">
        <v>40</v>
      </c>
      <c r="M47">
        <v>7.98</v>
      </c>
      <c r="N47">
        <v>34574</v>
      </c>
      <c r="O47">
        <v>0.28000000000000003</v>
      </c>
      <c r="P47">
        <v>9.9410000000000007</v>
      </c>
      <c r="Q47" t="s">
        <v>94</v>
      </c>
      <c r="R47">
        <v>69</v>
      </c>
      <c r="S47">
        <v>41</v>
      </c>
      <c r="T47">
        <v>65.37</v>
      </c>
      <c r="U47">
        <v>69.87</v>
      </c>
      <c r="V47" t="s">
        <v>94</v>
      </c>
      <c r="W47">
        <v>99</v>
      </c>
      <c r="X47">
        <v>33.67</v>
      </c>
      <c r="Y47">
        <v>33.979999999999997</v>
      </c>
      <c r="Z47" t="s">
        <v>94</v>
      </c>
    </row>
    <row r="48" spans="9:26" x14ac:dyDescent="0.25">
      <c r="I48">
        <f t="shared" si="2"/>
        <v>85.210000000000008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37654</v>
      </c>
      <c r="O48">
        <v>0.31</v>
      </c>
      <c r="P48">
        <v>8.5210000000000008</v>
      </c>
      <c r="Q48" t="s">
        <v>94</v>
      </c>
      <c r="R48">
        <v>97</v>
      </c>
      <c r="S48">
        <v>83</v>
      </c>
      <c r="T48">
        <v>79.069999999999993</v>
      </c>
      <c r="U48">
        <v>80.05</v>
      </c>
      <c r="V48" t="s">
        <v>94</v>
      </c>
      <c r="W48">
        <v>99</v>
      </c>
      <c r="X48">
        <v>64.39</v>
      </c>
      <c r="Y48">
        <v>62.62</v>
      </c>
      <c r="Z48" t="s">
        <v>94</v>
      </c>
    </row>
    <row r="49" spans="9:26" x14ac:dyDescent="0.25">
      <c r="I49">
        <f t="shared" si="2"/>
        <v>91.759999999999991</v>
      </c>
      <c r="J49" s="2">
        <v>10</v>
      </c>
      <c r="K49" s="2" t="b">
        <f t="shared" si="3"/>
        <v>1</v>
      </c>
      <c r="L49" t="s">
        <v>42</v>
      </c>
      <c r="M49">
        <v>8.15</v>
      </c>
      <c r="N49">
        <v>66127</v>
      </c>
      <c r="O49">
        <v>0.54</v>
      </c>
      <c r="P49">
        <v>9.1760000000000002</v>
      </c>
      <c r="Q49" t="s">
        <v>94</v>
      </c>
      <c r="R49">
        <v>166</v>
      </c>
      <c r="S49">
        <v>164</v>
      </c>
      <c r="T49">
        <v>77.34</v>
      </c>
      <c r="U49">
        <v>77.67</v>
      </c>
      <c r="V49" t="s">
        <v>94</v>
      </c>
      <c r="W49">
        <v>129</v>
      </c>
      <c r="X49">
        <v>63.82</v>
      </c>
      <c r="Y49">
        <v>63.56</v>
      </c>
      <c r="Z49" t="s">
        <v>94</v>
      </c>
    </row>
    <row r="50" spans="9:26" x14ac:dyDescent="0.25">
      <c r="I50">
        <f t="shared" si="2"/>
        <v>84.899999999999991</v>
      </c>
      <c r="J50" s="2">
        <v>10</v>
      </c>
      <c r="K50" s="2" t="b">
        <f t="shared" si="3"/>
        <v>1</v>
      </c>
      <c r="L50" t="s">
        <v>43</v>
      </c>
      <c r="M50">
        <v>8.23</v>
      </c>
      <c r="N50">
        <v>54909</v>
      </c>
      <c r="O50">
        <v>0.45</v>
      </c>
      <c r="P50">
        <v>8.49</v>
      </c>
      <c r="Q50" t="s">
        <v>94</v>
      </c>
      <c r="R50">
        <v>76</v>
      </c>
      <c r="S50">
        <v>41</v>
      </c>
      <c r="T50">
        <v>71.28</v>
      </c>
      <c r="U50">
        <v>72.260000000000005</v>
      </c>
      <c r="V50" t="s">
        <v>94</v>
      </c>
      <c r="W50">
        <v>78</v>
      </c>
      <c r="X50">
        <v>31.96</v>
      </c>
      <c r="Y50">
        <v>33.06</v>
      </c>
      <c r="Z50" t="s">
        <v>94</v>
      </c>
    </row>
    <row r="51" spans="9:26" x14ac:dyDescent="0.25">
      <c r="I51">
        <f t="shared" si="2"/>
        <v>90.794444444444451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49064</v>
      </c>
      <c r="O51">
        <v>0.4</v>
      </c>
      <c r="P51">
        <v>16.343</v>
      </c>
      <c r="Q51" t="s">
        <v>94</v>
      </c>
      <c r="R51">
        <v>43</v>
      </c>
      <c r="S51">
        <v>58</v>
      </c>
      <c r="T51">
        <v>51.93</v>
      </c>
      <c r="U51">
        <v>51.58</v>
      </c>
      <c r="V51" t="s">
        <v>94</v>
      </c>
      <c r="W51">
        <v>57</v>
      </c>
      <c r="X51">
        <v>19.71</v>
      </c>
      <c r="Y51">
        <v>21.27</v>
      </c>
      <c r="Z51" t="s">
        <v>94</v>
      </c>
    </row>
    <row r="52" spans="9:26" x14ac:dyDescent="0.25">
      <c r="I52">
        <f t="shared" si="2"/>
        <v>86.720000000000013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38664</v>
      </c>
      <c r="O52">
        <v>0.31</v>
      </c>
      <c r="P52">
        <v>8.6720000000000006</v>
      </c>
      <c r="Q52" t="s">
        <v>94</v>
      </c>
      <c r="R52">
        <v>129</v>
      </c>
      <c r="S52">
        <v>127</v>
      </c>
      <c r="T52">
        <v>75.430000000000007</v>
      </c>
      <c r="U52">
        <v>77.86</v>
      </c>
      <c r="V52" t="s">
        <v>94</v>
      </c>
      <c r="W52">
        <v>131</v>
      </c>
      <c r="X52">
        <v>24.38</v>
      </c>
      <c r="Y52">
        <v>23.87</v>
      </c>
      <c r="Z52" t="s">
        <v>94</v>
      </c>
    </row>
    <row r="53" spans="9:26" x14ac:dyDescent="0.25">
      <c r="I53">
        <f t="shared" si="2"/>
        <v>87.16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38917</v>
      </c>
      <c r="O53">
        <v>0.32</v>
      </c>
      <c r="P53">
        <v>8.7159999999999993</v>
      </c>
      <c r="Q53" t="s">
        <v>94</v>
      </c>
      <c r="R53">
        <v>107</v>
      </c>
      <c r="S53">
        <v>109</v>
      </c>
      <c r="T53">
        <v>96.6</v>
      </c>
      <c r="U53">
        <v>96.03</v>
      </c>
      <c r="V53" t="s">
        <v>94</v>
      </c>
      <c r="W53">
        <v>93</v>
      </c>
      <c r="X53">
        <v>5.0199999999999996</v>
      </c>
      <c r="Y53">
        <v>3.96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135</v>
      </c>
      <c r="M54">
        <v>8.9</v>
      </c>
      <c r="N54">
        <v>262263</v>
      </c>
      <c r="O54">
        <v>2.13</v>
      </c>
      <c r="P54">
        <v>20</v>
      </c>
      <c r="Q54" t="s">
        <v>94</v>
      </c>
      <c r="R54">
        <v>117</v>
      </c>
      <c r="S54">
        <v>82</v>
      </c>
      <c r="T54">
        <v>51.12</v>
      </c>
      <c r="U54">
        <v>50.02</v>
      </c>
      <c r="V54" t="s">
        <v>94</v>
      </c>
      <c r="W54">
        <v>52</v>
      </c>
      <c r="X54">
        <v>12.44</v>
      </c>
      <c r="Y54">
        <v>11.92</v>
      </c>
      <c r="Z54" t="s">
        <v>94</v>
      </c>
    </row>
    <row r="55" spans="9:26" x14ac:dyDescent="0.25">
      <c r="I55">
        <f t="shared" si="2"/>
        <v>80.329999999999984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108948</v>
      </c>
      <c r="O55">
        <v>0.89</v>
      </c>
      <c r="P55">
        <v>8.0329999999999995</v>
      </c>
      <c r="Q55" t="s">
        <v>94</v>
      </c>
      <c r="R55">
        <v>112</v>
      </c>
      <c r="S55">
        <v>77</v>
      </c>
      <c r="T55">
        <v>55.16</v>
      </c>
      <c r="U55">
        <v>54.12</v>
      </c>
      <c r="V55" t="s">
        <v>94</v>
      </c>
      <c r="W55">
        <v>114</v>
      </c>
      <c r="X55">
        <v>31.83</v>
      </c>
      <c r="Y55">
        <v>32.15</v>
      </c>
      <c r="Z55" t="s">
        <v>94</v>
      </c>
    </row>
    <row r="56" spans="9:26" x14ac:dyDescent="0.25">
      <c r="I56">
        <f t="shared" si="2"/>
        <v>81.289999999999992</v>
      </c>
      <c r="J56" s="2">
        <v>10</v>
      </c>
      <c r="K56" s="2" t="b">
        <f t="shared" si="3"/>
        <v>1</v>
      </c>
      <c r="L56" t="s">
        <v>48</v>
      </c>
      <c r="M56">
        <v>9.01</v>
      </c>
      <c r="N56">
        <v>33987</v>
      </c>
      <c r="O56">
        <v>0.28000000000000003</v>
      </c>
      <c r="P56">
        <v>8.1289999999999996</v>
      </c>
      <c r="Q56" t="s">
        <v>94</v>
      </c>
      <c r="R56">
        <v>131</v>
      </c>
      <c r="S56">
        <v>133</v>
      </c>
      <c r="T56">
        <v>96.08</v>
      </c>
      <c r="U56">
        <v>99.09</v>
      </c>
      <c r="V56" t="s">
        <v>94</v>
      </c>
      <c r="W56">
        <v>117</v>
      </c>
      <c r="X56">
        <v>65.89</v>
      </c>
      <c r="Y56">
        <v>64.069999999999993</v>
      </c>
      <c r="Z56" t="s">
        <v>94</v>
      </c>
    </row>
    <row r="57" spans="9:26" x14ac:dyDescent="0.25">
      <c r="I57">
        <f t="shared" si="2"/>
        <v>81.820000000000007</v>
      </c>
      <c r="J57" s="2">
        <v>10</v>
      </c>
      <c r="K57" s="2" t="b">
        <f t="shared" si="3"/>
        <v>1</v>
      </c>
      <c r="L57" t="s">
        <v>49</v>
      </c>
      <c r="M57">
        <v>9.01</v>
      </c>
      <c r="N57">
        <v>154594</v>
      </c>
      <c r="O57">
        <v>1.26</v>
      </c>
      <c r="P57">
        <v>8.1820000000000004</v>
      </c>
      <c r="Q57" t="s">
        <v>94</v>
      </c>
      <c r="R57">
        <v>91</v>
      </c>
      <c r="S57">
        <v>106</v>
      </c>
      <c r="T57">
        <v>39.01</v>
      </c>
      <c r="U57">
        <v>38.74</v>
      </c>
      <c r="V57" t="s">
        <v>94</v>
      </c>
      <c r="W57">
        <v>51</v>
      </c>
      <c r="X57">
        <v>7.87</v>
      </c>
      <c r="Y57">
        <v>7.72</v>
      </c>
      <c r="Z57" t="s">
        <v>94</v>
      </c>
    </row>
    <row r="58" spans="9:26" x14ac:dyDescent="0.25">
      <c r="I58">
        <f t="shared" si="2"/>
        <v>81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280422</v>
      </c>
      <c r="O58">
        <v>2.2799999999999998</v>
      </c>
      <c r="P58">
        <v>8.1</v>
      </c>
      <c r="Q58" t="s">
        <v>94</v>
      </c>
      <c r="R58">
        <v>91</v>
      </c>
      <c r="S58">
        <v>106</v>
      </c>
      <c r="T58">
        <v>54.38</v>
      </c>
      <c r="U58">
        <v>54.6</v>
      </c>
      <c r="V58" t="s">
        <v>94</v>
      </c>
      <c r="W58">
        <v>105</v>
      </c>
      <c r="X58">
        <v>21.8</v>
      </c>
      <c r="Y58">
        <v>21.73</v>
      </c>
      <c r="Z58" t="s">
        <v>94</v>
      </c>
    </row>
    <row r="59" spans="9:26" x14ac:dyDescent="0.25">
      <c r="I59">
        <f t="shared" si="2"/>
        <v>81.37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149422</v>
      </c>
      <c r="O59">
        <v>1.22</v>
      </c>
      <c r="P59">
        <v>8.1370000000000005</v>
      </c>
      <c r="Q59" t="s">
        <v>94</v>
      </c>
      <c r="R59">
        <v>91</v>
      </c>
      <c r="S59">
        <v>106</v>
      </c>
      <c r="T59">
        <v>52.76</v>
      </c>
      <c r="U59">
        <v>52.8</v>
      </c>
      <c r="V59" t="s">
        <v>94</v>
      </c>
      <c r="W59">
        <v>105</v>
      </c>
      <c r="X59">
        <v>25.93</v>
      </c>
      <c r="Y59">
        <v>26.05</v>
      </c>
      <c r="Z59" t="s">
        <v>94</v>
      </c>
    </row>
    <row r="60" spans="9:26" x14ac:dyDescent="0.25">
      <c r="I60">
        <f t="shared" si="2"/>
        <v>82.390000000000015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132388</v>
      </c>
      <c r="O60">
        <v>1.08</v>
      </c>
      <c r="P60">
        <v>8.2390000000000008</v>
      </c>
      <c r="Q60" t="s">
        <v>94</v>
      </c>
      <c r="R60">
        <v>104</v>
      </c>
      <c r="S60">
        <v>78</v>
      </c>
      <c r="T60">
        <v>52.95</v>
      </c>
      <c r="U60">
        <v>50.86</v>
      </c>
      <c r="V60" t="s">
        <v>94</v>
      </c>
      <c r="W60">
        <v>103</v>
      </c>
      <c r="X60">
        <v>51.96</v>
      </c>
      <c r="Y60">
        <v>51.46</v>
      </c>
      <c r="Z60" t="s">
        <v>94</v>
      </c>
    </row>
    <row r="61" spans="9:26" x14ac:dyDescent="0.25">
      <c r="I61">
        <f t="shared" si="2"/>
        <v>96.63000000000001</v>
      </c>
      <c r="J61" s="2">
        <v>10</v>
      </c>
      <c r="K61" s="2" t="b">
        <f t="shared" si="3"/>
        <v>1</v>
      </c>
      <c r="L61" t="s">
        <v>53</v>
      </c>
      <c r="M61">
        <v>9.57</v>
      </c>
      <c r="N61">
        <v>29630</v>
      </c>
      <c r="O61">
        <v>0.24</v>
      </c>
      <c r="P61">
        <v>9.6630000000000003</v>
      </c>
      <c r="Q61" t="s">
        <v>94</v>
      </c>
      <c r="R61">
        <v>173</v>
      </c>
      <c r="S61">
        <v>171</v>
      </c>
      <c r="T61">
        <v>51.68</v>
      </c>
      <c r="U61">
        <v>51.24</v>
      </c>
      <c r="V61" t="s">
        <v>94</v>
      </c>
      <c r="W61">
        <v>175</v>
      </c>
      <c r="X61">
        <v>49.13</v>
      </c>
      <c r="Y61">
        <v>49.57</v>
      </c>
      <c r="Z61" t="s">
        <v>94</v>
      </c>
    </row>
    <row r="62" spans="9:26" x14ac:dyDescent="0.25">
      <c r="I62">
        <f t="shared" si="2"/>
        <v>87.940000000000012</v>
      </c>
      <c r="J62" s="2">
        <v>10</v>
      </c>
      <c r="K62" s="2" t="b">
        <f t="shared" si="3"/>
        <v>1</v>
      </c>
      <c r="L62" t="s">
        <v>54</v>
      </c>
      <c r="M62">
        <v>9.6999999999999993</v>
      </c>
      <c r="N62">
        <v>161104</v>
      </c>
      <c r="O62">
        <v>1.31</v>
      </c>
      <c r="P62">
        <v>8.7940000000000005</v>
      </c>
      <c r="Q62" t="s">
        <v>94</v>
      </c>
      <c r="R62">
        <v>105</v>
      </c>
      <c r="S62">
        <v>120</v>
      </c>
      <c r="T62">
        <v>32.06</v>
      </c>
      <c r="U62">
        <v>32.1</v>
      </c>
      <c r="V62" t="s">
        <v>94</v>
      </c>
      <c r="W62">
        <v>79</v>
      </c>
      <c r="X62">
        <v>15.16</v>
      </c>
      <c r="Y62">
        <v>15.24</v>
      </c>
      <c r="Z62" t="s">
        <v>94</v>
      </c>
    </row>
    <row r="63" spans="9:26" x14ac:dyDescent="0.25">
      <c r="I63">
        <f t="shared" si="2"/>
        <v>100.53</v>
      </c>
      <c r="J63" s="2">
        <v>20</v>
      </c>
      <c r="K63" s="2" t="b">
        <f t="shared" si="3"/>
        <v>1</v>
      </c>
      <c r="L63" t="s">
        <v>136</v>
      </c>
      <c r="M63">
        <v>9.83</v>
      </c>
      <c r="N63">
        <v>121765</v>
      </c>
      <c r="O63">
        <v>0.99</v>
      </c>
      <c r="P63">
        <v>20.106000000000002</v>
      </c>
      <c r="Q63" t="s">
        <v>94</v>
      </c>
      <c r="R63">
        <v>95</v>
      </c>
      <c r="S63">
        <v>174</v>
      </c>
      <c r="T63">
        <v>105.15</v>
      </c>
      <c r="U63">
        <v>107.38</v>
      </c>
      <c r="V63" t="s">
        <v>94</v>
      </c>
      <c r="W63">
        <v>176</v>
      </c>
      <c r="X63">
        <v>103.29</v>
      </c>
      <c r="Y63">
        <v>103.88</v>
      </c>
      <c r="Z63" t="s">
        <v>94</v>
      </c>
    </row>
    <row r="64" spans="9:26" x14ac:dyDescent="0.25">
      <c r="I64">
        <f t="shared" si="2"/>
        <v>90.86999999999999</v>
      </c>
      <c r="J64" s="2">
        <v>10</v>
      </c>
      <c r="K64" s="2" t="b">
        <f t="shared" si="3"/>
        <v>1</v>
      </c>
      <c r="L64" t="s">
        <v>55</v>
      </c>
      <c r="M64">
        <v>9.93</v>
      </c>
      <c r="N64">
        <v>68857</v>
      </c>
      <c r="O64">
        <v>0.56000000000000005</v>
      </c>
      <c r="P64">
        <v>9.0869999999999997</v>
      </c>
      <c r="Q64" t="s">
        <v>94</v>
      </c>
      <c r="R64">
        <v>77</v>
      </c>
      <c r="S64">
        <v>156</v>
      </c>
      <c r="T64">
        <v>88.72</v>
      </c>
      <c r="U64">
        <v>87.22</v>
      </c>
      <c r="V64" t="s">
        <v>94</v>
      </c>
      <c r="W64">
        <v>158</v>
      </c>
      <c r="X64">
        <v>86.18</v>
      </c>
      <c r="Y64">
        <v>85.73</v>
      </c>
      <c r="Z64" t="s">
        <v>94</v>
      </c>
    </row>
    <row r="65" spans="9:26" x14ac:dyDescent="0.25">
      <c r="I65">
        <f t="shared" si="2"/>
        <v>90.12</v>
      </c>
      <c r="J65" s="2">
        <v>10</v>
      </c>
      <c r="K65" s="2" t="b">
        <f t="shared" si="3"/>
        <v>1</v>
      </c>
      <c r="L65" t="s">
        <v>56</v>
      </c>
      <c r="M65">
        <v>9.94</v>
      </c>
      <c r="N65">
        <v>42833</v>
      </c>
      <c r="O65">
        <v>0.35</v>
      </c>
      <c r="P65">
        <v>9.0120000000000005</v>
      </c>
      <c r="Q65" t="s">
        <v>94</v>
      </c>
      <c r="R65">
        <v>83</v>
      </c>
      <c r="S65">
        <v>85</v>
      </c>
      <c r="T65">
        <v>63</v>
      </c>
      <c r="U65">
        <v>63.26</v>
      </c>
      <c r="V65" t="s">
        <v>94</v>
      </c>
      <c r="W65">
        <v>95</v>
      </c>
      <c r="X65">
        <v>18.14</v>
      </c>
      <c r="Y65">
        <v>16.739999999999998</v>
      </c>
      <c r="Z65" t="s">
        <v>94</v>
      </c>
    </row>
    <row r="66" spans="9:26" x14ac:dyDescent="0.25">
      <c r="I66">
        <f t="shared" si="2"/>
        <v>92.27000000000001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17519</v>
      </c>
      <c r="O66">
        <v>0.14000000000000001</v>
      </c>
      <c r="P66">
        <v>9.2270000000000003</v>
      </c>
      <c r="Q66" t="s">
        <v>94</v>
      </c>
      <c r="R66">
        <v>77</v>
      </c>
      <c r="S66">
        <v>110</v>
      </c>
      <c r="T66">
        <v>98.74</v>
      </c>
      <c r="U66">
        <v>99.67</v>
      </c>
      <c r="V66" t="s">
        <v>94</v>
      </c>
      <c r="W66">
        <v>61</v>
      </c>
      <c r="X66">
        <v>53.13</v>
      </c>
      <c r="Y66">
        <v>54.52</v>
      </c>
      <c r="Z66" t="s">
        <v>94</v>
      </c>
    </row>
    <row r="67" spans="9:26" x14ac:dyDescent="0.25">
      <c r="I67">
        <f t="shared" si="2"/>
        <v>97.81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52307</v>
      </c>
      <c r="O67">
        <v>0.43</v>
      </c>
      <c r="P67">
        <v>9.7810000000000006</v>
      </c>
      <c r="Q67" t="s">
        <v>94</v>
      </c>
      <c r="R67">
        <v>75</v>
      </c>
      <c r="S67">
        <v>53</v>
      </c>
      <c r="T67">
        <v>21.28</v>
      </c>
      <c r="U67">
        <v>19.41</v>
      </c>
      <c r="V67" t="s">
        <v>94</v>
      </c>
      <c r="W67">
        <v>89</v>
      </c>
      <c r="X67">
        <v>9.9600000000000009</v>
      </c>
      <c r="Y67">
        <v>10.64</v>
      </c>
      <c r="Z67" t="s">
        <v>94</v>
      </c>
    </row>
    <row r="68" spans="9:26" x14ac:dyDescent="0.25">
      <c r="I68">
        <f t="shared" si="2"/>
        <v>88.69</v>
      </c>
      <c r="J68" s="2">
        <v>10</v>
      </c>
      <c r="K68" s="2" t="b">
        <f t="shared" si="3"/>
        <v>1</v>
      </c>
      <c r="L68" t="s">
        <v>59</v>
      </c>
      <c r="M68">
        <v>10.01</v>
      </c>
      <c r="N68">
        <v>175113</v>
      </c>
      <c r="O68">
        <v>1.43</v>
      </c>
      <c r="P68">
        <v>8.8689999999999998</v>
      </c>
      <c r="Q68" t="s">
        <v>94</v>
      </c>
      <c r="R68">
        <v>91</v>
      </c>
      <c r="S68">
        <v>120</v>
      </c>
      <c r="T68">
        <v>30.73</v>
      </c>
      <c r="U68">
        <v>31.18</v>
      </c>
      <c r="V68" t="s">
        <v>94</v>
      </c>
      <c r="W68">
        <v>65</v>
      </c>
      <c r="X68">
        <v>10.18</v>
      </c>
      <c r="Y68">
        <v>9.93</v>
      </c>
      <c r="Z68" t="s">
        <v>94</v>
      </c>
    </row>
    <row r="69" spans="9:26" x14ac:dyDescent="0.25">
      <c r="I69">
        <f t="shared" ref="I69:I88" si="4">P69/J69*100</f>
        <v>90.850000000000009</v>
      </c>
      <c r="J69" s="2">
        <v>10</v>
      </c>
      <c r="K69" s="2" t="b">
        <f t="shared" ref="K69:K88" si="5">AND(P69&gt;J69*0.8,P69&lt;J69*1.2)</f>
        <v>1</v>
      </c>
      <c r="L69" t="s">
        <v>60</v>
      </c>
      <c r="M69">
        <v>10.07</v>
      </c>
      <c r="N69">
        <v>120323</v>
      </c>
      <c r="O69">
        <v>0.98</v>
      </c>
      <c r="P69">
        <v>9.0850000000000009</v>
      </c>
      <c r="Q69" t="s">
        <v>94</v>
      </c>
      <c r="R69">
        <v>91</v>
      </c>
      <c r="S69">
        <v>126</v>
      </c>
      <c r="T69">
        <v>42.14</v>
      </c>
      <c r="U69">
        <v>42.71</v>
      </c>
      <c r="V69" t="s">
        <v>94</v>
      </c>
      <c r="W69">
        <v>89</v>
      </c>
      <c r="X69">
        <v>18.72</v>
      </c>
      <c r="Y69">
        <v>18.88</v>
      </c>
      <c r="Z69" t="s">
        <v>94</v>
      </c>
    </row>
    <row r="70" spans="9:26" x14ac:dyDescent="0.25">
      <c r="I70">
        <f t="shared" si="4"/>
        <v>90.61</v>
      </c>
      <c r="J70" s="2">
        <v>10</v>
      </c>
      <c r="K70" s="2" t="b">
        <f t="shared" si="5"/>
        <v>1</v>
      </c>
      <c r="L70" t="s">
        <v>62</v>
      </c>
      <c r="M70">
        <v>10.14</v>
      </c>
      <c r="N70">
        <v>166841</v>
      </c>
      <c r="O70">
        <v>1.36</v>
      </c>
      <c r="P70">
        <v>9.0609999999999999</v>
      </c>
      <c r="Q70" t="s">
        <v>94</v>
      </c>
      <c r="R70">
        <v>105</v>
      </c>
      <c r="S70">
        <v>120</v>
      </c>
      <c r="T70">
        <v>51.89</v>
      </c>
      <c r="U70">
        <v>51.9</v>
      </c>
      <c r="V70" t="s">
        <v>94</v>
      </c>
      <c r="W70">
        <v>119</v>
      </c>
      <c r="X70">
        <v>12.25</v>
      </c>
      <c r="Y70">
        <v>11.76</v>
      </c>
      <c r="Z70" t="s">
        <v>94</v>
      </c>
    </row>
    <row r="71" spans="9:26" x14ac:dyDescent="0.25">
      <c r="I71">
        <f t="shared" si="4"/>
        <v>88.409999999999982</v>
      </c>
      <c r="J71" s="2">
        <v>10</v>
      </c>
      <c r="K71" s="2" t="b">
        <f t="shared" si="5"/>
        <v>1</v>
      </c>
      <c r="L71" t="s">
        <v>61</v>
      </c>
      <c r="M71">
        <v>10.16</v>
      </c>
      <c r="N71">
        <v>146567</v>
      </c>
      <c r="O71">
        <v>1.19</v>
      </c>
      <c r="P71">
        <v>8.8409999999999993</v>
      </c>
      <c r="Q71" t="s">
        <v>94</v>
      </c>
      <c r="R71">
        <v>91</v>
      </c>
      <c r="S71">
        <v>126</v>
      </c>
      <c r="T71">
        <v>36.520000000000003</v>
      </c>
      <c r="U71">
        <v>37.78</v>
      </c>
      <c r="V71" t="s">
        <v>94</v>
      </c>
      <c r="W71">
        <v>89</v>
      </c>
      <c r="X71">
        <v>12.25</v>
      </c>
      <c r="Y71">
        <v>11.91</v>
      </c>
      <c r="Z71" t="s">
        <v>94</v>
      </c>
    </row>
    <row r="72" spans="9:26" x14ac:dyDescent="0.25">
      <c r="I72">
        <f t="shared" si="4"/>
        <v>91.12</v>
      </c>
      <c r="J72" s="2">
        <v>10</v>
      </c>
      <c r="K72" s="2" t="b">
        <f t="shared" si="5"/>
        <v>1</v>
      </c>
      <c r="L72" t="s">
        <v>63</v>
      </c>
      <c r="M72">
        <v>10.36</v>
      </c>
      <c r="N72">
        <v>149636</v>
      </c>
      <c r="O72">
        <v>1.22</v>
      </c>
      <c r="P72">
        <v>9.1120000000000001</v>
      </c>
      <c r="Q72" t="s">
        <v>94</v>
      </c>
      <c r="R72">
        <v>119</v>
      </c>
      <c r="S72">
        <v>91</v>
      </c>
      <c r="T72">
        <v>59.53</v>
      </c>
      <c r="U72">
        <v>60.83</v>
      </c>
      <c r="V72" t="s">
        <v>94</v>
      </c>
      <c r="W72">
        <v>134</v>
      </c>
      <c r="X72">
        <v>25.09</v>
      </c>
      <c r="Y72">
        <v>25.06</v>
      </c>
      <c r="Z72" t="s">
        <v>94</v>
      </c>
    </row>
    <row r="73" spans="9:26" x14ac:dyDescent="0.25">
      <c r="I73">
        <f t="shared" si="4"/>
        <v>70.240000000000009</v>
      </c>
      <c r="J73" s="2">
        <v>10</v>
      </c>
      <c r="K73" s="2" t="b">
        <f t="shared" si="5"/>
        <v>0</v>
      </c>
      <c r="L73" t="s">
        <v>64</v>
      </c>
      <c r="M73">
        <v>10.38</v>
      </c>
      <c r="N73">
        <v>15028</v>
      </c>
      <c r="O73">
        <v>0.12</v>
      </c>
      <c r="P73">
        <v>7.024</v>
      </c>
      <c r="Q73" t="s">
        <v>94</v>
      </c>
      <c r="R73">
        <v>167</v>
      </c>
      <c r="S73">
        <v>130</v>
      </c>
      <c r="T73">
        <v>56.15</v>
      </c>
      <c r="U73">
        <v>59.1</v>
      </c>
      <c r="V73" t="s">
        <v>94</v>
      </c>
      <c r="W73">
        <v>132</v>
      </c>
      <c r="X73">
        <v>55.39</v>
      </c>
      <c r="Y73">
        <v>58.86</v>
      </c>
      <c r="Z73" t="s">
        <v>94</v>
      </c>
    </row>
    <row r="74" spans="9:26" x14ac:dyDescent="0.25">
      <c r="I74">
        <f t="shared" si="4"/>
        <v>90.169999999999987</v>
      </c>
      <c r="J74" s="2">
        <v>10</v>
      </c>
      <c r="K74" s="2" t="b">
        <f t="shared" si="5"/>
        <v>1</v>
      </c>
      <c r="L74" t="s">
        <v>65</v>
      </c>
      <c r="M74">
        <v>10.4</v>
      </c>
      <c r="N74">
        <v>171226</v>
      </c>
      <c r="O74">
        <v>1.39</v>
      </c>
      <c r="P74">
        <v>9.0169999999999995</v>
      </c>
      <c r="Q74" t="s">
        <v>94</v>
      </c>
      <c r="R74">
        <v>105</v>
      </c>
      <c r="S74">
        <v>120</v>
      </c>
      <c r="T74">
        <v>49.87</v>
      </c>
      <c r="U74">
        <v>50.8</v>
      </c>
      <c r="V74" t="s">
        <v>94</v>
      </c>
      <c r="W74">
        <v>77</v>
      </c>
      <c r="X74">
        <v>9.7100000000000009</v>
      </c>
      <c r="Y74">
        <v>9.77</v>
      </c>
      <c r="Z74" t="s">
        <v>94</v>
      </c>
    </row>
    <row r="75" spans="9:26" x14ac:dyDescent="0.25">
      <c r="I75">
        <f t="shared" si="4"/>
        <v>91.97</v>
      </c>
      <c r="J75" s="2">
        <v>10</v>
      </c>
      <c r="K75" s="2" t="b">
        <f t="shared" si="5"/>
        <v>1</v>
      </c>
      <c r="L75" t="s">
        <v>66</v>
      </c>
      <c r="M75">
        <v>10.52</v>
      </c>
      <c r="N75">
        <v>169527</v>
      </c>
      <c r="O75">
        <v>1.38</v>
      </c>
      <c r="P75">
        <v>9.1969999999999992</v>
      </c>
      <c r="Q75" t="s">
        <v>94</v>
      </c>
      <c r="R75">
        <v>105</v>
      </c>
      <c r="S75">
        <v>134</v>
      </c>
      <c r="T75">
        <v>25.04</v>
      </c>
      <c r="U75">
        <v>25.17</v>
      </c>
      <c r="V75" t="s">
        <v>94</v>
      </c>
      <c r="W75">
        <v>91</v>
      </c>
      <c r="X75">
        <v>15.18</v>
      </c>
      <c r="Y75">
        <v>14.43</v>
      </c>
      <c r="Z75" t="s">
        <v>94</v>
      </c>
    </row>
    <row r="76" spans="9:26" x14ac:dyDescent="0.25">
      <c r="I76">
        <f t="shared" si="4"/>
        <v>90.64</v>
      </c>
      <c r="J76" s="2">
        <v>10</v>
      </c>
      <c r="K76" s="2" t="b">
        <f t="shared" si="5"/>
        <v>1</v>
      </c>
      <c r="L76" t="s">
        <v>67</v>
      </c>
      <c r="M76">
        <v>10.6</v>
      </c>
      <c r="N76">
        <v>108989</v>
      </c>
      <c r="O76">
        <v>0.89</v>
      </c>
      <c r="P76">
        <v>9.0640000000000001</v>
      </c>
      <c r="Q76" t="s">
        <v>94</v>
      </c>
      <c r="R76">
        <v>146</v>
      </c>
      <c r="S76">
        <v>148</v>
      </c>
      <c r="T76">
        <v>64.33</v>
      </c>
      <c r="U76">
        <v>63.96</v>
      </c>
      <c r="V76" t="s">
        <v>94</v>
      </c>
      <c r="W76">
        <v>111</v>
      </c>
      <c r="X76">
        <v>38.950000000000003</v>
      </c>
      <c r="Y76">
        <v>37.369999999999997</v>
      </c>
      <c r="Z76" t="s">
        <v>94</v>
      </c>
    </row>
    <row r="77" spans="9:26" x14ac:dyDescent="0.25">
      <c r="I77">
        <f t="shared" si="4"/>
        <v>89.94</v>
      </c>
      <c r="J77" s="2">
        <v>10</v>
      </c>
      <c r="K77" s="2" t="b">
        <f t="shared" si="5"/>
        <v>1</v>
      </c>
      <c r="L77" t="s">
        <v>68</v>
      </c>
      <c r="M77">
        <v>10.62</v>
      </c>
      <c r="N77">
        <v>159577</v>
      </c>
      <c r="O77">
        <v>1.3</v>
      </c>
      <c r="P77">
        <v>8.9939999999999998</v>
      </c>
      <c r="Q77" t="s">
        <v>94</v>
      </c>
      <c r="R77">
        <v>119</v>
      </c>
      <c r="S77">
        <v>91</v>
      </c>
      <c r="T77">
        <v>26.33</v>
      </c>
      <c r="U77">
        <v>26.14</v>
      </c>
      <c r="V77" t="s">
        <v>94</v>
      </c>
      <c r="W77">
        <v>134</v>
      </c>
      <c r="X77">
        <v>32.119999999999997</v>
      </c>
      <c r="Y77">
        <v>30.69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137</v>
      </c>
      <c r="M78">
        <v>10.65</v>
      </c>
      <c r="N78">
        <v>161710</v>
      </c>
      <c r="O78">
        <v>1.32</v>
      </c>
      <c r="P78">
        <v>20</v>
      </c>
      <c r="Q78" t="s">
        <v>94</v>
      </c>
      <c r="R78">
        <v>152</v>
      </c>
      <c r="S78">
        <v>150</v>
      </c>
      <c r="T78">
        <v>167.14</v>
      </c>
      <c r="U78">
        <v>164.76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91.759999999999991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114294</v>
      </c>
      <c r="O79">
        <v>0.93</v>
      </c>
      <c r="P79">
        <v>9.1760000000000002</v>
      </c>
      <c r="Q79" t="s">
        <v>94</v>
      </c>
      <c r="R79">
        <v>146</v>
      </c>
      <c r="S79">
        <v>148</v>
      </c>
      <c r="T79">
        <v>63.66</v>
      </c>
      <c r="U79">
        <v>63.08</v>
      </c>
      <c r="V79" t="s">
        <v>94</v>
      </c>
      <c r="W79">
        <v>111</v>
      </c>
      <c r="X79">
        <v>39.880000000000003</v>
      </c>
      <c r="Y79">
        <v>38.08</v>
      </c>
      <c r="Z79" t="s">
        <v>94</v>
      </c>
    </row>
    <row r="80" spans="9:26" x14ac:dyDescent="0.25">
      <c r="I80">
        <f t="shared" si="4"/>
        <v>88.000000000000014</v>
      </c>
      <c r="J80" s="2">
        <v>10</v>
      </c>
      <c r="K80" s="2" t="b">
        <f t="shared" si="5"/>
        <v>1</v>
      </c>
      <c r="L80" t="s">
        <v>71</v>
      </c>
      <c r="M80">
        <v>10.9</v>
      </c>
      <c r="N80">
        <v>114974</v>
      </c>
      <c r="O80">
        <v>0.94</v>
      </c>
      <c r="P80">
        <v>8.8000000000000007</v>
      </c>
      <c r="Q80" t="s">
        <v>94</v>
      </c>
      <c r="R80">
        <v>91</v>
      </c>
      <c r="S80">
        <v>92</v>
      </c>
      <c r="T80">
        <v>51.92</v>
      </c>
      <c r="U80">
        <v>53.44</v>
      </c>
      <c r="V80" t="s">
        <v>94</v>
      </c>
      <c r="W80">
        <v>134</v>
      </c>
      <c r="X80">
        <v>35.840000000000003</v>
      </c>
      <c r="Y80">
        <v>36.590000000000003</v>
      </c>
      <c r="Z80" t="s">
        <v>94</v>
      </c>
    </row>
    <row r="81" spans="9:26" x14ac:dyDescent="0.25">
      <c r="I81">
        <f t="shared" si="4"/>
        <v>93.08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117981</v>
      </c>
      <c r="O81">
        <v>0.96</v>
      </c>
      <c r="P81">
        <v>9.3079999999999998</v>
      </c>
      <c r="Q81" t="s">
        <v>94</v>
      </c>
      <c r="R81">
        <v>146</v>
      </c>
      <c r="S81">
        <v>148</v>
      </c>
      <c r="T81">
        <v>62.83</v>
      </c>
      <c r="U81">
        <v>62.87</v>
      </c>
      <c r="V81" t="s">
        <v>94</v>
      </c>
      <c r="W81">
        <v>111</v>
      </c>
      <c r="X81">
        <v>38.79</v>
      </c>
      <c r="Y81">
        <v>36.99</v>
      </c>
      <c r="Z81" t="s">
        <v>94</v>
      </c>
    </row>
    <row r="82" spans="9:26" x14ac:dyDescent="0.25">
      <c r="I82">
        <f t="shared" si="4"/>
        <v>93.789999999999992</v>
      </c>
      <c r="J82" s="2">
        <v>10</v>
      </c>
      <c r="K82" s="2" t="b">
        <f t="shared" si="5"/>
        <v>1</v>
      </c>
      <c r="L82" t="s">
        <v>72</v>
      </c>
      <c r="M82">
        <v>11.09</v>
      </c>
      <c r="N82">
        <v>14888</v>
      </c>
      <c r="O82">
        <v>0.12</v>
      </c>
      <c r="P82">
        <v>9.3789999999999996</v>
      </c>
      <c r="Q82" t="s">
        <v>94</v>
      </c>
      <c r="R82">
        <v>117</v>
      </c>
      <c r="S82">
        <v>119</v>
      </c>
      <c r="T82">
        <v>99.96</v>
      </c>
      <c r="U82">
        <v>99.98</v>
      </c>
      <c r="V82" t="s">
        <v>94</v>
      </c>
      <c r="W82">
        <v>201</v>
      </c>
      <c r="X82">
        <v>122.83</v>
      </c>
      <c r="Y82">
        <v>122.83</v>
      </c>
      <c r="Z82" t="s">
        <v>94</v>
      </c>
    </row>
    <row r="83" spans="9:26" x14ac:dyDescent="0.25">
      <c r="I83">
        <f t="shared" si="4"/>
        <v>88.97</v>
      </c>
      <c r="J83" s="2">
        <v>10</v>
      </c>
      <c r="K83" s="2" t="b">
        <f t="shared" si="5"/>
        <v>1</v>
      </c>
      <c r="L83" t="s">
        <v>73</v>
      </c>
      <c r="M83">
        <v>11.44</v>
      </c>
      <c r="N83">
        <v>12368</v>
      </c>
      <c r="O83">
        <v>0.1</v>
      </c>
      <c r="P83">
        <v>8.8970000000000002</v>
      </c>
      <c r="Q83" t="s">
        <v>94</v>
      </c>
      <c r="R83">
        <v>157</v>
      </c>
      <c r="S83">
        <v>155</v>
      </c>
      <c r="T83">
        <v>74.44</v>
      </c>
      <c r="U83">
        <v>78.680000000000007</v>
      </c>
      <c r="V83" t="s">
        <v>94</v>
      </c>
      <c r="W83">
        <v>75</v>
      </c>
      <c r="X83">
        <v>73.290000000000006</v>
      </c>
      <c r="Y83">
        <v>71.7</v>
      </c>
      <c r="Z83" t="s">
        <v>94</v>
      </c>
    </row>
    <row r="84" spans="9:26" x14ac:dyDescent="0.25">
      <c r="I84">
        <f t="shared" si="4"/>
        <v>81.790000000000006</v>
      </c>
      <c r="J84" s="2">
        <v>10</v>
      </c>
      <c r="K84" s="2" t="b">
        <f t="shared" si="5"/>
        <v>1</v>
      </c>
      <c r="L84" t="s">
        <v>74</v>
      </c>
      <c r="M84">
        <v>11.56</v>
      </c>
      <c r="N84">
        <v>1987</v>
      </c>
      <c r="O84">
        <v>0.02</v>
      </c>
      <c r="P84">
        <v>8.1790000000000003</v>
      </c>
      <c r="Q84" t="s">
        <v>94</v>
      </c>
      <c r="R84">
        <v>77</v>
      </c>
      <c r="S84">
        <v>51</v>
      </c>
      <c r="T84">
        <v>42.17</v>
      </c>
      <c r="U84">
        <v>49.13</v>
      </c>
      <c r="V84" t="s">
        <v>94</v>
      </c>
      <c r="W84">
        <v>123</v>
      </c>
      <c r="X84">
        <v>56.94</v>
      </c>
      <c r="Y84">
        <v>61.2</v>
      </c>
      <c r="Z84" t="s">
        <v>94</v>
      </c>
    </row>
    <row r="85" spans="9:26" x14ac:dyDescent="0.25">
      <c r="I85">
        <f t="shared" si="4"/>
        <v>95.050000000000011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72318</v>
      </c>
      <c r="O85">
        <v>0.59</v>
      </c>
      <c r="P85">
        <v>9.5050000000000008</v>
      </c>
      <c r="Q85" t="s">
        <v>94</v>
      </c>
      <c r="R85">
        <v>180</v>
      </c>
      <c r="S85">
        <v>182</v>
      </c>
      <c r="T85">
        <v>96.28</v>
      </c>
      <c r="U85">
        <v>94.91</v>
      </c>
      <c r="V85" t="s">
        <v>94</v>
      </c>
      <c r="W85">
        <v>145</v>
      </c>
      <c r="X85">
        <v>29.47</v>
      </c>
      <c r="Y85">
        <v>28.58</v>
      </c>
      <c r="Z85" t="s">
        <v>94</v>
      </c>
    </row>
    <row r="86" spans="9:26" x14ac:dyDescent="0.25">
      <c r="I86">
        <f t="shared" si="4"/>
        <v>87.21</v>
      </c>
      <c r="J86" s="2">
        <v>10</v>
      </c>
      <c r="K86" s="2" t="b">
        <f t="shared" si="5"/>
        <v>1</v>
      </c>
      <c r="L86" t="s">
        <v>76</v>
      </c>
      <c r="M86">
        <v>12.05</v>
      </c>
      <c r="N86">
        <v>21221</v>
      </c>
      <c r="O86">
        <v>0.17</v>
      </c>
      <c r="P86">
        <v>8.7210000000000001</v>
      </c>
      <c r="Q86" t="s">
        <v>94</v>
      </c>
      <c r="R86">
        <v>225</v>
      </c>
      <c r="S86">
        <v>227</v>
      </c>
      <c r="T86">
        <v>65.989999999999995</v>
      </c>
      <c r="U86">
        <v>63.87</v>
      </c>
      <c r="V86" t="s">
        <v>94</v>
      </c>
      <c r="W86">
        <v>223</v>
      </c>
      <c r="X86">
        <v>65.97</v>
      </c>
      <c r="Y86">
        <v>64.650000000000006</v>
      </c>
      <c r="Z86" t="s">
        <v>94</v>
      </c>
    </row>
    <row r="87" spans="9:26" x14ac:dyDescent="0.25">
      <c r="I87">
        <f t="shared" si="4"/>
        <v>95.07</v>
      </c>
      <c r="J87" s="2">
        <v>10</v>
      </c>
      <c r="K87" s="2" t="b">
        <f t="shared" si="5"/>
        <v>1</v>
      </c>
      <c r="L87" t="s">
        <v>77</v>
      </c>
      <c r="M87">
        <v>12.14</v>
      </c>
      <c r="N87">
        <v>186143</v>
      </c>
      <c r="O87">
        <v>1.52</v>
      </c>
      <c r="P87">
        <v>9.5069999999999997</v>
      </c>
      <c r="Q87" t="s">
        <v>94</v>
      </c>
      <c r="R87">
        <v>128</v>
      </c>
      <c r="S87">
        <v>127</v>
      </c>
      <c r="T87">
        <v>12.92</v>
      </c>
      <c r="U87">
        <v>12.47</v>
      </c>
      <c r="V87" t="s">
        <v>94</v>
      </c>
      <c r="W87">
        <v>129</v>
      </c>
      <c r="X87">
        <v>10.41</v>
      </c>
      <c r="Y87">
        <v>10.11</v>
      </c>
      <c r="Z87" t="s">
        <v>94</v>
      </c>
    </row>
    <row r="88" spans="9:26" x14ac:dyDescent="0.25">
      <c r="I88">
        <f t="shared" si="4"/>
        <v>97.2</v>
      </c>
      <c r="J88" s="2">
        <v>10</v>
      </c>
      <c r="K88" s="2" t="b">
        <f t="shared" si="5"/>
        <v>1</v>
      </c>
      <c r="L88" t="s">
        <v>78</v>
      </c>
      <c r="M88">
        <v>12.28</v>
      </c>
      <c r="N88">
        <v>68057</v>
      </c>
      <c r="O88">
        <v>0.55000000000000004</v>
      </c>
      <c r="P88">
        <v>9.7200000000000006</v>
      </c>
      <c r="Q88" t="s">
        <v>94</v>
      </c>
      <c r="R88">
        <v>180</v>
      </c>
      <c r="S88">
        <v>182</v>
      </c>
      <c r="T88">
        <v>96.32</v>
      </c>
      <c r="U88">
        <v>93.49</v>
      </c>
      <c r="V88" t="s">
        <v>94</v>
      </c>
      <c r="W88">
        <v>145</v>
      </c>
      <c r="X88">
        <v>31.02</v>
      </c>
      <c r="Y88">
        <v>30.61</v>
      </c>
      <c r="Z88" t="s">
        <v>94</v>
      </c>
    </row>
  </sheetData>
  <conditionalFormatting sqref="K1:K3 K89:K1048576">
    <cfRule type="cellIs" dxfId="3" priority="4" operator="equal">
      <formula>FALSE</formula>
    </cfRule>
  </conditionalFormatting>
  <conditionalFormatting sqref="B1:B1048576 F1:G1048576">
    <cfRule type="cellIs" dxfId="2" priority="3" operator="equal">
      <formula>FALSE</formula>
    </cfRule>
  </conditionalFormatting>
  <conditionalFormatting sqref="I4:I88">
    <cfRule type="cellIs" dxfId="1" priority="2" operator="lessThan">
      <formula>70</formula>
    </cfRule>
  </conditionalFormatting>
  <conditionalFormatting sqref="K4:K8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BFB</vt:lpstr>
      <vt:lpstr>ICAL</vt:lpstr>
      <vt:lpstr>Blank</vt:lpstr>
      <vt:lpstr>Samples</vt:lpstr>
      <vt:lpstr>Tent</vt:lpstr>
      <vt:lpstr>CCV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2023-10-04T02:55:11Z</dcterms:modified>
</cp:coreProperties>
</file>