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3"/>
  </bookViews>
  <sheets>
    <sheet name="BFB" sheetId="11" r:id="rId1"/>
    <sheet name="ICAL" sheetId="12" r:id="rId2"/>
    <sheet name="Blank" sheetId="13" r:id="rId3"/>
    <sheet name="Samples" sheetId="7" r:id="rId4"/>
    <sheet name="Tent" sheetId="10" r:id="rId5"/>
    <sheet name="CCV1" sheetId="8" r:id="rId6"/>
    <sheet name="CCV2" sheetId="1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15" l="1"/>
  <c r="I88" i="15"/>
  <c r="K87" i="15"/>
  <c r="I87" i="15"/>
  <c r="K86" i="15"/>
  <c r="I86" i="15"/>
  <c r="K85" i="15"/>
  <c r="I85" i="15"/>
  <c r="K84" i="15"/>
  <c r="I84" i="15"/>
  <c r="K83" i="15"/>
  <c r="I83" i="15"/>
  <c r="K82" i="15"/>
  <c r="I82" i="15"/>
  <c r="K81" i="15"/>
  <c r="I81" i="15"/>
  <c r="K80" i="15"/>
  <c r="I80" i="15"/>
  <c r="K79" i="15"/>
  <c r="I79" i="15"/>
  <c r="K78" i="15"/>
  <c r="I78" i="15"/>
  <c r="K77" i="15"/>
  <c r="I77" i="15"/>
  <c r="K76" i="15"/>
  <c r="I76" i="15"/>
  <c r="K75" i="15"/>
  <c r="I75" i="15"/>
  <c r="K74" i="15"/>
  <c r="I74" i="15"/>
  <c r="K73" i="15"/>
  <c r="I73" i="15"/>
  <c r="K72" i="15"/>
  <c r="I72" i="15"/>
  <c r="K71" i="15"/>
  <c r="I71" i="15"/>
  <c r="K70" i="15"/>
  <c r="I70" i="15"/>
  <c r="K69" i="15"/>
  <c r="I69" i="15"/>
  <c r="K68" i="15"/>
  <c r="I68" i="15"/>
  <c r="K67" i="15"/>
  <c r="I67" i="15"/>
  <c r="K66" i="15"/>
  <c r="I66" i="15"/>
  <c r="K65" i="15"/>
  <c r="I65" i="15"/>
  <c r="K64" i="15"/>
  <c r="I64" i="15"/>
  <c r="K63" i="15"/>
  <c r="I63" i="15"/>
  <c r="K62" i="15"/>
  <c r="I62" i="15"/>
  <c r="K61" i="15"/>
  <c r="I61" i="15"/>
  <c r="K60" i="15"/>
  <c r="I60" i="15"/>
  <c r="K59" i="15"/>
  <c r="I59" i="15"/>
  <c r="K58" i="15"/>
  <c r="I58" i="15"/>
  <c r="K57" i="15"/>
  <c r="I57" i="15"/>
  <c r="K56" i="15"/>
  <c r="I56" i="15"/>
  <c r="K55" i="15"/>
  <c r="I55" i="15"/>
  <c r="K54" i="15"/>
  <c r="I54" i="15"/>
  <c r="K53" i="15"/>
  <c r="I53" i="15"/>
  <c r="K52" i="15"/>
  <c r="I52" i="15"/>
  <c r="K51" i="15"/>
  <c r="I51" i="15"/>
  <c r="K50" i="15"/>
  <c r="I50" i="15"/>
  <c r="K49" i="15"/>
  <c r="I49" i="15"/>
  <c r="K48" i="15"/>
  <c r="I48" i="15"/>
  <c r="K47" i="15"/>
  <c r="I47" i="15"/>
  <c r="K46" i="15"/>
  <c r="I46" i="15"/>
  <c r="K45" i="15"/>
  <c r="I45" i="15"/>
  <c r="K44" i="15"/>
  <c r="I44" i="15"/>
  <c r="K43" i="15"/>
  <c r="I43" i="15"/>
  <c r="K42" i="15"/>
  <c r="I42" i="15"/>
  <c r="K41" i="15"/>
  <c r="I41" i="15"/>
  <c r="K40" i="15"/>
  <c r="I40" i="15"/>
  <c r="K39" i="15"/>
  <c r="I39" i="15"/>
  <c r="K38" i="15"/>
  <c r="I38" i="15"/>
  <c r="K37" i="15"/>
  <c r="I37" i="15"/>
  <c r="K36" i="15"/>
  <c r="I36" i="15"/>
  <c r="K35" i="15"/>
  <c r="I35" i="15"/>
  <c r="K34" i="15"/>
  <c r="I34" i="15"/>
  <c r="K33" i="15"/>
  <c r="I33" i="15"/>
  <c r="K32" i="15"/>
  <c r="I32" i="15"/>
  <c r="K31" i="15"/>
  <c r="I31" i="15"/>
  <c r="K30" i="15"/>
  <c r="I30" i="15"/>
  <c r="K29" i="15"/>
  <c r="I29" i="15"/>
  <c r="K28" i="15"/>
  <c r="I28" i="15"/>
  <c r="K27" i="15"/>
  <c r="I27" i="15"/>
  <c r="K26" i="15"/>
  <c r="I26" i="15"/>
  <c r="K25" i="15"/>
  <c r="I25" i="15"/>
  <c r="K24" i="15"/>
  <c r="I24" i="15"/>
  <c r="K23" i="15"/>
  <c r="I23" i="15"/>
  <c r="K22" i="15"/>
  <c r="I22" i="15"/>
  <c r="K21" i="15"/>
  <c r="I21" i="15"/>
  <c r="K20" i="15"/>
  <c r="I20" i="15"/>
  <c r="K19" i="15"/>
  <c r="I19" i="15"/>
  <c r="K18" i="15"/>
  <c r="I18" i="15"/>
  <c r="K17" i="15"/>
  <c r="I17" i="15"/>
  <c r="K16" i="15"/>
  <c r="I16" i="15"/>
  <c r="K15" i="15"/>
  <c r="I15" i="15"/>
  <c r="K14" i="15"/>
  <c r="I14" i="15"/>
  <c r="K13" i="15"/>
  <c r="I13" i="15"/>
  <c r="K12" i="15"/>
  <c r="I12" i="15"/>
  <c r="K11" i="15"/>
  <c r="I11" i="15"/>
  <c r="K10" i="15"/>
  <c r="I10" i="15"/>
  <c r="K9" i="15"/>
  <c r="I9" i="15"/>
  <c r="B9" i="15"/>
  <c r="B11" i="15" s="1"/>
  <c r="K8" i="15"/>
  <c r="I8" i="15"/>
  <c r="K7" i="15"/>
  <c r="I7" i="15"/>
  <c r="K6" i="15"/>
  <c r="I6" i="15"/>
  <c r="G6" i="15"/>
  <c r="C6" i="15"/>
  <c r="B6" i="15"/>
  <c r="F6" i="15" s="1"/>
  <c r="A6" i="15"/>
  <c r="K5" i="15"/>
  <c r="I5" i="15"/>
  <c r="F5" i="15"/>
  <c r="C5" i="15"/>
  <c r="G5" i="15" s="1"/>
  <c r="B5" i="15"/>
  <c r="A5" i="15"/>
  <c r="K4" i="15"/>
  <c r="I4" i="15"/>
  <c r="C4" i="15"/>
  <c r="G4" i="15" s="1"/>
  <c r="B4" i="15"/>
  <c r="F4" i="15" s="1"/>
  <c r="A4" i="15"/>
  <c r="F3" i="15"/>
  <c r="C3" i="15"/>
  <c r="G3" i="15" s="1"/>
  <c r="B3" i="15"/>
  <c r="A3" i="15"/>
  <c r="B10" i="15" l="1"/>
  <c r="B12" i="15" s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4" i="8"/>
  <c r="C88" i="13"/>
  <c r="B88" i="13"/>
  <c r="D88" i="13" s="1"/>
  <c r="C87" i="13"/>
  <c r="B87" i="13"/>
  <c r="C86" i="13"/>
  <c r="B86" i="13"/>
  <c r="C85" i="13"/>
  <c r="B85" i="13"/>
  <c r="C84" i="13"/>
  <c r="B84" i="13"/>
  <c r="D83" i="13"/>
  <c r="C83" i="13"/>
  <c r="B83" i="13"/>
  <c r="C82" i="13"/>
  <c r="B82" i="13"/>
  <c r="D82" i="13" s="1"/>
  <c r="C81" i="13"/>
  <c r="B81" i="13"/>
  <c r="C80" i="13"/>
  <c r="B80" i="13"/>
  <c r="D80" i="13" s="1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D66" i="13" s="1"/>
  <c r="C65" i="13"/>
  <c r="B65" i="13"/>
  <c r="C64" i="13"/>
  <c r="B64" i="13"/>
  <c r="D64" i="13" s="1"/>
  <c r="C63" i="13"/>
  <c r="B63" i="13"/>
  <c r="D63" i="13" s="1"/>
  <c r="C62" i="13"/>
  <c r="B62" i="13"/>
  <c r="C61" i="13"/>
  <c r="B61" i="13"/>
  <c r="C60" i="13"/>
  <c r="B60" i="13"/>
  <c r="C59" i="13"/>
  <c r="B59" i="13"/>
  <c r="C58" i="13"/>
  <c r="B58" i="13"/>
  <c r="D58" i="13" s="1"/>
  <c r="C57" i="13"/>
  <c r="B57" i="13"/>
  <c r="C56" i="13"/>
  <c r="B56" i="13"/>
  <c r="D56" i="13" s="1"/>
  <c r="C55" i="13"/>
  <c r="B55" i="13"/>
  <c r="C54" i="13"/>
  <c r="B54" i="13"/>
  <c r="C53" i="13"/>
  <c r="B53" i="13"/>
  <c r="C52" i="13"/>
  <c r="B52" i="13"/>
  <c r="C51" i="13"/>
  <c r="B51" i="13"/>
  <c r="D51" i="13" s="1"/>
  <c r="C50" i="13"/>
  <c r="B50" i="13"/>
  <c r="D50" i="13" s="1"/>
  <c r="C49" i="13"/>
  <c r="B49" i="13"/>
  <c r="D49" i="13" s="1"/>
  <c r="C48" i="13"/>
  <c r="B48" i="13"/>
  <c r="C47" i="13"/>
  <c r="B47" i="13"/>
  <c r="D47" i="13" s="1"/>
  <c r="C46" i="13"/>
  <c r="B46" i="13"/>
  <c r="C45" i="13"/>
  <c r="B45" i="13"/>
  <c r="D45" i="13" s="1"/>
  <c r="C44" i="13"/>
  <c r="B44" i="13"/>
  <c r="C43" i="13"/>
  <c r="B43" i="13"/>
  <c r="D43" i="13" s="1"/>
  <c r="C42" i="13"/>
  <c r="B42" i="13"/>
  <c r="C41" i="13"/>
  <c r="B41" i="13"/>
  <c r="D41" i="13" s="1"/>
  <c r="C40" i="13"/>
  <c r="B40" i="13"/>
  <c r="C39" i="13"/>
  <c r="B39" i="13"/>
  <c r="D39" i="13" s="1"/>
  <c r="C38" i="13"/>
  <c r="B38" i="13"/>
  <c r="C37" i="13"/>
  <c r="B37" i="13"/>
  <c r="D37" i="13" s="1"/>
  <c r="C36" i="13"/>
  <c r="B36" i="13"/>
  <c r="C35" i="13"/>
  <c r="B35" i="13"/>
  <c r="D35" i="13" s="1"/>
  <c r="C34" i="13"/>
  <c r="B34" i="13"/>
  <c r="D34" i="13" s="1"/>
  <c r="C33" i="13"/>
  <c r="B33" i="13"/>
  <c r="D33" i="13" s="1"/>
  <c r="C32" i="13"/>
  <c r="B32" i="13"/>
  <c r="C31" i="13"/>
  <c r="B31" i="13"/>
  <c r="D31" i="13" s="1"/>
  <c r="C30" i="13"/>
  <c r="B30" i="13"/>
  <c r="C29" i="13"/>
  <c r="B29" i="13"/>
  <c r="D29" i="13" s="1"/>
  <c r="C28" i="13"/>
  <c r="B28" i="13"/>
  <c r="C27" i="13"/>
  <c r="B27" i="13"/>
  <c r="C26" i="13"/>
  <c r="B26" i="13"/>
  <c r="D26" i="13" s="1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D19" i="13" s="1"/>
  <c r="C18" i="13"/>
  <c r="B18" i="13"/>
  <c r="C17" i="13"/>
  <c r="B17" i="13"/>
  <c r="D17" i="13" s="1"/>
  <c r="C16" i="13"/>
  <c r="B16" i="13"/>
  <c r="D16" i="13" s="1"/>
  <c r="C15" i="13"/>
  <c r="B15" i="13"/>
  <c r="D15" i="13" s="1"/>
  <c r="C14" i="13"/>
  <c r="B14" i="13"/>
  <c r="C13" i="13"/>
  <c r="B13" i="13"/>
  <c r="D13" i="13" s="1"/>
  <c r="C12" i="13"/>
  <c r="B12" i="13"/>
  <c r="C11" i="13"/>
  <c r="B11" i="13"/>
  <c r="D11" i="13" s="1"/>
  <c r="C10" i="13"/>
  <c r="B10" i="13"/>
  <c r="C9" i="13"/>
  <c r="B9" i="13"/>
  <c r="D9" i="13" s="1"/>
  <c r="C8" i="13"/>
  <c r="B8" i="13"/>
  <c r="C7" i="13"/>
  <c r="B7" i="13"/>
  <c r="D7" i="13" s="1"/>
  <c r="C6" i="13"/>
  <c r="B6" i="13"/>
  <c r="C5" i="13"/>
  <c r="B5" i="13"/>
  <c r="D5" i="13" s="1"/>
  <c r="C4" i="13"/>
  <c r="B4" i="13"/>
  <c r="X87" i="12"/>
  <c r="W87" i="12"/>
  <c r="X86" i="12"/>
  <c r="W86" i="12"/>
  <c r="X85" i="12"/>
  <c r="W85" i="12"/>
  <c r="X84" i="12"/>
  <c r="W84" i="12"/>
  <c r="X83" i="12"/>
  <c r="W83" i="12"/>
  <c r="X82" i="12"/>
  <c r="W82" i="12"/>
  <c r="X81" i="12"/>
  <c r="W81" i="12"/>
  <c r="X80" i="12"/>
  <c r="W80" i="12"/>
  <c r="X79" i="12"/>
  <c r="W79" i="12"/>
  <c r="X78" i="12"/>
  <c r="W78" i="12"/>
  <c r="X77" i="12"/>
  <c r="W77" i="12"/>
  <c r="X76" i="12"/>
  <c r="W76" i="12"/>
  <c r="X75" i="12"/>
  <c r="W75" i="12"/>
  <c r="X74" i="12"/>
  <c r="W74" i="12"/>
  <c r="X73" i="12"/>
  <c r="W73" i="12"/>
  <c r="X72" i="12"/>
  <c r="W72" i="12"/>
  <c r="X71" i="12"/>
  <c r="W71" i="12"/>
  <c r="X70" i="12"/>
  <c r="W70" i="12"/>
  <c r="X69" i="12"/>
  <c r="W69" i="12"/>
  <c r="X68" i="12"/>
  <c r="W68" i="12"/>
  <c r="X67" i="12"/>
  <c r="W67" i="12"/>
  <c r="X66" i="12"/>
  <c r="W66" i="12"/>
  <c r="X65" i="12"/>
  <c r="W65" i="12"/>
  <c r="X64" i="12"/>
  <c r="W64" i="12"/>
  <c r="X63" i="12"/>
  <c r="W63" i="12"/>
  <c r="X62" i="12"/>
  <c r="W62" i="12"/>
  <c r="X61" i="12"/>
  <c r="W61" i="12"/>
  <c r="X60" i="12"/>
  <c r="W60" i="12"/>
  <c r="X59" i="12"/>
  <c r="W59" i="12"/>
  <c r="X58" i="12"/>
  <c r="W58" i="12"/>
  <c r="X57" i="12"/>
  <c r="W57" i="12"/>
  <c r="X56" i="12"/>
  <c r="W56" i="12"/>
  <c r="X55" i="12"/>
  <c r="W55" i="12"/>
  <c r="X54" i="12"/>
  <c r="W54" i="12"/>
  <c r="X53" i="12"/>
  <c r="W53" i="12"/>
  <c r="X52" i="12"/>
  <c r="W52" i="12"/>
  <c r="X51" i="12"/>
  <c r="W51" i="12"/>
  <c r="X50" i="12"/>
  <c r="W50" i="12"/>
  <c r="X49" i="12"/>
  <c r="W49" i="12"/>
  <c r="X48" i="12"/>
  <c r="W48" i="12"/>
  <c r="X47" i="12"/>
  <c r="W47" i="12"/>
  <c r="X46" i="12"/>
  <c r="W46" i="12"/>
  <c r="X45" i="12"/>
  <c r="W45" i="12"/>
  <c r="X44" i="12"/>
  <c r="W44" i="12"/>
  <c r="X43" i="12"/>
  <c r="W43" i="12"/>
  <c r="X42" i="12"/>
  <c r="W42" i="12"/>
  <c r="X41" i="12"/>
  <c r="W41" i="12"/>
  <c r="X40" i="12"/>
  <c r="W40" i="12"/>
  <c r="X39" i="12"/>
  <c r="W39" i="12"/>
  <c r="X38" i="12"/>
  <c r="W38" i="12"/>
  <c r="X37" i="12"/>
  <c r="W37" i="12"/>
  <c r="X36" i="12"/>
  <c r="W36" i="12"/>
  <c r="X35" i="12"/>
  <c r="W35" i="12"/>
  <c r="X34" i="12"/>
  <c r="W34" i="12"/>
  <c r="X33" i="12"/>
  <c r="W33" i="12"/>
  <c r="X32" i="12"/>
  <c r="W32" i="12"/>
  <c r="X31" i="12"/>
  <c r="W31" i="12"/>
  <c r="X30" i="12"/>
  <c r="W30" i="12"/>
  <c r="X29" i="12"/>
  <c r="W29" i="12"/>
  <c r="X28" i="12"/>
  <c r="W28" i="12"/>
  <c r="X27" i="12"/>
  <c r="W27" i="12"/>
  <c r="X26" i="12"/>
  <c r="W26" i="12"/>
  <c r="X25" i="12"/>
  <c r="W25" i="12"/>
  <c r="X24" i="12"/>
  <c r="W24" i="12"/>
  <c r="X23" i="12"/>
  <c r="W23" i="12"/>
  <c r="X22" i="12"/>
  <c r="W22" i="12"/>
  <c r="X21" i="12"/>
  <c r="W21" i="12"/>
  <c r="X20" i="12"/>
  <c r="W20" i="12"/>
  <c r="X19" i="12"/>
  <c r="W19" i="12"/>
  <c r="X18" i="12"/>
  <c r="W18" i="12"/>
  <c r="X17" i="12"/>
  <c r="W17" i="12"/>
  <c r="X16" i="12"/>
  <c r="W16" i="12"/>
  <c r="X15" i="12"/>
  <c r="W15" i="12"/>
  <c r="X14" i="12"/>
  <c r="W14" i="12"/>
  <c r="X13" i="12"/>
  <c r="W13" i="12"/>
  <c r="X12" i="12"/>
  <c r="W12" i="12"/>
  <c r="X11" i="12"/>
  <c r="W11" i="12"/>
  <c r="X10" i="12"/>
  <c r="W10" i="12"/>
  <c r="X9" i="12"/>
  <c r="W9" i="12"/>
  <c r="X8" i="12"/>
  <c r="W8" i="12"/>
  <c r="X7" i="12"/>
  <c r="W7" i="12"/>
  <c r="X6" i="12"/>
  <c r="W6" i="12"/>
  <c r="X5" i="12"/>
  <c r="W5" i="12"/>
  <c r="X4" i="12"/>
  <c r="W4" i="12"/>
  <c r="X3" i="12"/>
  <c r="W3" i="12"/>
  <c r="AA2" i="12"/>
  <c r="AA4" i="12" s="1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6" i="13" l="1"/>
  <c r="D6" i="13"/>
  <c r="F8" i="11"/>
  <c r="F6" i="11"/>
  <c r="F5" i="11"/>
  <c r="I6" i="11" s="1"/>
  <c r="L6" i="11" s="1"/>
  <c r="D68" i="13"/>
  <c r="D18" i="13"/>
  <c r="D61" i="13"/>
  <c r="D65" i="13"/>
  <c r="D69" i="13"/>
  <c r="D73" i="13"/>
  <c r="D77" i="13"/>
  <c r="D81" i="13"/>
  <c r="D70" i="13"/>
  <c r="D27" i="13"/>
  <c r="D67" i="13"/>
  <c r="D71" i="13"/>
  <c r="D75" i="13"/>
  <c r="D79" i="13"/>
  <c r="D38" i="13"/>
  <c r="D4" i="13"/>
  <c r="D24" i="13"/>
  <c r="D32" i="13"/>
  <c r="D48" i="13"/>
  <c r="D59" i="13"/>
  <c r="AB3" i="12"/>
  <c r="D76" i="13"/>
  <c r="D20" i="13"/>
  <c r="D54" i="13"/>
  <c r="D84" i="13"/>
  <c r="D10" i="13"/>
  <c r="D21" i="13"/>
  <c r="D25" i="13"/>
  <c r="D28" i="13"/>
  <c r="D40" i="13"/>
  <c r="D55" i="13"/>
  <c r="D62" i="13"/>
  <c r="D74" i="13"/>
  <c r="D85" i="13"/>
  <c r="D14" i="13"/>
  <c r="D44" i="13"/>
  <c r="D22" i="13"/>
  <c r="D52" i="13"/>
  <c r="D86" i="13"/>
  <c r="D12" i="13"/>
  <c r="D46" i="13"/>
  <c r="D78" i="13"/>
  <c r="D8" i="13"/>
  <c r="D23" i="13"/>
  <c r="D30" i="13"/>
  <c r="D42" i="13"/>
  <c r="D53" i="13"/>
  <c r="D57" i="13"/>
  <c r="D60" i="13"/>
  <c r="D72" i="13"/>
  <c r="D87" i="13"/>
  <c r="AA3" i="12"/>
  <c r="AA5" i="12" s="1"/>
  <c r="F9" i="11"/>
  <c r="F7" i="11"/>
  <c r="F11" i="11"/>
  <c r="F10" i="11"/>
  <c r="I10" i="11" s="1"/>
  <c r="L10" i="11" s="1"/>
  <c r="I7" i="11" l="1"/>
  <c r="L7" i="11" s="1"/>
  <c r="I9" i="11"/>
  <c r="L9" i="11" s="1"/>
  <c r="I5" i="11"/>
  <c r="L5" i="11" s="1"/>
  <c r="I8" i="11"/>
  <c r="L8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B11" i="8" l="1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  <c r="B12" i="8" s="1"/>
</calcChain>
</file>

<file path=xl/sharedStrings.xml><?xml version="1.0" encoding="utf-8"?>
<sst xmlns="http://schemas.openxmlformats.org/spreadsheetml/2006/main" count="5325" uniqueCount="381">
  <si>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</si>
  <si>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</si>
  <si>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</si>
  <si>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</si>
  <si>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</si>
  <si>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</si>
  <si>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</si>
  <si>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</si>
  <si>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</si>
  <si>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</si>
  <si>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</si>
  <si>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</si>
  <si>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</si>
  <si>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</si>
  <si>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</si>
  <si>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</si>
  <si>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</si>
  <si>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</si>
  <si>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</si>
  <si>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</si>
  <si>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</si>
  <si>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</si>
  <si>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</si>
  <si>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</si>
  <si>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</si>
  <si>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</si>
  <si>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</si>
  <si>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</si>
  <si>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</si>
  <si>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</si>
  <si>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</si>
  <si>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</si>
  <si>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</si>
  <si>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</si>
  <si>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</si>
  <si>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</si>
  <si>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</si>
  <si>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</si>
  <si>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</si>
  <si>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</si>
  <si>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</si>
  <si>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</si>
  <si>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</si>
  <si>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</si>
  <si>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</si>
  <si>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</si>
  <si>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</si>
  <si>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</si>
  <si>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</si>
  <si>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</si>
  <si>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</si>
  <si>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</si>
  <si>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</si>
  <si>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</si>
  <si>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</si>
  <si>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</si>
  <si>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</si>
  <si>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</si>
  <si>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</si>
  <si>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</si>
  <si>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</si>
  <si>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</si>
  <si>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</si>
  <si>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</si>
  <si>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</si>
  <si>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</si>
  <si>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</si>
  <si>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</si>
  <si>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</si>
  <si>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</si>
  <si>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</si>
  <si>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</si>
  <si>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</si>
  <si>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</si>
  <si>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</si>
  <si>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</si>
  <si>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</si>
  <si>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</si>
  <si>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</si>
  <si>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</si>
  <si>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</si>
  <si>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</si>
  <si>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</si>
  <si>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</si>
  <si>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</si>
  <si>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</si>
  <si>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</si>
  <si>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</si>
  <si>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</si>
  <si>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</si>
  <si>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</si>
  <si>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</si>
  <si>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</si>
  <si>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</si>
  <si>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</si>
  <si>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</si>
  <si>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</si>
  <si>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</si>
  <si>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</si>
  <si>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</si>
  <si>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</si>
  <si>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</si>
  <si>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</si>
  <si>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</si>
  <si>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</si>
  <si>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</si>
  <si>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</si>
  <si>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</si>
  <si>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</si>
  <si>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</si>
  <si>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</si>
  <si>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</si>
  <si>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</si>
  <si>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</si>
  <si>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</si>
  <si>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</si>
  <si>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</si>
  <si>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</si>
  <si>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</si>
  <si>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</si>
  <si>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</si>
  <si>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</si>
  <si>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</si>
  <si>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</si>
  <si>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</si>
  <si>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</si>
  <si>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</si>
  <si>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</si>
  <si>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</si>
  <si>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</si>
  <si>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</si>
  <si>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</si>
  <si>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</si>
  <si>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</si>
  <si>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</si>
  <si>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</si>
  <si>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</si>
  <si>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</si>
  <si>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</si>
  <si>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</si>
  <si>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</si>
  <si>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</si>
  <si>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</si>
  <si>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</si>
  <si>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</si>
  <si>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</si>
  <si>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</si>
  <si>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</si>
  <si>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</si>
  <si>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</si>
  <si>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</si>
  <si>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</si>
  <si>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</si>
  <si>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</si>
  <si>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</si>
  <si>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</si>
  <si>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</si>
  <si>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</si>
  <si>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</si>
  <si>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</si>
  <si>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</si>
  <si>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</si>
  <si>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</si>
  <si>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</si>
  <si>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</si>
  <si>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</si>
  <si>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VOC-8</t>
  </si>
  <si>
    <t>95 to 105% of m/z 174</t>
  </si>
  <si>
    <t>176/174</t>
  </si>
  <si>
    <t>Instrument Method</t>
  </si>
  <si>
    <t>VOC-24</t>
  </si>
  <si>
    <t>5 to 10% of m/z 176</t>
  </si>
  <si>
    <t>177/176</t>
  </si>
  <si>
    <t>Type</t>
  </si>
  <si>
    <t>Status</t>
  </si>
  <si>
    <t>Finished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</si>
  <si>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</si>
  <si>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</si>
  <si>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</si>
  <si>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</si>
  <si>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</si>
  <si>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</si>
  <si>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</si>
  <si>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</si>
  <si>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</si>
  <si>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</si>
  <si>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</si>
  <si>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</si>
  <si>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</si>
  <si>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</si>
  <si>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</si>
  <si>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</si>
  <si>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</si>
  <si>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</si>
  <si>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</si>
  <si>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</si>
  <si>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</si>
  <si>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</si>
  <si>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</si>
  <si>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>N/A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</si>
  <si>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</si>
  <si>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</si>
  <si>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</si>
  <si>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</si>
  <si>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</si>
  <si>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</si>
  <si>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</si>
  <si>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</si>
  <si>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</si>
  <si>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</si>
  <si>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</si>
  <si>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</si>
  <si>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</si>
  <si>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</si>
  <si>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</si>
  <si>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</si>
  <si>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</si>
  <si>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</si>
  <si>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</si>
  <si>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</si>
  <si>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</si>
  <si>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</si>
  <si>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</si>
  <si>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Quad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</si>
  <si>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</si>
  <si>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</si>
  <si>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</si>
  <si>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</si>
  <si>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</si>
  <si>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</si>
  <si>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</si>
  <si>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</si>
  <si>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</si>
  <si>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</si>
  <si>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</si>
  <si>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</si>
  <si>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</si>
  <si>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</si>
  <si>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</si>
  <si>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</si>
  <si>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</si>
  <si>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</si>
  <si>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</si>
  <si>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</si>
  <si>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</si>
  <si>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</si>
  <si>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</si>
  <si>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</si>
  <si>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</si>
  <si>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</si>
  <si>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</si>
  <si>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</si>
  <si>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</si>
  <si>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</si>
  <si>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CAL1</t>
  </si>
  <si>
    <t>CAL3</t>
  </si>
  <si>
    <t>CAL6</t>
  </si>
  <si>
    <t>CAL2</t>
  </si>
  <si>
    <t>Not confirmed</t>
  </si>
  <si>
    <t>MS_Quantitation</t>
  </si>
  <si>
    <t>Calibration Standard</t>
  </si>
  <si>
    <t>chrom://wrrcgcms/ChromeleonLocal/Instrument Data/GC_MS_PT/2023/231005.seq/942.smp/MSDevice.xraw</t>
  </si>
  <si>
    <t>Lin</t>
  </si>
  <si>
    <t>Methylene chloride (DCM)</t>
  </si>
  <si>
    <t>09-25-KDP-1</t>
  </si>
  <si>
    <t>2-Ethyl-oxetane</t>
  </si>
  <si>
    <t>mainlib</t>
  </si>
  <si>
    <t>n-Hexane</t>
  </si>
  <si>
    <t>Butyl isocyanatoacetate</t>
  </si>
  <si>
    <t>Octane</t>
  </si>
  <si>
    <t>Hexane, 2,4-dimethyl-</t>
  </si>
  <si>
    <t>Heptane, 2,4-dimethyl-</t>
  </si>
  <si>
    <t>09-22-KDP-9</t>
  </si>
  <si>
    <t>Acetaldehyde</t>
  </si>
  <si>
    <t>Pyrimidine-2,4(1H,3H)-dione, 5-amino-6-nitroso-</t>
  </si>
  <si>
    <t>Oxiranemethanol, (R)-</t>
  </si>
  <si>
    <t>Hydroxyurea</t>
  </si>
  <si>
    <t>Ethylene oxide</t>
  </si>
  <si>
    <t>09-25-KDP-2</t>
  </si>
  <si>
    <t>Butanal</t>
  </si>
  <si>
    <t>Glutaraldehyde</t>
  </si>
  <si>
    <t>Cyclobutanol, 2-ethyl-</t>
  </si>
  <si>
    <t>1-Hexanol, 2-ethyl-</t>
  </si>
  <si>
    <t>2-Propyl-1-pentanol</t>
  </si>
  <si>
    <t>2-Ethyl-1-hexanol</t>
  </si>
  <si>
    <t>09-25-KDP-3</t>
  </si>
  <si>
    <t>Hydrazinecarboxamide</t>
  </si>
  <si>
    <t>09-25-KDP-4</t>
  </si>
  <si>
    <t>Glycidol</t>
  </si>
  <si>
    <t>09-25-KDP-5</t>
  </si>
  <si>
    <t>Counts*min</t>
  </si>
  <si>
    <t>Methyl isocyanide</t>
  </si>
  <si>
    <t>Acetonitrile</t>
  </si>
  <si>
    <t>Borane, trimethyl-</t>
  </si>
  <si>
    <t>09-25-KDP-6</t>
  </si>
  <si>
    <t>Cyclopentane</t>
  </si>
  <si>
    <t>Cyclobutane, methyl-</t>
  </si>
  <si>
    <t>1-Pentene</t>
  </si>
  <si>
    <t>2-Butene</t>
  </si>
  <si>
    <t>1-Propene, 2-methyl-</t>
  </si>
  <si>
    <t>1-Butene</t>
  </si>
  <si>
    <t>9-26-JI-8</t>
  </si>
  <si>
    <t>09-26-JI-6</t>
  </si>
  <si>
    <t>1,3-Butanediol, (S)-</t>
  </si>
  <si>
    <t>Silanol, trimethyl-</t>
  </si>
  <si>
    <t>1,3-Butanediol, (R)-</t>
  </si>
  <si>
    <t>Ethane-1,2-diimine, N,N'-diamino-</t>
  </si>
  <si>
    <t>Tetrahydropyrrole-3-amino-2,5-dione</t>
  </si>
  <si>
    <t>Cyclobutanol, 3-ethyl-, acetate</t>
  </si>
  <si>
    <t>Pentanal</t>
  </si>
  <si>
    <t>Butanal, 3-methyl-</t>
  </si>
  <si>
    <t>2-Butanamine, (S)-</t>
  </si>
  <si>
    <t>2-Butanone, 3,3-dimethyl-</t>
  </si>
  <si>
    <t>Propane, 1-(ethenyloxy)-2-methyl-</t>
  </si>
  <si>
    <t>trans-1-Ethoxy-1-butene</t>
  </si>
  <si>
    <t>4-Heptanone</t>
  </si>
  <si>
    <t>2,3-Hexanedione</t>
  </si>
  <si>
    <t>3-Hexanone, 2-methyl-</t>
  </si>
  <si>
    <t>3-Hexanone, 5-methyl-</t>
  </si>
  <si>
    <t>3-Heptanone</t>
  </si>
  <si>
    <t>3,5-Octanedione, 2,2,4,7-tetramethyl-</t>
  </si>
  <si>
    <t>2-Heptanone</t>
  </si>
  <si>
    <t>2-Hexanone, 4-methyl-</t>
  </si>
  <si>
    <t>2-Hexanone, 5-methyl-</t>
  </si>
  <si>
    <t>Octane, 2-iodo-</t>
  </si>
  <si>
    <t>Octane, 2-bromo-</t>
  </si>
  <si>
    <t>Sulfurous acid, 2-ethylhexyl isobutyl ester</t>
  </si>
  <si>
    <t>2-Heptanone, 6-methyl-</t>
  </si>
  <si>
    <t>2-Isopropyl-5-oxohexanal</t>
  </si>
  <si>
    <t>2-Heptanone, 5-methyl-</t>
  </si>
  <si>
    <t>2-Heptanone, 4,6-dimethyl-</t>
  </si>
  <si>
    <t>4-Nonanone, 7-ethyl-</t>
  </si>
  <si>
    <t>3-Cyclohexen-1-carboxaldehyde, 3-methyl-</t>
  </si>
  <si>
    <t>09-27-KDP-6</t>
  </si>
  <si>
    <t>2-Propanol, 2-methyl-</t>
  </si>
  <si>
    <t>Acetic acid, cyano-, 1,1-dimethylethyl ester</t>
  </si>
  <si>
    <t>5-Hexyn-3-ol</t>
  </si>
  <si>
    <t>Propane, 2-methoxy-2-methyl-</t>
  </si>
  <si>
    <t>2-Butanone, 3-methoxy-3-methyl-</t>
  </si>
  <si>
    <t>Pentane, 2-methoxy-2,4,4-trimethyl-</t>
  </si>
  <si>
    <t>2-Buten-1-ol</t>
  </si>
  <si>
    <t>2-Buten-1-ol, (Z)-</t>
  </si>
  <si>
    <t>1-Methyl pyrrolidin-3-amine</t>
  </si>
  <si>
    <t>Hexanal, 2-ethyl-</t>
  </si>
  <si>
    <t>2-Ethylhexanal</t>
  </si>
  <si>
    <t>1-Octen-3-ol</t>
  </si>
  <si>
    <t>H2O-As</t>
  </si>
  <si>
    <t>H2O-HCl</t>
  </si>
  <si>
    <t>H2O-HCl2</t>
  </si>
  <si>
    <t>H2O-As2</t>
  </si>
  <si>
    <t>H2O-V1</t>
  </si>
  <si>
    <t>09-22-KDP-10</t>
  </si>
  <si>
    <t>UR-Tank Cleaned</t>
  </si>
  <si>
    <t>09-26-JI-2</t>
  </si>
  <si>
    <t>09-26-JI-3</t>
  </si>
  <si>
    <t>09-26-JI-4</t>
  </si>
  <si>
    <t>09-26-JI-5</t>
  </si>
  <si>
    <t>9-26-JI-7</t>
  </si>
  <si>
    <t>09-26-JI-1</t>
  </si>
  <si>
    <t>231005-HolmesAs</t>
  </si>
  <si>
    <t>9-26-JES-1</t>
  </si>
  <si>
    <t>9-26-JES-2</t>
  </si>
  <si>
    <t>09-26-JES-3</t>
  </si>
  <si>
    <t>CCV1</t>
  </si>
  <si>
    <t>H2O-V2</t>
  </si>
  <si>
    <t>H2O-V3</t>
  </si>
  <si>
    <t>09-26-KDP-1</t>
  </si>
  <si>
    <t>09-26-KDP-2</t>
  </si>
  <si>
    <t>09-26-KDP-3</t>
  </si>
  <si>
    <t>09-27-KDP-1</t>
  </si>
  <si>
    <t>09-27-KDP-2</t>
  </si>
  <si>
    <t>09-27-KDP-3</t>
  </si>
  <si>
    <t>09-27-KDP-4</t>
  </si>
  <si>
    <t>09-27-KDP-5</t>
  </si>
  <si>
    <t>09-27-KDP-8</t>
  </si>
  <si>
    <t>09-27-KDP-7</t>
  </si>
  <si>
    <t>09-27-KDP-9</t>
  </si>
  <si>
    <t>09-27-KDP-10</t>
  </si>
  <si>
    <t>CCV2</t>
  </si>
  <si>
    <t>H2O-V4</t>
  </si>
  <si>
    <t>H2O-HCl-OmniTrace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</si>
</sst>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" fontId="0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sqref="A1:B277"/>
    </sheetView>
  </sheetViews>
  <sheetFormatPr defaultRowHeight="15" x14ac:dyDescent="0.25"/>
  <cols>
    <col min="1" max="1" width="21" style="14" bestFit="1" customWidth="1"/>
    <col min="2" max="2" width="14.28515625" customWidth="1"/>
    <col min="3" max="3" width="10.7109375" style="15" bestFit="1" customWidth="1"/>
    <col min="4" max="4" width="14" style="16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6" bestFit="1" customWidth="1"/>
    <col min="9" max="9" width="10" style="16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5" customFormat="1" x14ac:dyDescent="0.25">
      <c r="A1" s="14" t="s">
        <v>139</v>
      </c>
      <c r="B1" t="s">
        <v>261</v>
      </c>
      <c r="D1" s="16"/>
      <c r="E1"/>
      <c r="F1"/>
      <c r="G1"/>
      <c r="H1" s="16"/>
      <c r="I1" s="16"/>
      <c r="J1"/>
      <c r="K1"/>
      <c r="L1"/>
    </row>
    <row r="2" spans="1:12" s="15" customFormat="1" x14ac:dyDescent="0.25">
      <c r="A2" s="14" t="s">
        <v>140</v>
      </c>
      <c r="B2" t="s">
        <v>259</v>
      </c>
      <c r="D2" s="16"/>
      <c r="E2"/>
      <c r="F2"/>
      <c r="G2"/>
      <c r="H2" s="16"/>
      <c r="I2" s="16"/>
      <c r="J2"/>
      <c r="K2"/>
      <c r="L2"/>
    </row>
    <row r="3" spans="1:12" x14ac:dyDescent="0.25">
      <c r="H3" s="17"/>
      <c r="I3" s="17"/>
      <c r="J3" s="17"/>
      <c r="K3" s="17"/>
    </row>
    <row r="4" spans="1:12" s="15" customFormat="1" x14ac:dyDescent="0.25">
      <c r="A4" s="14" t="s">
        <v>141</v>
      </c>
      <c r="B4"/>
      <c r="D4" s="16"/>
      <c r="E4" s="2" t="s">
        <v>142</v>
      </c>
      <c r="F4" s="18" t="s">
        <v>143</v>
      </c>
      <c r="G4" s="8" t="s">
        <v>144</v>
      </c>
      <c r="H4" s="19" t="s">
        <v>145</v>
      </c>
      <c r="I4" s="19" t="s">
        <v>146</v>
      </c>
      <c r="J4" s="19" t="s">
        <v>147</v>
      </c>
      <c r="K4" s="19" t="s">
        <v>148</v>
      </c>
      <c r="L4" s="20" t="s">
        <v>0</v>
      </c>
    </row>
    <row r="5" spans="1:12" s="15" customFormat="1" x14ac:dyDescent="0.25">
      <c r="A5" s="14" t="s">
        <v>149</v>
      </c>
      <c r="B5" t="s">
        <v>150</v>
      </c>
      <c r="D5" s="16"/>
      <c r="E5" s="2">
        <v>95</v>
      </c>
      <c r="F5" s="18">
        <f t="shared" ref="F5:F11" si="0">VLOOKUP(E5,C:D,2,FALSE)</f>
        <v>7238883.5</v>
      </c>
      <c r="G5" s="8" t="s">
        <v>151</v>
      </c>
      <c r="H5" s="19" t="s">
        <v>152</v>
      </c>
      <c r="I5" s="19">
        <f>F5/F8*100</f>
        <v>99.552891814630613</v>
      </c>
      <c r="J5" s="2">
        <v>50</v>
      </c>
      <c r="K5" s="2">
        <v>200</v>
      </c>
      <c r="L5" s="21" t="b">
        <f t="shared" ref="L5:L11" si="1">AND(I5&gt;=J5, I5&lt;=K5)</f>
        <v>1</v>
      </c>
    </row>
    <row r="6" spans="1:12" s="15" customFormat="1" x14ac:dyDescent="0.25">
      <c r="A6" s="14" t="s">
        <v>153</v>
      </c>
      <c r="B6" t="s">
        <v>257</v>
      </c>
      <c r="D6" s="16"/>
      <c r="E6" s="2">
        <v>96</v>
      </c>
      <c r="F6" s="18">
        <f t="shared" si="0"/>
        <v>473652.09375</v>
      </c>
      <c r="G6" s="8" t="s">
        <v>154</v>
      </c>
      <c r="H6" s="19" t="s">
        <v>155</v>
      </c>
      <c r="I6" s="19">
        <f>F6/F5*100</f>
        <v>6.5431650302149498</v>
      </c>
      <c r="J6" s="2">
        <v>5</v>
      </c>
      <c r="K6" s="2">
        <v>9</v>
      </c>
      <c r="L6" s="21" t="b">
        <f t="shared" si="1"/>
        <v>1</v>
      </c>
    </row>
    <row r="7" spans="1:12" s="15" customFormat="1" x14ac:dyDescent="0.25">
      <c r="A7" s="14" t="s">
        <v>156</v>
      </c>
      <c r="B7">
        <v>7</v>
      </c>
      <c r="D7" s="16"/>
      <c r="E7" s="2">
        <v>173</v>
      </c>
      <c r="F7" s="18">
        <f t="shared" si="0"/>
        <v>2366.0139159999999</v>
      </c>
      <c r="G7" s="8" t="s">
        <v>157</v>
      </c>
      <c r="H7" s="19" t="s">
        <v>158</v>
      </c>
      <c r="I7" s="19">
        <f>F7/F8*100</f>
        <v>3.2538654256759135E-2</v>
      </c>
      <c r="J7" s="2">
        <v>0</v>
      </c>
      <c r="K7" s="2">
        <v>2</v>
      </c>
      <c r="L7" s="21" t="b">
        <f t="shared" si="1"/>
        <v>1</v>
      </c>
    </row>
    <row r="8" spans="1:12" s="15" customFormat="1" x14ac:dyDescent="0.25">
      <c r="A8" s="14" t="s">
        <v>159</v>
      </c>
      <c r="B8">
        <v>4</v>
      </c>
      <c r="D8" s="16"/>
      <c r="E8" s="2">
        <v>174</v>
      </c>
      <c r="F8" s="18">
        <f t="shared" si="0"/>
        <v>7271394.5</v>
      </c>
      <c r="G8" s="8" t="s">
        <v>160</v>
      </c>
      <c r="H8" s="19" t="s">
        <v>161</v>
      </c>
      <c r="I8" s="19">
        <f>F8/F5*100</f>
        <v>100.44911622075421</v>
      </c>
      <c r="J8" s="2">
        <v>50</v>
      </c>
      <c r="K8" s="2">
        <v>200</v>
      </c>
      <c r="L8" s="21" t="b">
        <f t="shared" si="1"/>
        <v>1</v>
      </c>
    </row>
    <row r="9" spans="1:12" s="15" customFormat="1" x14ac:dyDescent="0.25">
      <c r="A9" s="14" t="s">
        <v>162</v>
      </c>
      <c r="B9"/>
      <c r="D9" s="16"/>
      <c r="E9" s="2">
        <v>175</v>
      </c>
      <c r="F9" s="18">
        <f t="shared" si="0"/>
        <v>496987.40625</v>
      </c>
      <c r="G9" s="8" t="s">
        <v>163</v>
      </c>
      <c r="H9" s="19" t="s">
        <v>164</v>
      </c>
      <c r="I9" s="19">
        <f>F9/F8*100</f>
        <v>6.8348293611356121</v>
      </c>
      <c r="J9" s="2">
        <v>5</v>
      </c>
      <c r="K9" s="2">
        <v>9</v>
      </c>
      <c r="L9" s="21" t="b">
        <f t="shared" si="1"/>
        <v>1</v>
      </c>
    </row>
    <row r="10" spans="1:12" s="15" customFormat="1" x14ac:dyDescent="0.25">
      <c r="A10" s="14" t="s">
        <v>165</v>
      </c>
      <c r="B10" t="s">
        <v>166</v>
      </c>
      <c r="D10" s="16"/>
      <c r="E10" s="2">
        <v>176</v>
      </c>
      <c r="F10" s="18">
        <f t="shared" si="0"/>
        <v>7361358.5</v>
      </c>
      <c r="G10" s="8" t="s">
        <v>167</v>
      </c>
      <c r="H10" s="19" t="s">
        <v>168</v>
      </c>
      <c r="I10" s="19">
        <f>F10/F8*100</f>
        <v>101.23723173044729</v>
      </c>
      <c r="J10" s="2">
        <v>95</v>
      </c>
      <c r="K10" s="2">
        <v>105</v>
      </c>
      <c r="L10" s="21" t="b">
        <f t="shared" si="1"/>
        <v>1</v>
      </c>
    </row>
    <row r="11" spans="1:12" s="15" customFormat="1" x14ac:dyDescent="0.25">
      <c r="A11" s="14" t="s">
        <v>169</v>
      </c>
      <c r="B11" t="s">
        <v>170</v>
      </c>
      <c r="D11" s="16"/>
      <c r="E11" s="2">
        <v>177</v>
      </c>
      <c r="F11" s="18">
        <f t="shared" si="0"/>
        <v>429012.78125</v>
      </c>
      <c r="G11" s="8" t="s">
        <v>171</v>
      </c>
      <c r="H11" s="19" t="s">
        <v>172</v>
      </c>
      <c r="I11" s="19">
        <f>F11/F10*100</f>
        <v>5.8279022988759479</v>
      </c>
      <c r="J11" s="2">
        <v>5</v>
      </c>
      <c r="K11" s="2">
        <v>10</v>
      </c>
      <c r="L11" s="21" t="b">
        <f t="shared" si="1"/>
        <v>1</v>
      </c>
    </row>
    <row r="12" spans="1:12" s="15" customFormat="1" x14ac:dyDescent="0.25">
      <c r="A12" s="14" t="s">
        <v>173</v>
      </c>
      <c r="B12" t="s">
        <v>260</v>
      </c>
      <c r="D12" s="16"/>
      <c r="E12"/>
      <c r="F12"/>
      <c r="G12"/>
      <c r="H12" s="16"/>
      <c r="I12" s="16"/>
      <c r="J12"/>
      <c r="K12"/>
      <c r="L12"/>
    </row>
    <row r="13" spans="1:12" s="15" customFormat="1" x14ac:dyDescent="0.25">
      <c r="A13" s="14" t="s">
        <v>174</v>
      </c>
      <c r="B13" t="s">
        <v>175</v>
      </c>
      <c r="D13" s="16"/>
      <c r="E13"/>
      <c r="F13" s="19"/>
      <c r="G13"/>
      <c r="H13" s="16"/>
      <c r="I13" s="16"/>
      <c r="J13"/>
      <c r="K13"/>
      <c r="L13"/>
    </row>
    <row r="14" spans="1:12" s="15" customFormat="1" x14ac:dyDescent="0.25">
      <c r="A14" s="14" t="s">
        <v>176</v>
      </c>
      <c r="B14" s="22">
        <v>45204</v>
      </c>
      <c r="D14" s="16"/>
      <c r="E14"/>
      <c r="F14"/>
      <c r="G14"/>
      <c r="H14" s="16"/>
      <c r="I14" s="16"/>
      <c r="J14"/>
      <c r="K14"/>
      <c r="L14"/>
    </row>
    <row r="15" spans="1:12" s="15" customFormat="1" x14ac:dyDescent="0.25">
      <c r="A15" s="14" t="s">
        <v>177</v>
      </c>
      <c r="B15" s="23">
        <v>0.51939814814814811</v>
      </c>
      <c r="D15" s="16"/>
      <c r="E15"/>
      <c r="F15"/>
      <c r="G15"/>
      <c r="H15" s="16"/>
      <c r="I15" s="16"/>
      <c r="J15"/>
      <c r="K15"/>
      <c r="L15"/>
    </row>
    <row r="16" spans="1:12" s="15" customFormat="1" x14ac:dyDescent="0.25">
      <c r="A16" s="14" t="s">
        <v>178</v>
      </c>
      <c r="B16">
        <v>20</v>
      </c>
      <c r="C16" s="15" t="s">
        <v>179</v>
      </c>
      <c r="D16" s="16"/>
      <c r="E16"/>
      <c r="F16"/>
      <c r="G16"/>
      <c r="H16" s="16"/>
      <c r="I16" s="16"/>
      <c r="J16"/>
      <c r="K16"/>
      <c r="L16"/>
    </row>
    <row r="17" spans="1:11" s="15" customFormat="1" x14ac:dyDescent="0.25">
      <c r="A17" s="14" t="s">
        <v>180</v>
      </c>
      <c r="B17">
        <v>1</v>
      </c>
      <c r="D17" s="16"/>
      <c r="E17"/>
      <c r="F17"/>
      <c r="G17"/>
      <c r="H17" s="16"/>
      <c r="I17" s="16"/>
      <c r="J17"/>
      <c r="K17"/>
    </row>
    <row r="18" spans="1:11" s="15" customFormat="1" x14ac:dyDescent="0.25">
      <c r="A18" s="14" t="s">
        <v>181</v>
      </c>
      <c r="B18">
        <v>1</v>
      </c>
      <c r="D18" s="16"/>
      <c r="E18"/>
      <c r="F18"/>
      <c r="G18"/>
      <c r="H18" s="16"/>
      <c r="I18" s="16"/>
      <c r="J18"/>
      <c r="K18"/>
    </row>
    <row r="20" spans="1:11" s="15" customFormat="1" x14ac:dyDescent="0.25">
      <c r="A20" s="14" t="s">
        <v>182</v>
      </c>
      <c r="B20"/>
      <c r="D20" s="16"/>
      <c r="E20"/>
      <c r="F20"/>
      <c r="G20"/>
      <c r="H20" s="16"/>
      <c r="I20" s="16"/>
      <c r="J20"/>
      <c r="K20"/>
    </row>
    <row r="21" spans="1:11" s="15" customFormat="1" x14ac:dyDescent="0.25">
      <c r="A21" s="14" t="s">
        <v>183</v>
      </c>
      <c r="B21">
        <v>242</v>
      </c>
      <c r="D21" s="16"/>
      <c r="E21"/>
      <c r="F21"/>
      <c r="G21"/>
      <c r="H21" s="16"/>
      <c r="I21" s="16"/>
      <c r="J21"/>
      <c r="K21"/>
    </row>
    <row r="22" spans="1:11" s="15" customFormat="1" x14ac:dyDescent="0.25">
      <c r="A22" s="14" t="s">
        <v>184</v>
      </c>
      <c r="B22">
        <v>35</v>
      </c>
      <c r="D22" s="16"/>
      <c r="E22"/>
      <c r="F22"/>
      <c r="G22"/>
      <c r="H22" s="16"/>
      <c r="I22" s="16"/>
      <c r="J22"/>
      <c r="K22"/>
    </row>
    <row r="23" spans="1:11" s="15" customFormat="1" x14ac:dyDescent="0.25">
      <c r="A23" s="14" t="s">
        <v>185</v>
      </c>
      <c r="B23">
        <v>259.980774</v>
      </c>
      <c r="D23" s="16"/>
      <c r="E23"/>
      <c r="F23"/>
      <c r="G23"/>
      <c r="H23" s="16"/>
      <c r="I23" s="16"/>
      <c r="J23"/>
      <c r="K23"/>
    </row>
    <row r="24" spans="1:11" s="15" customFormat="1" x14ac:dyDescent="0.25">
      <c r="A24" s="14" t="s">
        <v>186</v>
      </c>
      <c r="B24">
        <v>9.8283070000000006</v>
      </c>
      <c r="D24" s="16"/>
      <c r="E24"/>
      <c r="F24"/>
      <c r="G24"/>
      <c r="H24" s="16"/>
      <c r="I24" s="16"/>
      <c r="J24"/>
      <c r="K24"/>
    </row>
    <row r="25" spans="1:11" s="15" customFormat="1" x14ac:dyDescent="0.25">
      <c r="A25" s="14" t="s">
        <v>187</v>
      </c>
      <c r="B25">
        <v>0.5</v>
      </c>
      <c r="D25" s="16"/>
      <c r="E25"/>
      <c r="F25"/>
      <c r="G25"/>
      <c r="H25" s="16"/>
      <c r="I25" s="16"/>
      <c r="J25"/>
      <c r="K25"/>
    </row>
    <row r="26" spans="1:11" s="15" customFormat="1" x14ac:dyDescent="0.25">
      <c r="A26" s="14" t="s">
        <v>188</v>
      </c>
      <c r="B26" t="s">
        <v>189</v>
      </c>
      <c r="D26" s="16"/>
      <c r="E26"/>
      <c r="F26"/>
      <c r="G26"/>
      <c r="H26" s="16"/>
      <c r="I26" s="16"/>
      <c r="J26"/>
      <c r="K26"/>
    </row>
    <row r="27" spans="1:11" s="15" customFormat="1" x14ac:dyDescent="0.25">
      <c r="A27" s="14" t="s">
        <v>190</v>
      </c>
      <c r="B27">
        <v>3283</v>
      </c>
      <c r="D27" s="16"/>
      <c r="E27"/>
      <c r="F27"/>
      <c r="G27"/>
      <c r="H27" s="16"/>
      <c r="I27" s="16"/>
      <c r="J27"/>
      <c r="K27"/>
    </row>
    <row r="28" spans="1:11" s="15" customFormat="1" x14ac:dyDescent="0.25">
      <c r="A28" s="14" t="s">
        <v>191</v>
      </c>
      <c r="B28" t="s">
        <v>192</v>
      </c>
      <c r="D28" s="16"/>
      <c r="E28"/>
      <c r="F28"/>
      <c r="G28"/>
      <c r="H28" s="16"/>
      <c r="I28" s="16"/>
      <c r="J28"/>
      <c r="K28"/>
    </row>
    <row r="29" spans="1:11" s="15" customFormat="1" x14ac:dyDescent="0.25">
      <c r="A29" s="14" t="s">
        <v>193</v>
      </c>
      <c r="B29" t="b">
        <v>1</v>
      </c>
      <c r="D29" s="16"/>
      <c r="E29"/>
      <c r="F29"/>
      <c r="G29"/>
      <c r="H29" s="16"/>
      <c r="I29" s="16"/>
      <c r="J29"/>
      <c r="K29"/>
    </row>
    <row r="30" spans="1:11" s="15" customFormat="1" x14ac:dyDescent="0.25">
      <c r="A30" s="14" t="s">
        <v>194</v>
      </c>
      <c r="B30">
        <v>175.92742899999999</v>
      </c>
      <c r="D30" s="16"/>
      <c r="E30"/>
      <c r="F30"/>
      <c r="G30"/>
      <c r="H30" s="16"/>
      <c r="I30" s="16"/>
      <c r="J30"/>
      <c r="K30"/>
    </row>
    <row r="31" spans="1:11" s="15" customFormat="1" x14ac:dyDescent="0.25">
      <c r="A31" s="14" t="s">
        <v>195</v>
      </c>
      <c r="B31" s="24">
        <v>7361358.5</v>
      </c>
      <c r="D31" s="16"/>
      <c r="E31"/>
      <c r="F31"/>
      <c r="G31"/>
      <c r="H31" s="16"/>
      <c r="I31" s="16"/>
      <c r="J31"/>
      <c r="K31"/>
    </row>
    <row r="32" spans="1:11" s="15" customFormat="1" x14ac:dyDescent="0.25">
      <c r="A32" s="14" t="s">
        <v>196</v>
      </c>
      <c r="B32" s="24">
        <v>33451186.809749998</v>
      </c>
      <c r="D32" s="16"/>
      <c r="E32"/>
      <c r="F32"/>
      <c r="G32"/>
      <c r="H32" s="16"/>
      <c r="I32" s="16"/>
      <c r="J32"/>
      <c r="K32"/>
    </row>
    <row r="34" spans="1:4" x14ac:dyDescent="0.25">
      <c r="A34" s="14" t="s">
        <v>197</v>
      </c>
      <c r="C34" s="15" t="s">
        <v>198</v>
      </c>
    </row>
    <row r="35" spans="1:4" x14ac:dyDescent="0.25">
      <c r="A35" s="14" t="s">
        <v>142</v>
      </c>
      <c r="B35" t="s">
        <v>143</v>
      </c>
      <c r="C35" s="15" t="s">
        <v>142</v>
      </c>
      <c r="D35" s="16" t="s">
        <v>143</v>
      </c>
    </row>
    <row r="36" spans="1:4" x14ac:dyDescent="0.25">
      <c r="A36" s="14">
        <v>35.5</v>
      </c>
      <c r="B36" s="24">
        <v>710.15014599999995</v>
      </c>
      <c r="C36" s="15">
        <f t="shared" ref="C36:C99" si="2">ROUND(A36,0)</f>
        <v>36</v>
      </c>
      <c r="D36" s="16">
        <f t="shared" ref="D36:D99" si="3">B36</f>
        <v>710.15014599999995</v>
      </c>
    </row>
    <row r="37" spans="1:4" x14ac:dyDescent="0.25">
      <c r="A37" s="14">
        <v>36.1</v>
      </c>
      <c r="B37" s="24">
        <v>36121.828125</v>
      </c>
      <c r="C37" s="15">
        <f t="shared" si="2"/>
        <v>36</v>
      </c>
      <c r="D37" s="16">
        <f t="shared" si="3"/>
        <v>36121.828125</v>
      </c>
    </row>
    <row r="38" spans="1:4" x14ac:dyDescent="0.25">
      <c r="A38" s="14">
        <v>37</v>
      </c>
      <c r="B38" s="24">
        <v>200661.984375</v>
      </c>
      <c r="C38" s="15">
        <f t="shared" si="2"/>
        <v>37</v>
      </c>
      <c r="D38" s="16">
        <f t="shared" si="3"/>
        <v>200661.984375</v>
      </c>
    </row>
    <row r="39" spans="1:4" x14ac:dyDescent="0.25">
      <c r="A39" s="14">
        <v>38</v>
      </c>
      <c r="B39" s="24">
        <v>163035.1875</v>
      </c>
      <c r="C39" s="15">
        <f t="shared" si="2"/>
        <v>38</v>
      </c>
      <c r="D39" s="16">
        <f t="shared" si="3"/>
        <v>163035.1875</v>
      </c>
    </row>
    <row r="40" spans="1:4" x14ac:dyDescent="0.25">
      <c r="A40" s="14">
        <v>39.1</v>
      </c>
      <c r="B40" s="24">
        <v>67783.203125</v>
      </c>
      <c r="C40" s="15">
        <f t="shared" si="2"/>
        <v>39</v>
      </c>
      <c r="D40" s="16">
        <f t="shared" si="3"/>
        <v>67783.203125</v>
      </c>
    </row>
    <row r="41" spans="1:4" x14ac:dyDescent="0.25">
      <c r="A41" s="14">
        <v>40</v>
      </c>
      <c r="B41" s="24">
        <v>29867.074218999998</v>
      </c>
      <c r="C41" s="15">
        <f t="shared" si="2"/>
        <v>40</v>
      </c>
      <c r="D41" s="16">
        <f t="shared" si="3"/>
        <v>29867.074218999998</v>
      </c>
    </row>
    <row r="42" spans="1:4" x14ac:dyDescent="0.25">
      <c r="A42" s="14">
        <v>41.1</v>
      </c>
      <c r="B42" s="24">
        <v>3610.5310060000002</v>
      </c>
      <c r="C42" s="15">
        <f t="shared" si="2"/>
        <v>41</v>
      </c>
      <c r="D42" s="16">
        <f t="shared" si="3"/>
        <v>3610.5310060000002</v>
      </c>
    </row>
    <row r="43" spans="1:4" x14ac:dyDescent="0.25">
      <c r="A43" s="14">
        <v>42</v>
      </c>
      <c r="B43" s="24">
        <v>2852.710693</v>
      </c>
      <c r="C43" s="15">
        <f t="shared" si="2"/>
        <v>42</v>
      </c>
      <c r="D43" s="16">
        <f t="shared" si="3"/>
        <v>2852.710693</v>
      </c>
    </row>
    <row r="44" spans="1:4" x14ac:dyDescent="0.25">
      <c r="A44" s="14">
        <v>43.1</v>
      </c>
      <c r="B44" s="24">
        <v>3724.8867190000001</v>
      </c>
      <c r="C44" s="15">
        <f t="shared" si="2"/>
        <v>43</v>
      </c>
      <c r="D44" s="16">
        <f t="shared" si="3"/>
        <v>3724.8867190000001</v>
      </c>
    </row>
    <row r="45" spans="1:4" x14ac:dyDescent="0.25">
      <c r="A45" s="14">
        <v>44</v>
      </c>
      <c r="B45" s="24">
        <v>68625.179688000004</v>
      </c>
      <c r="C45" s="15">
        <f t="shared" si="2"/>
        <v>44</v>
      </c>
      <c r="D45" s="16">
        <f t="shared" si="3"/>
        <v>68625.179688000004</v>
      </c>
    </row>
    <row r="46" spans="1:4" x14ac:dyDescent="0.25">
      <c r="A46" s="14">
        <v>45</v>
      </c>
      <c r="B46" s="24">
        <v>39586.816405999998</v>
      </c>
      <c r="C46" s="15">
        <f t="shared" si="2"/>
        <v>45</v>
      </c>
      <c r="D46" s="16">
        <f t="shared" si="3"/>
        <v>39586.816405999998</v>
      </c>
    </row>
    <row r="47" spans="1:4" x14ac:dyDescent="0.25">
      <c r="A47" s="14">
        <v>46.1</v>
      </c>
      <c r="B47" s="24">
        <v>3053.5251459999999</v>
      </c>
      <c r="C47" s="15">
        <f t="shared" si="2"/>
        <v>46</v>
      </c>
      <c r="D47" s="16">
        <f t="shared" si="3"/>
        <v>3053.5251459999999</v>
      </c>
    </row>
    <row r="48" spans="1:4" x14ac:dyDescent="0.25">
      <c r="A48" s="14">
        <v>47.1</v>
      </c>
      <c r="B48" s="24">
        <v>67213.640625</v>
      </c>
      <c r="C48" s="15">
        <f t="shared" si="2"/>
        <v>47</v>
      </c>
      <c r="D48" s="16">
        <f t="shared" si="3"/>
        <v>67213.640625</v>
      </c>
    </row>
    <row r="49" spans="1:4" x14ac:dyDescent="0.25">
      <c r="A49" s="14">
        <v>48</v>
      </c>
      <c r="B49" s="24">
        <v>23674.476563</v>
      </c>
      <c r="C49" s="15">
        <f t="shared" si="2"/>
        <v>48</v>
      </c>
      <c r="D49" s="16">
        <f t="shared" si="3"/>
        <v>23674.476563</v>
      </c>
    </row>
    <row r="50" spans="1:4" x14ac:dyDescent="0.25">
      <c r="A50" s="14">
        <v>49.1</v>
      </c>
      <c r="B50" s="24">
        <v>205889.359375</v>
      </c>
      <c r="C50" s="15">
        <f t="shared" si="2"/>
        <v>49</v>
      </c>
      <c r="D50" s="16">
        <f t="shared" si="3"/>
        <v>205889.359375</v>
      </c>
    </row>
    <row r="51" spans="1:4" x14ac:dyDescent="0.25">
      <c r="A51" s="14">
        <v>50</v>
      </c>
      <c r="B51" s="24">
        <v>831685.25</v>
      </c>
      <c r="C51" s="15">
        <f t="shared" si="2"/>
        <v>50</v>
      </c>
      <c r="D51" s="16">
        <f t="shared" si="3"/>
        <v>831685.25</v>
      </c>
    </row>
    <row r="52" spans="1:4" x14ac:dyDescent="0.25">
      <c r="A52" s="14">
        <v>51</v>
      </c>
      <c r="B52" s="24">
        <v>243412.46875</v>
      </c>
      <c r="C52" s="15">
        <f t="shared" si="2"/>
        <v>51</v>
      </c>
      <c r="D52" s="16">
        <f t="shared" si="3"/>
        <v>243412.46875</v>
      </c>
    </row>
    <row r="53" spans="1:4" x14ac:dyDescent="0.25">
      <c r="A53" s="14">
        <v>52.1</v>
      </c>
      <c r="B53" s="24">
        <v>8710.2265630000002</v>
      </c>
      <c r="C53" s="15">
        <f t="shared" si="2"/>
        <v>52</v>
      </c>
      <c r="D53" s="16">
        <f t="shared" si="3"/>
        <v>8710.2265630000002</v>
      </c>
    </row>
    <row r="54" spans="1:4" x14ac:dyDescent="0.25">
      <c r="A54" s="14">
        <v>53</v>
      </c>
      <c r="B54" s="24">
        <v>1114.5251459999999</v>
      </c>
      <c r="C54" s="15">
        <f t="shared" si="2"/>
        <v>53</v>
      </c>
      <c r="D54" s="16">
        <f t="shared" si="3"/>
        <v>1114.5251459999999</v>
      </c>
    </row>
    <row r="55" spans="1:4" x14ac:dyDescent="0.25">
      <c r="A55" s="14">
        <v>54.1</v>
      </c>
      <c r="B55" s="24">
        <v>527.89288299999998</v>
      </c>
      <c r="C55" s="15">
        <f t="shared" si="2"/>
        <v>54</v>
      </c>
      <c r="D55" s="16">
        <f t="shared" si="3"/>
        <v>527.89288299999998</v>
      </c>
    </row>
    <row r="56" spans="1:4" x14ac:dyDescent="0.25">
      <c r="A56" s="14">
        <v>55.1</v>
      </c>
      <c r="B56" s="24">
        <v>7217.3959960000002</v>
      </c>
      <c r="C56" s="15">
        <f t="shared" si="2"/>
        <v>55</v>
      </c>
      <c r="D56" s="16">
        <f t="shared" si="3"/>
        <v>7217.3959960000002</v>
      </c>
    </row>
    <row r="57" spans="1:4" x14ac:dyDescent="0.25">
      <c r="A57" s="14">
        <v>56.1</v>
      </c>
      <c r="B57" s="24">
        <v>52788.144530999998</v>
      </c>
      <c r="C57" s="15">
        <f t="shared" si="2"/>
        <v>56</v>
      </c>
      <c r="D57" s="16">
        <f t="shared" si="3"/>
        <v>52788.144530999998</v>
      </c>
    </row>
    <row r="58" spans="1:4" x14ac:dyDescent="0.25">
      <c r="A58" s="14">
        <v>57</v>
      </c>
      <c r="B58" s="24">
        <v>102709.5625</v>
      </c>
      <c r="C58" s="15">
        <f t="shared" si="2"/>
        <v>57</v>
      </c>
      <c r="D58" s="16">
        <f t="shared" si="3"/>
        <v>102709.5625</v>
      </c>
    </row>
    <row r="59" spans="1:4" x14ac:dyDescent="0.25">
      <c r="A59" s="14">
        <v>58.1</v>
      </c>
      <c r="B59" s="24">
        <v>3626.7907709999999</v>
      </c>
      <c r="C59" s="15">
        <f t="shared" si="2"/>
        <v>58</v>
      </c>
      <c r="D59" s="16">
        <f t="shared" si="3"/>
        <v>3626.7907709999999</v>
      </c>
    </row>
    <row r="60" spans="1:4" x14ac:dyDescent="0.25">
      <c r="A60" s="14">
        <v>59.3</v>
      </c>
      <c r="B60" s="24">
        <v>2981.4289549999999</v>
      </c>
      <c r="C60" s="15">
        <f t="shared" si="2"/>
        <v>59</v>
      </c>
      <c r="D60" s="16">
        <f t="shared" si="3"/>
        <v>2981.4289549999999</v>
      </c>
    </row>
    <row r="61" spans="1:4" x14ac:dyDescent="0.25">
      <c r="A61" s="14">
        <v>60</v>
      </c>
      <c r="B61" s="24">
        <v>25784.453125</v>
      </c>
      <c r="C61" s="15">
        <f t="shared" si="2"/>
        <v>60</v>
      </c>
      <c r="D61" s="16">
        <f t="shared" si="3"/>
        <v>25784.453125</v>
      </c>
    </row>
    <row r="62" spans="1:4" x14ac:dyDescent="0.25">
      <c r="A62" s="14">
        <v>61</v>
      </c>
      <c r="B62" s="24">
        <v>192881.40625</v>
      </c>
      <c r="C62" s="15">
        <f t="shared" si="2"/>
        <v>61</v>
      </c>
      <c r="D62" s="16">
        <f t="shared" si="3"/>
        <v>192881.40625</v>
      </c>
    </row>
    <row r="63" spans="1:4" x14ac:dyDescent="0.25">
      <c r="A63" s="14">
        <v>62</v>
      </c>
      <c r="B63" s="24">
        <v>180791.71875</v>
      </c>
      <c r="C63" s="15">
        <f t="shared" si="2"/>
        <v>62</v>
      </c>
      <c r="D63" s="16">
        <f t="shared" si="3"/>
        <v>180791.71875</v>
      </c>
    </row>
    <row r="64" spans="1:4" x14ac:dyDescent="0.25">
      <c r="A64" s="14">
        <v>63</v>
      </c>
      <c r="B64" s="24">
        <v>136075.359375</v>
      </c>
      <c r="C64" s="15">
        <f t="shared" si="2"/>
        <v>63</v>
      </c>
      <c r="D64" s="16">
        <f t="shared" si="3"/>
        <v>136075.359375</v>
      </c>
    </row>
    <row r="65" spans="1:4" x14ac:dyDescent="0.25">
      <c r="A65" s="14">
        <v>64</v>
      </c>
      <c r="B65" s="24">
        <v>11196.861328000001</v>
      </c>
      <c r="C65" s="15">
        <f t="shared" si="2"/>
        <v>64</v>
      </c>
      <c r="D65" s="16">
        <f t="shared" si="3"/>
        <v>11196.861328000001</v>
      </c>
    </row>
    <row r="66" spans="1:4" x14ac:dyDescent="0.25">
      <c r="A66" s="14">
        <v>64.900000000000006</v>
      </c>
      <c r="B66" s="24">
        <v>1093.1085210000001</v>
      </c>
      <c r="C66" s="15">
        <f t="shared" si="2"/>
        <v>65</v>
      </c>
      <c r="D66" s="16">
        <f t="shared" si="3"/>
        <v>1093.1085210000001</v>
      </c>
    </row>
    <row r="67" spans="1:4" x14ac:dyDescent="0.25">
      <c r="A67" s="14">
        <v>65.8</v>
      </c>
      <c r="B67" s="24">
        <v>290.12081899999998</v>
      </c>
      <c r="C67" s="15">
        <f t="shared" si="2"/>
        <v>66</v>
      </c>
      <c r="D67" s="16">
        <f t="shared" si="3"/>
        <v>290.12081899999998</v>
      </c>
    </row>
    <row r="68" spans="1:4" x14ac:dyDescent="0.25">
      <c r="A68" s="14">
        <v>66.7</v>
      </c>
      <c r="B68" s="24">
        <v>7775.5400390000004</v>
      </c>
      <c r="C68" s="15">
        <f t="shared" si="2"/>
        <v>67</v>
      </c>
      <c r="D68" s="16">
        <f t="shared" si="3"/>
        <v>7775.5400390000004</v>
      </c>
    </row>
    <row r="69" spans="1:4" x14ac:dyDescent="0.25">
      <c r="A69" s="14">
        <v>68</v>
      </c>
      <c r="B69" s="24">
        <v>466311.6875</v>
      </c>
      <c r="C69" s="15">
        <f t="shared" si="2"/>
        <v>68</v>
      </c>
      <c r="D69" s="16">
        <f t="shared" si="3"/>
        <v>466311.6875</v>
      </c>
    </row>
    <row r="70" spans="1:4" x14ac:dyDescent="0.25">
      <c r="A70" s="14">
        <v>69</v>
      </c>
      <c r="B70" s="24">
        <v>424182.96875</v>
      </c>
      <c r="C70" s="15">
        <f t="shared" si="2"/>
        <v>69</v>
      </c>
      <c r="D70" s="16">
        <f t="shared" si="3"/>
        <v>424182.96875</v>
      </c>
    </row>
    <row r="71" spans="1:4" x14ac:dyDescent="0.25">
      <c r="A71" s="14">
        <v>70</v>
      </c>
      <c r="B71" s="24">
        <v>32414.744140999999</v>
      </c>
      <c r="C71" s="15">
        <f t="shared" si="2"/>
        <v>70</v>
      </c>
      <c r="D71" s="16">
        <f t="shared" si="3"/>
        <v>32414.744140999999</v>
      </c>
    </row>
    <row r="72" spans="1:4" x14ac:dyDescent="0.25">
      <c r="A72" s="14">
        <v>71.099999999999994</v>
      </c>
      <c r="B72" s="24">
        <v>1257.2658690000001</v>
      </c>
      <c r="C72" s="15">
        <f t="shared" si="2"/>
        <v>71</v>
      </c>
      <c r="D72" s="16">
        <f t="shared" si="3"/>
        <v>1257.2658690000001</v>
      </c>
    </row>
    <row r="73" spans="1:4" x14ac:dyDescent="0.25">
      <c r="A73" s="14">
        <v>72</v>
      </c>
      <c r="B73" s="24">
        <v>23792.708984000001</v>
      </c>
      <c r="C73" s="15">
        <f t="shared" si="2"/>
        <v>72</v>
      </c>
      <c r="D73" s="16">
        <f t="shared" si="3"/>
        <v>23792.708984000001</v>
      </c>
    </row>
    <row r="74" spans="1:4" x14ac:dyDescent="0.25">
      <c r="A74" s="14">
        <v>73</v>
      </c>
      <c r="B74" s="24">
        <v>192847.953125</v>
      </c>
      <c r="C74" s="15">
        <f t="shared" si="2"/>
        <v>73</v>
      </c>
      <c r="D74" s="16">
        <f t="shared" si="3"/>
        <v>192847.953125</v>
      </c>
    </row>
    <row r="75" spans="1:4" x14ac:dyDescent="0.25">
      <c r="A75" s="14">
        <v>74</v>
      </c>
      <c r="B75" s="24">
        <v>823416.6875</v>
      </c>
      <c r="C75" s="15">
        <f t="shared" si="2"/>
        <v>74</v>
      </c>
      <c r="D75" s="16">
        <f t="shared" si="3"/>
        <v>823416.6875</v>
      </c>
    </row>
    <row r="76" spans="1:4" x14ac:dyDescent="0.25">
      <c r="A76" s="14">
        <v>75</v>
      </c>
      <c r="B76" s="24">
        <v>3037780.75</v>
      </c>
      <c r="C76" s="15">
        <f t="shared" si="2"/>
        <v>75</v>
      </c>
      <c r="D76" s="16">
        <f t="shared" si="3"/>
        <v>3037780.75</v>
      </c>
    </row>
    <row r="77" spans="1:4" x14ac:dyDescent="0.25">
      <c r="A77" s="14">
        <v>76.099999999999994</v>
      </c>
      <c r="B77" s="24">
        <v>243224.125</v>
      </c>
      <c r="C77" s="15">
        <f t="shared" si="2"/>
        <v>76</v>
      </c>
      <c r="D77" s="16">
        <f t="shared" si="3"/>
        <v>243224.125</v>
      </c>
    </row>
    <row r="78" spans="1:4" x14ac:dyDescent="0.25">
      <c r="A78" s="14">
        <v>77.099999999999994</v>
      </c>
      <c r="B78" s="24">
        <v>31765.931640999999</v>
      </c>
      <c r="C78" s="15">
        <f t="shared" si="2"/>
        <v>77</v>
      </c>
      <c r="D78" s="16">
        <f t="shared" si="3"/>
        <v>31765.931640999999</v>
      </c>
    </row>
    <row r="79" spans="1:4" x14ac:dyDescent="0.25">
      <c r="A79" s="14">
        <v>78</v>
      </c>
      <c r="B79" s="24">
        <v>20660.333984000001</v>
      </c>
      <c r="C79" s="15">
        <f t="shared" si="2"/>
        <v>78</v>
      </c>
      <c r="D79" s="16">
        <f t="shared" si="3"/>
        <v>20660.333984000001</v>
      </c>
    </row>
    <row r="80" spans="1:4" x14ac:dyDescent="0.25">
      <c r="A80" s="14">
        <v>79</v>
      </c>
      <c r="B80" s="24">
        <v>56153.371094000002</v>
      </c>
      <c r="C80" s="15">
        <f t="shared" si="2"/>
        <v>79</v>
      </c>
      <c r="D80" s="16">
        <f t="shared" si="3"/>
        <v>56153.371094000002</v>
      </c>
    </row>
    <row r="81" spans="1:4" x14ac:dyDescent="0.25">
      <c r="A81" s="14">
        <v>79.900000000000006</v>
      </c>
      <c r="B81" s="24">
        <v>21593.871093999998</v>
      </c>
      <c r="C81" s="15">
        <f t="shared" si="2"/>
        <v>80</v>
      </c>
      <c r="D81" s="16">
        <f t="shared" si="3"/>
        <v>21593.871093999998</v>
      </c>
    </row>
    <row r="82" spans="1:4" x14ac:dyDescent="0.25">
      <c r="A82" s="14">
        <v>80.900000000000006</v>
      </c>
      <c r="B82" s="24">
        <v>67842.59375</v>
      </c>
      <c r="C82" s="15">
        <f t="shared" si="2"/>
        <v>81</v>
      </c>
      <c r="D82" s="16">
        <f t="shared" si="3"/>
        <v>67842.59375</v>
      </c>
    </row>
    <row r="83" spans="1:4" x14ac:dyDescent="0.25">
      <c r="A83" s="14">
        <v>82</v>
      </c>
      <c r="B83" s="24">
        <v>9912.2285159999992</v>
      </c>
      <c r="C83" s="15">
        <f t="shared" si="2"/>
        <v>82</v>
      </c>
      <c r="D83" s="16">
        <f t="shared" si="3"/>
        <v>9912.2285159999992</v>
      </c>
    </row>
    <row r="84" spans="1:4" x14ac:dyDescent="0.25">
      <c r="A84" s="14">
        <v>82.9</v>
      </c>
      <c r="B84" s="24">
        <v>1908.451538</v>
      </c>
      <c r="C84" s="15">
        <f t="shared" si="2"/>
        <v>83</v>
      </c>
      <c r="D84" s="16">
        <f t="shared" si="3"/>
        <v>1908.451538</v>
      </c>
    </row>
    <row r="85" spans="1:4" x14ac:dyDescent="0.25">
      <c r="A85" s="14">
        <v>84</v>
      </c>
      <c r="B85" s="24">
        <v>638.09051499999998</v>
      </c>
      <c r="C85" s="15">
        <f t="shared" si="2"/>
        <v>84</v>
      </c>
      <c r="D85" s="16">
        <f t="shared" si="3"/>
        <v>638.09051499999998</v>
      </c>
    </row>
    <row r="86" spans="1:4" x14ac:dyDescent="0.25">
      <c r="A86" s="14">
        <v>85.1</v>
      </c>
      <c r="B86" s="24">
        <v>1026.2200929999999</v>
      </c>
      <c r="C86" s="15">
        <f t="shared" si="2"/>
        <v>85</v>
      </c>
      <c r="D86" s="16">
        <f t="shared" si="3"/>
        <v>1026.2200929999999</v>
      </c>
    </row>
    <row r="87" spans="1:4" x14ac:dyDescent="0.25">
      <c r="A87" s="14">
        <v>86.1</v>
      </c>
      <c r="B87" s="24">
        <v>6480.626953</v>
      </c>
      <c r="C87" s="15">
        <f t="shared" si="2"/>
        <v>86</v>
      </c>
      <c r="D87" s="16">
        <f t="shared" si="3"/>
        <v>6480.626953</v>
      </c>
    </row>
    <row r="88" spans="1:4" x14ac:dyDescent="0.25">
      <c r="A88" s="14">
        <v>87</v>
      </c>
      <c r="B88" s="24">
        <v>216085.421875</v>
      </c>
      <c r="C88" s="15">
        <f t="shared" si="2"/>
        <v>87</v>
      </c>
      <c r="D88" s="16">
        <f t="shared" si="3"/>
        <v>216085.421875</v>
      </c>
    </row>
    <row r="89" spans="1:4" x14ac:dyDescent="0.25">
      <c r="A89" s="14">
        <v>88</v>
      </c>
      <c r="B89" s="24">
        <v>208030.65625</v>
      </c>
      <c r="C89" s="15">
        <f t="shared" si="2"/>
        <v>88</v>
      </c>
      <c r="D89" s="16">
        <f t="shared" si="3"/>
        <v>208030.65625</v>
      </c>
    </row>
    <row r="90" spans="1:4" x14ac:dyDescent="0.25">
      <c r="A90" s="14">
        <v>88.8</v>
      </c>
      <c r="B90" s="24">
        <v>4695.5517579999996</v>
      </c>
      <c r="C90" s="15">
        <f t="shared" si="2"/>
        <v>89</v>
      </c>
      <c r="D90" s="16">
        <f t="shared" si="3"/>
        <v>4695.5517579999996</v>
      </c>
    </row>
    <row r="91" spans="1:4" x14ac:dyDescent="0.25">
      <c r="A91" s="14">
        <v>89.3</v>
      </c>
      <c r="B91" s="24">
        <v>539.96887200000003</v>
      </c>
      <c r="C91" s="15">
        <f t="shared" si="2"/>
        <v>89</v>
      </c>
      <c r="D91" s="16">
        <f t="shared" si="3"/>
        <v>539.96887200000003</v>
      </c>
    </row>
    <row r="92" spans="1:4" x14ac:dyDescent="0.25">
      <c r="A92" s="14">
        <v>90.9</v>
      </c>
      <c r="B92" s="24">
        <v>15860.508789</v>
      </c>
      <c r="C92" s="15">
        <f t="shared" si="2"/>
        <v>91</v>
      </c>
      <c r="D92" s="16">
        <f t="shared" si="3"/>
        <v>15860.508789</v>
      </c>
    </row>
    <row r="93" spans="1:4" x14ac:dyDescent="0.25">
      <c r="A93" s="14">
        <v>92</v>
      </c>
      <c r="B93" s="24">
        <v>146339.640625</v>
      </c>
      <c r="C93" s="15">
        <f t="shared" si="2"/>
        <v>92</v>
      </c>
      <c r="D93" s="16">
        <f t="shared" si="3"/>
        <v>146339.640625</v>
      </c>
    </row>
    <row r="94" spans="1:4" x14ac:dyDescent="0.25">
      <c r="A94" s="14">
        <v>93</v>
      </c>
      <c r="B94" s="24">
        <v>213167.03125</v>
      </c>
      <c r="C94" s="15">
        <f t="shared" si="2"/>
        <v>93</v>
      </c>
      <c r="D94" s="16">
        <f t="shared" si="3"/>
        <v>213167.03125</v>
      </c>
    </row>
    <row r="95" spans="1:4" x14ac:dyDescent="0.25">
      <c r="A95" s="14">
        <v>94</v>
      </c>
      <c r="B95" s="24">
        <v>655098.625</v>
      </c>
      <c r="C95" s="15">
        <f t="shared" si="2"/>
        <v>94</v>
      </c>
      <c r="D95" s="16">
        <f t="shared" si="3"/>
        <v>655098.625</v>
      </c>
    </row>
    <row r="96" spans="1:4" x14ac:dyDescent="0.25">
      <c r="A96" s="14">
        <v>95</v>
      </c>
      <c r="B96" s="24">
        <v>7238883.5</v>
      </c>
      <c r="C96" s="15">
        <f t="shared" si="2"/>
        <v>95</v>
      </c>
      <c r="D96" s="16">
        <f t="shared" si="3"/>
        <v>7238883.5</v>
      </c>
    </row>
    <row r="97" spans="1:4" x14ac:dyDescent="0.25">
      <c r="A97" s="14">
        <v>96.1</v>
      </c>
      <c r="B97" s="24">
        <v>473652.09375</v>
      </c>
      <c r="C97" s="15">
        <f t="shared" si="2"/>
        <v>96</v>
      </c>
      <c r="D97" s="16">
        <f t="shared" si="3"/>
        <v>473652.09375</v>
      </c>
    </row>
    <row r="98" spans="1:4" x14ac:dyDescent="0.25">
      <c r="A98" s="14">
        <v>97.1</v>
      </c>
      <c r="B98" s="24">
        <v>19107.050781000002</v>
      </c>
      <c r="C98" s="15">
        <f t="shared" si="2"/>
        <v>97</v>
      </c>
      <c r="D98" s="16">
        <f t="shared" si="3"/>
        <v>19107.050781000002</v>
      </c>
    </row>
    <row r="99" spans="1:4" x14ac:dyDescent="0.25">
      <c r="A99" s="14">
        <v>98.1</v>
      </c>
      <c r="B99" s="24">
        <v>353.90936299999998</v>
      </c>
      <c r="C99" s="15">
        <f t="shared" si="2"/>
        <v>98</v>
      </c>
      <c r="D99" s="16">
        <f t="shared" si="3"/>
        <v>353.90936299999998</v>
      </c>
    </row>
    <row r="100" spans="1:4" x14ac:dyDescent="0.25">
      <c r="A100" s="14">
        <v>100.2</v>
      </c>
      <c r="B100" s="24">
        <v>1690.8554690000001</v>
      </c>
      <c r="C100" s="15">
        <f t="shared" ref="C100:C163" si="4">ROUND(A100,0)</f>
        <v>100</v>
      </c>
      <c r="D100" s="16">
        <f t="shared" ref="D100:D163" si="5">B100</f>
        <v>1690.8554690000001</v>
      </c>
    </row>
    <row r="101" spans="1:4" x14ac:dyDescent="0.25">
      <c r="A101" s="14">
        <v>100.8</v>
      </c>
      <c r="B101" s="24">
        <v>121.96199799999999</v>
      </c>
      <c r="C101" s="15">
        <f t="shared" si="4"/>
        <v>101</v>
      </c>
      <c r="D101" s="16">
        <f t="shared" si="5"/>
        <v>121.96199799999999</v>
      </c>
    </row>
    <row r="102" spans="1:4" x14ac:dyDescent="0.25">
      <c r="A102" s="14">
        <v>101.8</v>
      </c>
      <c r="B102" s="24">
        <v>251.130402</v>
      </c>
      <c r="C102" s="15">
        <f t="shared" si="4"/>
        <v>102</v>
      </c>
      <c r="D102" s="16">
        <f t="shared" si="5"/>
        <v>251.130402</v>
      </c>
    </row>
    <row r="103" spans="1:4" x14ac:dyDescent="0.25">
      <c r="A103" s="14">
        <v>103</v>
      </c>
      <c r="B103" s="24">
        <v>4116.3344729999999</v>
      </c>
      <c r="C103" s="15">
        <f t="shared" si="4"/>
        <v>103</v>
      </c>
      <c r="D103" s="16">
        <f t="shared" si="5"/>
        <v>4116.3344729999999</v>
      </c>
    </row>
    <row r="104" spans="1:4" x14ac:dyDescent="0.25">
      <c r="A104" s="14">
        <v>104</v>
      </c>
      <c r="B104" s="24">
        <v>14872.265625</v>
      </c>
      <c r="C104" s="15">
        <f t="shared" si="4"/>
        <v>104</v>
      </c>
      <c r="D104" s="16">
        <f t="shared" si="5"/>
        <v>14872.265625</v>
      </c>
    </row>
    <row r="105" spans="1:4" x14ac:dyDescent="0.25">
      <c r="A105" s="14">
        <v>105</v>
      </c>
      <c r="B105" s="24">
        <v>6129.8647460000002</v>
      </c>
      <c r="C105" s="15">
        <f t="shared" si="4"/>
        <v>105</v>
      </c>
      <c r="D105" s="16">
        <f t="shared" si="5"/>
        <v>6129.8647460000002</v>
      </c>
    </row>
    <row r="106" spans="1:4" x14ac:dyDescent="0.25">
      <c r="A106" s="14">
        <v>106</v>
      </c>
      <c r="B106" s="24">
        <v>18737.085938</v>
      </c>
      <c r="C106" s="15">
        <f t="shared" si="4"/>
        <v>106</v>
      </c>
      <c r="D106" s="16">
        <f t="shared" si="5"/>
        <v>18737.085938</v>
      </c>
    </row>
    <row r="107" spans="1:4" x14ac:dyDescent="0.25">
      <c r="A107" s="14">
        <v>107</v>
      </c>
      <c r="B107" s="24">
        <v>4105.7778319999998</v>
      </c>
      <c r="C107" s="15">
        <f t="shared" si="4"/>
        <v>107</v>
      </c>
      <c r="D107" s="16">
        <f t="shared" si="5"/>
        <v>4105.7778319999998</v>
      </c>
    </row>
    <row r="108" spans="1:4" x14ac:dyDescent="0.25">
      <c r="A108" s="14">
        <v>108</v>
      </c>
      <c r="B108" s="24">
        <v>139.94717399999999</v>
      </c>
      <c r="C108" s="15">
        <f t="shared" si="4"/>
        <v>108</v>
      </c>
      <c r="D108" s="16">
        <f t="shared" si="5"/>
        <v>139.94717399999999</v>
      </c>
    </row>
    <row r="109" spans="1:4" x14ac:dyDescent="0.25">
      <c r="A109" s="14">
        <v>109</v>
      </c>
      <c r="B109" s="24">
        <v>1047.138672</v>
      </c>
      <c r="C109" s="15">
        <f t="shared" si="4"/>
        <v>109</v>
      </c>
      <c r="D109" s="16">
        <f t="shared" si="5"/>
        <v>1047.138672</v>
      </c>
    </row>
    <row r="110" spans="1:4" x14ac:dyDescent="0.25">
      <c r="A110" s="14">
        <v>109.8</v>
      </c>
      <c r="B110" s="24">
        <v>1870.0061040000001</v>
      </c>
      <c r="C110" s="15">
        <f t="shared" si="4"/>
        <v>110</v>
      </c>
      <c r="D110" s="16">
        <f t="shared" si="5"/>
        <v>1870.0061040000001</v>
      </c>
    </row>
    <row r="111" spans="1:4" x14ac:dyDescent="0.25">
      <c r="A111" s="14">
        <v>111</v>
      </c>
      <c r="B111" s="24">
        <v>2787.3317870000001</v>
      </c>
      <c r="C111" s="15">
        <f t="shared" si="4"/>
        <v>111</v>
      </c>
      <c r="D111" s="16">
        <f t="shared" si="5"/>
        <v>2787.3317870000001</v>
      </c>
    </row>
    <row r="112" spans="1:4" x14ac:dyDescent="0.25">
      <c r="A112" s="14">
        <v>111.9</v>
      </c>
      <c r="B112" s="24">
        <v>1188.7917480000001</v>
      </c>
      <c r="C112" s="15">
        <f t="shared" si="4"/>
        <v>112</v>
      </c>
      <c r="D112" s="16">
        <f t="shared" si="5"/>
        <v>1188.7917480000001</v>
      </c>
    </row>
    <row r="113" spans="1:4" x14ac:dyDescent="0.25">
      <c r="A113" s="14">
        <v>112.9</v>
      </c>
      <c r="B113" s="24">
        <v>1437.6669919999999</v>
      </c>
      <c r="C113" s="15">
        <f t="shared" si="4"/>
        <v>113</v>
      </c>
      <c r="D113" s="16">
        <f t="shared" si="5"/>
        <v>1437.6669919999999</v>
      </c>
    </row>
    <row r="114" spans="1:4" x14ac:dyDescent="0.25">
      <c r="A114" s="14">
        <v>114</v>
      </c>
      <c r="B114" s="24">
        <v>738.82916299999999</v>
      </c>
      <c r="C114" s="15">
        <f t="shared" si="4"/>
        <v>114</v>
      </c>
      <c r="D114" s="16">
        <f t="shared" si="5"/>
        <v>738.82916299999999</v>
      </c>
    </row>
    <row r="115" spans="1:4" x14ac:dyDescent="0.25">
      <c r="A115" s="14">
        <v>115</v>
      </c>
      <c r="B115" s="24">
        <v>3223.9428710000002</v>
      </c>
      <c r="C115" s="15">
        <f t="shared" si="4"/>
        <v>115</v>
      </c>
      <c r="D115" s="16">
        <f t="shared" si="5"/>
        <v>3223.9428710000002</v>
      </c>
    </row>
    <row r="116" spans="1:4" x14ac:dyDescent="0.25">
      <c r="A116" s="14">
        <v>115.9</v>
      </c>
      <c r="B116" s="24">
        <v>14938.201171999999</v>
      </c>
      <c r="C116" s="15">
        <f t="shared" si="4"/>
        <v>116</v>
      </c>
      <c r="D116" s="16">
        <f t="shared" si="5"/>
        <v>14938.201171999999</v>
      </c>
    </row>
    <row r="117" spans="1:4" x14ac:dyDescent="0.25">
      <c r="A117" s="14">
        <v>117</v>
      </c>
      <c r="B117" s="24">
        <v>35789.554687999997</v>
      </c>
      <c r="C117" s="15">
        <f t="shared" si="4"/>
        <v>117</v>
      </c>
      <c r="D117" s="16">
        <f t="shared" si="5"/>
        <v>35789.554687999997</v>
      </c>
    </row>
    <row r="118" spans="1:4" x14ac:dyDescent="0.25">
      <c r="A118" s="14">
        <v>118</v>
      </c>
      <c r="B118" s="24">
        <v>14456.720703000001</v>
      </c>
      <c r="C118" s="15">
        <f t="shared" si="4"/>
        <v>118</v>
      </c>
      <c r="D118" s="16">
        <f t="shared" si="5"/>
        <v>14456.720703000001</v>
      </c>
    </row>
    <row r="119" spans="1:4" x14ac:dyDescent="0.25">
      <c r="A119" s="14">
        <v>118.9</v>
      </c>
      <c r="B119" s="24">
        <v>22072.730468999998</v>
      </c>
      <c r="C119" s="15">
        <f t="shared" si="4"/>
        <v>119</v>
      </c>
      <c r="D119" s="16">
        <f t="shared" si="5"/>
        <v>22072.730468999998</v>
      </c>
    </row>
    <row r="120" spans="1:4" x14ac:dyDescent="0.25">
      <c r="A120" s="14">
        <v>119.9</v>
      </c>
      <c r="B120" s="24">
        <v>2026.820923</v>
      </c>
      <c r="C120" s="15">
        <f t="shared" si="4"/>
        <v>120</v>
      </c>
      <c r="D120" s="16">
        <f t="shared" si="5"/>
        <v>2026.820923</v>
      </c>
    </row>
    <row r="121" spans="1:4" x14ac:dyDescent="0.25">
      <c r="A121" s="14">
        <v>120.8</v>
      </c>
      <c r="B121" s="24">
        <v>291.59042399999998</v>
      </c>
      <c r="C121" s="15">
        <f t="shared" si="4"/>
        <v>121</v>
      </c>
      <c r="D121" s="16">
        <f t="shared" si="5"/>
        <v>291.59042399999998</v>
      </c>
    </row>
    <row r="122" spans="1:4" x14ac:dyDescent="0.25">
      <c r="A122" s="14">
        <v>121.9</v>
      </c>
      <c r="B122" s="24">
        <v>288.98483299999998</v>
      </c>
      <c r="C122" s="15">
        <f t="shared" si="4"/>
        <v>122</v>
      </c>
      <c r="D122" s="16">
        <f t="shared" si="5"/>
        <v>288.98483299999998</v>
      </c>
    </row>
    <row r="123" spans="1:4" x14ac:dyDescent="0.25">
      <c r="A123" s="14">
        <v>122.6</v>
      </c>
      <c r="B123" s="24">
        <v>663.897156</v>
      </c>
      <c r="C123" s="15">
        <f t="shared" si="4"/>
        <v>123</v>
      </c>
      <c r="D123" s="16">
        <f t="shared" si="5"/>
        <v>663.897156</v>
      </c>
    </row>
    <row r="124" spans="1:4" x14ac:dyDescent="0.25">
      <c r="A124" s="14">
        <v>123.4</v>
      </c>
      <c r="B124" s="24">
        <v>2236.133789</v>
      </c>
      <c r="C124" s="15">
        <f t="shared" si="4"/>
        <v>123</v>
      </c>
      <c r="D124" s="16">
        <f t="shared" si="5"/>
        <v>2236.133789</v>
      </c>
    </row>
    <row r="125" spans="1:4" x14ac:dyDescent="0.25">
      <c r="A125" s="14">
        <v>124</v>
      </c>
      <c r="B125" s="24">
        <v>2626.797607</v>
      </c>
      <c r="C125" s="15">
        <f t="shared" si="4"/>
        <v>124</v>
      </c>
      <c r="D125" s="16">
        <f t="shared" si="5"/>
        <v>2626.797607</v>
      </c>
    </row>
    <row r="126" spans="1:4" x14ac:dyDescent="0.25">
      <c r="A126" s="14">
        <v>125</v>
      </c>
      <c r="B126" s="24">
        <v>1828.8275149999999</v>
      </c>
      <c r="C126" s="15">
        <f t="shared" si="4"/>
        <v>125</v>
      </c>
      <c r="D126" s="16">
        <f t="shared" si="5"/>
        <v>1828.8275149999999</v>
      </c>
    </row>
    <row r="127" spans="1:4" x14ac:dyDescent="0.25">
      <c r="A127" s="14">
        <v>126.1</v>
      </c>
      <c r="B127" s="24">
        <v>2150.494385</v>
      </c>
      <c r="C127" s="15">
        <f t="shared" si="4"/>
        <v>126</v>
      </c>
      <c r="D127" s="16">
        <f t="shared" si="5"/>
        <v>2150.494385</v>
      </c>
    </row>
    <row r="128" spans="1:4" x14ac:dyDescent="0.25">
      <c r="A128" s="14">
        <v>127</v>
      </c>
      <c r="B128" s="24">
        <v>1834.1577150000001</v>
      </c>
      <c r="C128" s="15">
        <f t="shared" si="4"/>
        <v>127</v>
      </c>
      <c r="D128" s="16">
        <f t="shared" si="5"/>
        <v>1834.1577150000001</v>
      </c>
    </row>
    <row r="129" spans="1:4" x14ac:dyDescent="0.25">
      <c r="A129" s="14">
        <v>127.9</v>
      </c>
      <c r="B129" s="24">
        <v>21782.941406000002</v>
      </c>
      <c r="C129" s="15">
        <f t="shared" si="4"/>
        <v>128</v>
      </c>
      <c r="D129" s="16">
        <f t="shared" si="5"/>
        <v>21782.941406000002</v>
      </c>
    </row>
    <row r="130" spans="1:4" x14ac:dyDescent="0.25">
      <c r="A130" s="14">
        <v>128.9</v>
      </c>
      <c r="B130" s="24">
        <v>11076.181640999999</v>
      </c>
      <c r="C130" s="15">
        <f t="shared" si="4"/>
        <v>129</v>
      </c>
      <c r="D130" s="16">
        <f t="shared" si="5"/>
        <v>11076.181640999999</v>
      </c>
    </row>
    <row r="131" spans="1:4" x14ac:dyDescent="0.25">
      <c r="A131" s="14">
        <v>129.9</v>
      </c>
      <c r="B131" s="24">
        <v>24071.353515999999</v>
      </c>
      <c r="C131" s="15">
        <f t="shared" si="4"/>
        <v>130</v>
      </c>
      <c r="D131" s="16">
        <f t="shared" si="5"/>
        <v>24071.353515999999</v>
      </c>
    </row>
    <row r="132" spans="1:4" x14ac:dyDescent="0.25">
      <c r="A132" s="14">
        <v>131.1</v>
      </c>
      <c r="B132" s="24">
        <v>8002.3930659999996</v>
      </c>
      <c r="C132" s="15">
        <f t="shared" si="4"/>
        <v>131</v>
      </c>
      <c r="D132" s="16">
        <f t="shared" si="5"/>
        <v>8002.3930659999996</v>
      </c>
    </row>
    <row r="133" spans="1:4" x14ac:dyDescent="0.25">
      <c r="A133" s="14">
        <v>131.6</v>
      </c>
      <c r="B133" s="24">
        <v>521.20849599999997</v>
      </c>
      <c r="C133" s="15">
        <f t="shared" si="4"/>
        <v>132</v>
      </c>
      <c r="D133" s="16">
        <f t="shared" si="5"/>
        <v>521.20849599999997</v>
      </c>
    </row>
    <row r="134" spans="1:4" x14ac:dyDescent="0.25">
      <c r="A134" s="14">
        <v>132.69999999999999</v>
      </c>
      <c r="B134" s="24">
        <v>2796.6015630000002</v>
      </c>
      <c r="C134" s="15">
        <f t="shared" si="4"/>
        <v>133</v>
      </c>
      <c r="D134" s="16">
        <f t="shared" si="5"/>
        <v>2796.6015630000002</v>
      </c>
    </row>
    <row r="135" spans="1:4" x14ac:dyDescent="0.25">
      <c r="A135" s="14">
        <v>133.6</v>
      </c>
      <c r="B135" s="24">
        <v>1561.315186</v>
      </c>
      <c r="C135" s="15">
        <f t="shared" si="4"/>
        <v>134</v>
      </c>
      <c r="D135" s="16">
        <f t="shared" si="5"/>
        <v>1561.315186</v>
      </c>
    </row>
    <row r="136" spans="1:4" x14ac:dyDescent="0.25">
      <c r="A136" s="14">
        <v>134.19999999999999</v>
      </c>
      <c r="B136" s="24">
        <v>950.46673599999997</v>
      </c>
      <c r="C136" s="15">
        <f t="shared" si="4"/>
        <v>134</v>
      </c>
      <c r="D136" s="16">
        <f t="shared" si="5"/>
        <v>950.46673599999997</v>
      </c>
    </row>
    <row r="137" spans="1:4" x14ac:dyDescent="0.25">
      <c r="A137" s="14">
        <v>135</v>
      </c>
      <c r="B137" s="24">
        <v>6027.9243159999996</v>
      </c>
      <c r="C137" s="15">
        <f t="shared" si="4"/>
        <v>135</v>
      </c>
      <c r="D137" s="16">
        <f t="shared" si="5"/>
        <v>6027.9243159999996</v>
      </c>
    </row>
    <row r="138" spans="1:4" x14ac:dyDescent="0.25">
      <c r="A138" s="14">
        <v>135.80000000000001</v>
      </c>
      <c r="B138" s="24">
        <v>146.89799500000001</v>
      </c>
      <c r="C138" s="15">
        <f t="shared" si="4"/>
        <v>136</v>
      </c>
      <c r="D138" s="16">
        <f t="shared" si="5"/>
        <v>146.89799500000001</v>
      </c>
    </row>
    <row r="139" spans="1:4" x14ac:dyDescent="0.25">
      <c r="A139" s="14">
        <v>136.80000000000001</v>
      </c>
      <c r="B139" s="24">
        <v>8654.6542969999991</v>
      </c>
      <c r="C139" s="15">
        <f t="shared" si="4"/>
        <v>137</v>
      </c>
      <c r="D139" s="16">
        <f t="shared" si="5"/>
        <v>8654.6542969999991</v>
      </c>
    </row>
    <row r="140" spans="1:4" x14ac:dyDescent="0.25">
      <c r="A140" s="14">
        <v>138.19999999999999</v>
      </c>
      <c r="B140" s="24">
        <v>1624.5126949999999</v>
      </c>
      <c r="C140" s="15">
        <f t="shared" si="4"/>
        <v>138</v>
      </c>
      <c r="D140" s="16">
        <f t="shared" si="5"/>
        <v>1624.5126949999999</v>
      </c>
    </row>
    <row r="141" spans="1:4" x14ac:dyDescent="0.25">
      <c r="A141" s="14">
        <v>139</v>
      </c>
      <c r="B141" s="24">
        <v>2805.0217290000001</v>
      </c>
      <c r="C141" s="15">
        <f t="shared" si="4"/>
        <v>139</v>
      </c>
      <c r="D141" s="16">
        <f t="shared" si="5"/>
        <v>2805.0217290000001</v>
      </c>
    </row>
    <row r="142" spans="1:4" x14ac:dyDescent="0.25">
      <c r="A142" s="14">
        <v>139.80000000000001</v>
      </c>
      <c r="B142" s="24">
        <v>3088.3630370000001</v>
      </c>
      <c r="C142" s="15">
        <f t="shared" si="4"/>
        <v>140</v>
      </c>
      <c r="D142" s="16">
        <f t="shared" si="5"/>
        <v>3088.3630370000001</v>
      </c>
    </row>
    <row r="143" spans="1:4" x14ac:dyDescent="0.25">
      <c r="A143" s="14">
        <v>140.9</v>
      </c>
      <c r="B143" s="24">
        <v>56436.6875</v>
      </c>
      <c r="C143" s="15">
        <f t="shared" si="4"/>
        <v>141</v>
      </c>
      <c r="D143" s="16">
        <f t="shared" si="5"/>
        <v>56436.6875</v>
      </c>
    </row>
    <row r="144" spans="1:4" x14ac:dyDescent="0.25">
      <c r="A144" s="14">
        <v>141.9</v>
      </c>
      <c r="B144" s="24">
        <v>6485.0527339999999</v>
      </c>
      <c r="C144" s="15">
        <f t="shared" si="4"/>
        <v>142</v>
      </c>
      <c r="D144" s="16">
        <f t="shared" si="5"/>
        <v>6485.0527339999999</v>
      </c>
    </row>
    <row r="145" spans="1:4" x14ac:dyDescent="0.25">
      <c r="A145" s="14">
        <v>142.9</v>
      </c>
      <c r="B145" s="24">
        <v>58356.675780999998</v>
      </c>
      <c r="C145" s="15">
        <f t="shared" si="4"/>
        <v>143</v>
      </c>
      <c r="D145" s="16">
        <f t="shared" si="5"/>
        <v>58356.675780999998</v>
      </c>
    </row>
    <row r="146" spans="1:4" x14ac:dyDescent="0.25">
      <c r="A146" s="14">
        <v>143.9</v>
      </c>
      <c r="B146" s="24">
        <v>1898.040649</v>
      </c>
      <c r="C146" s="15">
        <f t="shared" si="4"/>
        <v>144</v>
      </c>
      <c r="D146" s="16">
        <f t="shared" si="5"/>
        <v>1898.040649</v>
      </c>
    </row>
    <row r="147" spans="1:4" x14ac:dyDescent="0.25">
      <c r="A147" s="14">
        <v>145</v>
      </c>
      <c r="B147" s="24">
        <v>5651.1972660000001</v>
      </c>
      <c r="C147" s="15">
        <f t="shared" si="4"/>
        <v>145</v>
      </c>
      <c r="D147" s="16">
        <f t="shared" si="5"/>
        <v>5651.1972660000001</v>
      </c>
    </row>
    <row r="148" spans="1:4" x14ac:dyDescent="0.25">
      <c r="A148" s="14">
        <v>145.80000000000001</v>
      </c>
      <c r="B148" s="24">
        <v>10785.295898</v>
      </c>
      <c r="C148" s="15">
        <f t="shared" si="4"/>
        <v>146</v>
      </c>
      <c r="D148" s="16">
        <f t="shared" si="5"/>
        <v>10785.295898</v>
      </c>
    </row>
    <row r="149" spans="1:4" x14ac:dyDescent="0.25">
      <c r="A149" s="14">
        <v>146.9</v>
      </c>
      <c r="B149" s="24">
        <v>4921.6201170000004</v>
      </c>
      <c r="C149" s="15">
        <f t="shared" si="4"/>
        <v>147</v>
      </c>
      <c r="D149" s="16">
        <f t="shared" si="5"/>
        <v>4921.6201170000004</v>
      </c>
    </row>
    <row r="150" spans="1:4" x14ac:dyDescent="0.25">
      <c r="A150" s="14">
        <v>147.9</v>
      </c>
      <c r="B150" s="24">
        <v>12967.125</v>
      </c>
      <c r="C150" s="15">
        <f t="shared" si="4"/>
        <v>148</v>
      </c>
      <c r="D150" s="16">
        <f t="shared" si="5"/>
        <v>12967.125</v>
      </c>
    </row>
    <row r="151" spans="1:4" x14ac:dyDescent="0.25">
      <c r="A151" s="14">
        <v>148.80000000000001</v>
      </c>
      <c r="B151" s="24">
        <v>1747.7509769999999</v>
      </c>
      <c r="C151" s="15">
        <f t="shared" si="4"/>
        <v>149</v>
      </c>
      <c r="D151" s="16">
        <f t="shared" si="5"/>
        <v>1747.7509769999999</v>
      </c>
    </row>
    <row r="152" spans="1:4" x14ac:dyDescent="0.25">
      <c r="A152" s="14">
        <v>149.80000000000001</v>
      </c>
      <c r="B152" s="24">
        <v>6134.4208980000003</v>
      </c>
      <c r="C152" s="15">
        <f t="shared" si="4"/>
        <v>150</v>
      </c>
      <c r="D152" s="16">
        <f t="shared" si="5"/>
        <v>6134.4208980000003</v>
      </c>
    </row>
    <row r="153" spans="1:4" x14ac:dyDescent="0.25">
      <c r="A153" s="14">
        <v>150.9</v>
      </c>
      <c r="B153" s="24">
        <v>105.574265</v>
      </c>
      <c r="C153" s="15">
        <f t="shared" si="4"/>
        <v>151</v>
      </c>
      <c r="D153" s="16">
        <f t="shared" si="5"/>
        <v>105.574265</v>
      </c>
    </row>
    <row r="154" spans="1:4" x14ac:dyDescent="0.25">
      <c r="A154" s="14">
        <v>151.9</v>
      </c>
      <c r="B154" s="24">
        <v>1233.736572</v>
      </c>
      <c r="C154" s="15">
        <f t="shared" si="4"/>
        <v>152</v>
      </c>
      <c r="D154" s="16">
        <f t="shared" si="5"/>
        <v>1233.736572</v>
      </c>
    </row>
    <row r="155" spans="1:4" x14ac:dyDescent="0.25">
      <c r="A155" s="14">
        <v>153.1</v>
      </c>
      <c r="B155" s="24">
        <v>5273.2338870000003</v>
      </c>
      <c r="C155" s="15">
        <f t="shared" si="4"/>
        <v>153</v>
      </c>
      <c r="D155" s="16">
        <f t="shared" si="5"/>
        <v>5273.2338870000003</v>
      </c>
    </row>
    <row r="156" spans="1:4" x14ac:dyDescent="0.25">
      <c r="A156" s="14">
        <v>154</v>
      </c>
      <c r="B156" s="24">
        <v>3333.1735840000001</v>
      </c>
      <c r="C156" s="15">
        <f t="shared" si="4"/>
        <v>154</v>
      </c>
      <c r="D156" s="16">
        <f t="shared" si="5"/>
        <v>3333.1735840000001</v>
      </c>
    </row>
    <row r="157" spans="1:4" x14ac:dyDescent="0.25">
      <c r="A157" s="14">
        <v>154.9</v>
      </c>
      <c r="B157" s="24">
        <v>14900.476563</v>
      </c>
      <c r="C157" s="15">
        <f t="shared" si="4"/>
        <v>155</v>
      </c>
      <c r="D157" s="16">
        <f t="shared" si="5"/>
        <v>14900.476563</v>
      </c>
    </row>
    <row r="158" spans="1:4" x14ac:dyDescent="0.25">
      <c r="A158" s="14">
        <v>155.80000000000001</v>
      </c>
      <c r="B158" s="24">
        <v>2419.985596</v>
      </c>
      <c r="C158" s="15">
        <f t="shared" si="4"/>
        <v>156</v>
      </c>
      <c r="D158" s="16">
        <f t="shared" si="5"/>
        <v>2419.985596</v>
      </c>
    </row>
    <row r="159" spans="1:4" x14ac:dyDescent="0.25">
      <c r="A159" s="14">
        <v>156.9</v>
      </c>
      <c r="B159" s="24">
        <v>12569.561523</v>
      </c>
      <c r="C159" s="15">
        <f t="shared" si="4"/>
        <v>157</v>
      </c>
      <c r="D159" s="16">
        <f t="shared" si="5"/>
        <v>12569.561523</v>
      </c>
    </row>
    <row r="160" spans="1:4" x14ac:dyDescent="0.25">
      <c r="A160" s="14">
        <v>158</v>
      </c>
      <c r="B160" s="24">
        <v>1515.599487</v>
      </c>
      <c r="C160" s="15">
        <f t="shared" si="4"/>
        <v>158</v>
      </c>
      <c r="D160" s="16">
        <f t="shared" si="5"/>
        <v>1515.599487</v>
      </c>
    </row>
    <row r="161" spans="1:4" x14ac:dyDescent="0.25">
      <c r="A161" s="14">
        <v>159</v>
      </c>
      <c r="B161" s="24">
        <v>5536.8359380000002</v>
      </c>
      <c r="C161" s="15">
        <f t="shared" si="4"/>
        <v>159</v>
      </c>
      <c r="D161" s="16">
        <f t="shared" si="5"/>
        <v>5536.8359380000002</v>
      </c>
    </row>
    <row r="162" spans="1:4" x14ac:dyDescent="0.25">
      <c r="A162" s="14">
        <v>160.1</v>
      </c>
      <c r="B162" s="24">
        <v>967.80725099999995</v>
      </c>
      <c r="C162" s="15">
        <f t="shared" si="4"/>
        <v>160</v>
      </c>
      <c r="D162" s="16">
        <f t="shared" si="5"/>
        <v>967.80725099999995</v>
      </c>
    </row>
    <row r="163" spans="1:4" x14ac:dyDescent="0.25">
      <c r="A163" s="14">
        <v>160.80000000000001</v>
      </c>
      <c r="B163" s="24">
        <v>6732.7260740000002</v>
      </c>
      <c r="C163" s="15">
        <f t="shared" si="4"/>
        <v>161</v>
      </c>
      <c r="D163" s="16">
        <f t="shared" si="5"/>
        <v>6732.7260740000002</v>
      </c>
    </row>
    <row r="164" spans="1:4" x14ac:dyDescent="0.25">
      <c r="A164" s="14">
        <v>161.5</v>
      </c>
      <c r="B164" s="24">
        <v>418.76284800000002</v>
      </c>
      <c r="C164" s="15">
        <f t="shared" ref="C164:C227" si="6">ROUND(A164,0)</f>
        <v>162</v>
      </c>
      <c r="D164" s="16">
        <f t="shared" ref="D164:D227" si="7">B164</f>
        <v>418.76284800000002</v>
      </c>
    </row>
    <row r="165" spans="1:4" x14ac:dyDescent="0.25">
      <c r="A165" s="14">
        <v>162.1</v>
      </c>
      <c r="B165" s="24">
        <v>97.964980999999995</v>
      </c>
      <c r="C165" s="15">
        <f t="shared" si="6"/>
        <v>162</v>
      </c>
      <c r="D165" s="16">
        <f t="shared" si="7"/>
        <v>97.964980999999995</v>
      </c>
    </row>
    <row r="166" spans="1:4" x14ac:dyDescent="0.25">
      <c r="A166" s="14">
        <v>163.1</v>
      </c>
      <c r="B166" s="24">
        <v>468.17163099999999</v>
      </c>
      <c r="C166" s="15">
        <f t="shared" si="6"/>
        <v>163</v>
      </c>
      <c r="D166" s="16">
        <f t="shared" si="7"/>
        <v>468.17163099999999</v>
      </c>
    </row>
    <row r="167" spans="1:4" x14ac:dyDescent="0.25">
      <c r="A167" s="14">
        <v>163.69999999999999</v>
      </c>
      <c r="B167" s="24">
        <v>2.534198</v>
      </c>
      <c r="C167" s="15">
        <f t="shared" si="6"/>
        <v>164</v>
      </c>
      <c r="D167" s="16">
        <f t="shared" si="7"/>
        <v>2.534198</v>
      </c>
    </row>
    <row r="168" spans="1:4" x14ac:dyDescent="0.25">
      <c r="A168" s="14">
        <v>164.9</v>
      </c>
      <c r="B168" s="24">
        <v>207.291245</v>
      </c>
      <c r="C168" s="15">
        <f t="shared" si="6"/>
        <v>165</v>
      </c>
      <c r="D168" s="16">
        <f t="shared" si="7"/>
        <v>207.291245</v>
      </c>
    </row>
    <row r="169" spans="1:4" x14ac:dyDescent="0.25">
      <c r="A169" s="14">
        <v>165.5</v>
      </c>
      <c r="B169" s="24">
        <v>0.33071</v>
      </c>
      <c r="C169" s="15">
        <f t="shared" si="6"/>
        <v>166</v>
      </c>
      <c r="D169" s="16">
        <f t="shared" si="7"/>
        <v>0.33071</v>
      </c>
    </row>
    <row r="170" spans="1:4" x14ac:dyDescent="0.25">
      <c r="A170" s="14">
        <v>166.4</v>
      </c>
      <c r="B170" s="24">
        <v>355.52825899999999</v>
      </c>
      <c r="C170" s="15">
        <f t="shared" si="6"/>
        <v>166</v>
      </c>
      <c r="D170" s="16">
        <f t="shared" si="7"/>
        <v>355.52825899999999</v>
      </c>
    </row>
    <row r="171" spans="1:4" x14ac:dyDescent="0.25">
      <c r="A171" s="14">
        <v>167.3</v>
      </c>
      <c r="B171" s="24">
        <v>4.0261620000000002</v>
      </c>
      <c r="C171" s="15">
        <f t="shared" si="6"/>
        <v>167</v>
      </c>
      <c r="D171" s="16">
        <f t="shared" si="7"/>
        <v>4.0261620000000002</v>
      </c>
    </row>
    <row r="172" spans="1:4" x14ac:dyDescent="0.25">
      <c r="A172" s="14">
        <v>168.2</v>
      </c>
      <c r="B172" s="24">
        <v>85.452995000000001</v>
      </c>
      <c r="C172" s="15">
        <f t="shared" si="6"/>
        <v>168</v>
      </c>
      <c r="D172" s="16">
        <f t="shared" si="7"/>
        <v>85.452995000000001</v>
      </c>
    </row>
    <row r="173" spans="1:4" x14ac:dyDescent="0.25">
      <c r="A173" s="14">
        <v>168.9</v>
      </c>
      <c r="B173" s="24">
        <v>706.34991500000001</v>
      </c>
      <c r="C173" s="15">
        <f t="shared" si="6"/>
        <v>169</v>
      </c>
      <c r="D173" s="16">
        <f t="shared" si="7"/>
        <v>706.34991500000001</v>
      </c>
    </row>
    <row r="174" spans="1:4" x14ac:dyDescent="0.25">
      <c r="A174" s="14">
        <v>169.9</v>
      </c>
      <c r="B174" s="24">
        <v>154.988831</v>
      </c>
      <c r="C174" s="15">
        <f t="shared" si="6"/>
        <v>170</v>
      </c>
      <c r="D174" s="16">
        <f t="shared" si="7"/>
        <v>154.988831</v>
      </c>
    </row>
    <row r="175" spans="1:4" x14ac:dyDescent="0.25">
      <c r="A175" s="14">
        <v>170.8</v>
      </c>
      <c r="B175" s="24">
        <v>614.149902</v>
      </c>
      <c r="C175" s="15">
        <f t="shared" si="6"/>
        <v>171</v>
      </c>
      <c r="D175" s="16">
        <f t="shared" si="7"/>
        <v>614.149902</v>
      </c>
    </row>
    <row r="176" spans="1:4" x14ac:dyDescent="0.25">
      <c r="A176" s="14">
        <v>171.8</v>
      </c>
      <c r="B176" s="24">
        <v>7293.1982420000004</v>
      </c>
      <c r="C176" s="15">
        <f t="shared" si="6"/>
        <v>172</v>
      </c>
      <c r="D176" s="16">
        <f t="shared" si="7"/>
        <v>7293.1982420000004</v>
      </c>
    </row>
    <row r="177" spans="1:4" x14ac:dyDescent="0.25">
      <c r="A177" s="14">
        <v>172.5</v>
      </c>
      <c r="B177" s="24">
        <v>2366.0139159999999</v>
      </c>
      <c r="C177" s="15">
        <f t="shared" si="6"/>
        <v>173</v>
      </c>
      <c r="D177" s="16">
        <f t="shared" si="7"/>
        <v>2366.0139159999999</v>
      </c>
    </row>
    <row r="178" spans="1:4" x14ac:dyDescent="0.25">
      <c r="A178" s="14">
        <v>173.9</v>
      </c>
      <c r="B178" s="24">
        <v>7271394.5</v>
      </c>
      <c r="C178" s="15">
        <f t="shared" si="6"/>
        <v>174</v>
      </c>
      <c r="D178" s="16">
        <f t="shared" si="7"/>
        <v>7271394.5</v>
      </c>
    </row>
    <row r="179" spans="1:4" x14ac:dyDescent="0.25">
      <c r="A179" s="14">
        <v>174.9</v>
      </c>
      <c r="B179" s="24">
        <v>496987.40625</v>
      </c>
      <c r="C179" s="15">
        <f t="shared" si="6"/>
        <v>175</v>
      </c>
      <c r="D179" s="16">
        <f t="shared" si="7"/>
        <v>496987.40625</v>
      </c>
    </row>
    <row r="180" spans="1:4" x14ac:dyDescent="0.25">
      <c r="A180" s="14">
        <v>175.9</v>
      </c>
      <c r="B180" s="24">
        <v>7361358.5</v>
      </c>
      <c r="C180" s="15">
        <f t="shared" si="6"/>
        <v>176</v>
      </c>
      <c r="D180" s="16">
        <f t="shared" si="7"/>
        <v>7361358.5</v>
      </c>
    </row>
    <row r="181" spans="1:4" x14ac:dyDescent="0.25">
      <c r="A181" s="14">
        <v>177</v>
      </c>
      <c r="B181" s="24">
        <v>429012.78125</v>
      </c>
      <c r="C181" s="15">
        <f t="shared" si="6"/>
        <v>177</v>
      </c>
      <c r="D181" s="16">
        <f t="shared" si="7"/>
        <v>429012.78125</v>
      </c>
    </row>
    <row r="182" spans="1:4" x14ac:dyDescent="0.25">
      <c r="A182" s="14">
        <v>178</v>
      </c>
      <c r="B182" s="24">
        <v>9789.265625</v>
      </c>
      <c r="C182" s="15">
        <f t="shared" si="6"/>
        <v>178</v>
      </c>
      <c r="D182" s="16">
        <f t="shared" si="7"/>
        <v>9789.265625</v>
      </c>
    </row>
    <row r="183" spans="1:4" x14ac:dyDescent="0.25">
      <c r="A183" s="14">
        <v>179.1</v>
      </c>
      <c r="B183" s="24">
        <v>443.031158</v>
      </c>
      <c r="C183" s="15">
        <f t="shared" si="6"/>
        <v>179</v>
      </c>
      <c r="D183" s="16">
        <f t="shared" si="7"/>
        <v>443.031158</v>
      </c>
    </row>
    <row r="184" spans="1:4" x14ac:dyDescent="0.25">
      <c r="A184" s="14">
        <v>180.3</v>
      </c>
      <c r="B184" s="24">
        <v>1.1900000000000001E-4</v>
      </c>
      <c r="C184" s="15">
        <f t="shared" si="6"/>
        <v>180</v>
      </c>
      <c r="D184" s="16">
        <f t="shared" si="7"/>
        <v>1.1900000000000001E-4</v>
      </c>
    </row>
    <row r="185" spans="1:4" x14ac:dyDescent="0.25">
      <c r="A185" s="14">
        <v>181.3</v>
      </c>
      <c r="B185" s="24">
        <v>9.2E-5</v>
      </c>
      <c r="C185" s="15">
        <f t="shared" si="6"/>
        <v>181</v>
      </c>
      <c r="D185" s="16">
        <f t="shared" si="7"/>
        <v>9.2E-5</v>
      </c>
    </row>
    <row r="186" spans="1:4" x14ac:dyDescent="0.25">
      <c r="A186" s="14">
        <v>182</v>
      </c>
      <c r="B186" s="24">
        <v>60.468108999999998</v>
      </c>
      <c r="C186" s="15">
        <f t="shared" si="6"/>
        <v>182</v>
      </c>
      <c r="D186" s="16">
        <f t="shared" si="7"/>
        <v>60.468108999999998</v>
      </c>
    </row>
    <row r="187" spans="1:4" x14ac:dyDescent="0.25">
      <c r="A187" s="14">
        <v>182.5</v>
      </c>
      <c r="B187" s="24">
        <v>0</v>
      </c>
      <c r="C187" s="15">
        <f t="shared" si="6"/>
        <v>183</v>
      </c>
      <c r="D187" s="16">
        <f t="shared" si="7"/>
        <v>0</v>
      </c>
    </row>
    <row r="188" spans="1:4" x14ac:dyDescent="0.25">
      <c r="A188" s="14">
        <v>183.3</v>
      </c>
      <c r="B188" s="24">
        <v>0</v>
      </c>
      <c r="C188" s="15">
        <f t="shared" si="6"/>
        <v>183</v>
      </c>
      <c r="D188" s="16">
        <f t="shared" si="7"/>
        <v>0</v>
      </c>
    </row>
    <row r="189" spans="1:4" x14ac:dyDescent="0.25">
      <c r="A189" s="14">
        <v>183.9</v>
      </c>
      <c r="B189" s="24">
        <v>0</v>
      </c>
      <c r="C189" s="15">
        <f t="shared" si="6"/>
        <v>184</v>
      </c>
      <c r="D189" s="16">
        <f t="shared" si="7"/>
        <v>0</v>
      </c>
    </row>
    <row r="190" spans="1:4" x14ac:dyDescent="0.25">
      <c r="A190" s="14">
        <v>184.8</v>
      </c>
      <c r="B190">
        <v>0</v>
      </c>
      <c r="C190" s="15">
        <f t="shared" si="6"/>
        <v>185</v>
      </c>
      <c r="D190" s="16">
        <f t="shared" si="7"/>
        <v>0</v>
      </c>
    </row>
    <row r="191" spans="1:4" x14ac:dyDescent="0.25">
      <c r="A191" s="14">
        <v>185.7</v>
      </c>
      <c r="B191" s="24">
        <v>0</v>
      </c>
      <c r="C191" s="15">
        <f t="shared" si="6"/>
        <v>186</v>
      </c>
      <c r="D191" s="16">
        <f t="shared" si="7"/>
        <v>0</v>
      </c>
    </row>
    <row r="192" spans="1:4" x14ac:dyDescent="0.25">
      <c r="A192" s="14">
        <v>186.2</v>
      </c>
      <c r="B192" s="24">
        <v>0</v>
      </c>
      <c r="C192" s="15">
        <f t="shared" si="6"/>
        <v>186</v>
      </c>
      <c r="D192" s="16">
        <f t="shared" si="7"/>
        <v>0</v>
      </c>
    </row>
    <row r="193" spans="1:4" x14ac:dyDescent="0.25">
      <c r="A193" s="14">
        <v>187.4</v>
      </c>
      <c r="B193" s="24">
        <v>0</v>
      </c>
      <c r="C193" s="15">
        <f t="shared" si="6"/>
        <v>187</v>
      </c>
      <c r="D193" s="16">
        <f t="shared" si="7"/>
        <v>0</v>
      </c>
    </row>
    <row r="194" spans="1:4" x14ac:dyDescent="0.25">
      <c r="A194" s="14">
        <v>189</v>
      </c>
      <c r="B194" s="24">
        <v>143.02948000000001</v>
      </c>
      <c r="C194" s="15">
        <f t="shared" si="6"/>
        <v>189</v>
      </c>
      <c r="D194" s="16">
        <f t="shared" si="7"/>
        <v>143.02948000000001</v>
      </c>
    </row>
    <row r="195" spans="1:4" x14ac:dyDescent="0.25">
      <c r="A195" s="14">
        <v>189.6</v>
      </c>
      <c r="B195" s="24">
        <v>0</v>
      </c>
      <c r="C195" s="15">
        <f t="shared" si="6"/>
        <v>190</v>
      </c>
      <c r="D195" s="16">
        <f t="shared" si="7"/>
        <v>0</v>
      </c>
    </row>
    <row r="196" spans="1:4" x14ac:dyDescent="0.25">
      <c r="A196" s="14">
        <v>190.7</v>
      </c>
      <c r="B196" s="24">
        <v>659.07415800000001</v>
      </c>
      <c r="C196" s="15">
        <f t="shared" si="6"/>
        <v>191</v>
      </c>
      <c r="D196" s="16">
        <f t="shared" si="7"/>
        <v>659.07415800000001</v>
      </c>
    </row>
    <row r="197" spans="1:4" x14ac:dyDescent="0.25">
      <c r="A197" s="14">
        <v>191.4</v>
      </c>
      <c r="B197" s="24">
        <v>195.87136799999999</v>
      </c>
      <c r="C197" s="15">
        <f t="shared" si="6"/>
        <v>191</v>
      </c>
      <c r="D197" s="16">
        <f t="shared" si="7"/>
        <v>195.87136799999999</v>
      </c>
    </row>
    <row r="198" spans="1:4" x14ac:dyDescent="0.25">
      <c r="A198" s="14">
        <v>192.3</v>
      </c>
      <c r="B198" s="24">
        <v>2.4754999999999999E-2</v>
      </c>
      <c r="C198" s="15">
        <f t="shared" si="6"/>
        <v>192</v>
      </c>
      <c r="D198" s="16">
        <f t="shared" si="7"/>
        <v>2.4754999999999999E-2</v>
      </c>
    </row>
    <row r="199" spans="1:4" x14ac:dyDescent="0.25">
      <c r="A199" s="14">
        <v>192.8</v>
      </c>
      <c r="B199" s="24">
        <v>177.499268</v>
      </c>
      <c r="C199" s="15">
        <f t="shared" si="6"/>
        <v>193</v>
      </c>
      <c r="D199" s="16">
        <f t="shared" si="7"/>
        <v>177.499268</v>
      </c>
    </row>
    <row r="200" spans="1:4" x14ac:dyDescent="0.25">
      <c r="A200" s="14">
        <v>193.4</v>
      </c>
      <c r="B200" s="24">
        <v>189.86058</v>
      </c>
      <c r="C200" s="15">
        <f t="shared" si="6"/>
        <v>193</v>
      </c>
      <c r="D200" s="16">
        <f t="shared" si="7"/>
        <v>189.86058</v>
      </c>
    </row>
    <row r="201" spans="1:4" x14ac:dyDescent="0.25">
      <c r="A201" s="14">
        <v>193.9</v>
      </c>
      <c r="B201" s="24">
        <v>0.53386599999999995</v>
      </c>
      <c r="C201" s="15">
        <f t="shared" si="6"/>
        <v>194</v>
      </c>
      <c r="D201" s="16">
        <f t="shared" si="7"/>
        <v>0.53386599999999995</v>
      </c>
    </row>
    <row r="202" spans="1:4" x14ac:dyDescent="0.25">
      <c r="A202" s="14">
        <v>195.4</v>
      </c>
      <c r="B202" s="24">
        <v>187.92887899999999</v>
      </c>
      <c r="C202" s="15">
        <f t="shared" si="6"/>
        <v>195</v>
      </c>
      <c r="D202" s="16">
        <f t="shared" si="7"/>
        <v>187.92887899999999</v>
      </c>
    </row>
    <row r="203" spans="1:4" x14ac:dyDescent="0.25">
      <c r="A203" s="14">
        <v>196.4</v>
      </c>
      <c r="B203" s="24">
        <v>9.9999999999999995E-7</v>
      </c>
      <c r="C203" s="15">
        <f t="shared" si="6"/>
        <v>196</v>
      </c>
      <c r="D203" s="16">
        <f t="shared" si="7"/>
        <v>9.9999999999999995E-7</v>
      </c>
    </row>
    <row r="204" spans="1:4" x14ac:dyDescent="0.25">
      <c r="A204" s="14">
        <v>197</v>
      </c>
      <c r="B204" s="24">
        <v>0</v>
      </c>
      <c r="C204" s="15">
        <f t="shared" si="6"/>
        <v>197</v>
      </c>
      <c r="D204" s="16">
        <f t="shared" si="7"/>
        <v>0</v>
      </c>
    </row>
    <row r="205" spans="1:4" x14ac:dyDescent="0.25">
      <c r="A205" s="14">
        <v>198.2</v>
      </c>
      <c r="B205" s="24">
        <v>2.8597000000000001E-2</v>
      </c>
      <c r="C205" s="15">
        <f t="shared" si="6"/>
        <v>198</v>
      </c>
      <c r="D205" s="16">
        <f t="shared" si="7"/>
        <v>2.8597000000000001E-2</v>
      </c>
    </row>
    <row r="206" spans="1:4" x14ac:dyDescent="0.25">
      <c r="A206" s="14">
        <v>199.5</v>
      </c>
      <c r="B206" s="24">
        <v>45.765712999999998</v>
      </c>
      <c r="C206" s="15">
        <f t="shared" si="6"/>
        <v>200</v>
      </c>
      <c r="D206" s="16">
        <f t="shared" si="7"/>
        <v>45.765712999999998</v>
      </c>
    </row>
    <row r="207" spans="1:4" x14ac:dyDescent="0.25">
      <c r="A207" s="14">
        <v>200.4</v>
      </c>
      <c r="B207" s="24">
        <v>0</v>
      </c>
      <c r="C207" s="15">
        <f t="shared" si="6"/>
        <v>200</v>
      </c>
      <c r="D207" s="16">
        <f t="shared" si="7"/>
        <v>0</v>
      </c>
    </row>
    <row r="208" spans="1:4" x14ac:dyDescent="0.25">
      <c r="A208" s="14">
        <v>201.5</v>
      </c>
      <c r="B208" s="24">
        <v>0</v>
      </c>
      <c r="C208" s="15">
        <f t="shared" si="6"/>
        <v>202</v>
      </c>
      <c r="D208" s="16">
        <f t="shared" si="7"/>
        <v>0</v>
      </c>
    </row>
    <row r="209" spans="1:4" x14ac:dyDescent="0.25">
      <c r="A209" s="14">
        <v>202.2</v>
      </c>
      <c r="B209" s="24">
        <v>2.5999999999999998E-5</v>
      </c>
      <c r="C209" s="15">
        <f t="shared" si="6"/>
        <v>202</v>
      </c>
      <c r="D209" s="16">
        <f t="shared" si="7"/>
        <v>2.5999999999999998E-5</v>
      </c>
    </row>
    <row r="210" spans="1:4" x14ac:dyDescent="0.25">
      <c r="A210" s="14">
        <v>202.8</v>
      </c>
      <c r="B210" s="24">
        <v>1.5999999999999999E-5</v>
      </c>
      <c r="C210" s="15">
        <f t="shared" si="6"/>
        <v>203</v>
      </c>
      <c r="D210" s="16">
        <f t="shared" si="7"/>
        <v>1.5999999999999999E-5</v>
      </c>
    </row>
    <row r="211" spans="1:4" x14ac:dyDescent="0.25">
      <c r="A211" s="14">
        <v>203.4</v>
      </c>
      <c r="B211" s="24">
        <v>9.9999999999999995E-7</v>
      </c>
      <c r="C211" s="15">
        <f t="shared" si="6"/>
        <v>203</v>
      </c>
      <c r="D211" s="16">
        <f t="shared" si="7"/>
        <v>9.9999999999999995E-7</v>
      </c>
    </row>
    <row r="212" spans="1:4" x14ac:dyDescent="0.25">
      <c r="A212" s="14">
        <v>204</v>
      </c>
      <c r="B212" s="24">
        <v>0</v>
      </c>
      <c r="C212" s="15">
        <f t="shared" si="6"/>
        <v>204</v>
      </c>
      <c r="D212" s="16">
        <f t="shared" si="7"/>
        <v>0</v>
      </c>
    </row>
    <row r="213" spans="1:4" x14ac:dyDescent="0.25">
      <c r="A213" s="14">
        <v>205.1</v>
      </c>
      <c r="B213" s="24">
        <v>5.2300000000000003E-4</v>
      </c>
      <c r="C213" s="15">
        <f t="shared" si="6"/>
        <v>205</v>
      </c>
      <c r="D213" s="16">
        <f t="shared" si="7"/>
        <v>5.2300000000000003E-4</v>
      </c>
    </row>
    <row r="214" spans="1:4" x14ac:dyDescent="0.25">
      <c r="A214" s="14">
        <v>205.7</v>
      </c>
      <c r="B214" s="24">
        <v>0</v>
      </c>
      <c r="C214" s="15">
        <f t="shared" si="6"/>
        <v>206</v>
      </c>
      <c r="D214" s="16">
        <f t="shared" si="7"/>
        <v>0</v>
      </c>
    </row>
    <row r="215" spans="1:4" x14ac:dyDescent="0.25">
      <c r="A215" s="14">
        <v>206.3</v>
      </c>
      <c r="B215" s="24">
        <v>10.391006000000001</v>
      </c>
      <c r="C215" s="15">
        <f t="shared" si="6"/>
        <v>206</v>
      </c>
      <c r="D215" s="16">
        <f t="shared" si="7"/>
        <v>10.391006000000001</v>
      </c>
    </row>
    <row r="216" spans="1:4" x14ac:dyDescent="0.25">
      <c r="A216" s="14">
        <v>207</v>
      </c>
      <c r="B216" s="24">
        <v>5543.3403319999998</v>
      </c>
      <c r="C216" s="15">
        <f t="shared" si="6"/>
        <v>207</v>
      </c>
      <c r="D216" s="16">
        <f t="shared" si="7"/>
        <v>5543.3403319999998</v>
      </c>
    </row>
    <row r="217" spans="1:4" x14ac:dyDescent="0.25">
      <c r="A217" s="14">
        <v>208</v>
      </c>
      <c r="B217" s="24">
        <v>1226.0810550000001</v>
      </c>
      <c r="C217" s="15">
        <f t="shared" si="6"/>
        <v>208</v>
      </c>
      <c r="D217" s="16">
        <f t="shared" si="7"/>
        <v>1226.0810550000001</v>
      </c>
    </row>
    <row r="218" spans="1:4" x14ac:dyDescent="0.25">
      <c r="A218" s="14">
        <v>208.8</v>
      </c>
      <c r="B218" s="24">
        <v>1.0136080000000001</v>
      </c>
      <c r="C218" s="15">
        <f t="shared" si="6"/>
        <v>209</v>
      </c>
      <c r="D218" s="16">
        <f t="shared" si="7"/>
        <v>1.0136080000000001</v>
      </c>
    </row>
    <row r="219" spans="1:4" x14ac:dyDescent="0.25">
      <c r="A219" s="14">
        <v>209.4</v>
      </c>
      <c r="B219" s="24">
        <v>1.2176499999999999</v>
      </c>
      <c r="C219" s="15">
        <f t="shared" si="6"/>
        <v>209</v>
      </c>
      <c r="D219" s="16">
        <f t="shared" si="7"/>
        <v>1.2176499999999999</v>
      </c>
    </row>
    <row r="220" spans="1:4" x14ac:dyDescent="0.25">
      <c r="A220" s="14">
        <v>210.1</v>
      </c>
      <c r="B220" s="24">
        <v>0</v>
      </c>
      <c r="C220" s="15">
        <f t="shared" si="6"/>
        <v>210</v>
      </c>
      <c r="D220" s="16">
        <f t="shared" si="7"/>
        <v>0</v>
      </c>
    </row>
    <row r="221" spans="1:4" x14ac:dyDescent="0.25">
      <c r="A221" s="14">
        <v>210.7</v>
      </c>
      <c r="B221" s="24">
        <v>0</v>
      </c>
      <c r="C221" s="15">
        <f t="shared" si="6"/>
        <v>211</v>
      </c>
      <c r="D221" s="16">
        <f t="shared" si="7"/>
        <v>0</v>
      </c>
    </row>
    <row r="222" spans="1:4" x14ac:dyDescent="0.25">
      <c r="A222" s="14">
        <v>211.4</v>
      </c>
      <c r="B222" s="24">
        <v>8.5140000000000007E-3</v>
      </c>
      <c r="C222" s="15">
        <f t="shared" si="6"/>
        <v>211</v>
      </c>
      <c r="D222" s="16">
        <f t="shared" si="7"/>
        <v>8.5140000000000007E-3</v>
      </c>
    </row>
    <row r="223" spans="1:4" x14ac:dyDescent="0.25">
      <c r="A223" s="14">
        <v>213</v>
      </c>
      <c r="B223" s="24">
        <v>1.5E-5</v>
      </c>
      <c r="C223" s="15">
        <f t="shared" si="6"/>
        <v>213</v>
      </c>
      <c r="D223" s="16">
        <f t="shared" si="7"/>
        <v>1.5E-5</v>
      </c>
    </row>
    <row r="224" spans="1:4" x14ac:dyDescent="0.25">
      <c r="A224" s="14">
        <v>214</v>
      </c>
      <c r="B224" s="24">
        <v>86.529990999999995</v>
      </c>
      <c r="C224" s="15">
        <f t="shared" si="6"/>
        <v>214</v>
      </c>
      <c r="D224" s="16">
        <f t="shared" si="7"/>
        <v>86.529990999999995</v>
      </c>
    </row>
    <row r="225" spans="1:4" x14ac:dyDescent="0.25">
      <c r="A225" s="14">
        <v>215.2</v>
      </c>
      <c r="B225" s="24">
        <v>0.72956299999999996</v>
      </c>
      <c r="C225" s="15">
        <f t="shared" si="6"/>
        <v>215</v>
      </c>
      <c r="D225" s="16">
        <f t="shared" si="7"/>
        <v>0.72956299999999996</v>
      </c>
    </row>
    <row r="226" spans="1:4" x14ac:dyDescent="0.25">
      <c r="A226" s="14">
        <v>216.2</v>
      </c>
      <c r="B226" s="24">
        <v>127.20581799999999</v>
      </c>
      <c r="C226" s="15">
        <f t="shared" si="6"/>
        <v>216</v>
      </c>
      <c r="D226" s="16">
        <f t="shared" si="7"/>
        <v>127.20581799999999</v>
      </c>
    </row>
    <row r="227" spans="1:4" x14ac:dyDescent="0.25">
      <c r="A227" s="14">
        <v>217.2</v>
      </c>
      <c r="B227" s="24">
        <v>0</v>
      </c>
      <c r="C227" s="15">
        <f t="shared" si="6"/>
        <v>217</v>
      </c>
      <c r="D227" s="16">
        <f t="shared" si="7"/>
        <v>0</v>
      </c>
    </row>
    <row r="228" spans="1:4" x14ac:dyDescent="0.25">
      <c r="A228" s="14">
        <v>218</v>
      </c>
      <c r="B228" s="24">
        <v>0</v>
      </c>
      <c r="C228" s="15">
        <f t="shared" ref="C228:C274" si="8">ROUND(A228,0)</f>
        <v>218</v>
      </c>
      <c r="D228" s="16">
        <f t="shared" ref="D228:D274" si="9">B228</f>
        <v>0</v>
      </c>
    </row>
    <row r="229" spans="1:4" x14ac:dyDescent="0.25">
      <c r="A229" s="14">
        <v>218.9</v>
      </c>
      <c r="B229" s="24">
        <v>14.06378</v>
      </c>
      <c r="C229" s="15">
        <f t="shared" si="8"/>
        <v>219</v>
      </c>
      <c r="D229" s="16">
        <f t="shared" si="9"/>
        <v>14.06378</v>
      </c>
    </row>
    <row r="230" spans="1:4" x14ac:dyDescent="0.25">
      <c r="A230" s="14">
        <v>219.5</v>
      </c>
      <c r="B230">
        <v>0.10727399999999999</v>
      </c>
      <c r="C230" s="15">
        <f t="shared" si="8"/>
        <v>220</v>
      </c>
      <c r="D230" s="16">
        <f t="shared" si="9"/>
        <v>0.10727399999999999</v>
      </c>
    </row>
    <row r="231" spans="1:4" x14ac:dyDescent="0.25">
      <c r="A231" s="14">
        <v>220.4</v>
      </c>
      <c r="B231" s="24">
        <v>0</v>
      </c>
      <c r="C231" s="15">
        <f t="shared" si="8"/>
        <v>220</v>
      </c>
      <c r="D231" s="16">
        <f t="shared" si="9"/>
        <v>0</v>
      </c>
    </row>
    <row r="232" spans="1:4" x14ac:dyDescent="0.25">
      <c r="A232" s="14">
        <v>221.4</v>
      </c>
      <c r="B232">
        <v>330.625336</v>
      </c>
      <c r="C232" s="15">
        <f t="shared" si="8"/>
        <v>221</v>
      </c>
      <c r="D232" s="16">
        <f t="shared" si="9"/>
        <v>330.625336</v>
      </c>
    </row>
    <row r="233" spans="1:4" x14ac:dyDescent="0.25">
      <c r="A233" s="14">
        <v>222.2</v>
      </c>
      <c r="B233">
        <v>2.0138E-2</v>
      </c>
      <c r="C233" s="15">
        <f t="shared" si="8"/>
        <v>222</v>
      </c>
      <c r="D233" s="16">
        <f t="shared" si="9"/>
        <v>2.0138E-2</v>
      </c>
    </row>
    <row r="234" spans="1:4" x14ac:dyDescent="0.25">
      <c r="A234" s="14">
        <v>222.9</v>
      </c>
      <c r="B234">
        <v>0</v>
      </c>
      <c r="C234" s="15">
        <f t="shared" si="8"/>
        <v>223</v>
      </c>
      <c r="D234" s="16">
        <f t="shared" si="9"/>
        <v>0</v>
      </c>
    </row>
    <row r="235" spans="1:4" x14ac:dyDescent="0.25">
      <c r="A235" s="14">
        <v>223.6</v>
      </c>
      <c r="B235" s="24">
        <v>0</v>
      </c>
      <c r="C235" s="15">
        <f t="shared" si="8"/>
        <v>224</v>
      </c>
      <c r="D235" s="16">
        <f t="shared" si="9"/>
        <v>0</v>
      </c>
    </row>
    <row r="236" spans="1:4" x14ac:dyDescent="0.25">
      <c r="A236" s="14">
        <v>224.2</v>
      </c>
      <c r="B236" s="24">
        <v>0</v>
      </c>
      <c r="C236" s="15">
        <f t="shared" si="8"/>
        <v>224</v>
      </c>
      <c r="D236" s="16">
        <f t="shared" si="9"/>
        <v>0</v>
      </c>
    </row>
    <row r="237" spans="1:4" x14ac:dyDescent="0.25">
      <c r="A237" s="14">
        <v>225.3</v>
      </c>
      <c r="B237">
        <v>1.76E-4</v>
      </c>
      <c r="C237" s="15">
        <f t="shared" si="8"/>
        <v>225</v>
      </c>
      <c r="D237" s="16">
        <f t="shared" si="9"/>
        <v>1.76E-4</v>
      </c>
    </row>
    <row r="238" spans="1:4" x14ac:dyDescent="0.25">
      <c r="A238" s="14">
        <v>226.4</v>
      </c>
      <c r="B238" s="24">
        <v>0</v>
      </c>
      <c r="C238" s="15">
        <f t="shared" si="8"/>
        <v>226</v>
      </c>
      <c r="D238" s="16">
        <f t="shared" si="9"/>
        <v>0</v>
      </c>
    </row>
    <row r="239" spans="1:4" x14ac:dyDescent="0.25">
      <c r="A239" s="14">
        <v>227.2</v>
      </c>
      <c r="B239" s="24">
        <v>0</v>
      </c>
      <c r="C239" s="15">
        <f t="shared" si="8"/>
        <v>227</v>
      </c>
      <c r="D239" s="16">
        <f t="shared" si="9"/>
        <v>0</v>
      </c>
    </row>
    <row r="240" spans="1:4" x14ac:dyDescent="0.25">
      <c r="A240" s="14">
        <v>228</v>
      </c>
      <c r="B240" s="24">
        <v>0</v>
      </c>
      <c r="C240" s="15">
        <f t="shared" si="8"/>
        <v>228</v>
      </c>
      <c r="D240" s="16">
        <f t="shared" si="9"/>
        <v>0</v>
      </c>
    </row>
    <row r="241" spans="1:4" x14ac:dyDescent="0.25">
      <c r="A241" s="14">
        <v>228.5</v>
      </c>
      <c r="B241" s="24">
        <v>0</v>
      </c>
      <c r="C241" s="15">
        <f t="shared" si="8"/>
        <v>229</v>
      </c>
      <c r="D241" s="16">
        <f t="shared" si="9"/>
        <v>0</v>
      </c>
    </row>
    <row r="242" spans="1:4" x14ac:dyDescent="0.25">
      <c r="A242" s="14">
        <v>229.2</v>
      </c>
      <c r="B242" s="24">
        <v>0</v>
      </c>
      <c r="C242" s="15">
        <f t="shared" si="8"/>
        <v>229</v>
      </c>
      <c r="D242" s="16">
        <f t="shared" si="9"/>
        <v>0</v>
      </c>
    </row>
    <row r="243" spans="1:4" x14ac:dyDescent="0.25">
      <c r="A243" s="14">
        <v>229.8</v>
      </c>
      <c r="B243" s="24">
        <v>4.9100000000000001E-4</v>
      </c>
      <c r="C243" s="15">
        <f t="shared" si="8"/>
        <v>230</v>
      </c>
      <c r="D243" s="16">
        <f t="shared" si="9"/>
        <v>4.9100000000000001E-4</v>
      </c>
    </row>
    <row r="244" spans="1:4" x14ac:dyDescent="0.25">
      <c r="A244" s="14">
        <v>230.5</v>
      </c>
      <c r="B244" s="24">
        <v>0</v>
      </c>
      <c r="C244" s="15">
        <f t="shared" si="8"/>
        <v>231</v>
      </c>
      <c r="D244" s="16">
        <f t="shared" si="9"/>
        <v>0</v>
      </c>
    </row>
    <row r="245" spans="1:4" x14ac:dyDescent="0.25">
      <c r="A245" s="14">
        <v>231.7</v>
      </c>
      <c r="B245" s="24">
        <v>536.35424799999998</v>
      </c>
      <c r="C245" s="15">
        <f t="shared" si="8"/>
        <v>232</v>
      </c>
      <c r="D245" s="16">
        <f t="shared" si="9"/>
        <v>536.35424799999998</v>
      </c>
    </row>
    <row r="246" spans="1:4" x14ac:dyDescent="0.25">
      <c r="A246" s="14">
        <v>232.9</v>
      </c>
      <c r="B246">
        <v>0.858155</v>
      </c>
      <c r="C246" s="15">
        <f t="shared" si="8"/>
        <v>233</v>
      </c>
      <c r="D246" s="16">
        <f t="shared" si="9"/>
        <v>0.858155</v>
      </c>
    </row>
    <row r="247" spans="1:4" x14ac:dyDescent="0.25">
      <c r="A247" s="14">
        <v>233.8</v>
      </c>
      <c r="B247" s="24">
        <v>0.466395</v>
      </c>
      <c r="C247" s="15">
        <f t="shared" si="8"/>
        <v>234</v>
      </c>
      <c r="D247" s="16">
        <f t="shared" si="9"/>
        <v>0.466395</v>
      </c>
    </row>
    <row r="248" spans="1:4" x14ac:dyDescent="0.25">
      <c r="A248" s="14">
        <v>234.4</v>
      </c>
      <c r="B248" s="24">
        <v>1.9778E-2</v>
      </c>
      <c r="C248" s="15">
        <f t="shared" si="8"/>
        <v>234</v>
      </c>
      <c r="D248" s="16">
        <f t="shared" si="9"/>
        <v>1.9778E-2</v>
      </c>
    </row>
    <row r="249" spans="1:4" x14ac:dyDescent="0.25">
      <c r="A249" s="14">
        <v>235.5</v>
      </c>
      <c r="B249" s="24">
        <v>6.1476990000000002</v>
      </c>
      <c r="C249" s="15">
        <f t="shared" si="8"/>
        <v>236</v>
      </c>
      <c r="D249" s="16">
        <f t="shared" si="9"/>
        <v>6.1476990000000002</v>
      </c>
    </row>
    <row r="250" spans="1:4" x14ac:dyDescent="0.25">
      <c r="A250" s="14">
        <v>236.3</v>
      </c>
      <c r="B250" s="24">
        <v>4.4010000000000001E-2</v>
      </c>
      <c r="C250" s="15">
        <f t="shared" si="8"/>
        <v>236</v>
      </c>
      <c r="D250" s="16">
        <f t="shared" si="9"/>
        <v>4.4010000000000001E-2</v>
      </c>
    </row>
    <row r="251" spans="1:4" x14ac:dyDescent="0.25">
      <c r="A251" s="14">
        <v>236.8</v>
      </c>
      <c r="B251" s="24">
        <v>2.9E-4</v>
      </c>
      <c r="C251" s="15">
        <f t="shared" si="8"/>
        <v>237</v>
      </c>
      <c r="D251" s="16">
        <f t="shared" si="9"/>
        <v>2.9E-4</v>
      </c>
    </row>
    <row r="252" spans="1:4" x14ac:dyDescent="0.25">
      <c r="A252" s="14">
        <v>237.5</v>
      </c>
      <c r="B252" s="24">
        <v>4.1E-5</v>
      </c>
      <c r="C252" s="15">
        <f t="shared" si="8"/>
        <v>238</v>
      </c>
      <c r="D252" s="16">
        <f t="shared" si="9"/>
        <v>4.1E-5</v>
      </c>
    </row>
    <row r="253" spans="1:4" x14ac:dyDescent="0.25">
      <c r="A253" s="14">
        <v>238.2</v>
      </c>
      <c r="B253" s="24">
        <v>1.0000000000000001E-5</v>
      </c>
      <c r="C253" s="15">
        <f t="shared" si="8"/>
        <v>238</v>
      </c>
      <c r="D253" s="16">
        <f t="shared" si="9"/>
        <v>1.0000000000000001E-5</v>
      </c>
    </row>
    <row r="254" spans="1:4" x14ac:dyDescent="0.25">
      <c r="A254" s="14">
        <v>239.3</v>
      </c>
      <c r="B254" s="24">
        <v>84.278289999999998</v>
      </c>
      <c r="C254" s="15">
        <f t="shared" si="8"/>
        <v>239</v>
      </c>
      <c r="D254" s="16">
        <f t="shared" si="9"/>
        <v>84.278289999999998</v>
      </c>
    </row>
    <row r="255" spans="1:4" x14ac:dyDescent="0.25">
      <c r="A255" s="14">
        <v>240.2</v>
      </c>
      <c r="B255" s="24">
        <v>96.104056999999997</v>
      </c>
      <c r="C255" s="15">
        <f t="shared" si="8"/>
        <v>240</v>
      </c>
      <c r="D255" s="16">
        <f t="shared" si="9"/>
        <v>96.104056999999997</v>
      </c>
    </row>
    <row r="256" spans="1:4" x14ac:dyDescent="0.25">
      <c r="A256" s="14">
        <v>241</v>
      </c>
      <c r="B256" s="24">
        <v>0</v>
      </c>
      <c r="C256" s="15">
        <f t="shared" si="8"/>
        <v>241</v>
      </c>
      <c r="D256" s="16">
        <f t="shared" si="9"/>
        <v>0</v>
      </c>
    </row>
    <row r="257" spans="1:4" x14ac:dyDescent="0.25">
      <c r="A257" s="14">
        <v>241.9</v>
      </c>
      <c r="B257" s="24">
        <v>1.1677999999999999E-2</v>
      </c>
      <c r="C257" s="15">
        <f t="shared" si="8"/>
        <v>242</v>
      </c>
      <c r="D257" s="16">
        <f t="shared" si="9"/>
        <v>1.1677999999999999E-2</v>
      </c>
    </row>
    <row r="258" spans="1:4" x14ac:dyDescent="0.25">
      <c r="A258" s="14">
        <v>243.4</v>
      </c>
      <c r="B258" s="24">
        <v>0</v>
      </c>
      <c r="C258" s="15">
        <f t="shared" si="8"/>
        <v>243</v>
      </c>
      <c r="D258" s="16">
        <f t="shared" si="9"/>
        <v>0</v>
      </c>
    </row>
    <row r="259" spans="1:4" x14ac:dyDescent="0.25">
      <c r="A259" s="14">
        <v>244.3</v>
      </c>
      <c r="B259" s="24">
        <v>0</v>
      </c>
      <c r="C259" s="15">
        <f t="shared" si="8"/>
        <v>244</v>
      </c>
      <c r="D259" s="16">
        <f t="shared" si="9"/>
        <v>0</v>
      </c>
    </row>
    <row r="260" spans="1:4" x14ac:dyDescent="0.25">
      <c r="A260" s="14">
        <v>245.3</v>
      </c>
      <c r="B260" s="24">
        <v>0</v>
      </c>
      <c r="C260" s="15">
        <f t="shared" si="8"/>
        <v>245</v>
      </c>
      <c r="D260" s="16">
        <f t="shared" si="9"/>
        <v>0</v>
      </c>
    </row>
    <row r="261" spans="1:4" x14ac:dyDescent="0.25">
      <c r="A261" s="14">
        <v>246.3</v>
      </c>
      <c r="B261" s="24">
        <v>0</v>
      </c>
      <c r="C261" s="15">
        <f t="shared" si="8"/>
        <v>246</v>
      </c>
      <c r="D261" s="16">
        <f t="shared" si="9"/>
        <v>0</v>
      </c>
    </row>
    <row r="262" spans="1:4" x14ac:dyDescent="0.25">
      <c r="A262" s="14">
        <v>247.2</v>
      </c>
      <c r="B262" s="24">
        <v>53.964511999999999</v>
      </c>
      <c r="C262" s="15">
        <f t="shared" si="8"/>
        <v>247</v>
      </c>
      <c r="D262" s="16">
        <f t="shared" si="9"/>
        <v>53.964511999999999</v>
      </c>
    </row>
    <row r="263" spans="1:4" x14ac:dyDescent="0.25">
      <c r="A263" s="14">
        <v>248.3</v>
      </c>
      <c r="B263">
        <v>176.60635400000001</v>
      </c>
      <c r="C263" s="15">
        <f t="shared" si="8"/>
        <v>248</v>
      </c>
      <c r="D263" s="16">
        <f t="shared" si="9"/>
        <v>176.60635400000001</v>
      </c>
    </row>
    <row r="264" spans="1:4" x14ac:dyDescent="0.25">
      <c r="A264" s="14">
        <v>249.2</v>
      </c>
      <c r="B264" s="24">
        <v>439.40106200000002</v>
      </c>
      <c r="C264" s="15">
        <f t="shared" si="8"/>
        <v>249</v>
      </c>
      <c r="D264" s="16">
        <f t="shared" si="9"/>
        <v>439.40106200000002</v>
      </c>
    </row>
    <row r="265" spans="1:4" x14ac:dyDescent="0.25">
      <c r="A265" s="14">
        <v>249.8</v>
      </c>
      <c r="B265">
        <v>6.0000000000000002E-5</v>
      </c>
      <c r="C265" s="15">
        <f t="shared" si="8"/>
        <v>250</v>
      </c>
      <c r="D265" s="16">
        <f t="shared" si="9"/>
        <v>6.0000000000000002E-5</v>
      </c>
    </row>
    <row r="266" spans="1:4" x14ac:dyDescent="0.25">
      <c r="A266" s="14">
        <v>250.9</v>
      </c>
      <c r="B266">
        <v>153.81100499999999</v>
      </c>
      <c r="C266" s="15">
        <f t="shared" si="8"/>
        <v>251</v>
      </c>
      <c r="D266" s="16">
        <f t="shared" si="9"/>
        <v>153.81100499999999</v>
      </c>
    </row>
    <row r="267" spans="1:4" x14ac:dyDescent="0.25">
      <c r="A267" s="14">
        <v>251.5</v>
      </c>
      <c r="B267" s="24">
        <v>6.4999999999999994E-5</v>
      </c>
      <c r="C267" s="15">
        <f t="shared" si="8"/>
        <v>252</v>
      </c>
      <c r="D267" s="16">
        <f t="shared" si="9"/>
        <v>6.4999999999999994E-5</v>
      </c>
    </row>
    <row r="268" spans="1:4" x14ac:dyDescent="0.25">
      <c r="A268" s="14">
        <v>252.3</v>
      </c>
      <c r="B268" s="24">
        <v>3.1000000000000001E-5</v>
      </c>
      <c r="C268" s="15">
        <f t="shared" si="8"/>
        <v>252</v>
      </c>
      <c r="D268" s="16">
        <f t="shared" si="9"/>
        <v>3.1000000000000001E-5</v>
      </c>
    </row>
    <row r="269" spans="1:4" x14ac:dyDescent="0.25">
      <c r="A269" s="14">
        <v>253.3</v>
      </c>
      <c r="B269">
        <v>6.8999999999999997E-5</v>
      </c>
      <c r="C269" s="15">
        <f t="shared" si="8"/>
        <v>253</v>
      </c>
      <c r="D269" s="16">
        <f t="shared" si="9"/>
        <v>6.8999999999999997E-5</v>
      </c>
    </row>
    <row r="270" spans="1:4" x14ac:dyDescent="0.25">
      <c r="A270" s="14">
        <v>254.1</v>
      </c>
      <c r="B270" s="24">
        <v>4.5192000000000003E-2</v>
      </c>
      <c r="C270" s="15">
        <f t="shared" si="8"/>
        <v>254</v>
      </c>
      <c r="D270" s="16">
        <f t="shared" si="9"/>
        <v>4.5192000000000003E-2</v>
      </c>
    </row>
    <row r="271" spans="1:4" x14ac:dyDescent="0.25">
      <c r="A271" s="14">
        <v>254.9</v>
      </c>
      <c r="B271" s="24">
        <v>0</v>
      </c>
      <c r="C271" s="15">
        <f t="shared" si="8"/>
        <v>255</v>
      </c>
      <c r="D271" s="16">
        <f t="shared" si="9"/>
        <v>0</v>
      </c>
    </row>
    <row r="272" spans="1:4" x14ac:dyDescent="0.25">
      <c r="A272" s="14">
        <v>255.9</v>
      </c>
      <c r="B272" s="24">
        <v>1.1E-5</v>
      </c>
      <c r="C272" s="15">
        <f t="shared" si="8"/>
        <v>256</v>
      </c>
      <c r="D272" s="16">
        <f t="shared" si="9"/>
        <v>1.1E-5</v>
      </c>
    </row>
    <row r="273" spans="1:4" x14ac:dyDescent="0.25">
      <c r="A273" s="14">
        <v>256.39999999999998</v>
      </c>
      <c r="B273">
        <v>0</v>
      </c>
      <c r="C273" s="15">
        <f t="shared" si="8"/>
        <v>256</v>
      </c>
      <c r="D273" s="16">
        <f t="shared" si="9"/>
        <v>0</v>
      </c>
    </row>
    <row r="274" spans="1:4" x14ac:dyDescent="0.25">
      <c r="A274" s="14">
        <v>257.10000000000002</v>
      </c>
      <c r="B274" s="24">
        <v>33.388077000000003</v>
      </c>
      <c r="C274" s="15">
        <f t="shared" si="8"/>
        <v>257</v>
      </c>
      <c r="D274" s="16">
        <f t="shared" si="9"/>
        <v>33.388077000000003</v>
      </c>
    </row>
    <row r="275" spans="1:4" x14ac:dyDescent="0.25">
      <c r="A275" s="14">
        <v>257.89999999999998</v>
      </c>
      <c r="B275">
        <v>8.267E-3</v>
      </c>
    </row>
    <row r="276" spans="1:4" x14ac:dyDescent="0.25">
      <c r="A276" s="14">
        <v>258.5</v>
      </c>
      <c r="B276">
        <v>0</v>
      </c>
    </row>
    <row r="277" spans="1:4" x14ac:dyDescent="0.25">
      <c r="A277" s="14">
        <v>259.10000000000002</v>
      </c>
      <c r="B277">
        <v>0</v>
      </c>
    </row>
    <row r="278" spans="1:4" x14ac:dyDescent="0.25">
      <c r="A278" s="14">
        <v>253.9</v>
      </c>
      <c r="B278" s="24">
        <v>0.129194</v>
      </c>
    </row>
    <row r="279" spans="1:4" x14ac:dyDescent="0.25">
      <c r="A279" s="14">
        <v>255.3</v>
      </c>
      <c r="B279">
        <v>3.3000000000000003E-5</v>
      </c>
    </row>
    <row r="280" spans="1:4" x14ac:dyDescent="0.25">
      <c r="A280" s="14">
        <v>256.2</v>
      </c>
      <c r="B280">
        <v>3.1999999999999999E-5</v>
      </c>
    </row>
    <row r="281" spans="1:4" x14ac:dyDescent="0.25">
      <c r="A281" s="14">
        <v>256.8</v>
      </c>
      <c r="B281" s="24">
        <v>0</v>
      </c>
    </row>
    <row r="282" spans="1:4" x14ac:dyDescent="0.25">
      <c r="A282" s="14">
        <v>257.39999999999998</v>
      </c>
      <c r="B282">
        <v>0</v>
      </c>
    </row>
    <row r="283" spans="1:4" x14ac:dyDescent="0.25">
      <c r="A283" s="14">
        <v>258.39999999999998</v>
      </c>
      <c r="B283">
        <v>3.7599999999999998E-4</v>
      </c>
    </row>
    <row r="284" spans="1:4" x14ac:dyDescent="0.25">
      <c r="A284" s="14">
        <v>259.7</v>
      </c>
      <c r="B284">
        <v>2.1120000000000002E-3</v>
      </c>
    </row>
  </sheetData>
  <conditionalFormatting sqref="L5:L11">
    <cfRule type="cellIs" dxfId="36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7"/>
  <sheetViews>
    <sheetView workbookViewId="0">
      <pane ySplit="5" topLeftCell="A6" activePane="bottomLeft" state="frozen"/>
      <selection activeCell="H30" sqref="H30"/>
      <selection pane="bottomLeft" activeCell="U7" sqref="U7"/>
    </sheetView>
  </sheetViews>
  <sheetFormatPr defaultRowHeight="15" x14ac:dyDescent="0.25"/>
  <cols>
    <col min="1" max="1" width="31.5703125" customWidth="1"/>
    <col min="2" max="2" width="3.140625" hidden="1" customWidth="1"/>
    <col min="3" max="3" width="7" hidden="1" customWidth="1"/>
    <col min="4" max="4" width="8.7109375" hidden="1" customWidth="1"/>
    <col min="5" max="5" width="6.42578125" bestFit="1" customWidth="1"/>
    <col min="6" max="7" width="6.140625" bestFit="1" customWidth="1"/>
    <col min="8" max="8" width="33.42578125" bestFit="1" customWidth="1"/>
    <col min="9" max="9" width="7.85546875" bestFit="1" customWidth="1"/>
    <col min="10" max="15" width="7.140625" bestFit="1" customWidth="1"/>
    <col min="16" max="16" width="4.42578125" customWidth="1"/>
    <col min="17" max="17" width="29.28515625" customWidth="1"/>
    <col min="18" max="18" width="9" style="2" bestFit="1" customWidth="1"/>
    <col min="19" max="19" width="9" style="25" bestFit="1" customWidth="1"/>
    <col min="20" max="20" width="8.85546875" style="2" bestFit="1" customWidth="1"/>
    <col min="21" max="21" width="12.28515625" style="28" bestFit="1" customWidth="1"/>
    <col min="22" max="22" width="14.140625" style="36" bestFit="1" customWidth="1"/>
    <col min="23" max="23" width="9" bestFit="1" customWidth="1"/>
    <col min="24" max="24" width="8.7109375" bestFit="1" customWidth="1"/>
    <col min="26" max="26" width="14.42578125" bestFit="1" customWidth="1"/>
    <col min="27" max="27" width="5.42578125" bestFit="1" customWidth="1"/>
    <col min="28" max="28" width="4.85546875" customWidth="1"/>
  </cols>
  <sheetData>
    <row r="1" spans="1:28" x14ac:dyDescent="0.25">
      <c r="M1" t="s">
        <v>199</v>
      </c>
      <c r="N1" t="s">
        <v>199</v>
      </c>
      <c r="R1" s="2" t="s">
        <v>120</v>
      </c>
      <c r="S1" s="25" t="s">
        <v>200</v>
      </c>
      <c r="T1" s="2" t="s">
        <v>201</v>
      </c>
      <c r="U1" s="26" t="s">
        <v>202</v>
      </c>
      <c r="V1" s="35" t="s">
        <v>203</v>
      </c>
      <c r="W1" s="27"/>
      <c r="X1" s="27"/>
    </row>
    <row r="2" spans="1:28" x14ac:dyDescent="0.25">
      <c r="A2" t="s">
        <v>204</v>
      </c>
      <c r="C2" t="s">
        <v>104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J2" t="s">
        <v>210</v>
      </c>
      <c r="K2" t="s">
        <v>211</v>
      </c>
      <c r="L2" t="s">
        <v>212</v>
      </c>
      <c r="M2" t="s">
        <v>213</v>
      </c>
      <c r="N2" t="s">
        <v>214</v>
      </c>
      <c r="O2" t="s">
        <v>215</v>
      </c>
      <c r="P2" t="s">
        <v>216</v>
      </c>
      <c r="Q2" t="s">
        <v>204</v>
      </c>
      <c r="R2" s="2" t="s">
        <v>83</v>
      </c>
      <c r="T2" s="2" t="s">
        <v>217</v>
      </c>
      <c r="U2" s="26" t="s">
        <v>84</v>
      </c>
      <c r="V2" s="35" t="s">
        <v>218</v>
      </c>
      <c r="W2" t="s">
        <v>219</v>
      </c>
      <c r="X2" t="s">
        <v>220</v>
      </c>
      <c r="Z2" s="4" t="s">
        <v>96</v>
      </c>
      <c r="AA2">
        <f>85-7</f>
        <v>78</v>
      </c>
    </row>
    <row r="3" spans="1:28" x14ac:dyDescent="0.25">
      <c r="A3" t="s">
        <v>1</v>
      </c>
      <c r="C3">
        <v>1.464</v>
      </c>
      <c r="D3" t="s">
        <v>221</v>
      </c>
      <c r="E3">
        <v>50</v>
      </c>
      <c r="F3">
        <v>52</v>
      </c>
      <c r="G3">
        <v>49</v>
      </c>
      <c r="H3" t="s">
        <v>222</v>
      </c>
      <c r="I3" t="s">
        <v>223</v>
      </c>
      <c r="J3">
        <v>2</v>
      </c>
      <c r="K3">
        <v>5</v>
      </c>
      <c r="L3">
        <v>10</v>
      </c>
      <c r="M3">
        <v>20</v>
      </c>
      <c r="N3">
        <v>50</v>
      </c>
      <c r="O3">
        <v>100</v>
      </c>
      <c r="P3" t="s">
        <v>80</v>
      </c>
      <c r="Q3" t="s">
        <v>1</v>
      </c>
      <c r="R3" s="2">
        <v>1.46</v>
      </c>
      <c r="S3" s="25" t="s">
        <v>262</v>
      </c>
      <c r="T3" s="2">
        <v>4</v>
      </c>
      <c r="U3" s="28">
        <v>1.3347</v>
      </c>
      <c r="V3" s="36">
        <v>0.9999332984</v>
      </c>
      <c r="W3" t="b">
        <f>OR(U3&lt;20,U3="n.a.")</f>
        <v>1</v>
      </c>
      <c r="X3" t="b">
        <f>OR(V3&gt;0.99,V3=0)</f>
        <v>1</v>
      </c>
      <c r="Z3" t="s">
        <v>97</v>
      </c>
      <c r="AA3">
        <f>COUNTIF(W3:W87,"FALSE")</f>
        <v>0</v>
      </c>
      <c r="AB3">
        <f>COUNTIF(X3:X87,"FALSE")</f>
        <v>0</v>
      </c>
    </row>
    <row r="4" spans="1:28" x14ac:dyDescent="0.25">
      <c r="A4" t="s">
        <v>224</v>
      </c>
      <c r="C4">
        <v>1.57</v>
      </c>
      <c r="D4" t="s">
        <v>221</v>
      </c>
      <c r="E4">
        <v>62</v>
      </c>
      <c r="F4">
        <v>64</v>
      </c>
      <c r="G4">
        <v>61</v>
      </c>
      <c r="H4" t="s">
        <v>222</v>
      </c>
      <c r="I4" t="s">
        <v>223</v>
      </c>
      <c r="J4">
        <v>2</v>
      </c>
      <c r="K4">
        <v>2</v>
      </c>
      <c r="L4">
        <v>10</v>
      </c>
      <c r="M4">
        <v>20</v>
      </c>
      <c r="N4">
        <v>50</v>
      </c>
      <c r="O4">
        <v>100</v>
      </c>
      <c r="P4" t="s">
        <v>80</v>
      </c>
      <c r="Q4" t="s">
        <v>2</v>
      </c>
      <c r="R4" s="2">
        <v>1.55</v>
      </c>
      <c r="S4" s="25" t="s">
        <v>262</v>
      </c>
      <c r="T4" s="2">
        <v>4</v>
      </c>
      <c r="U4" s="28">
        <v>2.6922999999999999</v>
      </c>
      <c r="V4" s="37">
        <v>0.99973242380000005</v>
      </c>
      <c r="W4" t="b">
        <f t="shared" ref="W4:W67" si="0">OR(U4&lt;20,U4="n.a.")</f>
        <v>1</v>
      </c>
      <c r="X4" t="b">
        <f t="shared" ref="X4:X67" si="1">OR(V4&gt;0.99,V4=0)</f>
        <v>1</v>
      </c>
      <c r="Z4" t="s">
        <v>98</v>
      </c>
      <c r="AA4">
        <f>0.1*AA2</f>
        <v>7.8000000000000007</v>
      </c>
    </row>
    <row r="5" spans="1:28" s="9" customFormat="1" x14ac:dyDescent="0.25">
      <c r="A5" t="s">
        <v>3</v>
      </c>
      <c r="B5"/>
      <c r="C5">
        <v>1.8320000000000001</v>
      </c>
      <c r="D5" t="s">
        <v>225</v>
      </c>
      <c r="E5">
        <v>94</v>
      </c>
      <c r="F5">
        <v>96</v>
      </c>
      <c r="G5">
        <v>93</v>
      </c>
      <c r="H5" t="s">
        <v>222</v>
      </c>
      <c r="I5" t="s">
        <v>223</v>
      </c>
      <c r="J5">
        <v>2</v>
      </c>
      <c r="K5">
        <v>2</v>
      </c>
      <c r="L5">
        <v>10</v>
      </c>
      <c r="M5">
        <v>20</v>
      </c>
      <c r="N5">
        <v>50</v>
      </c>
      <c r="O5">
        <v>100</v>
      </c>
      <c r="P5" t="s">
        <v>80</v>
      </c>
      <c r="Q5" t="s">
        <v>3</v>
      </c>
      <c r="R5" s="10">
        <v>1.84</v>
      </c>
      <c r="S5" s="10" t="s">
        <v>223</v>
      </c>
      <c r="T5" s="10">
        <v>4</v>
      </c>
      <c r="U5" s="29">
        <v>2.5203000000000002</v>
      </c>
      <c r="V5" s="36">
        <v>0.9997728307</v>
      </c>
      <c r="W5" t="b">
        <f t="shared" si="0"/>
        <v>1</v>
      </c>
      <c r="X5" t="b">
        <f t="shared" si="1"/>
        <v>1</v>
      </c>
      <c r="Z5" s="7" t="s">
        <v>0</v>
      </c>
      <c r="AA5" s="6" t="b">
        <f>(AA3+AB3)&lt;AA4</f>
        <v>1</v>
      </c>
    </row>
    <row r="6" spans="1:28" x14ac:dyDescent="0.25">
      <c r="A6" s="9" t="s">
        <v>4</v>
      </c>
      <c r="B6" s="9"/>
      <c r="C6" s="9">
        <v>1.9590000000000001</v>
      </c>
      <c r="D6" s="9" t="s">
        <v>221</v>
      </c>
      <c r="E6" s="9">
        <v>64</v>
      </c>
      <c r="F6" s="9">
        <v>66</v>
      </c>
      <c r="G6" s="9">
        <v>49</v>
      </c>
      <c r="H6" s="9" t="s">
        <v>222</v>
      </c>
      <c r="I6" s="9" t="s">
        <v>223</v>
      </c>
      <c r="J6" s="9">
        <v>2</v>
      </c>
      <c r="K6" s="9">
        <v>2</v>
      </c>
      <c r="L6" s="9">
        <v>10</v>
      </c>
      <c r="M6" s="9">
        <v>20</v>
      </c>
      <c r="N6" s="9">
        <v>50</v>
      </c>
      <c r="O6" s="9">
        <v>100</v>
      </c>
      <c r="P6" t="s">
        <v>80</v>
      </c>
      <c r="Q6" t="s">
        <v>4</v>
      </c>
      <c r="R6" s="2">
        <v>1.94</v>
      </c>
      <c r="S6" s="25" t="s">
        <v>262</v>
      </c>
      <c r="T6" s="2">
        <v>4</v>
      </c>
      <c r="U6" s="28">
        <v>2.6217999999999999</v>
      </c>
      <c r="V6" s="36">
        <v>0.99974764270000005</v>
      </c>
      <c r="W6" t="b">
        <f t="shared" si="0"/>
        <v>1</v>
      </c>
      <c r="X6" t="b">
        <f t="shared" si="1"/>
        <v>1</v>
      </c>
    </row>
    <row r="7" spans="1:28" x14ac:dyDescent="0.25">
      <c r="A7" t="s">
        <v>5</v>
      </c>
      <c r="C7">
        <v>2.1960000000000002</v>
      </c>
      <c r="D7" t="s">
        <v>221</v>
      </c>
      <c r="E7">
        <v>101</v>
      </c>
      <c r="F7">
        <v>103</v>
      </c>
      <c r="G7">
        <v>105</v>
      </c>
      <c r="H7" t="s">
        <v>222</v>
      </c>
      <c r="I7" t="s">
        <v>223</v>
      </c>
      <c r="J7">
        <v>2</v>
      </c>
      <c r="K7">
        <v>2</v>
      </c>
      <c r="L7">
        <v>10</v>
      </c>
      <c r="M7">
        <v>20</v>
      </c>
      <c r="N7">
        <v>50</v>
      </c>
      <c r="O7">
        <v>100</v>
      </c>
      <c r="P7" t="s">
        <v>80</v>
      </c>
      <c r="Q7" t="s">
        <v>5</v>
      </c>
      <c r="R7" s="2">
        <v>2.19</v>
      </c>
      <c r="S7" s="25" t="s">
        <v>262</v>
      </c>
      <c r="T7" s="2">
        <v>4</v>
      </c>
      <c r="U7" s="28">
        <v>2.7686999999999999</v>
      </c>
      <c r="V7" s="36">
        <v>0.99972175600000002</v>
      </c>
      <c r="W7" t="b">
        <f t="shared" si="0"/>
        <v>1</v>
      </c>
      <c r="X7" t="b">
        <f t="shared" si="1"/>
        <v>1</v>
      </c>
    </row>
    <row r="8" spans="1:28" x14ac:dyDescent="0.25">
      <c r="A8" t="s">
        <v>6</v>
      </c>
      <c r="C8">
        <v>2.5459999999999998</v>
      </c>
      <c r="D8" t="s">
        <v>226</v>
      </c>
      <c r="E8">
        <v>59</v>
      </c>
      <c r="F8">
        <v>74</v>
      </c>
      <c r="G8">
        <v>45</v>
      </c>
      <c r="H8" t="s">
        <v>222</v>
      </c>
      <c r="I8" t="s">
        <v>223</v>
      </c>
      <c r="J8">
        <v>2</v>
      </c>
      <c r="K8">
        <v>2</v>
      </c>
      <c r="L8">
        <v>10</v>
      </c>
      <c r="M8">
        <v>20</v>
      </c>
      <c r="N8">
        <v>50</v>
      </c>
      <c r="O8">
        <v>100</v>
      </c>
      <c r="P8" t="s">
        <v>80</v>
      </c>
      <c r="Q8" t="s">
        <v>6</v>
      </c>
      <c r="R8" s="2">
        <v>2.4900000000000002</v>
      </c>
      <c r="S8" s="25" t="s">
        <v>262</v>
      </c>
      <c r="T8" s="2">
        <v>4</v>
      </c>
      <c r="U8" s="28">
        <v>2.3006000000000002</v>
      </c>
      <c r="V8" s="36">
        <v>0.99980339939999996</v>
      </c>
      <c r="W8" t="b">
        <f t="shared" si="0"/>
        <v>1</v>
      </c>
      <c r="X8" t="b">
        <f t="shared" si="1"/>
        <v>1</v>
      </c>
    </row>
    <row r="9" spans="1:28" x14ac:dyDescent="0.25">
      <c r="A9" t="s">
        <v>7</v>
      </c>
      <c r="C9">
        <v>2.7639999999999998</v>
      </c>
      <c r="D9" t="s">
        <v>227</v>
      </c>
      <c r="E9">
        <v>61</v>
      </c>
      <c r="F9">
        <v>96</v>
      </c>
      <c r="G9">
        <v>98</v>
      </c>
      <c r="H9" t="s">
        <v>222</v>
      </c>
      <c r="I9" t="s">
        <v>223</v>
      </c>
      <c r="J9">
        <v>2</v>
      </c>
      <c r="K9">
        <v>2</v>
      </c>
      <c r="L9">
        <v>10</v>
      </c>
      <c r="M9">
        <v>20</v>
      </c>
      <c r="N9">
        <v>50</v>
      </c>
      <c r="O9">
        <v>100</v>
      </c>
      <c r="P9" t="s">
        <v>80</v>
      </c>
      <c r="Q9" t="s">
        <v>7</v>
      </c>
      <c r="R9" s="2">
        <v>2.73</v>
      </c>
      <c r="S9" s="25" t="s">
        <v>262</v>
      </c>
      <c r="T9" s="2">
        <v>4</v>
      </c>
      <c r="U9" s="28">
        <v>2.8576999999999999</v>
      </c>
      <c r="V9" s="36">
        <v>0.99970401399999997</v>
      </c>
      <c r="W9" t="b">
        <f t="shared" si="0"/>
        <v>1</v>
      </c>
      <c r="X9" t="b">
        <f t="shared" si="1"/>
        <v>1</v>
      </c>
    </row>
    <row r="10" spans="1:28" x14ac:dyDescent="0.25">
      <c r="A10" t="s">
        <v>8</v>
      </c>
      <c r="C10">
        <v>2.831</v>
      </c>
      <c r="D10" t="s">
        <v>228</v>
      </c>
      <c r="E10">
        <v>43</v>
      </c>
      <c r="F10">
        <v>58</v>
      </c>
      <c r="G10">
        <v>42</v>
      </c>
      <c r="H10" t="s">
        <v>222</v>
      </c>
      <c r="I10" t="s">
        <v>223</v>
      </c>
      <c r="J10">
        <v>3.6</v>
      </c>
      <c r="K10">
        <v>9</v>
      </c>
      <c r="L10">
        <v>18</v>
      </c>
      <c r="M10">
        <v>36</v>
      </c>
      <c r="N10">
        <v>90</v>
      </c>
      <c r="O10">
        <v>180</v>
      </c>
      <c r="P10" t="s">
        <v>80</v>
      </c>
      <c r="Q10" t="s">
        <v>8</v>
      </c>
      <c r="R10" s="2">
        <v>2.81</v>
      </c>
      <c r="S10" s="25" t="s">
        <v>262</v>
      </c>
      <c r="T10" s="2">
        <v>4</v>
      </c>
      <c r="U10" s="28">
        <v>2.8502000000000001</v>
      </c>
      <c r="V10" s="36">
        <v>0.99970645530000002</v>
      </c>
      <c r="W10" t="b">
        <f t="shared" si="0"/>
        <v>1</v>
      </c>
      <c r="X10" t="b">
        <f t="shared" si="1"/>
        <v>1</v>
      </c>
    </row>
    <row r="11" spans="1:28" x14ac:dyDescent="0.25">
      <c r="A11" t="s">
        <v>9</v>
      </c>
      <c r="C11">
        <v>2.9159999999999999</v>
      </c>
      <c r="D11" t="s">
        <v>221</v>
      </c>
      <c r="E11">
        <v>142</v>
      </c>
      <c r="F11">
        <v>127</v>
      </c>
      <c r="G11">
        <v>141</v>
      </c>
      <c r="H11" t="s">
        <v>222</v>
      </c>
      <c r="I11" t="s">
        <v>223</v>
      </c>
      <c r="J11">
        <v>2</v>
      </c>
      <c r="K11">
        <v>2</v>
      </c>
      <c r="L11">
        <v>10</v>
      </c>
      <c r="M11">
        <v>20</v>
      </c>
      <c r="N11">
        <v>50</v>
      </c>
      <c r="O11">
        <v>100</v>
      </c>
      <c r="P11" t="s">
        <v>80</v>
      </c>
      <c r="Q11" t="s">
        <v>9</v>
      </c>
      <c r="R11" s="2">
        <v>2.88</v>
      </c>
      <c r="S11" s="25" t="s">
        <v>223</v>
      </c>
      <c r="T11" s="2">
        <v>4</v>
      </c>
      <c r="U11" s="28">
        <v>2.9413</v>
      </c>
      <c r="V11" s="36">
        <v>0.99981178429999995</v>
      </c>
      <c r="W11" t="b">
        <f t="shared" si="0"/>
        <v>1</v>
      </c>
      <c r="X11" t="b">
        <f t="shared" si="1"/>
        <v>1</v>
      </c>
    </row>
    <row r="12" spans="1:28" x14ac:dyDescent="0.25">
      <c r="A12" t="s">
        <v>10</v>
      </c>
      <c r="C12">
        <v>2.9790000000000001</v>
      </c>
      <c r="D12" t="s">
        <v>221</v>
      </c>
      <c r="E12">
        <v>76</v>
      </c>
      <c r="F12">
        <v>78</v>
      </c>
      <c r="H12" t="s">
        <v>222</v>
      </c>
      <c r="I12" t="s">
        <v>223</v>
      </c>
      <c r="J12">
        <v>2</v>
      </c>
      <c r="K12">
        <v>2</v>
      </c>
      <c r="L12">
        <v>10</v>
      </c>
      <c r="M12">
        <v>20</v>
      </c>
      <c r="N12">
        <v>50</v>
      </c>
      <c r="O12">
        <v>100</v>
      </c>
      <c r="P12" t="s">
        <v>80</v>
      </c>
      <c r="Q12" t="s">
        <v>10</v>
      </c>
      <c r="R12" s="2">
        <v>2.95</v>
      </c>
      <c r="S12" s="25" t="s">
        <v>223</v>
      </c>
      <c r="T12" s="2">
        <v>4</v>
      </c>
      <c r="U12" s="28">
        <v>2.218</v>
      </c>
      <c r="V12" s="36">
        <v>0.99988157840000003</v>
      </c>
      <c r="W12" t="b">
        <f t="shared" si="0"/>
        <v>1</v>
      </c>
      <c r="X12" t="b">
        <f t="shared" si="1"/>
        <v>1</v>
      </c>
    </row>
    <row r="13" spans="1:28" x14ac:dyDescent="0.25">
      <c r="A13" t="s">
        <v>11</v>
      </c>
      <c r="C13">
        <v>3.2490000000000001</v>
      </c>
      <c r="D13" t="s">
        <v>229</v>
      </c>
      <c r="E13">
        <v>41</v>
      </c>
      <c r="F13">
        <v>39</v>
      </c>
      <c r="G13">
        <v>76</v>
      </c>
      <c r="H13" t="s">
        <v>222</v>
      </c>
      <c r="I13" t="s">
        <v>223</v>
      </c>
      <c r="J13">
        <v>2</v>
      </c>
      <c r="K13">
        <v>2</v>
      </c>
      <c r="L13">
        <v>10</v>
      </c>
      <c r="M13">
        <v>20</v>
      </c>
      <c r="N13">
        <v>50</v>
      </c>
      <c r="O13">
        <v>100</v>
      </c>
      <c r="P13" t="s">
        <v>80</v>
      </c>
      <c r="Q13" t="s">
        <v>11</v>
      </c>
      <c r="R13" s="2">
        <v>3.19</v>
      </c>
      <c r="S13" s="25" t="s">
        <v>223</v>
      </c>
      <c r="T13" s="2">
        <v>4</v>
      </c>
      <c r="U13" s="28">
        <v>1.3339000000000001</v>
      </c>
      <c r="V13" s="36">
        <v>0.99995845350000001</v>
      </c>
      <c r="W13" t="b">
        <f t="shared" si="0"/>
        <v>1</v>
      </c>
      <c r="X13" t="b">
        <f t="shared" si="1"/>
        <v>1</v>
      </c>
    </row>
    <row r="14" spans="1:28" x14ac:dyDescent="0.25">
      <c r="A14" t="s">
        <v>12</v>
      </c>
      <c r="C14">
        <v>3.3969999999999998</v>
      </c>
      <c r="D14" t="s">
        <v>229</v>
      </c>
      <c r="E14">
        <v>49</v>
      </c>
      <c r="F14">
        <v>84</v>
      </c>
      <c r="G14">
        <v>86</v>
      </c>
      <c r="H14" t="s">
        <v>222</v>
      </c>
      <c r="I14" t="s">
        <v>223</v>
      </c>
      <c r="J14">
        <v>2</v>
      </c>
      <c r="K14">
        <v>2</v>
      </c>
      <c r="L14">
        <v>10</v>
      </c>
      <c r="M14">
        <v>20</v>
      </c>
      <c r="N14">
        <v>50</v>
      </c>
      <c r="O14">
        <v>100</v>
      </c>
      <c r="P14" t="s">
        <v>80</v>
      </c>
      <c r="Q14" t="s">
        <v>263</v>
      </c>
      <c r="R14" s="2">
        <v>3.36</v>
      </c>
      <c r="S14" s="25" t="s">
        <v>223</v>
      </c>
      <c r="T14" s="2">
        <v>4</v>
      </c>
      <c r="U14" s="28">
        <v>0.45329999999999998</v>
      </c>
      <c r="V14" s="36">
        <v>0.99999430170000003</v>
      </c>
      <c r="W14" t="b">
        <f t="shared" si="0"/>
        <v>1</v>
      </c>
      <c r="X14" t="b">
        <f t="shared" si="1"/>
        <v>1</v>
      </c>
    </row>
    <row r="15" spans="1:28" x14ac:dyDescent="0.25">
      <c r="A15" t="s">
        <v>13</v>
      </c>
      <c r="C15">
        <v>3.6779999999999999</v>
      </c>
      <c r="D15" t="s">
        <v>229</v>
      </c>
      <c r="E15">
        <v>61</v>
      </c>
      <c r="F15">
        <v>96</v>
      </c>
      <c r="G15">
        <v>98</v>
      </c>
      <c r="H15" t="s">
        <v>222</v>
      </c>
      <c r="I15" t="s">
        <v>223</v>
      </c>
      <c r="J15">
        <v>2</v>
      </c>
      <c r="K15">
        <v>2</v>
      </c>
      <c r="L15">
        <v>10</v>
      </c>
      <c r="M15">
        <v>20</v>
      </c>
      <c r="N15">
        <v>50</v>
      </c>
      <c r="O15">
        <v>100</v>
      </c>
      <c r="P15" t="s">
        <v>80</v>
      </c>
      <c r="Q15" t="s">
        <v>13</v>
      </c>
      <c r="R15" s="2">
        <v>3.68</v>
      </c>
      <c r="S15" s="25" t="s">
        <v>262</v>
      </c>
      <c r="T15" s="2">
        <v>4</v>
      </c>
      <c r="U15" s="28">
        <v>2.5036999999999998</v>
      </c>
      <c r="V15" s="36">
        <v>0.99977168579999998</v>
      </c>
      <c r="W15" t="b">
        <f t="shared" si="0"/>
        <v>1</v>
      </c>
      <c r="X15" t="b">
        <f t="shared" si="1"/>
        <v>1</v>
      </c>
    </row>
    <row r="16" spans="1:28" x14ac:dyDescent="0.25">
      <c r="A16" t="s">
        <v>230</v>
      </c>
      <c r="C16">
        <v>3.702</v>
      </c>
      <c r="D16" t="s">
        <v>229</v>
      </c>
      <c r="E16">
        <v>73</v>
      </c>
      <c r="F16">
        <v>41</v>
      </c>
      <c r="G16">
        <v>57</v>
      </c>
      <c r="H16" t="s">
        <v>222</v>
      </c>
      <c r="I16" t="s">
        <v>223</v>
      </c>
      <c r="J16">
        <v>2</v>
      </c>
      <c r="K16">
        <v>2</v>
      </c>
      <c r="L16">
        <v>10</v>
      </c>
      <c r="M16">
        <v>20</v>
      </c>
      <c r="N16">
        <v>50</v>
      </c>
      <c r="O16">
        <v>100</v>
      </c>
      <c r="P16" t="s">
        <v>80</v>
      </c>
      <c r="Q16" t="s">
        <v>14</v>
      </c>
      <c r="R16" s="2">
        <v>3.68</v>
      </c>
      <c r="S16" s="25" t="s">
        <v>262</v>
      </c>
      <c r="T16" s="2">
        <v>4</v>
      </c>
      <c r="U16" s="28">
        <v>1.1805000000000001</v>
      </c>
      <c r="V16" s="36">
        <v>0.99994786179999995</v>
      </c>
      <c r="W16" t="b">
        <f t="shared" si="0"/>
        <v>1</v>
      </c>
      <c r="X16" t="b">
        <f t="shared" si="1"/>
        <v>1</v>
      </c>
    </row>
    <row r="17" spans="1:35" x14ac:dyDescent="0.25">
      <c r="A17" t="s">
        <v>15</v>
      </c>
      <c r="C17">
        <v>4.1920000000000002</v>
      </c>
      <c r="D17" t="s">
        <v>226</v>
      </c>
      <c r="E17">
        <v>63</v>
      </c>
      <c r="F17">
        <v>65</v>
      </c>
      <c r="G17">
        <v>83</v>
      </c>
      <c r="H17" t="s">
        <v>222</v>
      </c>
      <c r="I17" t="s">
        <v>223</v>
      </c>
      <c r="J17">
        <v>2</v>
      </c>
      <c r="K17">
        <v>2</v>
      </c>
      <c r="L17">
        <v>10</v>
      </c>
      <c r="M17">
        <v>20</v>
      </c>
      <c r="N17">
        <v>50</v>
      </c>
      <c r="O17">
        <v>100</v>
      </c>
      <c r="P17" t="s">
        <v>80</v>
      </c>
      <c r="Q17" t="s">
        <v>15</v>
      </c>
      <c r="R17" s="2">
        <v>4.1900000000000004</v>
      </c>
      <c r="S17" s="25" t="s">
        <v>262</v>
      </c>
      <c r="T17" s="2">
        <v>4</v>
      </c>
      <c r="U17" s="28">
        <v>1.6445000000000001</v>
      </c>
      <c r="V17" s="36">
        <v>0.99989797670000002</v>
      </c>
      <c r="W17" t="b">
        <f t="shared" si="0"/>
        <v>1</v>
      </c>
      <c r="X17" t="b">
        <f t="shared" si="1"/>
        <v>1</v>
      </c>
    </row>
    <row r="18" spans="1:35" x14ac:dyDescent="0.25">
      <c r="A18" t="s">
        <v>17</v>
      </c>
      <c r="C18">
        <v>4.8099999999999996</v>
      </c>
      <c r="D18" t="s">
        <v>231</v>
      </c>
      <c r="E18">
        <v>61</v>
      </c>
      <c r="F18">
        <v>96</v>
      </c>
      <c r="G18">
        <v>98</v>
      </c>
      <c r="H18" t="s">
        <v>222</v>
      </c>
      <c r="I18" t="s">
        <v>223</v>
      </c>
      <c r="J18">
        <v>2</v>
      </c>
      <c r="K18">
        <v>2</v>
      </c>
      <c r="L18">
        <v>10</v>
      </c>
      <c r="M18">
        <v>20</v>
      </c>
      <c r="N18">
        <v>50</v>
      </c>
      <c r="O18">
        <v>100</v>
      </c>
      <c r="P18" t="s">
        <v>80</v>
      </c>
      <c r="Q18" t="s">
        <v>16</v>
      </c>
      <c r="R18" s="2">
        <v>4.82</v>
      </c>
      <c r="S18" s="25" t="s">
        <v>223</v>
      </c>
      <c r="T18" s="2">
        <v>4</v>
      </c>
      <c r="U18" s="28">
        <v>1.7193000000000001</v>
      </c>
      <c r="V18" s="36">
        <v>0.99993108890000004</v>
      </c>
      <c r="W18" t="b">
        <f t="shared" si="0"/>
        <v>1</v>
      </c>
      <c r="X18" t="b">
        <f t="shared" si="1"/>
        <v>1</v>
      </c>
    </row>
    <row r="19" spans="1:35" x14ac:dyDescent="0.25">
      <c r="A19" t="s">
        <v>16</v>
      </c>
      <c r="C19">
        <v>4.8330000000000002</v>
      </c>
      <c r="D19" t="s">
        <v>231</v>
      </c>
      <c r="E19">
        <v>77</v>
      </c>
      <c r="F19">
        <v>41</v>
      </c>
      <c r="G19">
        <v>79</v>
      </c>
      <c r="H19" t="s">
        <v>222</v>
      </c>
      <c r="I19" t="s">
        <v>223</v>
      </c>
      <c r="J19">
        <v>2</v>
      </c>
      <c r="K19">
        <v>2</v>
      </c>
      <c r="L19">
        <v>10</v>
      </c>
      <c r="M19">
        <v>20</v>
      </c>
      <c r="N19">
        <v>50</v>
      </c>
      <c r="O19">
        <v>100</v>
      </c>
      <c r="P19" t="s">
        <v>80</v>
      </c>
      <c r="Q19" t="s">
        <v>17</v>
      </c>
      <c r="R19" s="2">
        <v>4.82</v>
      </c>
      <c r="S19" s="25" t="s">
        <v>262</v>
      </c>
      <c r="T19" s="2">
        <v>4</v>
      </c>
      <c r="U19" s="28">
        <v>2.0266999999999999</v>
      </c>
      <c r="V19" s="36">
        <v>0.9998493262</v>
      </c>
      <c r="W19" t="b">
        <f t="shared" si="0"/>
        <v>1</v>
      </c>
      <c r="X19" t="b">
        <f t="shared" si="1"/>
        <v>1</v>
      </c>
    </row>
    <row r="20" spans="1:35" x14ac:dyDescent="0.25">
      <c r="A20" t="s">
        <v>18</v>
      </c>
      <c r="C20">
        <v>4.8659999999999997</v>
      </c>
      <c r="D20" t="s">
        <v>231</v>
      </c>
      <c r="E20">
        <v>43</v>
      </c>
      <c r="F20">
        <v>72</v>
      </c>
      <c r="G20">
        <v>57</v>
      </c>
      <c r="H20" t="s">
        <v>222</v>
      </c>
      <c r="I20" t="s">
        <v>223</v>
      </c>
      <c r="J20">
        <v>3.6</v>
      </c>
      <c r="K20">
        <v>9</v>
      </c>
      <c r="L20">
        <v>18</v>
      </c>
      <c r="M20">
        <v>36</v>
      </c>
      <c r="N20">
        <v>90</v>
      </c>
      <c r="O20">
        <v>180</v>
      </c>
      <c r="P20" t="s">
        <v>80</v>
      </c>
      <c r="Q20" t="s">
        <v>18</v>
      </c>
      <c r="R20" s="2">
        <v>4.83</v>
      </c>
      <c r="S20" s="25" t="s">
        <v>262</v>
      </c>
      <c r="T20" s="2">
        <v>4</v>
      </c>
      <c r="U20" s="28">
        <v>2.173</v>
      </c>
      <c r="V20" s="36">
        <v>0.99982706769999996</v>
      </c>
      <c r="W20" t="b">
        <f t="shared" si="0"/>
        <v>1</v>
      </c>
      <c r="X20" t="b">
        <f t="shared" si="1"/>
        <v>1</v>
      </c>
    </row>
    <row r="21" spans="1:35" x14ac:dyDescent="0.25">
      <c r="A21" t="s">
        <v>19</v>
      </c>
      <c r="C21">
        <v>4.97</v>
      </c>
      <c r="D21" t="s">
        <v>231</v>
      </c>
      <c r="E21">
        <v>55</v>
      </c>
      <c r="F21">
        <v>85</v>
      </c>
      <c r="G21">
        <v>42</v>
      </c>
      <c r="H21" t="s">
        <v>222</v>
      </c>
      <c r="I21" t="s">
        <v>223</v>
      </c>
      <c r="J21">
        <v>2</v>
      </c>
      <c r="K21">
        <v>2</v>
      </c>
      <c r="L21">
        <v>10</v>
      </c>
      <c r="M21">
        <v>20</v>
      </c>
      <c r="N21">
        <v>50</v>
      </c>
      <c r="O21">
        <v>100</v>
      </c>
      <c r="P21" t="s">
        <v>80</v>
      </c>
      <c r="Q21" t="s">
        <v>19</v>
      </c>
      <c r="R21" s="2">
        <v>4.93</v>
      </c>
      <c r="S21" s="25" t="s">
        <v>223</v>
      </c>
      <c r="T21" s="2">
        <v>4</v>
      </c>
      <c r="U21" s="28">
        <v>1.3792</v>
      </c>
      <c r="V21" s="36">
        <v>0.99995474019999997</v>
      </c>
      <c r="W21" t="b">
        <f t="shared" si="0"/>
        <v>1</v>
      </c>
      <c r="X21" t="b">
        <f t="shared" si="1"/>
        <v>1</v>
      </c>
    </row>
    <row r="22" spans="1:35" x14ac:dyDescent="0.25">
      <c r="A22" t="s">
        <v>20</v>
      </c>
      <c r="C22">
        <v>5.0819999999999999</v>
      </c>
      <c r="D22" t="s">
        <v>231</v>
      </c>
      <c r="E22">
        <v>49</v>
      </c>
      <c r="F22">
        <v>130</v>
      </c>
      <c r="G22">
        <v>128</v>
      </c>
      <c r="H22" t="s">
        <v>222</v>
      </c>
      <c r="I22" t="s">
        <v>223</v>
      </c>
      <c r="J22">
        <v>2</v>
      </c>
      <c r="K22">
        <v>2</v>
      </c>
      <c r="L22">
        <v>10</v>
      </c>
      <c r="M22">
        <v>20</v>
      </c>
      <c r="N22">
        <v>50</v>
      </c>
      <c r="O22">
        <v>100</v>
      </c>
      <c r="P22" t="s">
        <v>80</v>
      </c>
      <c r="Q22" t="s">
        <v>21</v>
      </c>
      <c r="R22" s="2">
        <v>5.05</v>
      </c>
      <c r="S22" s="25" t="s">
        <v>262</v>
      </c>
      <c r="T22" s="2">
        <v>4</v>
      </c>
      <c r="U22" s="28">
        <v>3.2084000000000001</v>
      </c>
      <c r="V22" s="36">
        <v>0.99963148550000003</v>
      </c>
      <c r="W22" t="b">
        <f t="shared" si="0"/>
        <v>1</v>
      </c>
      <c r="X22" t="b">
        <f t="shared" si="1"/>
        <v>1</v>
      </c>
    </row>
    <row r="23" spans="1:35" x14ac:dyDescent="0.25">
      <c r="A23" t="s">
        <v>232</v>
      </c>
      <c r="C23">
        <v>5.0860000000000003</v>
      </c>
      <c r="D23" t="s">
        <v>231</v>
      </c>
      <c r="E23">
        <v>67</v>
      </c>
      <c r="F23">
        <v>52</v>
      </c>
      <c r="G23">
        <v>40</v>
      </c>
      <c r="H23" t="s">
        <v>222</v>
      </c>
      <c r="I23" t="s">
        <v>223</v>
      </c>
      <c r="J23">
        <v>2</v>
      </c>
      <c r="K23">
        <v>2</v>
      </c>
      <c r="L23">
        <v>10</v>
      </c>
      <c r="M23">
        <v>20</v>
      </c>
      <c r="N23">
        <v>50</v>
      </c>
      <c r="O23">
        <v>100</v>
      </c>
      <c r="P23" t="s">
        <v>80</v>
      </c>
      <c r="Q23" t="s">
        <v>20</v>
      </c>
      <c r="R23" s="2">
        <v>5.0599999999999996</v>
      </c>
      <c r="S23" s="25" t="s">
        <v>262</v>
      </c>
      <c r="T23" s="2">
        <v>4</v>
      </c>
      <c r="U23" s="28">
        <v>1.7618</v>
      </c>
      <c r="V23" s="36">
        <v>0.99988533209999997</v>
      </c>
      <c r="W23" t="b">
        <f t="shared" si="0"/>
        <v>1</v>
      </c>
      <c r="X23" t="b">
        <f t="shared" si="1"/>
        <v>1</v>
      </c>
    </row>
    <row r="24" spans="1:35" x14ac:dyDescent="0.25">
      <c r="A24" t="s">
        <v>22</v>
      </c>
      <c r="C24">
        <v>5.09</v>
      </c>
      <c r="D24" t="s">
        <v>231</v>
      </c>
      <c r="E24">
        <v>42</v>
      </c>
      <c r="F24">
        <v>72</v>
      </c>
      <c r="G24">
        <v>71</v>
      </c>
      <c r="H24" t="s">
        <v>222</v>
      </c>
      <c r="I24" t="s">
        <v>223</v>
      </c>
      <c r="J24">
        <v>2</v>
      </c>
      <c r="K24">
        <v>2</v>
      </c>
      <c r="L24">
        <v>10</v>
      </c>
      <c r="M24">
        <v>20</v>
      </c>
      <c r="N24">
        <v>50</v>
      </c>
      <c r="O24">
        <v>100</v>
      </c>
      <c r="P24" t="s">
        <v>80</v>
      </c>
      <c r="Q24" t="s">
        <v>22</v>
      </c>
      <c r="R24" s="2">
        <v>5.07</v>
      </c>
      <c r="S24" s="25" t="s">
        <v>262</v>
      </c>
      <c r="T24" s="2">
        <v>4</v>
      </c>
      <c r="U24" s="28">
        <v>1.6718</v>
      </c>
      <c r="V24" s="36">
        <v>0.99989646560000001</v>
      </c>
      <c r="W24" t="b">
        <f t="shared" si="0"/>
        <v>1</v>
      </c>
      <c r="X24" t="b">
        <f t="shared" si="1"/>
        <v>1</v>
      </c>
    </row>
    <row r="25" spans="1:35" x14ac:dyDescent="0.25">
      <c r="A25" t="s">
        <v>23</v>
      </c>
      <c r="C25">
        <v>5.1980000000000004</v>
      </c>
      <c r="D25" t="s">
        <v>231</v>
      </c>
      <c r="E25">
        <v>83</v>
      </c>
      <c r="F25">
        <v>85</v>
      </c>
      <c r="G25">
        <v>47</v>
      </c>
      <c r="H25" t="s">
        <v>222</v>
      </c>
      <c r="I25" t="s">
        <v>223</v>
      </c>
      <c r="J25">
        <v>2</v>
      </c>
      <c r="K25">
        <v>2</v>
      </c>
      <c r="L25">
        <v>10</v>
      </c>
      <c r="M25">
        <v>20</v>
      </c>
      <c r="N25">
        <v>50</v>
      </c>
      <c r="O25">
        <v>100</v>
      </c>
      <c r="P25" t="s">
        <v>80</v>
      </c>
      <c r="Q25" t="s">
        <v>23</v>
      </c>
      <c r="R25" s="2">
        <v>5.2</v>
      </c>
      <c r="S25" s="25" t="s">
        <v>262</v>
      </c>
      <c r="T25" s="2">
        <v>4</v>
      </c>
      <c r="U25" s="28">
        <v>2.3860999999999999</v>
      </c>
      <c r="V25" s="36">
        <v>0.99977849789999995</v>
      </c>
      <c r="W25" t="b">
        <f t="shared" si="0"/>
        <v>1</v>
      </c>
      <c r="X25" t="b">
        <f t="shared" si="1"/>
        <v>1</v>
      </c>
    </row>
    <row r="26" spans="1:35" x14ac:dyDescent="0.25">
      <c r="A26" t="s">
        <v>24</v>
      </c>
      <c r="C26">
        <v>5.3550000000000004</v>
      </c>
      <c r="D26" t="s">
        <v>221</v>
      </c>
      <c r="E26">
        <v>97</v>
      </c>
      <c r="F26">
        <v>99</v>
      </c>
      <c r="G26">
        <v>61</v>
      </c>
      <c r="H26" t="s">
        <v>233</v>
      </c>
      <c r="I26" t="s">
        <v>223</v>
      </c>
      <c r="J26">
        <v>2</v>
      </c>
      <c r="K26">
        <v>2</v>
      </c>
      <c r="L26">
        <v>10</v>
      </c>
      <c r="M26">
        <v>20</v>
      </c>
      <c r="N26">
        <v>50</v>
      </c>
      <c r="O26">
        <v>100</v>
      </c>
      <c r="P26" t="s">
        <v>80</v>
      </c>
      <c r="Q26" t="s">
        <v>24</v>
      </c>
      <c r="R26" s="2">
        <v>5.34</v>
      </c>
      <c r="S26" s="25" t="s">
        <v>262</v>
      </c>
      <c r="T26" s="2">
        <v>4</v>
      </c>
      <c r="U26" s="28">
        <v>2.5068000000000001</v>
      </c>
      <c r="V26" s="36">
        <v>0.99977152459999996</v>
      </c>
      <c r="W26" t="b">
        <f t="shared" si="0"/>
        <v>1</v>
      </c>
      <c r="X26" t="b">
        <f t="shared" si="1"/>
        <v>1</v>
      </c>
    </row>
    <row r="27" spans="1:35" x14ac:dyDescent="0.25">
      <c r="A27" t="s">
        <v>130</v>
      </c>
      <c r="C27">
        <v>5.3659999999999997</v>
      </c>
      <c r="D27" t="s">
        <v>231</v>
      </c>
      <c r="E27">
        <v>113</v>
      </c>
      <c r="F27">
        <v>111</v>
      </c>
      <c r="H27" t="s">
        <v>222</v>
      </c>
      <c r="I27" t="s">
        <v>234</v>
      </c>
      <c r="J27">
        <v>20</v>
      </c>
      <c r="K27">
        <v>20</v>
      </c>
      <c r="L27">
        <v>20</v>
      </c>
      <c r="M27">
        <v>20</v>
      </c>
      <c r="N27">
        <v>20</v>
      </c>
      <c r="O27">
        <v>20</v>
      </c>
      <c r="P27" t="s">
        <v>80</v>
      </c>
      <c r="Q27" t="s">
        <v>130</v>
      </c>
      <c r="R27" s="2">
        <v>5.36</v>
      </c>
      <c r="S27" s="25" t="s">
        <v>234</v>
      </c>
      <c r="T27" s="2">
        <v>1</v>
      </c>
      <c r="U27" s="28" t="s">
        <v>86</v>
      </c>
      <c r="V27" s="36" t="s">
        <v>86</v>
      </c>
      <c r="W27" t="b">
        <f t="shared" si="0"/>
        <v>1</v>
      </c>
      <c r="X27" t="b">
        <f t="shared" si="1"/>
        <v>1</v>
      </c>
    </row>
    <row r="28" spans="1:35" x14ac:dyDescent="0.25">
      <c r="A28" t="s">
        <v>131</v>
      </c>
      <c r="C28">
        <v>5.431</v>
      </c>
      <c r="D28" t="s">
        <v>231</v>
      </c>
      <c r="E28">
        <v>168</v>
      </c>
      <c r="F28">
        <v>99</v>
      </c>
      <c r="H28" t="s">
        <v>235</v>
      </c>
      <c r="I28" t="s">
        <v>234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 t="s">
        <v>80</v>
      </c>
      <c r="Q28" t="s">
        <v>131</v>
      </c>
      <c r="R28" s="2">
        <v>5.42</v>
      </c>
      <c r="S28" s="25" t="s">
        <v>234</v>
      </c>
      <c r="T28" s="2">
        <v>1</v>
      </c>
      <c r="U28" s="28" t="s">
        <v>86</v>
      </c>
      <c r="V28" s="36" t="s">
        <v>86</v>
      </c>
      <c r="W28" t="b">
        <f t="shared" si="0"/>
        <v>1</v>
      </c>
      <c r="X28" t="b">
        <f t="shared" si="1"/>
        <v>1</v>
      </c>
      <c r="AI28" s="30"/>
    </row>
    <row r="29" spans="1:35" s="33" customFormat="1" x14ac:dyDescent="0.25">
      <c r="A29" t="s">
        <v>26</v>
      </c>
      <c r="B29"/>
      <c r="C29">
        <v>5.4889999999999999</v>
      </c>
      <c r="D29" t="s">
        <v>236</v>
      </c>
      <c r="E29">
        <v>56</v>
      </c>
      <c r="F29">
        <v>41</v>
      </c>
      <c r="G29">
        <v>43</v>
      </c>
      <c r="H29" t="s">
        <v>237</v>
      </c>
      <c r="I29" t="s">
        <v>223</v>
      </c>
      <c r="J29">
        <v>2</v>
      </c>
      <c r="K29">
        <v>2</v>
      </c>
      <c r="L29">
        <v>10</v>
      </c>
      <c r="M29">
        <v>20</v>
      </c>
      <c r="N29">
        <v>50</v>
      </c>
      <c r="O29">
        <v>100</v>
      </c>
      <c r="P29" t="s">
        <v>80</v>
      </c>
      <c r="Q29" t="s">
        <v>26</v>
      </c>
      <c r="R29" s="31">
        <v>5.48</v>
      </c>
      <c r="S29" s="32" t="s">
        <v>223</v>
      </c>
      <c r="T29" s="31">
        <v>4</v>
      </c>
      <c r="U29" s="26">
        <v>1.9561999999999999</v>
      </c>
      <c r="V29" s="35">
        <v>0.99991072739999998</v>
      </c>
      <c r="W29" s="33" t="b">
        <f t="shared" si="0"/>
        <v>1</v>
      </c>
      <c r="X29" s="33" t="b">
        <f t="shared" si="1"/>
        <v>1</v>
      </c>
    </row>
    <row r="30" spans="1:35" x14ac:dyDescent="0.25">
      <c r="A30" s="33" t="s">
        <v>238</v>
      </c>
      <c r="B30" s="33"/>
      <c r="C30" s="33">
        <v>5.4930000000000003</v>
      </c>
      <c r="D30" s="33" t="s">
        <v>236</v>
      </c>
      <c r="E30" s="33">
        <v>119</v>
      </c>
      <c r="F30" s="33">
        <v>121</v>
      </c>
      <c r="G30" s="33"/>
      <c r="H30" s="33" t="s">
        <v>222</v>
      </c>
      <c r="I30" s="33" t="s">
        <v>223</v>
      </c>
      <c r="J30" s="33">
        <v>2</v>
      </c>
      <c r="K30" s="33">
        <v>2</v>
      </c>
      <c r="L30" s="33">
        <v>10</v>
      </c>
      <c r="M30" s="33">
        <v>20</v>
      </c>
      <c r="N30" s="33">
        <v>50</v>
      </c>
      <c r="O30" s="33">
        <v>100</v>
      </c>
      <c r="P30" t="s">
        <v>80</v>
      </c>
      <c r="Q30" t="s">
        <v>25</v>
      </c>
      <c r="R30" s="2">
        <v>5.49</v>
      </c>
      <c r="S30" s="25" t="s">
        <v>223</v>
      </c>
      <c r="T30" s="2">
        <v>4</v>
      </c>
      <c r="U30" s="28">
        <v>1.9926999999999999</v>
      </c>
      <c r="V30" s="36">
        <v>0.99990886649999999</v>
      </c>
      <c r="W30" t="b">
        <f t="shared" si="0"/>
        <v>1</v>
      </c>
      <c r="X30" t="b">
        <f t="shared" si="1"/>
        <v>1</v>
      </c>
    </row>
    <row r="31" spans="1:35" x14ac:dyDescent="0.25">
      <c r="A31" t="s">
        <v>27</v>
      </c>
      <c r="C31">
        <v>5.53</v>
      </c>
      <c r="D31" t="s">
        <v>236</v>
      </c>
      <c r="E31">
        <v>75</v>
      </c>
      <c r="F31">
        <v>77</v>
      </c>
      <c r="G31">
        <v>110</v>
      </c>
      <c r="H31" t="s">
        <v>237</v>
      </c>
      <c r="I31" t="s">
        <v>223</v>
      </c>
      <c r="J31">
        <v>2</v>
      </c>
      <c r="K31">
        <v>2</v>
      </c>
      <c r="L31">
        <v>10</v>
      </c>
      <c r="M31">
        <v>20</v>
      </c>
      <c r="N31">
        <v>50</v>
      </c>
      <c r="O31">
        <v>100</v>
      </c>
      <c r="P31" t="s">
        <v>80</v>
      </c>
      <c r="Q31" t="s">
        <v>27</v>
      </c>
      <c r="R31" s="2">
        <v>5.51</v>
      </c>
      <c r="S31" s="25" t="s">
        <v>223</v>
      </c>
      <c r="T31" s="2">
        <v>4</v>
      </c>
      <c r="U31" s="28">
        <v>2.0688</v>
      </c>
      <c r="V31" s="36">
        <v>0.99989811200000001</v>
      </c>
      <c r="W31" t="b">
        <f t="shared" si="0"/>
        <v>1</v>
      </c>
      <c r="X31" t="b">
        <f t="shared" si="1"/>
        <v>1</v>
      </c>
    </row>
    <row r="32" spans="1:35" x14ac:dyDescent="0.25">
      <c r="A32" t="s">
        <v>28</v>
      </c>
      <c r="C32">
        <v>5.702</v>
      </c>
      <c r="D32" t="s">
        <v>231</v>
      </c>
      <c r="E32">
        <v>78</v>
      </c>
      <c r="F32">
        <v>77</v>
      </c>
      <c r="G32">
        <v>52</v>
      </c>
      <c r="H32" t="s">
        <v>233</v>
      </c>
      <c r="I32" t="s">
        <v>223</v>
      </c>
      <c r="J32">
        <v>2</v>
      </c>
      <c r="K32">
        <v>2</v>
      </c>
      <c r="L32">
        <v>10</v>
      </c>
      <c r="M32">
        <v>20</v>
      </c>
      <c r="N32">
        <v>50</v>
      </c>
      <c r="O32">
        <v>100</v>
      </c>
      <c r="P32" t="s">
        <v>80</v>
      </c>
      <c r="Q32" t="s">
        <v>28</v>
      </c>
      <c r="R32" s="2">
        <v>5.7</v>
      </c>
      <c r="S32" s="25" t="s">
        <v>262</v>
      </c>
      <c r="T32" s="2">
        <v>4</v>
      </c>
      <c r="U32" s="28">
        <v>2.4979</v>
      </c>
      <c r="V32" s="36">
        <v>0.99977309380000001</v>
      </c>
      <c r="W32" t="b">
        <f t="shared" si="0"/>
        <v>1</v>
      </c>
      <c r="X32" t="b">
        <f t="shared" si="1"/>
        <v>1</v>
      </c>
    </row>
    <row r="33" spans="1:35" x14ac:dyDescent="0.25">
      <c r="A33" t="s">
        <v>29</v>
      </c>
      <c r="C33">
        <v>5.7880000000000003</v>
      </c>
      <c r="D33" t="s">
        <v>231</v>
      </c>
      <c r="E33">
        <v>62</v>
      </c>
      <c r="F33">
        <v>64</v>
      </c>
      <c r="G33">
        <v>49</v>
      </c>
      <c r="H33" t="s">
        <v>233</v>
      </c>
      <c r="I33" t="s">
        <v>223</v>
      </c>
      <c r="J33">
        <v>2</v>
      </c>
      <c r="K33">
        <v>2</v>
      </c>
      <c r="L33">
        <v>10</v>
      </c>
      <c r="M33">
        <v>20</v>
      </c>
      <c r="N33">
        <v>50</v>
      </c>
      <c r="O33">
        <v>100</v>
      </c>
      <c r="P33" t="s">
        <v>80</v>
      </c>
      <c r="Q33" t="s">
        <v>29</v>
      </c>
      <c r="R33" s="2">
        <v>5.77</v>
      </c>
      <c r="S33" s="25" t="s">
        <v>223</v>
      </c>
      <c r="T33" s="2">
        <v>4</v>
      </c>
      <c r="U33" s="28">
        <v>0.95369999999999999</v>
      </c>
      <c r="V33" s="36">
        <v>0.99997466869999996</v>
      </c>
      <c r="W33" t="b">
        <f t="shared" si="0"/>
        <v>1</v>
      </c>
      <c r="X33" t="b">
        <f t="shared" si="1"/>
        <v>1</v>
      </c>
    </row>
    <row r="34" spans="1:35" x14ac:dyDescent="0.25">
      <c r="A34" t="s">
        <v>132</v>
      </c>
      <c r="C34">
        <v>6.1669999999999998</v>
      </c>
      <c r="D34" t="s">
        <v>226</v>
      </c>
      <c r="E34">
        <v>114</v>
      </c>
      <c r="F34">
        <v>88</v>
      </c>
      <c r="G34">
        <v>63</v>
      </c>
      <c r="H34" t="s">
        <v>235</v>
      </c>
      <c r="I34" t="s">
        <v>234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 t="s">
        <v>80</v>
      </c>
      <c r="Q34" t="s">
        <v>132</v>
      </c>
      <c r="R34" s="2">
        <v>6.17</v>
      </c>
      <c r="S34" s="25" t="s">
        <v>234</v>
      </c>
      <c r="T34" s="2">
        <v>1</v>
      </c>
      <c r="U34" s="28" t="s">
        <v>86</v>
      </c>
      <c r="V34" s="36" t="s">
        <v>86</v>
      </c>
      <c r="W34" t="b">
        <f t="shared" si="0"/>
        <v>1</v>
      </c>
      <c r="X34" t="b">
        <f t="shared" si="1"/>
        <v>1</v>
      </c>
    </row>
    <row r="35" spans="1:35" x14ac:dyDescent="0.25">
      <c r="A35" t="s">
        <v>30</v>
      </c>
      <c r="C35">
        <v>6.399</v>
      </c>
      <c r="D35" t="s">
        <v>226</v>
      </c>
      <c r="E35">
        <v>130</v>
      </c>
      <c r="F35">
        <v>132</v>
      </c>
      <c r="G35">
        <v>95</v>
      </c>
      <c r="H35" t="s">
        <v>233</v>
      </c>
      <c r="I35" t="s">
        <v>223</v>
      </c>
      <c r="J35">
        <v>2</v>
      </c>
      <c r="K35">
        <v>2</v>
      </c>
      <c r="L35">
        <v>10</v>
      </c>
      <c r="M35">
        <v>20</v>
      </c>
      <c r="N35">
        <v>50</v>
      </c>
      <c r="O35">
        <v>100</v>
      </c>
      <c r="P35" t="s">
        <v>80</v>
      </c>
      <c r="Q35" t="s">
        <v>30</v>
      </c>
      <c r="R35" s="2">
        <v>6.38</v>
      </c>
      <c r="S35" s="25" t="s">
        <v>262</v>
      </c>
      <c r="T35" s="2">
        <v>4</v>
      </c>
      <c r="U35" s="28">
        <v>1.3781000000000001</v>
      </c>
      <c r="V35" s="36">
        <v>0.99992865330000003</v>
      </c>
      <c r="W35" t="b">
        <f t="shared" si="0"/>
        <v>1</v>
      </c>
      <c r="X35" t="b">
        <f t="shared" si="1"/>
        <v>1</v>
      </c>
    </row>
    <row r="36" spans="1:35" x14ac:dyDescent="0.25">
      <c r="A36" t="s">
        <v>31</v>
      </c>
      <c r="C36">
        <v>6.6520000000000001</v>
      </c>
      <c r="D36" t="s">
        <v>231</v>
      </c>
      <c r="E36">
        <v>63</v>
      </c>
      <c r="F36">
        <v>62</v>
      </c>
      <c r="G36">
        <v>41</v>
      </c>
      <c r="H36" t="s">
        <v>233</v>
      </c>
      <c r="I36" t="s">
        <v>223</v>
      </c>
      <c r="J36">
        <v>2</v>
      </c>
      <c r="K36">
        <v>2</v>
      </c>
      <c r="L36">
        <v>10</v>
      </c>
      <c r="M36">
        <v>20</v>
      </c>
      <c r="N36">
        <v>50</v>
      </c>
      <c r="O36">
        <v>100</v>
      </c>
      <c r="P36" t="s">
        <v>80</v>
      </c>
      <c r="Q36" t="s">
        <v>31</v>
      </c>
      <c r="R36" s="2">
        <v>6.64</v>
      </c>
      <c r="S36" s="25" t="s">
        <v>262</v>
      </c>
      <c r="T36" s="2">
        <v>4</v>
      </c>
      <c r="U36" s="28">
        <v>1.2076</v>
      </c>
      <c r="V36" s="36">
        <v>0.99994470440000005</v>
      </c>
      <c r="W36" t="b">
        <f t="shared" si="0"/>
        <v>1</v>
      </c>
      <c r="X36" t="b">
        <f t="shared" si="1"/>
        <v>1</v>
      </c>
    </row>
    <row r="37" spans="1:35" x14ac:dyDescent="0.25">
      <c r="A37" t="s">
        <v>239</v>
      </c>
      <c r="C37">
        <v>6.7149999999999999</v>
      </c>
      <c r="D37" t="s">
        <v>231</v>
      </c>
      <c r="E37">
        <v>174</v>
      </c>
      <c r="F37">
        <v>93</v>
      </c>
      <c r="G37">
        <v>95</v>
      </c>
      <c r="H37" t="s">
        <v>233</v>
      </c>
      <c r="I37" t="s">
        <v>223</v>
      </c>
      <c r="J37">
        <v>2</v>
      </c>
      <c r="K37">
        <v>2</v>
      </c>
      <c r="L37">
        <v>10</v>
      </c>
      <c r="M37">
        <v>20</v>
      </c>
      <c r="N37">
        <v>50</v>
      </c>
      <c r="O37">
        <v>100</v>
      </c>
      <c r="P37" t="s">
        <v>80</v>
      </c>
      <c r="Q37" t="s">
        <v>32</v>
      </c>
      <c r="R37" s="2">
        <v>6.72</v>
      </c>
      <c r="S37" s="25" t="s">
        <v>262</v>
      </c>
      <c r="T37" s="2">
        <v>4</v>
      </c>
      <c r="U37" s="28">
        <v>2.6061999999999999</v>
      </c>
      <c r="V37" s="36">
        <v>0.99973030679999997</v>
      </c>
      <c r="W37" t="b">
        <f t="shared" si="0"/>
        <v>1</v>
      </c>
      <c r="X37" t="b">
        <f t="shared" si="1"/>
        <v>1</v>
      </c>
    </row>
    <row r="38" spans="1:35" x14ac:dyDescent="0.25">
      <c r="A38" t="s">
        <v>240</v>
      </c>
      <c r="C38">
        <v>6.7439999999999998</v>
      </c>
      <c r="D38" t="s">
        <v>231</v>
      </c>
      <c r="E38">
        <v>41</v>
      </c>
      <c r="F38">
        <v>69</v>
      </c>
      <c r="G38">
        <v>39</v>
      </c>
      <c r="H38" t="s">
        <v>233</v>
      </c>
      <c r="I38" t="s">
        <v>223</v>
      </c>
      <c r="J38">
        <v>2</v>
      </c>
      <c r="K38">
        <v>2</v>
      </c>
      <c r="L38">
        <v>10</v>
      </c>
      <c r="M38">
        <v>20</v>
      </c>
      <c r="N38">
        <v>50</v>
      </c>
      <c r="O38">
        <v>100</v>
      </c>
      <c r="P38" t="s">
        <v>80</v>
      </c>
      <c r="Q38" t="s">
        <v>33</v>
      </c>
      <c r="R38" s="2">
        <v>6.74</v>
      </c>
      <c r="S38" s="25" t="s">
        <v>223</v>
      </c>
      <c r="T38" s="2">
        <v>4</v>
      </c>
      <c r="U38" s="28">
        <v>1.1053999999999999</v>
      </c>
      <c r="V38" s="36">
        <v>0.99997092929999998</v>
      </c>
      <c r="W38" t="b">
        <f t="shared" si="0"/>
        <v>1</v>
      </c>
      <c r="X38" t="b">
        <f t="shared" si="1"/>
        <v>1</v>
      </c>
    </row>
    <row r="39" spans="1:35" x14ac:dyDescent="0.25">
      <c r="A39" t="s">
        <v>34</v>
      </c>
      <c r="C39">
        <v>6.9249999999999998</v>
      </c>
      <c r="D39" t="s">
        <v>231</v>
      </c>
      <c r="E39">
        <v>83</v>
      </c>
      <c r="F39">
        <v>85</v>
      </c>
      <c r="G39">
        <v>47</v>
      </c>
      <c r="H39" t="s">
        <v>233</v>
      </c>
      <c r="I39" t="s">
        <v>223</v>
      </c>
      <c r="J39">
        <v>2</v>
      </c>
      <c r="K39">
        <v>2</v>
      </c>
      <c r="L39">
        <v>10</v>
      </c>
      <c r="M39">
        <v>20</v>
      </c>
      <c r="N39">
        <v>50</v>
      </c>
      <c r="O39">
        <v>100</v>
      </c>
      <c r="P39" t="s">
        <v>80</v>
      </c>
      <c r="Q39" t="s">
        <v>34</v>
      </c>
      <c r="R39" s="2">
        <v>6.92</v>
      </c>
      <c r="S39" s="25" t="s">
        <v>262</v>
      </c>
      <c r="T39" s="2">
        <v>4</v>
      </c>
      <c r="U39" s="28">
        <v>1.1881999999999999</v>
      </c>
      <c r="V39" s="36">
        <v>0.99994669680000003</v>
      </c>
      <c r="W39" t="b">
        <f t="shared" si="0"/>
        <v>1</v>
      </c>
      <c r="X39" t="b">
        <f t="shared" si="1"/>
        <v>1</v>
      </c>
    </row>
    <row r="40" spans="1:35" x14ac:dyDescent="0.25">
      <c r="A40" t="s">
        <v>35</v>
      </c>
      <c r="C40">
        <v>7.1440000000000001</v>
      </c>
      <c r="D40" t="s">
        <v>226</v>
      </c>
      <c r="E40">
        <v>43</v>
      </c>
      <c r="F40">
        <v>41</v>
      </c>
      <c r="G40">
        <v>39</v>
      </c>
      <c r="H40" t="s">
        <v>233</v>
      </c>
      <c r="I40" t="s">
        <v>223</v>
      </c>
      <c r="J40">
        <v>2</v>
      </c>
      <c r="K40">
        <v>2</v>
      </c>
      <c r="L40">
        <v>10</v>
      </c>
      <c r="M40">
        <v>20</v>
      </c>
      <c r="N40">
        <v>50</v>
      </c>
      <c r="O40">
        <v>100</v>
      </c>
      <c r="P40" t="s">
        <v>80</v>
      </c>
      <c r="Q40" t="s">
        <v>35</v>
      </c>
      <c r="R40" s="2">
        <v>7.14</v>
      </c>
      <c r="S40" s="25" t="s">
        <v>223</v>
      </c>
      <c r="T40" s="2">
        <v>4</v>
      </c>
      <c r="U40" s="28">
        <v>1.3028</v>
      </c>
      <c r="V40" s="36">
        <v>0.99995897410000001</v>
      </c>
      <c r="W40" t="b">
        <f t="shared" si="0"/>
        <v>1</v>
      </c>
      <c r="X40" t="b">
        <f t="shared" si="1"/>
        <v>1</v>
      </c>
    </row>
    <row r="41" spans="1:35" x14ac:dyDescent="0.25">
      <c r="A41" t="s">
        <v>36</v>
      </c>
      <c r="C41">
        <v>7.3609999999999998</v>
      </c>
      <c r="D41" t="s">
        <v>231</v>
      </c>
      <c r="E41">
        <v>75</v>
      </c>
      <c r="F41">
        <v>39</v>
      </c>
      <c r="G41">
        <v>77</v>
      </c>
      <c r="H41" t="s">
        <v>233</v>
      </c>
      <c r="I41" t="s">
        <v>223</v>
      </c>
      <c r="J41">
        <v>2</v>
      </c>
      <c r="K41">
        <v>2</v>
      </c>
      <c r="L41">
        <v>10</v>
      </c>
      <c r="M41">
        <v>20</v>
      </c>
      <c r="N41">
        <v>50</v>
      </c>
      <c r="O41">
        <v>100</v>
      </c>
      <c r="P41" t="s">
        <v>80</v>
      </c>
      <c r="Q41" t="s">
        <v>36</v>
      </c>
      <c r="R41" s="2">
        <v>7.35</v>
      </c>
      <c r="S41" s="25" t="s">
        <v>223</v>
      </c>
      <c r="T41" s="2">
        <v>4</v>
      </c>
      <c r="U41" s="28">
        <v>1.4126000000000001</v>
      </c>
      <c r="V41" s="36">
        <v>0.99995262340000002</v>
      </c>
      <c r="W41" t="b">
        <f t="shared" si="0"/>
        <v>1</v>
      </c>
      <c r="X41" t="b">
        <f t="shared" si="1"/>
        <v>1</v>
      </c>
    </row>
    <row r="42" spans="1:35" x14ac:dyDescent="0.25">
      <c r="A42" t="s">
        <v>241</v>
      </c>
      <c r="C42">
        <v>7.5179999999999998</v>
      </c>
      <c r="D42" t="s">
        <v>242</v>
      </c>
      <c r="E42">
        <v>43</v>
      </c>
      <c r="F42">
        <v>58</v>
      </c>
      <c r="G42">
        <v>41</v>
      </c>
      <c r="H42" t="s">
        <v>233</v>
      </c>
      <c r="I42" t="s">
        <v>223</v>
      </c>
      <c r="J42">
        <v>3.6</v>
      </c>
      <c r="K42">
        <v>9</v>
      </c>
      <c r="L42">
        <v>18</v>
      </c>
      <c r="M42">
        <v>36</v>
      </c>
      <c r="N42">
        <v>90</v>
      </c>
      <c r="O42">
        <v>180</v>
      </c>
      <c r="P42" t="s">
        <v>80</v>
      </c>
      <c r="Q42" t="s">
        <v>37</v>
      </c>
      <c r="R42" s="2">
        <v>7.51</v>
      </c>
      <c r="S42" s="25" t="s">
        <v>262</v>
      </c>
      <c r="T42" s="2">
        <v>4</v>
      </c>
      <c r="U42" s="28">
        <v>3.1032999999999999</v>
      </c>
      <c r="V42" s="36">
        <v>0.99965330789999995</v>
      </c>
      <c r="W42" t="b">
        <f t="shared" si="0"/>
        <v>1</v>
      </c>
      <c r="X42" t="b">
        <f t="shared" si="1"/>
        <v>1</v>
      </c>
    </row>
    <row r="43" spans="1:35" x14ac:dyDescent="0.25">
      <c r="A43" t="s">
        <v>133</v>
      </c>
      <c r="C43">
        <v>7.6070000000000002</v>
      </c>
      <c r="D43" t="s">
        <v>225</v>
      </c>
      <c r="E43">
        <v>98</v>
      </c>
      <c r="F43">
        <v>100</v>
      </c>
      <c r="G43">
        <v>70</v>
      </c>
      <c r="H43" t="s">
        <v>233</v>
      </c>
      <c r="I43" t="s">
        <v>234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 t="s">
        <v>80</v>
      </c>
      <c r="Q43" t="s">
        <v>133</v>
      </c>
      <c r="R43" s="2">
        <v>7.6</v>
      </c>
      <c r="S43" s="25" t="s">
        <v>234</v>
      </c>
      <c r="T43" s="2">
        <v>1</v>
      </c>
      <c r="U43" s="28" t="s">
        <v>86</v>
      </c>
      <c r="V43" s="36" t="s">
        <v>86</v>
      </c>
      <c r="W43" t="b">
        <f t="shared" si="0"/>
        <v>1</v>
      </c>
      <c r="X43" t="b">
        <f t="shared" si="1"/>
        <v>1</v>
      </c>
    </row>
    <row r="44" spans="1:35" x14ac:dyDescent="0.25">
      <c r="A44" t="s">
        <v>38</v>
      </c>
      <c r="C44">
        <v>7.67</v>
      </c>
      <c r="D44" t="s">
        <v>243</v>
      </c>
      <c r="E44">
        <v>91</v>
      </c>
      <c r="F44">
        <v>92</v>
      </c>
      <c r="G44">
        <v>65</v>
      </c>
      <c r="H44" t="s">
        <v>233</v>
      </c>
      <c r="I44" t="s">
        <v>223</v>
      </c>
      <c r="J44">
        <v>2</v>
      </c>
      <c r="K44">
        <v>2</v>
      </c>
      <c r="L44">
        <v>10</v>
      </c>
      <c r="M44">
        <v>20</v>
      </c>
      <c r="N44">
        <v>50</v>
      </c>
      <c r="O44">
        <v>100</v>
      </c>
      <c r="P44" t="s">
        <v>80</v>
      </c>
      <c r="Q44" t="s">
        <v>38</v>
      </c>
      <c r="R44" s="2">
        <v>7.67</v>
      </c>
      <c r="S44" s="25" t="s">
        <v>262</v>
      </c>
      <c r="T44" s="2">
        <v>4</v>
      </c>
      <c r="U44" s="28">
        <v>3.3671000000000002</v>
      </c>
      <c r="V44" s="36">
        <v>0.99959467899999999</v>
      </c>
      <c r="W44" t="b">
        <f t="shared" si="0"/>
        <v>1</v>
      </c>
      <c r="X44" t="b">
        <f t="shared" si="1"/>
        <v>1</v>
      </c>
      <c r="AI44" s="30"/>
    </row>
    <row r="45" spans="1:35" x14ac:dyDescent="0.25">
      <c r="A45" t="s">
        <v>39</v>
      </c>
      <c r="C45">
        <v>7.92</v>
      </c>
      <c r="D45" t="s">
        <v>231</v>
      </c>
      <c r="E45">
        <v>75</v>
      </c>
      <c r="F45">
        <v>39</v>
      </c>
      <c r="G45">
        <v>77</v>
      </c>
      <c r="H45" t="s">
        <v>233</v>
      </c>
      <c r="I45" t="s">
        <v>223</v>
      </c>
      <c r="J45">
        <v>2</v>
      </c>
      <c r="K45">
        <v>2</v>
      </c>
      <c r="L45">
        <v>10</v>
      </c>
      <c r="M45">
        <v>20</v>
      </c>
      <c r="N45">
        <v>50</v>
      </c>
      <c r="O45">
        <v>100</v>
      </c>
      <c r="P45" t="s">
        <v>80</v>
      </c>
      <c r="Q45" t="s">
        <v>39</v>
      </c>
      <c r="R45" s="2">
        <v>7.92</v>
      </c>
      <c r="S45" s="25" t="s">
        <v>223</v>
      </c>
      <c r="T45" s="2">
        <v>4</v>
      </c>
      <c r="U45" s="28">
        <v>1.0737000000000001</v>
      </c>
      <c r="V45" s="36">
        <v>0.99997339789999995</v>
      </c>
      <c r="W45" t="b">
        <f t="shared" si="0"/>
        <v>1</v>
      </c>
      <c r="X45" t="b">
        <f t="shared" si="1"/>
        <v>1</v>
      </c>
    </row>
    <row r="46" spans="1:35" x14ac:dyDescent="0.25">
      <c r="A46" t="s">
        <v>244</v>
      </c>
      <c r="C46">
        <v>7.99</v>
      </c>
      <c r="D46" t="s">
        <v>231</v>
      </c>
      <c r="E46">
        <v>69</v>
      </c>
      <c r="F46">
        <v>41</v>
      </c>
      <c r="G46">
        <v>99</v>
      </c>
      <c r="H46" t="s">
        <v>233</v>
      </c>
      <c r="I46" t="s">
        <v>223</v>
      </c>
      <c r="J46">
        <v>2</v>
      </c>
      <c r="K46">
        <v>2</v>
      </c>
      <c r="L46">
        <v>10</v>
      </c>
      <c r="M46">
        <v>20</v>
      </c>
      <c r="N46">
        <v>50</v>
      </c>
      <c r="O46">
        <v>100</v>
      </c>
      <c r="P46" t="s">
        <v>80</v>
      </c>
      <c r="Q46" t="s">
        <v>40</v>
      </c>
      <c r="R46" s="2">
        <v>7.99</v>
      </c>
      <c r="S46" s="25" t="s">
        <v>262</v>
      </c>
      <c r="T46" s="2">
        <v>4</v>
      </c>
      <c r="U46" s="28">
        <v>3.6545000000000001</v>
      </c>
      <c r="V46" s="36">
        <v>0.99952429030000001</v>
      </c>
      <c r="W46" t="b">
        <f t="shared" si="0"/>
        <v>1</v>
      </c>
      <c r="X46" t="b">
        <f t="shared" si="1"/>
        <v>1</v>
      </c>
    </row>
    <row r="47" spans="1:35" x14ac:dyDescent="0.25">
      <c r="A47" t="s">
        <v>41</v>
      </c>
      <c r="C47">
        <v>8.0980000000000008</v>
      </c>
      <c r="D47" t="s">
        <v>231</v>
      </c>
      <c r="E47">
        <v>97</v>
      </c>
      <c r="F47">
        <v>83</v>
      </c>
      <c r="G47">
        <v>99</v>
      </c>
      <c r="H47" t="s">
        <v>233</v>
      </c>
      <c r="I47" t="s">
        <v>223</v>
      </c>
      <c r="J47">
        <v>2</v>
      </c>
      <c r="K47">
        <v>2</v>
      </c>
      <c r="L47">
        <v>10</v>
      </c>
      <c r="M47">
        <v>20</v>
      </c>
      <c r="N47">
        <v>50</v>
      </c>
      <c r="O47">
        <v>100</v>
      </c>
      <c r="P47" t="s">
        <v>80</v>
      </c>
      <c r="Q47" t="s">
        <v>41</v>
      </c>
      <c r="R47" s="2">
        <v>8.1</v>
      </c>
      <c r="S47" s="25" t="s">
        <v>262</v>
      </c>
      <c r="T47" s="2">
        <v>4</v>
      </c>
      <c r="U47" s="28">
        <v>1.0428999999999999</v>
      </c>
      <c r="V47" s="36">
        <v>0.99995836500000002</v>
      </c>
      <c r="W47" t="b">
        <f t="shared" si="0"/>
        <v>1</v>
      </c>
      <c r="X47" t="b">
        <f t="shared" si="1"/>
        <v>1</v>
      </c>
    </row>
    <row r="48" spans="1:35" x14ac:dyDescent="0.25">
      <c r="A48" t="s">
        <v>42</v>
      </c>
      <c r="C48">
        <v>8.1639999999999997</v>
      </c>
      <c r="D48" t="s">
        <v>231</v>
      </c>
      <c r="E48">
        <v>166</v>
      </c>
      <c r="F48">
        <v>164</v>
      </c>
      <c r="G48">
        <v>129</v>
      </c>
      <c r="H48" t="s">
        <v>233</v>
      </c>
      <c r="I48" t="s">
        <v>223</v>
      </c>
      <c r="J48">
        <v>2</v>
      </c>
      <c r="K48">
        <v>2</v>
      </c>
      <c r="L48">
        <v>10</v>
      </c>
      <c r="M48">
        <v>20</v>
      </c>
      <c r="N48">
        <v>50</v>
      </c>
      <c r="O48">
        <v>100</v>
      </c>
      <c r="P48" t="s">
        <v>80</v>
      </c>
      <c r="Q48" t="s">
        <v>42</v>
      </c>
      <c r="R48" s="2">
        <v>8.15</v>
      </c>
      <c r="S48" s="25" t="s">
        <v>262</v>
      </c>
      <c r="T48" s="2">
        <v>4</v>
      </c>
      <c r="U48" s="28">
        <v>1.7977000000000001</v>
      </c>
      <c r="V48" s="36">
        <v>0.99987512160000003</v>
      </c>
      <c r="W48" t="b">
        <f t="shared" si="0"/>
        <v>1</v>
      </c>
      <c r="X48" t="b">
        <f t="shared" si="1"/>
        <v>1</v>
      </c>
    </row>
    <row r="49" spans="1:35" x14ac:dyDescent="0.25">
      <c r="A49" t="s">
        <v>43</v>
      </c>
      <c r="C49">
        <v>8.24</v>
      </c>
      <c r="D49" t="s">
        <v>231</v>
      </c>
      <c r="E49">
        <v>76</v>
      </c>
      <c r="F49">
        <v>41</v>
      </c>
      <c r="G49">
        <v>78</v>
      </c>
      <c r="H49" t="s">
        <v>233</v>
      </c>
      <c r="I49" t="s">
        <v>223</v>
      </c>
      <c r="J49">
        <v>2</v>
      </c>
      <c r="K49">
        <v>2</v>
      </c>
      <c r="L49">
        <v>10</v>
      </c>
      <c r="M49">
        <v>20</v>
      </c>
      <c r="N49">
        <v>50</v>
      </c>
      <c r="O49">
        <v>100</v>
      </c>
      <c r="P49" t="s">
        <v>80</v>
      </c>
      <c r="Q49" t="s">
        <v>43</v>
      </c>
      <c r="R49" s="2">
        <v>8.24</v>
      </c>
      <c r="S49" s="25" t="s">
        <v>262</v>
      </c>
      <c r="T49" s="2">
        <v>4</v>
      </c>
      <c r="U49" s="28">
        <v>0.75219999999999998</v>
      </c>
      <c r="V49" s="36">
        <v>0.99997864989999996</v>
      </c>
      <c r="W49" t="b">
        <f t="shared" si="0"/>
        <v>1</v>
      </c>
      <c r="X49" t="b">
        <f t="shared" si="1"/>
        <v>1</v>
      </c>
    </row>
    <row r="50" spans="1:35" x14ac:dyDescent="0.25">
      <c r="A50" t="s">
        <v>44</v>
      </c>
      <c r="C50">
        <v>8.3190000000000008</v>
      </c>
      <c r="D50" t="s">
        <v>221</v>
      </c>
      <c r="E50">
        <v>43</v>
      </c>
      <c r="F50">
        <v>58</v>
      </c>
      <c r="G50">
        <v>57</v>
      </c>
      <c r="H50" t="s">
        <v>233</v>
      </c>
      <c r="I50" t="s">
        <v>223</v>
      </c>
      <c r="J50">
        <v>3.6</v>
      </c>
      <c r="K50">
        <v>9</v>
      </c>
      <c r="L50">
        <v>18</v>
      </c>
      <c r="M50">
        <v>36</v>
      </c>
      <c r="N50">
        <v>90</v>
      </c>
      <c r="O50">
        <v>180</v>
      </c>
      <c r="P50" t="s">
        <v>80</v>
      </c>
      <c r="Q50" t="s">
        <v>44</v>
      </c>
      <c r="R50" s="2">
        <v>8.31</v>
      </c>
      <c r="S50" s="25" t="s">
        <v>262</v>
      </c>
      <c r="T50" s="2">
        <v>4</v>
      </c>
      <c r="U50" s="28">
        <v>2.7454000000000001</v>
      </c>
      <c r="V50" s="36">
        <v>0.99972700250000002</v>
      </c>
      <c r="W50" t="b">
        <f t="shared" si="0"/>
        <v>1</v>
      </c>
      <c r="X50" t="b">
        <f t="shared" si="1"/>
        <v>1</v>
      </c>
    </row>
    <row r="51" spans="1:35" x14ac:dyDescent="0.25">
      <c r="A51" t="s">
        <v>45</v>
      </c>
      <c r="C51">
        <v>8.4179999999999993</v>
      </c>
      <c r="D51" t="s">
        <v>221</v>
      </c>
      <c r="E51">
        <v>129</v>
      </c>
      <c r="F51">
        <v>127</v>
      </c>
      <c r="G51">
        <v>131</v>
      </c>
      <c r="H51" t="s">
        <v>233</v>
      </c>
      <c r="I51" t="s">
        <v>223</v>
      </c>
      <c r="J51">
        <v>2</v>
      </c>
      <c r="K51">
        <v>2</v>
      </c>
      <c r="L51">
        <v>10</v>
      </c>
      <c r="M51">
        <v>20</v>
      </c>
      <c r="N51">
        <v>50</v>
      </c>
      <c r="O51">
        <v>100</v>
      </c>
      <c r="P51" t="s">
        <v>80</v>
      </c>
      <c r="Q51" t="s">
        <v>45</v>
      </c>
      <c r="R51" s="2">
        <v>8.42</v>
      </c>
      <c r="S51" s="25" t="s">
        <v>262</v>
      </c>
      <c r="T51" s="2">
        <v>4</v>
      </c>
      <c r="U51" s="28">
        <v>2.2555999999999998</v>
      </c>
      <c r="V51" s="36">
        <v>0.99981404129999996</v>
      </c>
      <c r="W51" t="b">
        <f t="shared" si="0"/>
        <v>1</v>
      </c>
      <c r="X51" t="b">
        <f t="shared" si="1"/>
        <v>1</v>
      </c>
    </row>
    <row r="52" spans="1:35" x14ac:dyDescent="0.25">
      <c r="A52" t="s">
        <v>46</v>
      </c>
      <c r="C52">
        <v>8.5169999999999995</v>
      </c>
      <c r="D52" t="s">
        <v>242</v>
      </c>
      <c r="E52">
        <v>107</v>
      </c>
      <c r="F52">
        <v>109</v>
      </c>
      <c r="G52">
        <v>93</v>
      </c>
      <c r="H52" t="s">
        <v>233</v>
      </c>
      <c r="I52" t="s">
        <v>223</v>
      </c>
      <c r="J52">
        <v>2</v>
      </c>
      <c r="K52">
        <v>2</v>
      </c>
      <c r="L52">
        <v>10</v>
      </c>
      <c r="M52">
        <v>20</v>
      </c>
      <c r="N52">
        <v>50</v>
      </c>
      <c r="O52">
        <v>100</v>
      </c>
      <c r="P52" t="s">
        <v>80</v>
      </c>
      <c r="Q52" t="s">
        <v>46</v>
      </c>
      <c r="R52" s="2">
        <v>8.51</v>
      </c>
      <c r="S52" s="25" t="s">
        <v>262</v>
      </c>
      <c r="T52" s="2">
        <v>4</v>
      </c>
      <c r="U52" s="28">
        <v>2.7829999999999999</v>
      </c>
      <c r="V52" s="36">
        <v>0.9996934904</v>
      </c>
      <c r="W52" t="b">
        <f t="shared" si="0"/>
        <v>1</v>
      </c>
      <c r="X52" t="b">
        <f t="shared" si="1"/>
        <v>1</v>
      </c>
    </row>
    <row r="53" spans="1:35" x14ac:dyDescent="0.25">
      <c r="A53" t="s">
        <v>134</v>
      </c>
      <c r="C53">
        <v>8.9149999999999991</v>
      </c>
      <c r="D53" t="s">
        <v>245</v>
      </c>
      <c r="E53">
        <v>117</v>
      </c>
      <c r="F53">
        <v>82</v>
      </c>
      <c r="G53">
        <v>52</v>
      </c>
      <c r="H53" t="s">
        <v>235</v>
      </c>
      <c r="I53" t="s">
        <v>234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20</v>
      </c>
      <c r="P53" t="s">
        <v>80</v>
      </c>
      <c r="Q53" t="s">
        <v>134</v>
      </c>
      <c r="R53" s="2">
        <v>8.91</v>
      </c>
      <c r="S53" s="25" t="s">
        <v>234</v>
      </c>
      <c r="T53" s="2">
        <v>1</v>
      </c>
      <c r="U53" s="28" t="s">
        <v>86</v>
      </c>
      <c r="V53" s="36" t="s">
        <v>86</v>
      </c>
      <c r="W53" t="b">
        <f t="shared" si="0"/>
        <v>1</v>
      </c>
      <c r="X53" t="b">
        <f t="shared" si="1"/>
        <v>1</v>
      </c>
    </row>
    <row r="54" spans="1:35" x14ac:dyDescent="0.25">
      <c r="A54" t="s">
        <v>47</v>
      </c>
      <c r="C54">
        <v>8.9489999999999998</v>
      </c>
      <c r="D54" t="s">
        <v>236</v>
      </c>
      <c r="E54">
        <v>112</v>
      </c>
      <c r="F54">
        <v>77</v>
      </c>
      <c r="G54">
        <v>114</v>
      </c>
      <c r="H54" t="s">
        <v>233</v>
      </c>
      <c r="I54" t="s">
        <v>223</v>
      </c>
      <c r="J54">
        <v>2</v>
      </c>
      <c r="K54">
        <v>2</v>
      </c>
      <c r="L54">
        <v>10</v>
      </c>
      <c r="M54">
        <v>20</v>
      </c>
      <c r="N54">
        <v>50</v>
      </c>
      <c r="O54">
        <v>100</v>
      </c>
      <c r="P54" t="s">
        <v>80</v>
      </c>
      <c r="Q54" t="s">
        <v>47</v>
      </c>
      <c r="R54" s="2">
        <v>8.93</v>
      </c>
      <c r="S54" s="25" t="s">
        <v>262</v>
      </c>
      <c r="T54" s="2">
        <v>4</v>
      </c>
      <c r="U54" s="28">
        <v>2.1907999999999999</v>
      </c>
      <c r="V54" s="36">
        <v>0.99982429340000001</v>
      </c>
      <c r="W54" t="b">
        <f t="shared" si="0"/>
        <v>1</v>
      </c>
      <c r="X54" t="b">
        <f t="shared" si="1"/>
        <v>1</v>
      </c>
    </row>
    <row r="55" spans="1:35" x14ac:dyDescent="0.25">
      <c r="A55" t="s">
        <v>48</v>
      </c>
      <c r="C55">
        <v>9.01</v>
      </c>
      <c r="D55" t="s">
        <v>236</v>
      </c>
      <c r="E55">
        <v>131</v>
      </c>
      <c r="F55">
        <v>133</v>
      </c>
      <c r="G55">
        <v>117</v>
      </c>
      <c r="H55" t="s">
        <v>233</v>
      </c>
      <c r="I55" t="s">
        <v>223</v>
      </c>
      <c r="J55">
        <v>2</v>
      </c>
      <c r="K55">
        <v>2</v>
      </c>
      <c r="L55">
        <v>10</v>
      </c>
      <c r="M55">
        <v>20</v>
      </c>
      <c r="N55">
        <v>50</v>
      </c>
      <c r="O55">
        <v>100</v>
      </c>
      <c r="P55" t="s">
        <v>80</v>
      </c>
      <c r="Q55" t="s">
        <v>48</v>
      </c>
      <c r="R55" s="2">
        <v>9.01</v>
      </c>
      <c r="S55" s="25" t="s">
        <v>223</v>
      </c>
      <c r="T55" s="2">
        <v>4</v>
      </c>
      <c r="U55" s="28">
        <v>1.7249000000000001</v>
      </c>
      <c r="V55" s="36">
        <v>0.99992999429999996</v>
      </c>
      <c r="W55" t="b">
        <f t="shared" si="0"/>
        <v>1</v>
      </c>
      <c r="X55" t="b">
        <f t="shared" si="1"/>
        <v>1</v>
      </c>
    </row>
    <row r="56" spans="1:35" x14ac:dyDescent="0.25">
      <c r="A56" t="s">
        <v>49</v>
      </c>
      <c r="C56">
        <v>9.0180000000000007</v>
      </c>
      <c r="D56" t="s">
        <v>236</v>
      </c>
      <c r="E56">
        <v>91</v>
      </c>
      <c r="F56">
        <v>106</v>
      </c>
      <c r="G56">
        <v>51</v>
      </c>
      <c r="H56" t="s">
        <v>233</v>
      </c>
      <c r="I56" t="s">
        <v>223</v>
      </c>
      <c r="J56">
        <v>2</v>
      </c>
      <c r="K56">
        <v>2</v>
      </c>
      <c r="L56">
        <v>10</v>
      </c>
      <c r="M56">
        <v>20</v>
      </c>
      <c r="N56">
        <v>50</v>
      </c>
      <c r="O56">
        <v>100</v>
      </c>
      <c r="P56" t="s">
        <v>80</v>
      </c>
      <c r="Q56" t="s">
        <v>49</v>
      </c>
      <c r="R56" s="2">
        <v>9.02</v>
      </c>
      <c r="S56" s="25" t="s">
        <v>262</v>
      </c>
      <c r="T56" s="2">
        <v>4</v>
      </c>
      <c r="U56" s="28">
        <v>2.2652000000000001</v>
      </c>
      <c r="V56" s="36">
        <v>0.99981247350000002</v>
      </c>
      <c r="W56" t="b">
        <f t="shared" si="0"/>
        <v>1</v>
      </c>
      <c r="X56" t="b">
        <f t="shared" si="1"/>
        <v>1</v>
      </c>
    </row>
    <row r="57" spans="1:35" x14ac:dyDescent="0.25">
      <c r="A57" t="s">
        <v>50</v>
      </c>
      <c r="C57">
        <v>9.125</v>
      </c>
      <c r="D57" t="s">
        <v>231</v>
      </c>
      <c r="E57">
        <v>91</v>
      </c>
      <c r="F57">
        <v>106</v>
      </c>
      <c r="G57">
        <v>105</v>
      </c>
      <c r="H57" t="s">
        <v>233</v>
      </c>
      <c r="I57" t="s">
        <v>223</v>
      </c>
      <c r="J57">
        <v>2</v>
      </c>
      <c r="K57">
        <v>2</v>
      </c>
      <c r="L57">
        <v>10</v>
      </c>
      <c r="M57">
        <v>20</v>
      </c>
      <c r="N57">
        <v>50</v>
      </c>
      <c r="O57">
        <v>100</v>
      </c>
      <c r="P57" t="s">
        <v>80</v>
      </c>
      <c r="Q57" t="s">
        <v>50</v>
      </c>
      <c r="R57" s="2">
        <v>9.1199999999999992</v>
      </c>
      <c r="S57" s="25" t="s">
        <v>262</v>
      </c>
      <c r="T57" s="2">
        <v>4</v>
      </c>
      <c r="U57" s="28">
        <v>1.8136000000000001</v>
      </c>
      <c r="V57" s="36">
        <v>0.99987630230000002</v>
      </c>
      <c r="W57" t="b">
        <f t="shared" si="0"/>
        <v>1</v>
      </c>
      <c r="X57" t="b">
        <f t="shared" si="1"/>
        <v>1</v>
      </c>
    </row>
    <row r="58" spans="1:35" x14ac:dyDescent="0.25">
      <c r="A58" t="s">
        <v>51</v>
      </c>
      <c r="C58">
        <v>9.423</v>
      </c>
      <c r="D58" t="s">
        <v>231</v>
      </c>
      <c r="E58">
        <v>91</v>
      </c>
      <c r="F58">
        <v>106</v>
      </c>
      <c r="G58">
        <v>105</v>
      </c>
      <c r="H58" t="s">
        <v>233</v>
      </c>
      <c r="I58" t="s">
        <v>223</v>
      </c>
      <c r="J58">
        <v>2</v>
      </c>
      <c r="K58">
        <v>2</v>
      </c>
      <c r="L58">
        <v>10</v>
      </c>
      <c r="M58">
        <v>20</v>
      </c>
      <c r="N58">
        <v>50</v>
      </c>
      <c r="O58">
        <v>100</v>
      </c>
      <c r="P58" t="s">
        <v>80</v>
      </c>
      <c r="Q58" t="s">
        <v>51</v>
      </c>
      <c r="R58" s="2">
        <v>9.42</v>
      </c>
      <c r="S58" s="25" t="s">
        <v>262</v>
      </c>
      <c r="T58" s="2">
        <v>4</v>
      </c>
      <c r="U58" s="28">
        <v>1.8179000000000001</v>
      </c>
      <c r="V58" s="36">
        <v>0.99987791039999996</v>
      </c>
      <c r="W58" t="b">
        <f t="shared" si="0"/>
        <v>1</v>
      </c>
      <c r="X58" t="b">
        <f t="shared" si="1"/>
        <v>1</v>
      </c>
    </row>
    <row r="59" spans="1:35" x14ac:dyDescent="0.25">
      <c r="A59" t="s">
        <v>52</v>
      </c>
      <c r="C59">
        <v>9.4390000000000001</v>
      </c>
      <c r="D59" t="s">
        <v>231</v>
      </c>
      <c r="E59">
        <v>104</v>
      </c>
      <c r="F59">
        <v>78</v>
      </c>
      <c r="G59">
        <v>103</v>
      </c>
      <c r="H59" t="s">
        <v>233</v>
      </c>
      <c r="I59" t="s">
        <v>223</v>
      </c>
      <c r="J59">
        <v>2</v>
      </c>
      <c r="K59">
        <v>2</v>
      </c>
      <c r="L59">
        <v>10</v>
      </c>
      <c r="M59">
        <v>20</v>
      </c>
      <c r="N59">
        <v>50</v>
      </c>
      <c r="O59">
        <v>100</v>
      </c>
      <c r="P59" t="s">
        <v>80</v>
      </c>
      <c r="Q59" t="s">
        <v>52</v>
      </c>
      <c r="R59" s="2">
        <v>9.44</v>
      </c>
      <c r="S59" s="25" t="s">
        <v>262</v>
      </c>
      <c r="T59" s="2">
        <v>4</v>
      </c>
      <c r="U59" s="28">
        <v>1.8436999999999999</v>
      </c>
      <c r="V59" s="36">
        <v>0.99986894339999999</v>
      </c>
      <c r="W59" t="b">
        <f t="shared" si="0"/>
        <v>1</v>
      </c>
      <c r="X59" t="b">
        <f t="shared" si="1"/>
        <v>1</v>
      </c>
    </row>
    <row r="60" spans="1:35" x14ac:dyDescent="0.25">
      <c r="A60" t="s">
        <v>53</v>
      </c>
      <c r="C60">
        <v>9.5830000000000002</v>
      </c>
      <c r="D60" t="s">
        <v>231</v>
      </c>
      <c r="E60">
        <v>173</v>
      </c>
      <c r="F60">
        <v>171</v>
      </c>
      <c r="G60">
        <v>175</v>
      </c>
      <c r="H60" t="s">
        <v>246</v>
      </c>
      <c r="I60" t="s">
        <v>223</v>
      </c>
      <c r="J60">
        <v>2</v>
      </c>
      <c r="K60">
        <v>2</v>
      </c>
      <c r="L60">
        <v>10</v>
      </c>
      <c r="M60">
        <v>20</v>
      </c>
      <c r="N60">
        <v>50</v>
      </c>
      <c r="O60">
        <v>100</v>
      </c>
      <c r="P60" t="s">
        <v>80</v>
      </c>
      <c r="Q60" t="s">
        <v>53</v>
      </c>
      <c r="R60" s="2">
        <v>9.57</v>
      </c>
      <c r="S60" s="25" t="s">
        <v>262</v>
      </c>
      <c r="T60" s="2">
        <v>4</v>
      </c>
      <c r="U60" s="28">
        <v>2.9860000000000002</v>
      </c>
      <c r="V60" s="36">
        <v>0.99967894550000003</v>
      </c>
      <c r="W60" t="b">
        <f t="shared" si="0"/>
        <v>1</v>
      </c>
      <c r="X60" t="b">
        <f t="shared" si="1"/>
        <v>1</v>
      </c>
    </row>
    <row r="61" spans="1:35" x14ac:dyDescent="0.25">
      <c r="A61" t="s">
        <v>247</v>
      </c>
      <c r="C61">
        <v>9.7260000000000009</v>
      </c>
      <c r="D61" t="s">
        <v>231</v>
      </c>
      <c r="E61">
        <v>105</v>
      </c>
      <c r="F61">
        <v>120</v>
      </c>
      <c r="G61">
        <v>79</v>
      </c>
      <c r="H61" t="s">
        <v>246</v>
      </c>
      <c r="I61" t="s">
        <v>223</v>
      </c>
      <c r="J61">
        <v>2</v>
      </c>
      <c r="K61">
        <v>2</v>
      </c>
      <c r="L61">
        <v>10</v>
      </c>
      <c r="M61">
        <v>20</v>
      </c>
      <c r="N61">
        <v>50</v>
      </c>
      <c r="O61">
        <v>100</v>
      </c>
      <c r="P61" t="s">
        <v>80</v>
      </c>
      <c r="Q61" t="s">
        <v>54</v>
      </c>
      <c r="R61" s="2">
        <v>9.6999999999999993</v>
      </c>
      <c r="S61" s="25" t="s">
        <v>262</v>
      </c>
      <c r="T61" s="2">
        <v>4</v>
      </c>
      <c r="U61" s="28">
        <v>3.0766</v>
      </c>
      <c r="V61" s="36">
        <v>0.99965976030000003</v>
      </c>
      <c r="W61" t="b">
        <f t="shared" si="0"/>
        <v>1</v>
      </c>
      <c r="X61" t="b">
        <f t="shared" si="1"/>
        <v>1</v>
      </c>
    </row>
    <row r="62" spans="1:35" x14ac:dyDescent="0.25">
      <c r="A62" t="s">
        <v>135</v>
      </c>
      <c r="C62">
        <v>9.8350000000000009</v>
      </c>
      <c r="D62" t="s">
        <v>231</v>
      </c>
      <c r="E62">
        <v>95</v>
      </c>
      <c r="F62">
        <v>174</v>
      </c>
      <c r="G62">
        <v>176</v>
      </c>
      <c r="H62" t="s">
        <v>246</v>
      </c>
      <c r="I62" t="s">
        <v>234</v>
      </c>
      <c r="J62">
        <v>20</v>
      </c>
      <c r="K62">
        <v>20</v>
      </c>
      <c r="L62">
        <v>20</v>
      </c>
      <c r="M62">
        <v>20</v>
      </c>
      <c r="N62">
        <v>20</v>
      </c>
      <c r="O62">
        <v>20</v>
      </c>
      <c r="P62" t="s">
        <v>80</v>
      </c>
      <c r="Q62" t="s">
        <v>135</v>
      </c>
      <c r="R62" s="2">
        <v>9.83</v>
      </c>
      <c r="S62" s="25" t="s">
        <v>234</v>
      </c>
      <c r="T62" s="2">
        <v>1</v>
      </c>
      <c r="U62" s="28" t="s">
        <v>86</v>
      </c>
      <c r="V62" s="36" t="s">
        <v>86</v>
      </c>
      <c r="W62" t="b">
        <f t="shared" si="0"/>
        <v>1</v>
      </c>
      <c r="X62" t="b">
        <f t="shared" si="1"/>
        <v>1</v>
      </c>
    </row>
    <row r="63" spans="1:35" x14ac:dyDescent="0.25">
      <c r="A63" t="s">
        <v>55</v>
      </c>
      <c r="C63">
        <v>9.9359999999999999</v>
      </c>
      <c r="D63" t="s">
        <v>236</v>
      </c>
      <c r="E63">
        <v>77</v>
      </c>
      <c r="F63">
        <v>156</v>
      </c>
      <c r="G63">
        <v>158</v>
      </c>
      <c r="H63" t="s">
        <v>246</v>
      </c>
      <c r="I63" t="s">
        <v>223</v>
      </c>
      <c r="J63">
        <v>2</v>
      </c>
      <c r="K63">
        <v>2</v>
      </c>
      <c r="L63">
        <v>10</v>
      </c>
      <c r="M63">
        <v>20</v>
      </c>
      <c r="N63">
        <v>50</v>
      </c>
      <c r="O63">
        <v>100</v>
      </c>
      <c r="P63" t="s">
        <v>80</v>
      </c>
      <c r="Q63" t="s">
        <v>55</v>
      </c>
      <c r="R63" s="2">
        <v>9.93</v>
      </c>
      <c r="S63" s="25" t="s">
        <v>262</v>
      </c>
      <c r="T63" s="2">
        <v>4</v>
      </c>
      <c r="U63" s="28">
        <v>1.9007000000000001</v>
      </c>
      <c r="V63" s="36">
        <v>0.99986682540000005</v>
      </c>
      <c r="W63" t="b">
        <f t="shared" si="0"/>
        <v>1</v>
      </c>
      <c r="X63" t="b">
        <f t="shared" si="1"/>
        <v>1</v>
      </c>
      <c r="AI63" s="30"/>
    </row>
    <row r="64" spans="1:35" x14ac:dyDescent="0.25">
      <c r="A64" t="s">
        <v>56</v>
      </c>
      <c r="C64">
        <v>9.9440000000000008</v>
      </c>
      <c r="D64" t="s">
        <v>236</v>
      </c>
      <c r="E64">
        <v>83</v>
      </c>
      <c r="F64">
        <v>85</v>
      </c>
      <c r="G64">
        <v>95</v>
      </c>
      <c r="H64" t="s">
        <v>246</v>
      </c>
      <c r="I64" t="s">
        <v>223</v>
      </c>
      <c r="J64">
        <v>2</v>
      </c>
      <c r="K64">
        <v>2</v>
      </c>
      <c r="L64">
        <v>10</v>
      </c>
      <c r="M64">
        <v>20</v>
      </c>
      <c r="N64">
        <v>50</v>
      </c>
      <c r="O64">
        <v>100</v>
      </c>
      <c r="P64" t="s">
        <v>80</v>
      </c>
      <c r="Q64" t="s">
        <v>56</v>
      </c>
      <c r="R64" s="2">
        <v>9.94</v>
      </c>
      <c r="S64" s="25" t="s">
        <v>262</v>
      </c>
      <c r="T64" s="2">
        <v>4</v>
      </c>
      <c r="U64" s="28">
        <v>3.0586000000000002</v>
      </c>
      <c r="V64" s="36">
        <v>0.9996637598</v>
      </c>
      <c r="W64" t="b">
        <f t="shared" si="0"/>
        <v>1</v>
      </c>
      <c r="X64" t="b">
        <f t="shared" si="1"/>
        <v>1</v>
      </c>
    </row>
    <row r="65" spans="1:24" x14ac:dyDescent="0.25">
      <c r="A65" t="s">
        <v>58</v>
      </c>
      <c r="C65">
        <v>9.9689999999999994</v>
      </c>
      <c r="D65" t="s">
        <v>236</v>
      </c>
      <c r="E65">
        <v>75</v>
      </c>
      <c r="F65">
        <v>53</v>
      </c>
      <c r="G65">
        <v>89</v>
      </c>
      <c r="H65" t="s">
        <v>246</v>
      </c>
      <c r="I65" t="s">
        <v>223</v>
      </c>
      <c r="J65">
        <v>2</v>
      </c>
      <c r="K65">
        <v>2</v>
      </c>
      <c r="L65">
        <v>10</v>
      </c>
      <c r="M65">
        <v>20</v>
      </c>
      <c r="N65">
        <v>50</v>
      </c>
      <c r="O65">
        <v>100</v>
      </c>
      <c r="P65" t="s">
        <v>80</v>
      </c>
      <c r="Q65" t="s">
        <v>57</v>
      </c>
      <c r="R65" s="2">
        <v>9.9700000000000006</v>
      </c>
      <c r="S65" s="25" t="s">
        <v>262</v>
      </c>
      <c r="T65" s="2">
        <v>4</v>
      </c>
      <c r="U65" s="28">
        <v>1.635</v>
      </c>
      <c r="V65" s="36">
        <v>0.99989741080000005</v>
      </c>
      <c r="W65" t="b">
        <f t="shared" si="0"/>
        <v>1</v>
      </c>
      <c r="X65" t="b">
        <f t="shared" si="1"/>
        <v>1</v>
      </c>
    </row>
    <row r="66" spans="1:24" x14ac:dyDescent="0.25">
      <c r="A66" t="s">
        <v>57</v>
      </c>
      <c r="C66">
        <v>9.9749999999999996</v>
      </c>
      <c r="D66" t="s">
        <v>236</v>
      </c>
      <c r="E66">
        <v>77</v>
      </c>
      <c r="F66">
        <v>110</v>
      </c>
      <c r="G66">
        <v>61</v>
      </c>
      <c r="H66" t="s">
        <v>246</v>
      </c>
      <c r="I66" t="s">
        <v>223</v>
      </c>
      <c r="J66">
        <v>2</v>
      </c>
      <c r="K66">
        <v>2</v>
      </c>
      <c r="L66">
        <v>10</v>
      </c>
      <c r="M66">
        <v>20</v>
      </c>
      <c r="N66">
        <v>50</v>
      </c>
      <c r="O66">
        <v>100</v>
      </c>
      <c r="P66" t="s">
        <v>80</v>
      </c>
      <c r="Q66" t="s">
        <v>58</v>
      </c>
      <c r="R66" s="2">
        <v>9.98</v>
      </c>
      <c r="S66" s="25" t="s">
        <v>262</v>
      </c>
      <c r="T66" s="2">
        <v>4</v>
      </c>
      <c r="U66" s="28">
        <v>1.554</v>
      </c>
      <c r="V66" s="36">
        <v>0.99990822879999997</v>
      </c>
      <c r="W66" t="b">
        <f t="shared" si="0"/>
        <v>1</v>
      </c>
      <c r="X66" t="b">
        <f t="shared" si="1"/>
        <v>1</v>
      </c>
    </row>
    <row r="67" spans="1:24" x14ac:dyDescent="0.25">
      <c r="A67" t="s">
        <v>59</v>
      </c>
      <c r="C67">
        <v>10.016</v>
      </c>
      <c r="D67" t="s">
        <v>248</v>
      </c>
      <c r="E67">
        <v>91</v>
      </c>
      <c r="F67">
        <v>120</v>
      </c>
      <c r="G67">
        <v>65</v>
      </c>
      <c r="H67" t="s">
        <v>246</v>
      </c>
      <c r="I67" t="s">
        <v>223</v>
      </c>
      <c r="J67">
        <v>2</v>
      </c>
      <c r="K67">
        <v>2</v>
      </c>
      <c r="L67">
        <v>10</v>
      </c>
      <c r="M67">
        <v>20</v>
      </c>
      <c r="N67">
        <v>50</v>
      </c>
      <c r="O67">
        <v>100</v>
      </c>
      <c r="P67" t="s">
        <v>80</v>
      </c>
      <c r="Q67" t="s">
        <v>59</v>
      </c>
      <c r="R67" s="2">
        <v>10.01</v>
      </c>
      <c r="S67" s="25" t="s">
        <v>262</v>
      </c>
      <c r="T67" s="2">
        <v>4</v>
      </c>
      <c r="U67" s="28">
        <v>2.5333000000000001</v>
      </c>
      <c r="V67" s="36">
        <v>0.99976618669999995</v>
      </c>
      <c r="W67" t="b">
        <f t="shared" si="0"/>
        <v>1</v>
      </c>
      <c r="X67" t="b">
        <f t="shared" si="1"/>
        <v>1</v>
      </c>
    </row>
    <row r="68" spans="1:24" x14ac:dyDescent="0.25">
      <c r="A68" t="s">
        <v>60</v>
      </c>
      <c r="C68">
        <v>10.071</v>
      </c>
      <c r="D68" t="s">
        <v>249</v>
      </c>
      <c r="E68">
        <v>91</v>
      </c>
      <c r="F68">
        <v>126</v>
      </c>
      <c r="G68">
        <v>89</v>
      </c>
      <c r="H68" t="s">
        <v>246</v>
      </c>
      <c r="I68" t="s">
        <v>223</v>
      </c>
      <c r="J68">
        <v>2</v>
      </c>
      <c r="K68">
        <v>2</v>
      </c>
      <c r="L68">
        <v>10</v>
      </c>
      <c r="M68">
        <v>20</v>
      </c>
      <c r="N68">
        <v>50</v>
      </c>
      <c r="O68">
        <v>100</v>
      </c>
      <c r="P68" t="s">
        <v>80</v>
      </c>
      <c r="Q68" t="s">
        <v>60</v>
      </c>
      <c r="R68" s="2">
        <v>10.07</v>
      </c>
      <c r="S68" s="25" t="s">
        <v>262</v>
      </c>
      <c r="T68" s="2">
        <v>4</v>
      </c>
      <c r="U68" s="28">
        <v>1.8187</v>
      </c>
      <c r="V68" s="36">
        <v>0.99987495859999997</v>
      </c>
      <c r="W68" t="b">
        <f t="shared" ref="W68:W87" si="2">OR(U68&lt;20,U68="n.a.")</f>
        <v>1</v>
      </c>
      <c r="X68" t="b">
        <f t="shared" ref="X68:X87" si="3">OR(V68&gt;0.99,V68=0)</f>
        <v>1</v>
      </c>
    </row>
    <row r="69" spans="1:24" x14ac:dyDescent="0.25">
      <c r="A69" t="s">
        <v>62</v>
      </c>
      <c r="C69">
        <v>10.154</v>
      </c>
      <c r="D69" t="s">
        <v>236</v>
      </c>
      <c r="E69">
        <v>105</v>
      </c>
      <c r="F69">
        <v>120</v>
      </c>
      <c r="G69">
        <v>119</v>
      </c>
      <c r="H69" t="s">
        <v>246</v>
      </c>
      <c r="I69" t="s">
        <v>223</v>
      </c>
      <c r="J69">
        <v>2</v>
      </c>
      <c r="K69">
        <v>2</v>
      </c>
      <c r="L69">
        <v>10</v>
      </c>
      <c r="M69">
        <v>20</v>
      </c>
      <c r="N69">
        <v>50</v>
      </c>
      <c r="O69">
        <v>100</v>
      </c>
      <c r="P69" t="s">
        <v>80</v>
      </c>
      <c r="Q69" t="s">
        <v>62</v>
      </c>
      <c r="R69" s="2">
        <v>10.14</v>
      </c>
      <c r="S69" s="25" t="s">
        <v>262</v>
      </c>
      <c r="T69" s="2">
        <v>4</v>
      </c>
      <c r="U69" s="28">
        <v>2.6703000000000001</v>
      </c>
      <c r="V69" s="36">
        <v>0.99974112609999999</v>
      </c>
      <c r="W69" t="b">
        <f t="shared" si="2"/>
        <v>1</v>
      </c>
      <c r="X69" t="b">
        <f t="shared" si="3"/>
        <v>1</v>
      </c>
    </row>
    <row r="70" spans="1:24" x14ac:dyDescent="0.25">
      <c r="A70" t="s">
        <v>61</v>
      </c>
      <c r="C70">
        <v>10.167999999999999</v>
      </c>
      <c r="D70" t="s">
        <v>236</v>
      </c>
      <c r="E70">
        <v>91</v>
      </c>
      <c r="F70">
        <v>126</v>
      </c>
      <c r="G70">
        <v>89</v>
      </c>
      <c r="H70" t="s">
        <v>246</v>
      </c>
      <c r="I70" t="s">
        <v>223</v>
      </c>
      <c r="J70">
        <v>2</v>
      </c>
      <c r="K70">
        <v>2</v>
      </c>
      <c r="L70">
        <v>10</v>
      </c>
      <c r="M70">
        <v>20</v>
      </c>
      <c r="N70">
        <v>50</v>
      </c>
      <c r="O70">
        <v>100</v>
      </c>
      <c r="P70" t="s">
        <v>80</v>
      </c>
      <c r="Q70" t="s">
        <v>61</v>
      </c>
      <c r="R70" s="2">
        <v>10.16</v>
      </c>
      <c r="S70" s="25" t="s">
        <v>262</v>
      </c>
      <c r="T70" s="2">
        <v>4</v>
      </c>
      <c r="U70" s="28">
        <v>1.8158000000000001</v>
      </c>
      <c r="V70" s="36">
        <v>0.99987508430000005</v>
      </c>
      <c r="W70" t="b">
        <f t="shared" si="2"/>
        <v>1</v>
      </c>
      <c r="X70" t="b">
        <f t="shared" si="3"/>
        <v>1</v>
      </c>
    </row>
    <row r="71" spans="1:24" x14ac:dyDescent="0.25">
      <c r="A71" t="s">
        <v>63</v>
      </c>
      <c r="C71">
        <v>10.356999999999999</v>
      </c>
      <c r="D71" t="s">
        <v>236</v>
      </c>
      <c r="E71">
        <v>119</v>
      </c>
      <c r="F71">
        <v>91</v>
      </c>
      <c r="G71">
        <v>134</v>
      </c>
      <c r="H71" t="s">
        <v>246</v>
      </c>
      <c r="I71" t="s">
        <v>223</v>
      </c>
      <c r="J71">
        <v>2</v>
      </c>
      <c r="K71">
        <v>2</v>
      </c>
      <c r="L71">
        <v>10</v>
      </c>
      <c r="M71">
        <v>20</v>
      </c>
      <c r="N71">
        <v>50</v>
      </c>
      <c r="O71">
        <v>100</v>
      </c>
      <c r="P71" t="s">
        <v>80</v>
      </c>
      <c r="Q71" t="s">
        <v>63</v>
      </c>
      <c r="R71" s="2">
        <v>10.36</v>
      </c>
      <c r="S71" s="25" t="s">
        <v>223</v>
      </c>
      <c r="T71" s="2">
        <v>4</v>
      </c>
      <c r="U71" s="28">
        <v>2.2082999999999999</v>
      </c>
      <c r="V71" s="36">
        <v>0.99988384249999995</v>
      </c>
      <c r="W71" t="b">
        <f t="shared" si="2"/>
        <v>1</v>
      </c>
      <c r="X71" t="b">
        <f t="shared" si="3"/>
        <v>1</v>
      </c>
    </row>
    <row r="72" spans="1:24" x14ac:dyDescent="0.25">
      <c r="A72" t="s">
        <v>64</v>
      </c>
      <c r="C72">
        <v>10.381</v>
      </c>
      <c r="D72" t="s">
        <v>250</v>
      </c>
      <c r="E72">
        <v>167</v>
      </c>
      <c r="F72">
        <v>130</v>
      </c>
      <c r="G72">
        <v>132</v>
      </c>
      <c r="H72" t="s">
        <v>246</v>
      </c>
      <c r="I72" t="s">
        <v>223</v>
      </c>
      <c r="J72">
        <v>2</v>
      </c>
      <c r="K72">
        <v>2</v>
      </c>
      <c r="L72">
        <v>10</v>
      </c>
      <c r="M72">
        <v>20</v>
      </c>
      <c r="N72">
        <v>50</v>
      </c>
      <c r="O72">
        <v>100</v>
      </c>
      <c r="P72" t="s">
        <v>80</v>
      </c>
      <c r="Q72" t="s">
        <v>64</v>
      </c>
      <c r="R72" s="2">
        <v>10.39</v>
      </c>
      <c r="S72" s="25" t="s">
        <v>223</v>
      </c>
      <c r="T72" s="2">
        <v>4</v>
      </c>
      <c r="U72" s="28">
        <v>2.3163999999999998</v>
      </c>
      <c r="V72" s="36">
        <v>0.99988568730000005</v>
      </c>
      <c r="W72" t="b">
        <f t="shared" si="2"/>
        <v>1</v>
      </c>
      <c r="X72" t="b">
        <f t="shared" si="3"/>
        <v>1</v>
      </c>
    </row>
    <row r="73" spans="1:24" x14ac:dyDescent="0.25">
      <c r="A73" t="s">
        <v>65</v>
      </c>
      <c r="C73">
        <v>10.411</v>
      </c>
      <c r="D73" t="s">
        <v>250</v>
      </c>
      <c r="E73">
        <v>105</v>
      </c>
      <c r="F73">
        <v>120</v>
      </c>
      <c r="G73">
        <v>77</v>
      </c>
      <c r="H73" t="s">
        <v>246</v>
      </c>
      <c r="I73" t="s">
        <v>223</v>
      </c>
      <c r="J73">
        <v>2</v>
      </c>
      <c r="K73">
        <v>2</v>
      </c>
      <c r="L73">
        <v>10</v>
      </c>
      <c r="M73">
        <v>20</v>
      </c>
      <c r="N73">
        <v>50</v>
      </c>
      <c r="O73">
        <v>100</v>
      </c>
      <c r="P73" t="s">
        <v>80</v>
      </c>
      <c r="Q73" t="s">
        <v>65</v>
      </c>
      <c r="R73" s="2">
        <v>10.41</v>
      </c>
      <c r="S73" s="25" t="s">
        <v>262</v>
      </c>
      <c r="T73" s="2">
        <v>4</v>
      </c>
      <c r="U73" s="28">
        <v>1.9319999999999999</v>
      </c>
      <c r="V73" s="36">
        <v>0.99985952440000003</v>
      </c>
      <c r="W73" t="b">
        <f t="shared" si="2"/>
        <v>1</v>
      </c>
      <c r="X73" t="b">
        <f t="shared" si="3"/>
        <v>1</v>
      </c>
    </row>
    <row r="74" spans="1:24" x14ac:dyDescent="0.25">
      <c r="A74" t="s">
        <v>66</v>
      </c>
      <c r="C74">
        <v>10.521000000000001</v>
      </c>
      <c r="D74" t="s">
        <v>251</v>
      </c>
      <c r="E74">
        <v>105</v>
      </c>
      <c r="F74">
        <v>134</v>
      </c>
      <c r="G74">
        <v>91</v>
      </c>
      <c r="H74" t="s">
        <v>246</v>
      </c>
      <c r="I74" t="s">
        <v>223</v>
      </c>
      <c r="J74">
        <v>2</v>
      </c>
      <c r="K74">
        <v>2</v>
      </c>
      <c r="L74">
        <v>10</v>
      </c>
      <c r="M74">
        <v>20</v>
      </c>
      <c r="N74">
        <v>50</v>
      </c>
      <c r="O74">
        <v>100</v>
      </c>
      <c r="P74" t="s">
        <v>80</v>
      </c>
      <c r="Q74" t="s">
        <v>66</v>
      </c>
      <c r="R74" s="2">
        <v>10.52</v>
      </c>
      <c r="S74" s="25" t="s">
        <v>262</v>
      </c>
      <c r="T74" s="2">
        <v>4</v>
      </c>
      <c r="U74" s="28">
        <v>2.4973999999999998</v>
      </c>
      <c r="V74" s="36">
        <v>0.99977284050000004</v>
      </c>
      <c r="W74" t="b">
        <f t="shared" si="2"/>
        <v>1</v>
      </c>
      <c r="X74" t="b">
        <f t="shared" si="3"/>
        <v>1</v>
      </c>
    </row>
    <row r="75" spans="1:24" x14ac:dyDescent="0.25">
      <c r="A75" t="s">
        <v>67</v>
      </c>
      <c r="C75">
        <v>10.603</v>
      </c>
      <c r="D75" t="s">
        <v>236</v>
      </c>
      <c r="E75">
        <v>146</v>
      </c>
      <c r="F75">
        <v>148</v>
      </c>
      <c r="G75">
        <v>111</v>
      </c>
      <c r="H75" t="s">
        <v>246</v>
      </c>
      <c r="I75" t="s">
        <v>223</v>
      </c>
      <c r="J75">
        <v>2</v>
      </c>
      <c r="K75">
        <v>2</v>
      </c>
      <c r="L75">
        <v>10</v>
      </c>
      <c r="M75">
        <v>20</v>
      </c>
      <c r="N75">
        <v>50</v>
      </c>
      <c r="O75">
        <v>100</v>
      </c>
      <c r="P75" t="s">
        <v>80</v>
      </c>
      <c r="Q75" t="s">
        <v>67</v>
      </c>
      <c r="R75" s="2">
        <v>10.6</v>
      </c>
      <c r="S75" s="25" t="s">
        <v>262</v>
      </c>
      <c r="T75" s="2">
        <v>4</v>
      </c>
      <c r="U75" s="28">
        <v>1.8453999999999999</v>
      </c>
      <c r="V75" s="36">
        <v>0.99986925569999996</v>
      </c>
      <c r="W75" t="b">
        <f t="shared" si="2"/>
        <v>1</v>
      </c>
      <c r="X75" t="b">
        <f t="shared" si="3"/>
        <v>1</v>
      </c>
    </row>
    <row r="76" spans="1:24" x14ac:dyDescent="0.25">
      <c r="A76" t="s">
        <v>252</v>
      </c>
      <c r="C76">
        <v>10.631</v>
      </c>
      <c r="D76" t="s">
        <v>236</v>
      </c>
      <c r="E76">
        <v>119</v>
      </c>
      <c r="F76">
        <v>91</v>
      </c>
      <c r="G76">
        <v>134</v>
      </c>
      <c r="H76" t="s">
        <v>246</v>
      </c>
      <c r="I76" t="s">
        <v>223</v>
      </c>
      <c r="J76">
        <v>2</v>
      </c>
      <c r="K76">
        <v>2</v>
      </c>
      <c r="L76">
        <v>10</v>
      </c>
      <c r="M76">
        <v>20</v>
      </c>
      <c r="N76">
        <v>50</v>
      </c>
      <c r="O76">
        <v>100</v>
      </c>
      <c r="P76" t="s">
        <v>80</v>
      </c>
      <c r="Q76" t="s">
        <v>68</v>
      </c>
      <c r="R76" s="2">
        <v>10.63</v>
      </c>
      <c r="S76" s="25" t="s">
        <v>262</v>
      </c>
      <c r="T76" s="2">
        <v>4</v>
      </c>
      <c r="U76" s="28">
        <v>2.2890000000000001</v>
      </c>
      <c r="V76" s="36">
        <v>0.99980721459999999</v>
      </c>
      <c r="W76" t="b">
        <f t="shared" si="2"/>
        <v>1</v>
      </c>
      <c r="X76" t="b">
        <f t="shared" si="3"/>
        <v>1</v>
      </c>
    </row>
    <row r="77" spans="1:24" x14ac:dyDescent="0.25">
      <c r="A77" t="s">
        <v>136</v>
      </c>
      <c r="C77">
        <v>10.656000000000001</v>
      </c>
      <c r="D77" t="s">
        <v>253</v>
      </c>
      <c r="E77">
        <v>152</v>
      </c>
      <c r="F77">
        <v>150</v>
      </c>
      <c r="H77" t="s">
        <v>235</v>
      </c>
      <c r="I77" t="s">
        <v>234</v>
      </c>
      <c r="J77">
        <v>20</v>
      </c>
      <c r="K77">
        <v>20</v>
      </c>
      <c r="L77">
        <v>20</v>
      </c>
      <c r="M77">
        <v>20</v>
      </c>
      <c r="N77">
        <v>20</v>
      </c>
      <c r="O77">
        <v>20</v>
      </c>
      <c r="P77" t="s">
        <v>80</v>
      </c>
      <c r="Q77" t="s">
        <v>136</v>
      </c>
      <c r="R77" s="2">
        <v>10.66</v>
      </c>
      <c r="S77" s="25" t="s">
        <v>234</v>
      </c>
      <c r="T77" s="2">
        <v>1</v>
      </c>
      <c r="U77" s="28" t="s">
        <v>86</v>
      </c>
      <c r="V77" s="36" t="s">
        <v>86</v>
      </c>
      <c r="W77" t="b">
        <f t="shared" si="2"/>
        <v>1</v>
      </c>
      <c r="X77" t="b">
        <f t="shared" si="3"/>
        <v>1</v>
      </c>
    </row>
    <row r="78" spans="1:24" x14ac:dyDescent="0.25">
      <c r="A78" t="s">
        <v>69</v>
      </c>
      <c r="C78">
        <v>10.679</v>
      </c>
      <c r="D78" t="s">
        <v>236</v>
      </c>
      <c r="E78">
        <v>146</v>
      </c>
      <c r="F78">
        <v>148</v>
      </c>
      <c r="G78">
        <v>111</v>
      </c>
      <c r="H78" t="s">
        <v>246</v>
      </c>
      <c r="I78" t="s">
        <v>223</v>
      </c>
      <c r="J78">
        <v>2</v>
      </c>
      <c r="K78">
        <v>2</v>
      </c>
      <c r="L78">
        <v>10</v>
      </c>
      <c r="M78">
        <v>20</v>
      </c>
      <c r="N78">
        <v>50</v>
      </c>
      <c r="O78">
        <v>100</v>
      </c>
      <c r="P78" t="s">
        <v>80</v>
      </c>
      <c r="Q78" t="s">
        <v>69</v>
      </c>
      <c r="R78" s="2">
        <v>10.67</v>
      </c>
      <c r="S78" s="25" t="s">
        <v>262</v>
      </c>
      <c r="T78" s="2">
        <v>4</v>
      </c>
      <c r="U78" s="28">
        <v>2.3054999999999999</v>
      </c>
      <c r="V78" s="36">
        <v>0.99979278049999998</v>
      </c>
      <c r="W78" t="b">
        <f t="shared" si="2"/>
        <v>1</v>
      </c>
      <c r="X78" t="b">
        <f t="shared" si="3"/>
        <v>1</v>
      </c>
    </row>
    <row r="79" spans="1:24" x14ac:dyDescent="0.25">
      <c r="A79" t="s">
        <v>71</v>
      </c>
      <c r="C79">
        <v>10.9</v>
      </c>
      <c r="D79" t="s">
        <v>236</v>
      </c>
      <c r="E79">
        <v>91</v>
      </c>
      <c r="F79">
        <v>92</v>
      </c>
      <c r="G79">
        <v>134</v>
      </c>
      <c r="H79" t="s">
        <v>246</v>
      </c>
      <c r="I79" t="s">
        <v>223</v>
      </c>
      <c r="J79">
        <v>2</v>
      </c>
      <c r="K79">
        <v>2</v>
      </c>
      <c r="L79">
        <v>10</v>
      </c>
      <c r="M79">
        <v>20</v>
      </c>
      <c r="N79">
        <v>50</v>
      </c>
      <c r="O79">
        <v>100</v>
      </c>
      <c r="P79" t="s">
        <v>80</v>
      </c>
      <c r="Q79" t="s">
        <v>71</v>
      </c>
      <c r="R79" s="2">
        <v>10.91</v>
      </c>
      <c r="S79" s="25" t="s">
        <v>223</v>
      </c>
      <c r="T79" s="2">
        <v>4</v>
      </c>
      <c r="U79" s="28">
        <v>2.2238000000000002</v>
      </c>
      <c r="V79" s="36">
        <v>0.99988364529999996</v>
      </c>
      <c r="W79" t="b">
        <f t="shared" si="2"/>
        <v>1</v>
      </c>
      <c r="X79" t="b">
        <f t="shared" si="3"/>
        <v>1</v>
      </c>
    </row>
    <row r="80" spans="1:24" x14ac:dyDescent="0.25">
      <c r="A80" t="s">
        <v>70</v>
      </c>
      <c r="C80">
        <v>10.914</v>
      </c>
      <c r="D80" t="s">
        <v>236</v>
      </c>
      <c r="E80">
        <v>146</v>
      </c>
      <c r="F80">
        <v>148</v>
      </c>
      <c r="G80">
        <v>111</v>
      </c>
      <c r="H80" t="s">
        <v>246</v>
      </c>
      <c r="I80" t="s">
        <v>223</v>
      </c>
      <c r="J80">
        <v>2</v>
      </c>
      <c r="K80">
        <v>2</v>
      </c>
      <c r="L80">
        <v>10</v>
      </c>
      <c r="M80">
        <v>20</v>
      </c>
      <c r="N80">
        <v>50</v>
      </c>
      <c r="O80">
        <v>100</v>
      </c>
      <c r="P80" t="s">
        <v>80</v>
      </c>
      <c r="Q80" t="s">
        <v>70</v>
      </c>
      <c r="R80" s="2">
        <v>10.91</v>
      </c>
      <c r="S80" s="25" t="s">
        <v>262</v>
      </c>
      <c r="T80" s="2">
        <v>4</v>
      </c>
      <c r="U80" s="28">
        <v>1.9228000000000001</v>
      </c>
      <c r="V80" s="36">
        <v>0.99985776410000005</v>
      </c>
      <c r="W80" t="b">
        <f t="shared" si="2"/>
        <v>1</v>
      </c>
      <c r="X80" t="b">
        <f t="shared" si="3"/>
        <v>1</v>
      </c>
    </row>
    <row r="81" spans="1:24" x14ac:dyDescent="0.25">
      <c r="A81" t="s">
        <v>72</v>
      </c>
      <c r="C81">
        <v>11.093</v>
      </c>
      <c r="D81" t="s">
        <v>236</v>
      </c>
      <c r="E81">
        <v>117</v>
      </c>
      <c r="F81">
        <v>119</v>
      </c>
      <c r="G81">
        <v>201</v>
      </c>
      <c r="H81" t="s">
        <v>246</v>
      </c>
      <c r="I81" t="s">
        <v>223</v>
      </c>
      <c r="J81">
        <v>2</v>
      </c>
      <c r="K81">
        <v>2</v>
      </c>
      <c r="L81">
        <v>10</v>
      </c>
      <c r="M81">
        <v>20</v>
      </c>
      <c r="N81">
        <v>50</v>
      </c>
      <c r="O81">
        <v>100</v>
      </c>
      <c r="P81" t="s">
        <v>80</v>
      </c>
      <c r="Q81" t="s">
        <v>72</v>
      </c>
      <c r="R81" s="2">
        <v>11.1</v>
      </c>
      <c r="S81" s="25" t="s">
        <v>223</v>
      </c>
      <c r="T81" s="2">
        <v>4</v>
      </c>
      <c r="U81" s="28">
        <v>1.7918000000000001</v>
      </c>
      <c r="V81" s="36">
        <v>0.99992795209999996</v>
      </c>
      <c r="W81" t="b">
        <f t="shared" si="2"/>
        <v>1</v>
      </c>
      <c r="X81" t="b">
        <f t="shared" si="3"/>
        <v>1</v>
      </c>
    </row>
    <row r="82" spans="1:24" x14ac:dyDescent="0.25">
      <c r="A82" t="s">
        <v>73</v>
      </c>
      <c r="C82">
        <v>11.446999999999999</v>
      </c>
      <c r="D82" t="s">
        <v>236</v>
      </c>
      <c r="E82">
        <v>157</v>
      </c>
      <c r="F82">
        <v>155</v>
      </c>
      <c r="G82">
        <v>75</v>
      </c>
      <c r="H82" t="s">
        <v>246</v>
      </c>
      <c r="I82" t="s">
        <v>223</v>
      </c>
      <c r="J82">
        <v>2</v>
      </c>
      <c r="K82">
        <v>2</v>
      </c>
      <c r="L82">
        <v>10</v>
      </c>
      <c r="M82">
        <v>20</v>
      </c>
      <c r="N82">
        <v>50</v>
      </c>
      <c r="O82">
        <v>100</v>
      </c>
      <c r="P82" t="s">
        <v>80</v>
      </c>
      <c r="Q82" t="s">
        <v>73</v>
      </c>
      <c r="R82" s="2">
        <v>11.44</v>
      </c>
      <c r="S82" s="25" t="s">
        <v>223</v>
      </c>
      <c r="T82" s="2">
        <v>4</v>
      </c>
      <c r="U82" s="28">
        <v>1.8935</v>
      </c>
      <c r="V82" s="36">
        <v>0.99991695609999998</v>
      </c>
      <c r="W82" t="b">
        <f t="shared" si="2"/>
        <v>1</v>
      </c>
      <c r="X82" t="b">
        <f t="shared" si="3"/>
        <v>1</v>
      </c>
    </row>
    <row r="83" spans="1:24" x14ac:dyDescent="0.25">
      <c r="A83" t="s">
        <v>74</v>
      </c>
      <c r="C83">
        <v>11.566000000000001</v>
      </c>
      <c r="D83" t="s">
        <v>236</v>
      </c>
      <c r="E83">
        <v>77</v>
      </c>
      <c r="F83">
        <v>51</v>
      </c>
      <c r="G83">
        <v>123</v>
      </c>
      <c r="H83" t="s">
        <v>246</v>
      </c>
      <c r="I83" t="s">
        <v>223</v>
      </c>
      <c r="J83">
        <v>2</v>
      </c>
      <c r="K83">
        <v>2</v>
      </c>
      <c r="L83">
        <v>10</v>
      </c>
      <c r="M83">
        <v>20</v>
      </c>
      <c r="N83">
        <v>50</v>
      </c>
      <c r="O83">
        <v>100</v>
      </c>
      <c r="P83" t="s">
        <v>80</v>
      </c>
      <c r="Q83" t="s">
        <v>74</v>
      </c>
      <c r="R83" s="2">
        <v>11.57</v>
      </c>
      <c r="S83" s="25" t="s">
        <v>223</v>
      </c>
      <c r="T83" s="2">
        <v>4</v>
      </c>
      <c r="U83" s="28">
        <v>0.7762</v>
      </c>
      <c r="V83" s="36">
        <v>0.99998598429999996</v>
      </c>
      <c r="W83" t="b">
        <f t="shared" si="2"/>
        <v>1</v>
      </c>
      <c r="X83" t="b">
        <f t="shared" si="3"/>
        <v>1</v>
      </c>
    </row>
    <row r="84" spans="1:24" x14ac:dyDescent="0.25">
      <c r="A84" t="s">
        <v>75</v>
      </c>
      <c r="C84">
        <v>11.965999999999999</v>
      </c>
      <c r="D84" t="s">
        <v>236</v>
      </c>
      <c r="E84">
        <v>180</v>
      </c>
      <c r="F84">
        <v>182</v>
      </c>
      <c r="G84">
        <v>145</v>
      </c>
      <c r="H84" t="s">
        <v>246</v>
      </c>
      <c r="I84" t="s">
        <v>223</v>
      </c>
      <c r="J84">
        <v>2</v>
      </c>
      <c r="K84">
        <v>2</v>
      </c>
      <c r="L84">
        <v>10</v>
      </c>
      <c r="M84">
        <v>20</v>
      </c>
      <c r="N84">
        <v>50</v>
      </c>
      <c r="O84">
        <v>100</v>
      </c>
      <c r="P84" t="s">
        <v>80</v>
      </c>
      <c r="Q84" t="s">
        <v>75</v>
      </c>
      <c r="R84" s="2">
        <v>11.97</v>
      </c>
      <c r="S84" s="25" t="s">
        <v>262</v>
      </c>
      <c r="T84" s="2">
        <v>4</v>
      </c>
      <c r="U84" s="28">
        <v>1.7281</v>
      </c>
      <c r="V84" s="36">
        <v>0.99988885019999996</v>
      </c>
      <c r="W84" t="b">
        <f t="shared" si="2"/>
        <v>1</v>
      </c>
      <c r="X84" t="b">
        <f t="shared" si="3"/>
        <v>1</v>
      </c>
    </row>
    <row r="85" spans="1:24" x14ac:dyDescent="0.25">
      <c r="A85" t="s">
        <v>76</v>
      </c>
      <c r="C85">
        <v>12.066000000000001</v>
      </c>
      <c r="D85" t="s">
        <v>236</v>
      </c>
      <c r="E85">
        <v>225</v>
      </c>
      <c r="F85">
        <v>227</v>
      </c>
      <c r="G85">
        <v>223</v>
      </c>
      <c r="H85" t="s">
        <v>246</v>
      </c>
      <c r="I85" t="s">
        <v>223</v>
      </c>
      <c r="J85">
        <v>2</v>
      </c>
      <c r="K85">
        <v>2</v>
      </c>
      <c r="L85">
        <v>10</v>
      </c>
      <c r="M85">
        <v>20</v>
      </c>
      <c r="N85">
        <v>50</v>
      </c>
      <c r="O85">
        <v>100</v>
      </c>
      <c r="P85" t="s">
        <v>80</v>
      </c>
      <c r="Q85" t="s">
        <v>76</v>
      </c>
      <c r="R85" s="2">
        <v>12.06</v>
      </c>
      <c r="S85" s="25" t="s">
        <v>262</v>
      </c>
      <c r="T85" s="2">
        <v>4</v>
      </c>
      <c r="U85" s="28">
        <v>4.4217000000000004</v>
      </c>
      <c r="V85" s="36">
        <v>0.99931522880000001</v>
      </c>
      <c r="W85" t="b">
        <f t="shared" si="2"/>
        <v>1</v>
      </c>
      <c r="X85" t="b">
        <f t="shared" si="3"/>
        <v>1</v>
      </c>
    </row>
    <row r="86" spans="1:24" x14ac:dyDescent="0.25">
      <c r="A86" t="s">
        <v>77</v>
      </c>
      <c r="C86">
        <v>12.153</v>
      </c>
      <c r="D86" t="s">
        <v>236</v>
      </c>
      <c r="E86">
        <v>128</v>
      </c>
      <c r="F86">
        <v>127</v>
      </c>
      <c r="G86">
        <v>129</v>
      </c>
      <c r="H86" t="s">
        <v>246</v>
      </c>
      <c r="I86" t="s">
        <v>223</v>
      </c>
      <c r="J86">
        <v>2</v>
      </c>
      <c r="K86">
        <v>2</v>
      </c>
      <c r="L86">
        <v>10</v>
      </c>
      <c r="M86">
        <v>20</v>
      </c>
      <c r="N86">
        <v>50</v>
      </c>
      <c r="O86">
        <v>100</v>
      </c>
      <c r="P86" t="s">
        <v>80</v>
      </c>
      <c r="Q86" t="s">
        <v>77</v>
      </c>
      <c r="R86" s="2">
        <v>12.14</v>
      </c>
      <c r="S86" s="25" t="s">
        <v>262</v>
      </c>
      <c r="T86" s="2">
        <v>4</v>
      </c>
      <c r="U86" s="28">
        <v>2.1432000000000002</v>
      </c>
      <c r="V86" s="36">
        <v>0.99983188440000004</v>
      </c>
      <c r="W86" t="b">
        <f t="shared" si="2"/>
        <v>1</v>
      </c>
      <c r="X86" t="b">
        <f t="shared" si="3"/>
        <v>1</v>
      </c>
    </row>
    <row r="87" spans="1:24" x14ac:dyDescent="0.25">
      <c r="A87" t="s">
        <v>78</v>
      </c>
      <c r="C87">
        <v>12.273</v>
      </c>
      <c r="D87" t="s">
        <v>236</v>
      </c>
      <c r="E87">
        <v>180</v>
      </c>
      <c r="F87">
        <v>182</v>
      </c>
      <c r="G87">
        <v>145</v>
      </c>
      <c r="H87" t="s">
        <v>246</v>
      </c>
      <c r="I87" t="s">
        <v>223</v>
      </c>
      <c r="J87">
        <v>2</v>
      </c>
      <c r="K87">
        <v>2</v>
      </c>
      <c r="L87">
        <v>10</v>
      </c>
      <c r="M87">
        <v>20</v>
      </c>
      <c r="N87">
        <v>50</v>
      </c>
      <c r="O87">
        <v>100</v>
      </c>
      <c r="P87" t="s">
        <v>80</v>
      </c>
      <c r="Q87" t="s">
        <v>78</v>
      </c>
      <c r="R87" s="2">
        <v>12.28</v>
      </c>
      <c r="S87" s="25" t="s">
        <v>262</v>
      </c>
      <c r="T87" s="2">
        <v>4</v>
      </c>
      <c r="U87" s="28">
        <v>1.4510000000000001</v>
      </c>
      <c r="V87" s="36">
        <v>0.99992026980000004</v>
      </c>
      <c r="W87" t="b">
        <f t="shared" si="2"/>
        <v>1</v>
      </c>
      <c r="X87" t="b">
        <f t="shared" si="3"/>
        <v>1</v>
      </c>
    </row>
  </sheetData>
  <conditionalFormatting sqref="W1 W2:X1048576">
    <cfRule type="cellIs" dxfId="3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G20" sqref="G2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110</v>
      </c>
      <c r="M1" t="s">
        <v>111</v>
      </c>
      <c r="N1" t="s">
        <v>112</v>
      </c>
      <c r="O1" t="s">
        <v>112</v>
      </c>
      <c r="P1" t="s">
        <v>112</v>
      </c>
      <c r="Q1" t="s">
        <v>113</v>
      </c>
      <c r="R1" t="s">
        <v>114</v>
      </c>
      <c r="S1" t="s">
        <v>114</v>
      </c>
      <c r="T1" t="s">
        <v>114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115</v>
      </c>
      <c r="M2" t="s">
        <v>115</v>
      </c>
      <c r="N2" t="s">
        <v>116</v>
      </c>
      <c r="O2" t="s">
        <v>117</v>
      </c>
      <c r="P2" t="s">
        <v>118</v>
      </c>
      <c r="Q2" t="s">
        <v>115</v>
      </c>
      <c r="R2" t="s">
        <v>116</v>
      </c>
      <c r="S2" t="s">
        <v>117</v>
      </c>
      <c r="T2" t="s">
        <v>118</v>
      </c>
    </row>
    <row r="3" spans="1:20" x14ac:dyDescent="0.25">
      <c r="A3" t="s">
        <v>81</v>
      </c>
      <c r="B3" t="s">
        <v>99</v>
      </c>
      <c r="C3" t="s">
        <v>106</v>
      </c>
      <c r="D3" t="s">
        <v>105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67" si="0">OR(J4&lt;0.5*A4,J4="n.a.",J4&gt;9)</f>
        <v>1</v>
      </c>
      <c r="C4" t="b">
        <f t="shared" ref="C4:C67" si="1">K4="Not confirmed"</f>
        <v>1</v>
      </c>
      <c r="D4" t="b">
        <f>AND(B4=FALSE,C4=FALSE)</f>
        <v>0</v>
      </c>
      <c r="F4" t="s">
        <v>1</v>
      </c>
      <c r="G4">
        <v>1.47</v>
      </c>
      <c r="H4">
        <v>253</v>
      </c>
      <c r="I4">
        <v>0.01</v>
      </c>
      <c r="J4">
        <v>7.8E-2</v>
      </c>
      <c r="K4" t="s">
        <v>258</v>
      </c>
      <c r="L4">
        <v>50</v>
      </c>
      <c r="M4">
        <v>52</v>
      </c>
      <c r="N4">
        <v>32.549999999999997</v>
      </c>
      <c r="O4" t="s">
        <v>86</v>
      </c>
      <c r="P4" t="s">
        <v>258</v>
      </c>
      <c r="Q4">
        <v>49</v>
      </c>
      <c r="R4">
        <v>12.24</v>
      </c>
      <c r="S4" t="s">
        <v>86</v>
      </c>
      <c r="T4" t="s">
        <v>258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>
        <v>1.54</v>
      </c>
      <c r="H5">
        <v>72</v>
      </c>
      <c r="I5">
        <v>0</v>
      </c>
      <c r="J5">
        <v>1.4999999999999999E-2</v>
      </c>
      <c r="K5" t="s">
        <v>258</v>
      </c>
      <c r="L5">
        <v>62</v>
      </c>
      <c r="M5">
        <v>64</v>
      </c>
      <c r="N5">
        <v>32.299999999999997</v>
      </c>
      <c r="O5" t="s">
        <v>86</v>
      </c>
      <c r="P5" t="s">
        <v>258</v>
      </c>
      <c r="Q5">
        <v>61</v>
      </c>
      <c r="R5">
        <v>8.36</v>
      </c>
      <c r="S5" t="s">
        <v>86</v>
      </c>
      <c r="T5" t="s">
        <v>258</v>
      </c>
    </row>
    <row r="6" spans="1:20" x14ac:dyDescent="0.25">
      <c r="A6">
        <v>2</v>
      </c>
      <c r="B6" t="b">
        <f t="shared" si="0"/>
        <v>1</v>
      </c>
      <c r="C6" t="b">
        <f t="shared" si="1"/>
        <v>1</v>
      </c>
      <c r="D6" t="b">
        <f t="shared" si="2"/>
        <v>0</v>
      </c>
      <c r="F6" t="s">
        <v>3</v>
      </c>
      <c r="G6">
        <v>1.83</v>
      </c>
      <c r="H6">
        <v>522</v>
      </c>
      <c r="I6">
        <v>0.03</v>
      </c>
      <c r="J6">
        <v>7.3999999999999996E-2</v>
      </c>
      <c r="K6" t="s">
        <v>258</v>
      </c>
      <c r="L6">
        <v>94</v>
      </c>
      <c r="M6">
        <v>96</v>
      </c>
      <c r="N6">
        <v>97.67</v>
      </c>
      <c r="O6">
        <v>120.4</v>
      </c>
      <c r="P6" t="s">
        <v>94</v>
      </c>
      <c r="Q6">
        <v>93</v>
      </c>
      <c r="R6">
        <v>19.73</v>
      </c>
      <c r="S6" t="s">
        <v>86</v>
      </c>
      <c r="T6" t="s">
        <v>258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258</v>
      </c>
      <c r="L7">
        <v>64</v>
      </c>
      <c r="M7">
        <v>66</v>
      </c>
      <c r="N7">
        <v>30.04</v>
      </c>
      <c r="O7" t="s">
        <v>86</v>
      </c>
      <c r="P7" t="s">
        <v>258</v>
      </c>
      <c r="Q7">
        <v>49</v>
      </c>
      <c r="R7">
        <v>24.03</v>
      </c>
      <c r="S7" t="s">
        <v>86</v>
      </c>
      <c r="T7" t="s">
        <v>258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>
        <v>2.19</v>
      </c>
      <c r="H8">
        <v>34</v>
      </c>
      <c r="I8">
        <v>0</v>
      </c>
      <c r="J8">
        <v>6.0000000000000001E-3</v>
      </c>
      <c r="K8" t="s">
        <v>258</v>
      </c>
      <c r="L8">
        <v>101</v>
      </c>
      <c r="M8">
        <v>103</v>
      </c>
      <c r="N8">
        <v>65.92</v>
      </c>
      <c r="O8" t="s">
        <v>86</v>
      </c>
      <c r="P8" t="s">
        <v>258</v>
      </c>
      <c r="Q8">
        <v>105</v>
      </c>
      <c r="R8">
        <v>9.19</v>
      </c>
      <c r="S8" t="s">
        <v>86</v>
      </c>
      <c r="T8" t="s">
        <v>258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258</v>
      </c>
      <c r="L9">
        <v>59</v>
      </c>
      <c r="M9">
        <v>74</v>
      </c>
      <c r="N9">
        <v>70.55</v>
      </c>
      <c r="O9" t="s">
        <v>86</v>
      </c>
      <c r="P9" t="s">
        <v>258</v>
      </c>
      <c r="Q9">
        <v>45</v>
      </c>
      <c r="R9">
        <v>71.83</v>
      </c>
      <c r="S9" t="s">
        <v>86</v>
      </c>
      <c r="T9" t="s">
        <v>258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2.75</v>
      </c>
      <c r="H10">
        <v>53</v>
      </c>
      <c r="I10">
        <v>0</v>
      </c>
      <c r="J10">
        <v>1.0999999999999999E-2</v>
      </c>
      <c r="K10" t="s">
        <v>258</v>
      </c>
      <c r="L10">
        <v>61</v>
      </c>
      <c r="M10">
        <v>96</v>
      </c>
      <c r="N10">
        <v>80.099999999999994</v>
      </c>
      <c r="O10" t="s">
        <v>86</v>
      </c>
      <c r="P10" t="s">
        <v>258</v>
      </c>
      <c r="Q10">
        <v>98</v>
      </c>
      <c r="R10">
        <v>50.3</v>
      </c>
      <c r="S10" t="s">
        <v>86</v>
      </c>
      <c r="T10" t="s">
        <v>258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258</v>
      </c>
      <c r="L11">
        <v>43</v>
      </c>
      <c r="M11">
        <v>58</v>
      </c>
      <c r="N11">
        <v>34.36</v>
      </c>
      <c r="O11" t="s">
        <v>86</v>
      </c>
      <c r="P11" t="s">
        <v>258</v>
      </c>
      <c r="Q11" t="s">
        <v>86</v>
      </c>
      <c r="R11" t="s">
        <v>86</v>
      </c>
      <c r="S11" t="s">
        <v>86</v>
      </c>
      <c r="T11" t="s">
        <v>86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>
        <v>2.9</v>
      </c>
      <c r="H12">
        <v>590</v>
      </c>
      <c r="I12">
        <v>0.03</v>
      </c>
      <c r="J12">
        <v>0.104</v>
      </c>
      <c r="K12" t="s">
        <v>94</v>
      </c>
      <c r="L12">
        <v>142</v>
      </c>
      <c r="M12">
        <v>127</v>
      </c>
      <c r="N12">
        <v>31.68</v>
      </c>
      <c r="O12">
        <v>21.03</v>
      </c>
      <c r="P12" t="s">
        <v>94</v>
      </c>
      <c r="Q12">
        <v>141</v>
      </c>
      <c r="R12">
        <v>11.49</v>
      </c>
      <c r="S12">
        <v>11.17</v>
      </c>
      <c r="T1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2.95</v>
      </c>
      <c r="H13">
        <v>825</v>
      </c>
      <c r="I13">
        <v>0.05</v>
      </c>
      <c r="J13">
        <v>8.7999999999999995E-2</v>
      </c>
      <c r="K13" t="s">
        <v>258</v>
      </c>
      <c r="L13">
        <v>76</v>
      </c>
      <c r="M13">
        <v>78</v>
      </c>
      <c r="N13">
        <v>7.67</v>
      </c>
      <c r="O13" t="s">
        <v>86</v>
      </c>
      <c r="P13" t="s">
        <v>258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258</v>
      </c>
      <c r="L14">
        <v>41</v>
      </c>
      <c r="M14">
        <v>39</v>
      </c>
      <c r="N14">
        <v>68.760000000000005</v>
      </c>
      <c r="O14" t="s">
        <v>86</v>
      </c>
      <c r="P14" t="s">
        <v>258</v>
      </c>
      <c r="Q14">
        <v>76</v>
      </c>
      <c r="R14">
        <v>36.799999999999997</v>
      </c>
      <c r="S14" t="s">
        <v>86</v>
      </c>
      <c r="T14" t="s">
        <v>258</v>
      </c>
    </row>
    <row r="15" spans="1:20" x14ac:dyDescent="0.25">
      <c r="A15">
        <v>2</v>
      </c>
      <c r="B15" t="b">
        <f t="shared" si="0"/>
        <v>1</v>
      </c>
      <c r="C15" t="b">
        <f t="shared" si="1"/>
        <v>0</v>
      </c>
      <c r="D15" t="b">
        <f t="shared" si="2"/>
        <v>0</v>
      </c>
      <c r="F15" t="s">
        <v>263</v>
      </c>
      <c r="G15">
        <v>3.37</v>
      </c>
      <c r="H15">
        <v>244</v>
      </c>
      <c r="I15">
        <v>0.01</v>
      </c>
      <c r="J15">
        <v>4.2000000000000003E-2</v>
      </c>
      <c r="K15" t="s">
        <v>94</v>
      </c>
      <c r="L15">
        <v>49</v>
      </c>
      <c r="M15">
        <v>84</v>
      </c>
      <c r="N15">
        <v>95.58</v>
      </c>
      <c r="O15">
        <v>100.32</v>
      </c>
      <c r="P15" t="s">
        <v>94</v>
      </c>
      <c r="Q15">
        <v>86</v>
      </c>
      <c r="R15">
        <v>59.18</v>
      </c>
      <c r="S15">
        <v>33.07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1</v>
      </c>
      <c r="D16" t="b">
        <f t="shared" si="2"/>
        <v>0</v>
      </c>
      <c r="F16" t="s">
        <v>13</v>
      </c>
      <c r="G16">
        <v>3.68</v>
      </c>
      <c r="H16">
        <v>128</v>
      </c>
      <c r="I16">
        <v>0.01</v>
      </c>
      <c r="J16">
        <v>2.4E-2</v>
      </c>
      <c r="K16" t="s">
        <v>258</v>
      </c>
      <c r="L16">
        <v>61</v>
      </c>
      <c r="M16">
        <v>96</v>
      </c>
      <c r="N16">
        <v>81.87</v>
      </c>
      <c r="O16">
        <v>162.87</v>
      </c>
      <c r="P16" t="s">
        <v>258</v>
      </c>
      <c r="Q16">
        <v>98</v>
      </c>
      <c r="R16">
        <v>54.11</v>
      </c>
      <c r="S16">
        <v>52.02</v>
      </c>
      <c r="T16" t="s">
        <v>94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258</v>
      </c>
      <c r="L17">
        <v>73</v>
      </c>
      <c r="M17">
        <v>41</v>
      </c>
      <c r="N17">
        <v>25.62</v>
      </c>
      <c r="O17" t="s">
        <v>86</v>
      </c>
      <c r="P17" t="s">
        <v>258</v>
      </c>
      <c r="Q17">
        <v>57</v>
      </c>
      <c r="R17">
        <v>20.25</v>
      </c>
      <c r="S17" t="s">
        <v>86</v>
      </c>
      <c r="T17" t="s">
        <v>258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258</v>
      </c>
      <c r="L18">
        <v>63</v>
      </c>
      <c r="M18">
        <v>65</v>
      </c>
      <c r="N18">
        <v>32.020000000000003</v>
      </c>
      <c r="O18" t="s">
        <v>86</v>
      </c>
      <c r="P18" t="s">
        <v>258</v>
      </c>
      <c r="Q18">
        <v>83</v>
      </c>
      <c r="R18">
        <v>13.39</v>
      </c>
      <c r="S18" t="s">
        <v>86</v>
      </c>
      <c r="T18" t="s">
        <v>258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16</v>
      </c>
      <c r="G19" t="s">
        <v>86</v>
      </c>
      <c r="H19" t="s">
        <v>86</v>
      </c>
      <c r="I19" t="s">
        <v>86</v>
      </c>
      <c r="J19" t="s">
        <v>86</v>
      </c>
      <c r="K19" t="s">
        <v>258</v>
      </c>
      <c r="L19">
        <v>77</v>
      </c>
      <c r="M19">
        <v>41</v>
      </c>
      <c r="N19">
        <v>75.2</v>
      </c>
      <c r="O19" t="s">
        <v>86</v>
      </c>
      <c r="P19" t="s">
        <v>258</v>
      </c>
      <c r="Q19">
        <v>79</v>
      </c>
      <c r="R19">
        <v>31.5</v>
      </c>
      <c r="S19" t="s">
        <v>86</v>
      </c>
      <c r="T19" t="s">
        <v>258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17</v>
      </c>
      <c r="G20">
        <v>4.84</v>
      </c>
      <c r="H20">
        <v>112</v>
      </c>
      <c r="I20">
        <v>0.01</v>
      </c>
      <c r="J20">
        <v>1.7000000000000001E-2</v>
      </c>
      <c r="K20" t="s">
        <v>258</v>
      </c>
      <c r="L20">
        <v>61</v>
      </c>
      <c r="M20">
        <v>96</v>
      </c>
      <c r="N20">
        <v>84.73</v>
      </c>
      <c r="O20">
        <v>77.209999999999994</v>
      </c>
      <c r="P20" t="s">
        <v>94</v>
      </c>
      <c r="Q20">
        <v>98</v>
      </c>
      <c r="R20">
        <v>54.76</v>
      </c>
      <c r="S20" t="s">
        <v>86</v>
      </c>
      <c r="T20" t="s">
        <v>258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258</v>
      </c>
      <c r="L21">
        <v>43</v>
      </c>
      <c r="M21">
        <v>72</v>
      </c>
      <c r="N21">
        <v>25.52</v>
      </c>
      <c r="O21" t="s">
        <v>86</v>
      </c>
      <c r="P21" t="s">
        <v>258</v>
      </c>
      <c r="Q21">
        <v>57</v>
      </c>
      <c r="R21">
        <v>7.61</v>
      </c>
      <c r="S21" t="s">
        <v>86</v>
      </c>
      <c r="T21" t="s">
        <v>258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258</v>
      </c>
      <c r="L22">
        <v>55</v>
      </c>
      <c r="M22">
        <v>85</v>
      </c>
      <c r="N22">
        <v>17.420000000000002</v>
      </c>
      <c r="O22" t="s">
        <v>86</v>
      </c>
      <c r="P22" t="s">
        <v>258</v>
      </c>
      <c r="Q22" t="s">
        <v>86</v>
      </c>
      <c r="R22" t="s">
        <v>86</v>
      </c>
      <c r="S22" t="s">
        <v>86</v>
      </c>
      <c r="T22" t="s">
        <v>86</v>
      </c>
    </row>
    <row r="23" spans="1:20" x14ac:dyDescent="0.25">
      <c r="A23">
        <v>2</v>
      </c>
      <c r="B23" t="b">
        <f t="shared" si="0"/>
        <v>1</v>
      </c>
      <c r="C23" t="b">
        <f t="shared" si="1"/>
        <v>0</v>
      </c>
      <c r="D23" t="b">
        <f t="shared" si="2"/>
        <v>0</v>
      </c>
      <c r="F23" t="s">
        <v>20</v>
      </c>
      <c r="G23">
        <v>5.07</v>
      </c>
      <c r="H23">
        <v>79</v>
      </c>
      <c r="I23">
        <v>0</v>
      </c>
      <c r="J23">
        <v>2.1999999999999999E-2</v>
      </c>
      <c r="K23" t="s">
        <v>94</v>
      </c>
      <c r="L23">
        <v>49</v>
      </c>
      <c r="M23">
        <v>130</v>
      </c>
      <c r="N23">
        <v>114.83</v>
      </c>
      <c r="O23">
        <v>100.54</v>
      </c>
      <c r="P23" t="s">
        <v>94</v>
      </c>
      <c r="Q23">
        <v>128</v>
      </c>
      <c r="R23">
        <v>88.69</v>
      </c>
      <c r="S23">
        <v>84.11</v>
      </c>
      <c r="T23" t="s">
        <v>94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258</v>
      </c>
      <c r="L24">
        <v>67</v>
      </c>
      <c r="M24">
        <v>52</v>
      </c>
      <c r="N24">
        <v>32.979999999999997</v>
      </c>
      <c r="O24" t="s">
        <v>86</v>
      </c>
      <c r="P24" t="s">
        <v>258</v>
      </c>
      <c r="Q24">
        <v>40</v>
      </c>
      <c r="R24">
        <v>40.43</v>
      </c>
      <c r="S24" t="s">
        <v>86</v>
      </c>
      <c r="T24" t="s">
        <v>258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258</v>
      </c>
      <c r="L25">
        <v>42</v>
      </c>
      <c r="M25">
        <v>72</v>
      </c>
      <c r="N25">
        <v>42.24</v>
      </c>
      <c r="O25" t="s">
        <v>86</v>
      </c>
      <c r="P25" t="s">
        <v>258</v>
      </c>
      <c r="Q25">
        <v>71</v>
      </c>
      <c r="R25">
        <v>44.02</v>
      </c>
      <c r="S25" t="s">
        <v>86</v>
      </c>
      <c r="T25" t="s">
        <v>258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 t="s">
        <v>86</v>
      </c>
      <c r="H26" t="s">
        <v>86</v>
      </c>
      <c r="I26" t="s">
        <v>86</v>
      </c>
      <c r="J26" t="s">
        <v>86</v>
      </c>
      <c r="K26" t="s">
        <v>258</v>
      </c>
      <c r="L26">
        <v>83</v>
      </c>
      <c r="M26">
        <v>85</v>
      </c>
      <c r="N26">
        <v>64</v>
      </c>
      <c r="O26" t="s">
        <v>86</v>
      </c>
      <c r="P26" t="s">
        <v>258</v>
      </c>
      <c r="Q26">
        <v>47</v>
      </c>
      <c r="R26">
        <v>18.21</v>
      </c>
      <c r="S26" t="s">
        <v>86</v>
      </c>
      <c r="T26" t="s">
        <v>258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258</v>
      </c>
      <c r="L27">
        <v>97</v>
      </c>
      <c r="M27">
        <v>99</v>
      </c>
      <c r="N27">
        <v>64.25</v>
      </c>
      <c r="O27" t="s">
        <v>86</v>
      </c>
      <c r="P27" t="s">
        <v>258</v>
      </c>
      <c r="Q27">
        <v>61</v>
      </c>
      <c r="R27">
        <v>33.39</v>
      </c>
      <c r="S27" t="s">
        <v>86</v>
      </c>
      <c r="T27" t="s">
        <v>258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130</v>
      </c>
      <c r="G28">
        <v>5.36</v>
      </c>
      <c r="H28">
        <v>83462</v>
      </c>
      <c r="I28">
        <v>4.71</v>
      </c>
      <c r="J28">
        <v>19.812999999999999</v>
      </c>
      <c r="K28" t="s">
        <v>94</v>
      </c>
      <c r="L28">
        <v>113</v>
      </c>
      <c r="M28">
        <v>111</v>
      </c>
      <c r="N28">
        <v>102.91</v>
      </c>
      <c r="O28">
        <v>102.04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131</v>
      </c>
      <c r="G29">
        <v>5.42</v>
      </c>
      <c r="H29">
        <v>217588</v>
      </c>
      <c r="I29">
        <v>12.29</v>
      </c>
      <c r="J29">
        <v>20</v>
      </c>
      <c r="K29" t="s">
        <v>94</v>
      </c>
      <c r="L29">
        <v>168</v>
      </c>
      <c r="M29">
        <v>99</v>
      </c>
      <c r="N29">
        <v>41.56</v>
      </c>
      <c r="O29">
        <v>42.13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 t="s">
        <v>86</v>
      </c>
      <c r="H30" t="s">
        <v>86</v>
      </c>
      <c r="I30" t="s">
        <v>86</v>
      </c>
      <c r="J30" t="s">
        <v>86</v>
      </c>
      <c r="K30" t="s">
        <v>258</v>
      </c>
      <c r="L30">
        <v>56</v>
      </c>
      <c r="M30">
        <v>41</v>
      </c>
      <c r="N30">
        <v>63.58</v>
      </c>
      <c r="O30" t="s">
        <v>86</v>
      </c>
      <c r="P30" t="s">
        <v>258</v>
      </c>
      <c r="Q30">
        <v>43</v>
      </c>
      <c r="R30">
        <v>25.03</v>
      </c>
      <c r="S30" t="s">
        <v>86</v>
      </c>
      <c r="T30" t="s">
        <v>258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25</v>
      </c>
      <c r="G31" t="s">
        <v>86</v>
      </c>
      <c r="H31" t="s">
        <v>86</v>
      </c>
      <c r="I31" t="s">
        <v>86</v>
      </c>
      <c r="J31" t="s">
        <v>86</v>
      </c>
      <c r="K31" t="s">
        <v>258</v>
      </c>
      <c r="L31">
        <v>119</v>
      </c>
      <c r="M31">
        <v>121</v>
      </c>
      <c r="N31">
        <v>32.090000000000003</v>
      </c>
      <c r="O31" t="s">
        <v>86</v>
      </c>
      <c r="P31" t="s">
        <v>258</v>
      </c>
      <c r="Q31" t="s">
        <v>86</v>
      </c>
      <c r="R31" t="s">
        <v>86</v>
      </c>
      <c r="S31" t="s">
        <v>86</v>
      </c>
      <c r="T31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27</v>
      </c>
      <c r="G32">
        <v>5.5</v>
      </c>
      <c r="H32">
        <v>177</v>
      </c>
      <c r="I32">
        <v>0.01</v>
      </c>
      <c r="J32">
        <v>3.9E-2</v>
      </c>
      <c r="K32" t="s">
        <v>258</v>
      </c>
      <c r="L32">
        <v>75</v>
      </c>
      <c r="M32">
        <v>77</v>
      </c>
      <c r="N32">
        <v>31.28</v>
      </c>
      <c r="O32" t="s">
        <v>86</v>
      </c>
      <c r="P32" t="s">
        <v>258</v>
      </c>
      <c r="Q32">
        <v>110</v>
      </c>
      <c r="R32">
        <v>47.1</v>
      </c>
      <c r="S32">
        <v>56.58</v>
      </c>
      <c r="T32" t="s">
        <v>258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5.7</v>
      </c>
      <c r="H33">
        <v>401</v>
      </c>
      <c r="I33">
        <v>0.02</v>
      </c>
      <c r="J33">
        <v>2.1000000000000001E-2</v>
      </c>
      <c r="K33" t="s">
        <v>258</v>
      </c>
      <c r="L33">
        <v>78</v>
      </c>
      <c r="M33">
        <v>77</v>
      </c>
      <c r="N33">
        <v>24.11</v>
      </c>
      <c r="O33" t="s">
        <v>86</v>
      </c>
      <c r="P33" t="s">
        <v>258</v>
      </c>
      <c r="Q33">
        <v>52</v>
      </c>
      <c r="R33">
        <v>13.73</v>
      </c>
      <c r="S33">
        <v>34.1</v>
      </c>
      <c r="T33" t="s">
        <v>94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>
        <v>5.78</v>
      </c>
      <c r="H34">
        <v>39</v>
      </c>
      <c r="I34">
        <v>0</v>
      </c>
      <c r="J34">
        <v>7.0000000000000001E-3</v>
      </c>
      <c r="K34" t="s">
        <v>258</v>
      </c>
      <c r="L34">
        <v>62</v>
      </c>
      <c r="M34">
        <v>64</v>
      </c>
      <c r="N34">
        <v>31.51</v>
      </c>
      <c r="O34" t="s">
        <v>86</v>
      </c>
      <c r="P34" t="s">
        <v>258</v>
      </c>
      <c r="Q34">
        <v>49</v>
      </c>
      <c r="R34">
        <v>23.92</v>
      </c>
      <c r="S34">
        <v>32.68</v>
      </c>
      <c r="T34" t="s">
        <v>94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132</v>
      </c>
      <c r="G35">
        <v>6.17</v>
      </c>
      <c r="H35">
        <v>283487</v>
      </c>
      <c r="I35">
        <v>16.010000000000002</v>
      </c>
      <c r="J35">
        <v>20</v>
      </c>
      <c r="K35" t="s">
        <v>94</v>
      </c>
      <c r="L35">
        <v>114</v>
      </c>
      <c r="M35">
        <v>88</v>
      </c>
      <c r="N35">
        <v>16.73</v>
      </c>
      <c r="O35">
        <v>16.53</v>
      </c>
      <c r="P35" t="s">
        <v>94</v>
      </c>
      <c r="Q35">
        <v>63</v>
      </c>
      <c r="R35">
        <v>14.99</v>
      </c>
      <c r="S35">
        <v>15.02</v>
      </c>
      <c r="T35" t="s">
        <v>94</v>
      </c>
    </row>
    <row r="36" spans="1:20" x14ac:dyDescent="0.25">
      <c r="A36">
        <v>2</v>
      </c>
      <c r="B36" t="b">
        <f t="shared" si="0"/>
        <v>1</v>
      </c>
      <c r="C36" t="b">
        <f t="shared" si="1"/>
        <v>0</v>
      </c>
      <c r="D36" t="b">
        <f t="shared" si="2"/>
        <v>0</v>
      </c>
      <c r="F36" t="s">
        <v>30</v>
      </c>
      <c r="G36">
        <v>6.38</v>
      </c>
      <c r="H36">
        <v>238</v>
      </c>
      <c r="I36">
        <v>0.01</v>
      </c>
      <c r="J36">
        <v>3.7999999999999999E-2</v>
      </c>
      <c r="K36" t="s">
        <v>94</v>
      </c>
      <c r="L36">
        <v>130</v>
      </c>
      <c r="M36">
        <v>132</v>
      </c>
      <c r="N36">
        <v>97.74</v>
      </c>
      <c r="O36">
        <v>90.27</v>
      </c>
      <c r="P36" t="s">
        <v>94</v>
      </c>
      <c r="Q36">
        <v>95</v>
      </c>
      <c r="R36">
        <v>80.28</v>
      </c>
      <c r="S36">
        <v>58.99</v>
      </c>
      <c r="T36" t="s">
        <v>94</v>
      </c>
    </row>
    <row r="37" spans="1:20" x14ac:dyDescent="0.25">
      <c r="A37">
        <v>2</v>
      </c>
      <c r="B37" t="b">
        <f t="shared" si="0"/>
        <v>1</v>
      </c>
      <c r="C37" t="b">
        <f t="shared" si="1"/>
        <v>1</v>
      </c>
      <c r="D37" t="b">
        <f t="shared" si="2"/>
        <v>0</v>
      </c>
      <c r="F37" t="s">
        <v>31</v>
      </c>
      <c r="G37" t="s">
        <v>86</v>
      </c>
      <c r="H37" t="s">
        <v>86</v>
      </c>
      <c r="I37" t="s">
        <v>86</v>
      </c>
      <c r="J37" t="s">
        <v>86</v>
      </c>
      <c r="K37" t="s">
        <v>258</v>
      </c>
      <c r="L37">
        <v>63</v>
      </c>
      <c r="M37">
        <v>62</v>
      </c>
      <c r="N37">
        <v>70.17</v>
      </c>
      <c r="O37" t="s">
        <v>86</v>
      </c>
      <c r="P37" t="s">
        <v>258</v>
      </c>
      <c r="Q37">
        <v>41</v>
      </c>
      <c r="R37">
        <v>58</v>
      </c>
      <c r="S37" t="s">
        <v>86</v>
      </c>
      <c r="T37" t="s">
        <v>258</v>
      </c>
    </row>
    <row r="38" spans="1:20" x14ac:dyDescent="0.25">
      <c r="A38">
        <v>2</v>
      </c>
      <c r="B38" t="b">
        <f t="shared" si="0"/>
        <v>1</v>
      </c>
      <c r="C38" t="b">
        <f t="shared" si="1"/>
        <v>1</v>
      </c>
      <c r="D38" t="b">
        <f t="shared" si="2"/>
        <v>0</v>
      </c>
      <c r="F38" t="s">
        <v>32</v>
      </c>
      <c r="G38">
        <v>6.72</v>
      </c>
      <c r="H38">
        <v>24</v>
      </c>
      <c r="I38">
        <v>0</v>
      </c>
      <c r="J38">
        <v>6.0000000000000001E-3</v>
      </c>
      <c r="K38" t="s">
        <v>258</v>
      </c>
      <c r="L38">
        <v>174</v>
      </c>
      <c r="M38">
        <v>93</v>
      </c>
      <c r="N38">
        <v>66.11</v>
      </c>
      <c r="O38" t="s">
        <v>86</v>
      </c>
      <c r="P38" t="s">
        <v>258</v>
      </c>
      <c r="Q38">
        <v>95</v>
      </c>
      <c r="R38">
        <v>54.07</v>
      </c>
      <c r="S38">
        <v>434.76</v>
      </c>
      <c r="T38" t="s">
        <v>258</v>
      </c>
    </row>
    <row r="39" spans="1:20" x14ac:dyDescent="0.25">
      <c r="A39">
        <v>2</v>
      </c>
      <c r="B39" t="b">
        <f t="shared" si="0"/>
        <v>1</v>
      </c>
      <c r="C39" t="b">
        <f t="shared" si="1"/>
        <v>1</v>
      </c>
      <c r="D39" t="b">
        <f t="shared" si="2"/>
        <v>0</v>
      </c>
      <c r="F39" t="s">
        <v>33</v>
      </c>
      <c r="G39" t="s">
        <v>86</v>
      </c>
      <c r="H39" t="s">
        <v>86</v>
      </c>
      <c r="I39" t="s">
        <v>86</v>
      </c>
      <c r="J39" t="s">
        <v>86</v>
      </c>
      <c r="K39" t="s">
        <v>258</v>
      </c>
      <c r="L39">
        <v>41</v>
      </c>
      <c r="M39">
        <v>69</v>
      </c>
      <c r="N39">
        <v>77.31</v>
      </c>
      <c r="O39" t="s">
        <v>86</v>
      </c>
      <c r="P39" t="s">
        <v>258</v>
      </c>
      <c r="Q39">
        <v>39</v>
      </c>
      <c r="R39">
        <v>50.11</v>
      </c>
      <c r="S39" t="s">
        <v>86</v>
      </c>
      <c r="T39" t="s">
        <v>258</v>
      </c>
    </row>
    <row r="40" spans="1:20" x14ac:dyDescent="0.25">
      <c r="A40">
        <v>2</v>
      </c>
      <c r="B40" t="b">
        <f t="shared" si="0"/>
        <v>1</v>
      </c>
      <c r="C40" t="b">
        <f t="shared" si="1"/>
        <v>1</v>
      </c>
      <c r="D40" t="b">
        <f t="shared" si="2"/>
        <v>0</v>
      </c>
      <c r="F40" t="s">
        <v>34</v>
      </c>
      <c r="G40" t="s">
        <v>86</v>
      </c>
      <c r="H40" t="s">
        <v>86</v>
      </c>
      <c r="I40" t="s">
        <v>86</v>
      </c>
      <c r="J40" t="s">
        <v>86</v>
      </c>
      <c r="K40" t="s">
        <v>258</v>
      </c>
      <c r="L40">
        <v>83</v>
      </c>
      <c r="M40">
        <v>85</v>
      </c>
      <c r="N40">
        <v>65.150000000000006</v>
      </c>
      <c r="O40" t="s">
        <v>86</v>
      </c>
      <c r="P40" t="s">
        <v>258</v>
      </c>
      <c r="Q40">
        <v>47</v>
      </c>
      <c r="R40">
        <v>15.29</v>
      </c>
      <c r="S40" t="s">
        <v>86</v>
      </c>
      <c r="T40" t="s">
        <v>258</v>
      </c>
    </row>
    <row r="41" spans="1:20" x14ac:dyDescent="0.25">
      <c r="A41">
        <v>2</v>
      </c>
      <c r="B41" t="b">
        <f t="shared" si="0"/>
        <v>1</v>
      </c>
      <c r="C41" t="b">
        <f t="shared" si="1"/>
        <v>1</v>
      </c>
      <c r="D41" t="b">
        <f t="shared" si="2"/>
        <v>0</v>
      </c>
      <c r="F41" t="s">
        <v>35</v>
      </c>
      <c r="G41" t="s">
        <v>86</v>
      </c>
      <c r="H41" t="s">
        <v>86</v>
      </c>
      <c r="I41" t="s">
        <v>86</v>
      </c>
      <c r="J41" t="s">
        <v>86</v>
      </c>
      <c r="K41" t="s">
        <v>258</v>
      </c>
      <c r="L41">
        <v>43</v>
      </c>
      <c r="M41">
        <v>41</v>
      </c>
      <c r="N41">
        <v>89.76</v>
      </c>
      <c r="O41" t="s">
        <v>86</v>
      </c>
      <c r="P41" t="s">
        <v>258</v>
      </c>
      <c r="Q41">
        <v>39</v>
      </c>
      <c r="R41">
        <v>26.64</v>
      </c>
      <c r="S41" t="s">
        <v>86</v>
      </c>
      <c r="T41" t="s">
        <v>258</v>
      </c>
    </row>
    <row r="42" spans="1:20" x14ac:dyDescent="0.25">
      <c r="A42">
        <v>2</v>
      </c>
      <c r="B42" t="b">
        <f t="shared" si="0"/>
        <v>1</v>
      </c>
      <c r="C42" t="b">
        <f t="shared" si="1"/>
        <v>1</v>
      </c>
      <c r="D42" t="b">
        <f t="shared" si="2"/>
        <v>0</v>
      </c>
      <c r="F42" t="s">
        <v>36</v>
      </c>
      <c r="G42">
        <v>7.35</v>
      </c>
      <c r="H42">
        <v>188</v>
      </c>
      <c r="I42">
        <v>0.01</v>
      </c>
      <c r="J42">
        <v>3.3000000000000002E-2</v>
      </c>
      <c r="K42" t="s">
        <v>258</v>
      </c>
      <c r="L42">
        <v>75</v>
      </c>
      <c r="M42">
        <v>39</v>
      </c>
      <c r="N42">
        <v>50.05</v>
      </c>
      <c r="O42" t="s">
        <v>86</v>
      </c>
      <c r="P42" t="s">
        <v>258</v>
      </c>
      <c r="Q42">
        <v>77</v>
      </c>
      <c r="R42">
        <v>31.84</v>
      </c>
      <c r="S42" t="s">
        <v>86</v>
      </c>
      <c r="T42" t="s">
        <v>258</v>
      </c>
    </row>
    <row r="43" spans="1:20" x14ac:dyDescent="0.25">
      <c r="A43">
        <v>3.6</v>
      </c>
      <c r="B43" t="b">
        <f t="shared" si="0"/>
        <v>1</v>
      </c>
      <c r="C43" t="b">
        <f t="shared" si="1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258</v>
      </c>
      <c r="L43">
        <v>43</v>
      </c>
      <c r="M43">
        <v>58</v>
      </c>
      <c r="N43">
        <v>38.72</v>
      </c>
      <c r="O43" t="s">
        <v>86</v>
      </c>
      <c r="P43" t="s">
        <v>258</v>
      </c>
      <c r="Q43">
        <v>41</v>
      </c>
      <c r="R43">
        <v>25.55</v>
      </c>
      <c r="S43" t="s">
        <v>86</v>
      </c>
      <c r="T43" t="s">
        <v>258</v>
      </c>
    </row>
    <row r="44" spans="1:20" x14ac:dyDescent="0.25">
      <c r="A44">
        <v>20</v>
      </c>
      <c r="B44" t="b">
        <f t="shared" si="0"/>
        <v>1</v>
      </c>
      <c r="C44" t="b">
        <f t="shared" si="1"/>
        <v>0</v>
      </c>
      <c r="D44" t="b">
        <f t="shared" si="2"/>
        <v>0</v>
      </c>
      <c r="F44" t="s">
        <v>133</v>
      </c>
      <c r="G44">
        <v>7.6</v>
      </c>
      <c r="H44">
        <v>339043</v>
      </c>
      <c r="I44">
        <v>19.14</v>
      </c>
      <c r="J44">
        <v>20.183</v>
      </c>
      <c r="K44" t="s">
        <v>94</v>
      </c>
      <c r="L44">
        <v>98</v>
      </c>
      <c r="M44">
        <v>100</v>
      </c>
      <c r="N44">
        <v>65.14</v>
      </c>
      <c r="O44">
        <v>65.95</v>
      </c>
      <c r="P44" t="s">
        <v>94</v>
      </c>
      <c r="Q44">
        <v>70</v>
      </c>
      <c r="R44">
        <v>10</v>
      </c>
      <c r="S44">
        <v>9.69</v>
      </c>
      <c r="T44" t="s">
        <v>94</v>
      </c>
    </row>
    <row r="45" spans="1:20" x14ac:dyDescent="0.25">
      <c r="A45">
        <v>2</v>
      </c>
      <c r="B45" t="b">
        <f t="shared" si="0"/>
        <v>1</v>
      </c>
      <c r="C45" t="b">
        <f t="shared" si="1"/>
        <v>0</v>
      </c>
      <c r="D45" t="b">
        <f t="shared" si="2"/>
        <v>0</v>
      </c>
      <c r="F45" t="s">
        <v>38</v>
      </c>
      <c r="G45">
        <v>7.67</v>
      </c>
      <c r="H45">
        <v>3154</v>
      </c>
      <c r="I45">
        <v>0.18</v>
      </c>
      <c r="J45">
        <v>0.14000000000000001</v>
      </c>
      <c r="K45" t="s">
        <v>94</v>
      </c>
      <c r="L45">
        <v>91</v>
      </c>
      <c r="M45">
        <v>92</v>
      </c>
      <c r="N45">
        <v>59.62</v>
      </c>
      <c r="O45">
        <v>60.33</v>
      </c>
      <c r="P45" t="s">
        <v>94</v>
      </c>
      <c r="Q45">
        <v>65</v>
      </c>
      <c r="R45">
        <v>10.99</v>
      </c>
      <c r="S45">
        <v>10.119999999999999</v>
      </c>
      <c r="T45" t="s">
        <v>94</v>
      </c>
    </row>
    <row r="46" spans="1:20" x14ac:dyDescent="0.25">
      <c r="A46">
        <v>2</v>
      </c>
      <c r="B46" t="b">
        <f t="shared" si="0"/>
        <v>1</v>
      </c>
      <c r="C46" t="b">
        <f t="shared" si="1"/>
        <v>1</v>
      </c>
      <c r="D46" t="b">
        <f t="shared" si="2"/>
        <v>0</v>
      </c>
      <c r="F46" t="s">
        <v>39</v>
      </c>
      <c r="G46">
        <v>7.92</v>
      </c>
      <c r="H46">
        <v>200</v>
      </c>
      <c r="I46">
        <v>0.01</v>
      </c>
      <c r="J46">
        <v>4.3999999999999997E-2</v>
      </c>
      <c r="K46" t="s">
        <v>258</v>
      </c>
      <c r="L46">
        <v>75</v>
      </c>
      <c r="M46">
        <v>39</v>
      </c>
      <c r="N46">
        <v>48.81</v>
      </c>
      <c r="O46" t="s">
        <v>86</v>
      </c>
      <c r="P46" t="s">
        <v>258</v>
      </c>
      <c r="Q46">
        <v>77</v>
      </c>
      <c r="R46">
        <v>32.92</v>
      </c>
      <c r="S46">
        <v>46.51</v>
      </c>
      <c r="T46" t="s">
        <v>94</v>
      </c>
    </row>
    <row r="47" spans="1:20" x14ac:dyDescent="0.25">
      <c r="A47">
        <v>2</v>
      </c>
      <c r="B47" t="b">
        <f t="shared" si="0"/>
        <v>1</v>
      </c>
      <c r="C47" t="b">
        <f t="shared" si="1"/>
        <v>1</v>
      </c>
      <c r="D47" t="b">
        <f t="shared" si="2"/>
        <v>0</v>
      </c>
      <c r="F47" t="s">
        <v>40</v>
      </c>
      <c r="G47" t="s">
        <v>86</v>
      </c>
      <c r="H47" t="s">
        <v>86</v>
      </c>
      <c r="I47" t="s">
        <v>86</v>
      </c>
      <c r="J47" t="s">
        <v>86</v>
      </c>
      <c r="K47" t="s">
        <v>258</v>
      </c>
      <c r="L47">
        <v>69</v>
      </c>
      <c r="M47">
        <v>41</v>
      </c>
      <c r="N47">
        <v>66.33</v>
      </c>
      <c r="O47" t="s">
        <v>86</v>
      </c>
      <c r="P47" t="s">
        <v>258</v>
      </c>
      <c r="Q47">
        <v>99</v>
      </c>
      <c r="R47">
        <v>33.520000000000003</v>
      </c>
      <c r="S47" t="s">
        <v>86</v>
      </c>
      <c r="T47" t="s">
        <v>258</v>
      </c>
    </row>
    <row r="48" spans="1:20" x14ac:dyDescent="0.25">
      <c r="A48">
        <v>2</v>
      </c>
      <c r="B48" t="b">
        <f t="shared" si="0"/>
        <v>1</v>
      </c>
      <c r="C48" t="b">
        <f t="shared" si="1"/>
        <v>1</v>
      </c>
      <c r="D48" t="b">
        <f t="shared" si="2"/>
        <v>0</v>
      </c>
      <c r="F48" t="s">
        <v>41</v>
      </c>
      <c r="G48">
        <v>8.1</v>
      </c>
      <c r="H48">
        <v>95</v>
      </c>
      <c r="I48">
        <v>0.01</v>
      </c>
      <c r="J48">
        <v>2.1000000000000001E-2</v>
      </c>
      <c r="K48" t="s">
        <v>258</v>
      </c>
      <c r="L48">
        <v>97</v>
      </c>
      <c r="M48">
        <v>83</v>
      </c>
      <c r="N48">
        <v>80.12</v>
      </c>
      <c r="O48" t="s">
        <v>86</v>
      </c>
      <c r="P48" t="s">
        <v>258</v>
      </c>
      <c r="Q48">
        <v>99</v>
      </c>
      <c r="R48">
        <v>63.93</v>
      </c>
      <c r="S48" t="s">
        <v>86</v>
      </c>
      <c r="T48" t="s">
        <v>258</v>
      </c>
    </row>
    <row r="49" spans="1:20" x14ac:dyDescent="0.25">
      <c r="A49">
        <v>2</v>
      </c>
      <c r="B49" t="b">
        <f t="shared" si="0"/>
        <v>1</v>
      </c>
      <c r="C49" t="b">
        <f t="shared" si="1"/>
        <v>0</v>
      </c>
      <c r="D49" t="b">
        <f t="shared" si="2"/>
        <v>0</v>
      </c>
      <c r="F49" t="s">
        <v>42</v>
      </c>
      <c r="G49">
        <v>8.15</v>
      </c>
      <c r="H49">
        <v>391</v>
      </c>
      <c r="I49">
        <v>0.02</v>
      </c>
      <c r="J49">
        <v>4.2000000000000003E-2</v>
      </c>
      <c r="K49" t="s">
        <v>94</v>
      </c>
      <c r="L49">
        <v>166</v>
      </c>
      <c r="M49">
        <v>164</v>
      </c>
      <c r="N49">
        <v>78.23</v>
      </c>
      <c r="O49">
        <v>81</v>
      </c>
      <c r="P49" t="s">
        <v>94</v>
      </c>
      <c r="Q49">
        <v>129</v>
      </c>
      <c r="R49">
        <v>63.45</v>
      </c>
      <c r="S49">
        <v>60.89</v>
      </c>
      <c r="T49" t="s">
        <v>94</v>
      </c>
    </row>
    <row r="50" spans="1:20" x14ac:dyDescent="0.25">
      <c r="A50">
        <v>2</v>
      </c>
      <c r="B50" t="b">
        <f t="shared" si="0"/>
        <v>1</v>
      </c>
      <c r="C50" t="b">
        <f t="shared" si="1"/>
        <v>1</v>
      </c>
      <c r="D50" t="b">
        <f t="shared" si="2"/>
        <v>0</v>
      </c>
      <c r="F50" t="s">
        <v>43</v>
      </c>
      <c r="G50">
        <v>8.24</v>
      </c>
      <c r="H50">
        <v>40</v>
      </c>
      <c r="I50">
        <v>0</v>
      </c>
      <c r="J50">
        <v>6.0000000000000001E-3</v>
      </c>
      <c r="K50" t="s">
        <v>258</v>
      </c>
      <c r="L50">
        <v>76</v>
      </c>
      <c r="M50">
        <v>41</v>
      </c>
      <c r="N50">
        <v>70.19</v>
      </c>
      <c r="O50" t="s">
        <v>86</v>
      </c>
      <c r="P50" t="s">
        <v>258</v>
      </c>
      <c r="Q50">
        <v>78</v>
      </c>
      <c r="R50">
        <v>32.590000000000003</v>
      </c>
      <c r="S50" t="s">
        <v>86</v>
      </c>
      <c r="T50" t="s">
        <v>258</v>
      </c>
    </row>
    <row r="51" spans="1:20" x14ac:dyDescent="0.25">
      <c r="A51">
        <v>3.6</v>
      </c>
      <c r="B51" t="b">
        <f t="shared" si="0"/>
        <v>1</v>
      </c>
      <c r="C51" t="b">
        <f t="shared" si="1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258</v>
      </c>
      <c r="L51">
        <v>43</v>
      </c>
      <c r="M51">
        <v>58</v>
      </c>
      <c r="N51">
        <v>52.34</v>
      </c>
      <c r="O51" t="s">
        <v>86</v>
      </c>
      <c r="P51" t="s">
        <v>258</v>
      </c>
      <c r="Q51">
        <v>57</v>
      </c>
      <c r="R51">
        <v>20.56</v>
      </c>
      <c r="S51" t="s">
        <v>86</v>
      </c>
      <c r="T51" t="s">
        <v>258</v>
      </c>
    </row>
    <row r="52" spans="1:20" x14ac:dyDescent="0.25">
      <c r="A52">
        <v>2</v>
      </c>
      <c r="B52" t="b">
        <f t="shared" si="0"/>
        <v>1</v>
      </c>
      <c r="C52" t="b">
        <f t="shared" si="1"/>
        <v>1</v>
      </c>
      <c r="D52" t="b">
        <f t="shared" si="2"/>
        <v>0</v>
      </c>
      <c r="F52" t="s">
        <v>45</v>
      </c>
      <c r="G52">
        <v>8.42</v>
      </c>
      <c r="H52">
        <v>73</v>
      </c>
      <c r="I52">
        <v>0</v>
      </c>
      <c r="J52">
        <v>1.2999999999999999E-2</v>
      </c>
      <c r="K52" t="s">
        <v>258</v>
      </c>
      <c r="L52">
        <v>129</v>
      </c>
      <c r="M52">
        <v>127</v>
      </c>
      <c r="N52">
        <v>76.14</v>
      </c>
      <c r="O52">
        <v>82.85</v>
      </c>
      <c r="P52" t="s">
        <v>94</v>
      </c>
      <c r="Q52">
        <v>131</v>
      </c>
      <c r="R52">
        <v>24</v>
      </c>
      <c r="S52" t="s">
        <v>86</v>
      </c>
      <c r="T52" t="s">
        <v>258</v>
      </c>
    </row>
    <row r="53" spans="1:20" x14ac:dyDescent="0.25">
      <c r="A53">
        <v>2</v>
      </c>
      <c r="B53" t="b">
        <f t="shared" si="0"/>
        <v>1</v>
      </c>
      <c r="C53" t="b">
        <f t="shared" si="1"/>
        <v>1</v>
      </c>
      <c r="D53" t="b">
        <f t="shared" si="2"/>
        <v>0</v>
      </c>
      <c r="F53" t="s">
        <v>46</v>
      </c>
      <c r="G53" t="s">
        <v>86</v>
      </c>
      <c r="H53" t="s">
        <v>86</v>
      </c>
      <c r="I53" t="s">
        <v>86</v>
      </c>
      <c r="J53" t="s">
        <v>86</v>
      </c>
      <c r="K53" t="s">
        <v>258</v>
      </c>
      <c r="L53">
        <v>107</v>
      </c>
      <c r="M53">
        <v>109</v>
      </c>
      <c r="N53">
        <v>94.87</v>
      </c>
      <c r="O53" t="s">
        <v>86</v>
      </c>
      <c r="P53" t="s">
        <v>258</v>
      </c>
      <c r="Q53">
        <v>93</v>
      </c>
      <c r="R53">
        <v>4.3</v>
      </c>
      <c r="S53" t="s">
        <v>86</v>
      </c>
      <c r="T53" t="s">
        <v>258</v>
      </c>
    </row>
    <row r="54" spans="1:20" x14ac:dyDescent="0.25">
      <c r="A54">
        <v>20</v>
      </c>
      <c r="B54" t="b">
        <f t="shared" si="0"/>
        <v>1</v>
      </c>
      <c r="C54" t="b">
        <f t="shared" si="1"/>
        <v>0</v>
      </c>
      <c r="D54" t="b">
        <f t="shared" si="2"/>
        <v>0</v>
      </c>
      <c r="F54" t="s">
        <v>134</v>
      </c>
      <c r="G54">
        <v>8.91</v>
      </c>
      <c r="H54">
        <v>271772</v>
      </c>
      <c r="I54">
        <v>15.35</v>
      </c>
      <c r="J54">
        <v>20</v>
      </c>
      <c r="K54" t="s">
        <v>94</v>
      </c>
      <c r="L54">
        <v>117</v>
      </c>
      <c r="M54">
        <v>82</v>
      </c>
      <c r="N54">
        <v>51.1</v>
      </c>
      <c r="O54">
        <v>51.05</v>
      </c>
      <c r="P54" t="s">
        <v>94</v>
      </c>
      <c r="Q54">
        <v>52</v>
      </c>
      <c r="R54">
        <v>12.49</v>
      </c>
      <c r="S54">
        <v>12.29</v>
      </c>
      <c r="T54" t="s">
        <v>94</v>
      </c>
    </row>
    <row r="55" spans="1:20" x14ac:dyDescent="0.25">
      <c r="A55">
        <v>2</v>
      </c>
      <c r="B55" t="b">
        <f t="shared" si="0"/>
        <v>1</v>
      </c>
      <c r="C55" t="b">
        <f t="shared" si="1"/>
        <v>1</v>
      </c>
      <c r="D55" t="b">
        <f t="shared" si="2"/>
        <v>0</v>
      </c>
      <c r="F55" t="s">
        <v>47</v>
      </c>
      <c r="G55">
        <v>8.93</v>
      </c>
      <c r="H55">
        <v>984</v>
      </c>
      <c r="I55">
        <v>0.06</v>
      </c>
      <c r="J55">
        <v>6.2E-2</v>
      </c>
      <c r="K55" t="s">
        <v>258</v>
      </c>
      <c r="L55">
        <v>112</v>
      </c>
      <c r="M55">
        <v>77</v>
      </c>
      <c r="N55">
        <v>53.01</v>
      </c>
      <c r="O55">
        <v>205.66</v>
      </c>
      <c r="P55" t="s">
        <v>258</v>
      </c>
      <c r="Q55">
        <v>114</v>
      </c>
      <c r="R55">
        <v>31.24</v>
      </c>
      <c r="S55">
        <v>29.48</v>
      </c>
      <c r="T55" t="s">
        <v>94</v>
      </c>
    </row>
    <row r="56" spans="1:20" x14ac:dyDescent="0.25">
      <c r="A56">
        <v>2</v>
      </c>
      <c r="B56" t="b">
        <f t="shared" si="0"/>
        <v>1</v>
      </c>
      <c r="C56" t="b">
        <f t="shared" si="1"/>
        <v>1</v>
      </c>
      <c r="D56" t="b">
        <f t="shared" si="2"/>
        <v>0</v>
      </c>
      <c r="F56" t="s">
        <v>48</v>
      </c>
      <c r="G56" t="s">
        <v>86</v>
      </c>
      <c r="H56" t="s">
        <v>86</v>
      </c>
      <c r="I56" t="s">
        <v>86</v>
      </c>
      <c r="J56" t="s">
        <v>86</v>
      </c>
      <c r="K56" t="s">
        <v>258</v>
      </c>
      <c r="L56">
        <v>131</v>
      </c>
      <c r="M56">
        <v>133</v>
      </c>
      <c r="N56">
        <v>97.12</v>
      </c>
      <c r="O56" t="s">
        <v>86</v>
      </c>
      <c r="P56" t="s">
        <v>258</v>
      </c>
      <c r="Q56">
        <v>117</v>
      </c>
      <c r="R56">
        <v>65.38</v>
      </c>
      <c r="S56" t="s">
        <v>86</v>
      </c>
      <c r="T56" t="s">
        <v>258</v>
      </c>
    </row>
    <row r="57" spans="1:20" x14ac:dyDescent="0.25">
      <c r="A57">
        <v>2</v>
      </c>
      <c r="B57" t="b">
        <f t="shared" si="0"/>
        <v>1</v>
      </c>
      <c r="C57" t="b">
        <f t="shared" si="1"/>
        <v>0</v>
      </c>
      <c r="D57" t="b">
        <f t="shared" si="2"/>
        <v>0</v>
      </c>
      <c r="F57" t="s">
        <v>49</v>
      </c>
      <c r="G57">
        <v>9.02</v>
      </c>
      <c r="H57">
        <v>2034</v>
      </c>
      <c r="I57">
        <v>0.11</v>
      </c>
      <c r="J57">
        <v>8.8999999999999996E-2</v>
      </c>
      <c r="K57" t="s">
        <v>94</v>
      </c>
      <c r="L57">
        <v>91</v>
      </c>
      <c r="M57">
        <v>106</v>
      </c>
      <c r="N57">
        <v>39.07</v>
      </c>
      <c r="O57">
        <v>43.98</v>
      </c>
      <c r="P57" t="s">
        <v>94</v>
      </c>
      <c r="Q57">
        <v>51</v>
      </c>
      <c r="R57">
        <v>8.0299999999999994</v>
      </c>
      <c r="S57">
        <v>7.43</v>
      </c>
      <c r="T57" t="s">
        <v>94</v>
      </c>
    </row>
    <row r="58" spans="1:20" x14ac:dyDescent="0.25">
      <c r="A58">
        <v>2</v>
      </c>
      <c r="B58" t="b">
        <f t="shared" si="0"/>
        <v>1</v>
      </c>
      <c r="C58" t="b">
        <f t="shared" si="1"/>
        <v>0</v>
      </c>
      <c r="D58" t="b">
        <f t="shared" si="2"/>
        <v>0</v>
      </c>
      <c r="F58" t="s">
        <v>50</v>
      </c>
      <c r="G58">
        <v>9.1199999999999992</v>
      </c>
      <c r="H58">
        <v>4557</v>
      </c>
      <c r="I58">
        <v>0.26</v>
      </c>
      <c r="J58">
        <v>0.11799999999999999</v>
      </c>
      <c r="K58" t="s">
        <v>94</v>
      </c>
      <c r="L58">
        <v>91</v>
      </c>
      <c r="M58">
        <v>106</v>
      </c>
      <c r="N58">
        <v>53.99</v>
      </c>
      <c r="O58">
        <v>55.47</v>
      </c>
      <c r="P58" t="s">
        <v>94</v>
      </c>
      <c r="Q58">
        <v>105</v>
      </c>
      <c r="R58">
        <v>21.5</v>
      </c>
      <c r="S58">
        <v>21.21</v>
      </c>
      <c r="T58" t="s">
        <v>94</v>
      </c>
    </row>
    <row r="59" spans="1:20" x14ac:dyDescent="0.25">
      <c r="A59">
        <v>2</v>
      </c>
      <c r="B59" t="b">
        <f t="shared" si="0"/>
        <v>1</v>
      </c>
      <c r="C59" t="b">
        <f t="shared" si="1"/>
        <v>0</v>
      </c>
      <c r="D59" t="b">
        <f t="shared" si="2"/>
        <v>0</v>
      </c>
      <c r="F59" t="s">
        <v>51</v>
      </c>
      <c r="G59">
        <v>9.42</v>
      </c>
      <c r="H59">
        <v>1627</v>
      </c>
      <c r="I59">
        <v>0.09</v>
      </c>
      <c r="J59">
        <v>7.6999999999999999E-2</v>
      </c>
      <c r="K59" t="s">
        <v>94</v>
      </c>
      <c r="L59">
        <v>91</v>
      </c>
      <c r="M59">
        <v>106</v>
      </c>
      <c r="N59">
        <v>52.86</v>
      </c>
      <c r="O59">
        <v>53.57</v>
      </c>
      <c r="P59" t="s">
        <v>94</v>
      </c>
      <c r="Q59">
        <v>105</v>
      </c>
      <c r="R59">
        <v>26.09</v>
      </c>
      <c r="S59">
        <v>25.39</v>
      </c>
      <c r="T59" t="s">
        <v>94</v>
      </c>
    </row>
    <row r="60" spans="1:20" x14ac:dyDescent="0.25">
      <c r="A60">
        <v>2</v>
      </c>
      <c r="B60" t="b">
        <f t="shared" si="0"/>
        <v>1</v>
      </c>
      <c r="C60" t="b">
        <f t="shared" si="1"/>
        <v>0</v>
      </c>
      <c r="D60" t="b">
        <f t="shared" si="2"/>
        <v>0</v>
      </c>
      <c r="F60" t="s">
        <v>52</v>
      </c>
      <c r="G60">
        <v>9.44</v>
      </c>
      <c r="H60">
        <v>1897</v>
      </c>
      <c r="I60">
        <v>0.11</v>
      </c>
      <c r="J60">
        <v>0.11600000000000001</v>
      </c>
      <c r="K60" t="s">
        <v>94</v>
      </c>
      <c r="L60">
        <v>104</v>
      </c>
      <c r="M60">
        <v>78</v>
      </c>
      <c r="N60">
        <v>51.59</v>
      </c>
      <c r="O60">
        <v>52.48</v>
      </c>
      <c r="P60" t="s">
        <v>94</v>
      </c>
      <c r="Q60">
        <v>103</v>
      </c>
      <c r="R60">
        <v>51.8</v>
      </c>
      <c r="S60">
        <v>52.46</v>
      </c>
      <c r="T60" t="s">
        <v>94</v>
      </c>
    </row>
    <row r="61" spans="1:20" x14ac:dyDescent="0.25">
      <c r="A61">
        <v>2</v>
      </c>
      <c r="B61" t="b">
        <f t="shared" si="0"/>
        <v>1</v>
      </c>
      <c r="C61" t="b">
        <f t="shared" si="1"/>
        <v>0</v>
      </c>
      <c r="D61" t="b">
        <f t="shared" si="2"/>
        <v>0</v>
      </c>
      <c r="F61" t="s">
        <v>53</v>
      </c>
      <c r="G61">
        <v>9.56</v>
      </c>
      <c r="H61">
        <v>100</v>
      </c>
      <c r="I61">
        <v>0.01</v>
      </c>
      <c r="J61">
        <v>2.3E-2</v>
      </c>
      <c r="K61" t="s">
        <v>94</v>
      </c>
      <c r="L61">
        <v>173</v>
      </c>
      <c r="M61">
        <v>171</v>
      </c>
      <c r="N61">
        <v>50.75</v>
      </c>
      <c r="O61">
        <v>39.79</v>
      </c>
      <c r="P61" t="s">
        <v>94</v>
      </c>
      <c r="Q61">
        <v>175</v>
      </c>
      <c r="R61">
        <v>49.1</v>
      </c>
      <c r="S61">
        <v>40.43</v>
      </c>
      <c r="T61" t="s">
        <v>94</v>
      </c>
    </row>
    <row r="62" spans="1:20" x14ac:dyDescent="0.25">
      <c r="A62">
        <v>2</v>
      </c>
      <c r="B62" t="b">
        <f t="shared" si="0"/>
        <v>1</v>
      </c>
      <c r="C62" t="b">
        <f t="shared" si="1"/>
        <v>1</v>
      </c>
      <c r="D62" t="b">
        <f t="shared" si="2"/>
        <v>0</v>
      </c>
      <c r="F62" t="s">
        <v>54</v>
      </c>
      <c r="G62">
        <v>9.6999999999999993</v>
      </c>
      <c r="H62">
        <v>955</v>
      </c>
      <c r="I62">
        <v>0.05</v>
      </c>
      <c r="J62">
        <v>3.5999999999999997E-2</v>
      </c>
      <c r="K62" t="s">
        <v>258</v>
      </c>
      <c r="L62">
        <v>105</v>
      </c>
      <c r="M62">
        <v>120</v>
      </c>
      <c r="N62">
        <v>30.77</v>
      </c>
      <c r="O62">
        <v>27.44</v>
      </c>
      <c r="P62" t="s">
        <v>94</v>
      </c>
      <c r="Q62">
        <v>79</v>
      </c>
      <c r="R62">
        <v>14.6</v>
      </c>
      <c r="S62" t="s">
        <v>86</v>
      </c>
      <c r="T62" t="s">
        <v>258</v>
      </c>
    </row>
    <row r="63" spans="1:20" x14ac:dyDescent="0.25">
      <c r="A63">
        <v>20</v>
      </c>
      <c r="B63" t="b">
        <f t="shared" si="0"/>
        <v>1</v>
      </c>
      <c r="C63" t="b">
        <f t="shared" si="1"/>
        <v>0</v>
      </c>
      <c r="D63" t="b">
        <f t="shared" si="2"/>
        <v>0</v>
      </c>
      <c r="F63" t="s">
        <v>135</v>
      </c>
      <c r="G63">
        <v>9.83</v>
      </c>
      <c r="H63">
        <v>141407</v>
      </c>
      <c r="I63">
        <v>7.98</v>
      </c>
      <c r="J63">
        <v>20.329999999999998</v>
      </c>
      <c r="K63" t="s">
        <v>94</v>
      </c>
      <c r="L63">
        <v>95</v>
      </c>
      <c r="M63">
        <v>174</v>
      </c>
      <c r="N63">
        <v>102.7</v>
      </c>
      <c r="O63">
        <v>105.73</v>
      </c>
      <c r="P63" t="s">
        <v>94</v>
      </c>
      <c r="Q63">
        <v>176</v>
      </c>
      <c r="R63">
        <v>98.1</v>
      </c>
      <c r="S63">
        <v>100.05</v>
      </c>
      <c r="T63" t="s">
        <v>94</v>
      </c>
    </row>
    <row r="64" spans="1:20" x14ac:dyDescent="0.25">
      <c r="A64">
        <v>2</v>
      </c>
      <c r="B64" t="b">
        <f t="shared" si="0"/>
        <v>1</v>
      </c>
      <c r="C64" t="b">
        <f t="shared" si="1"/>
        <v>0</v>
      </c>
      <c r="D64" t="b">
        <f t="shared" si="2"/>
        <v>0</v>
      </c>
      <c r="F64" t="s">
        <v>55</v>
      </c>
      <c r="G64">
        <v>9.93</v>
      </c>
      <c r="H64">
        <v>666</v>
      </c>
      <c r="I64">
        <v>0.04</v>
      </c>
      <c r="J64">
        <v>6.7000000000000004E-2</v>
      </c>
      <c r="K64" t="s">
        <v>94</v>
      </c>
      <c r="L64">
        <v>77</v>
      </c>
      <c r="M64">
        <v>156</v>
      </c>
      <c r="N64">
        <v>87.9</v>
      </c>
      <c r="O64">
        <v>94.22</v>
      </c>
      <c r="P64" t="s">
        <v>94</v>
      </c>
      <c r="Q64">
        <v>158</v>
      </c>
      <c r="R64">
        <v>84.47</v>
      </c>
      <c r="S64">
        <v>95.17</v>
      </c>
      <c r="T64" t="s">
        <v>94</v>
      </c>
    </row>
    <row r="65" spans="1:20" x14ac:dyDescent="0.25">
      <c r="A65">
        <v>2</v>
      </c>
      <c r="B65" t="b">
        <f t="shared" si="0"/>
        <v>1</v>
      </c>
      <c r="C65" t="b">
        <f t="shared" si="1"/>
        <v>1</v>
      </c>
      <c r="D65" t="b">
        <f t="shared" si="2"/>
        <v>0</v>
      </c>
      <c r="F65" t="s">
        <v>56</v>
      </c>
      <c r="G65" t="s">
        <v>86</v>
      </c>
      <c r="H65" t="s">
        <v>86</v>
      </c>
      <c r="I65" t="s">
        <v>86</v>
      </c>
      <c r="J65" t="s">
        <v>86</v>
      </c>
      <c r="K65" t="s">
        <v>258</v>
      </c>
      <c r="L65">
        <v>83</v>
      </c>
      <c r="M65">
        <v>85</v>
      </c>
      <c r="N65">
        <v>65.739999999999995</v>
      </c>
      <c r="O65" t="s">
        <v>86</v>
      </c>
      <c r="P65" t="s">
        <v>258</v>
      </c>
      <c r="Q65">
        <v>95</v>
      </c>
      <c r="R65">
        <v>17.47</v>
      </c>
      <c r="S65" t="s">
        <v>86</v>
      </c>
      <c r="T65" t="s">
        <v>258</v>
      </c>
    </row>
    <row r="66" spans="1:20" x14ac:dyDescent="0.25">
      <c r="A66">
        <v>2</v>
      </c>
      <c r="B66" t="b">
        <f t="shared" si="0"/>
        <v>1</v>
      </c>
      <c r="C66" t="b">
        <f t="shared" si="1"/>
        <v>1</v>
      </c>
      <c r="D66" t="b">
        <f t="shared" si="2"/>
        <v>0</v>
      </c>
      <c r="F66" t="s">
        <v>58</v>
      </c>
      <c r="G66">
        <v>9.9600000000000009</v>
      </c>
      <c r="H66">
        <v>88</v>
      </c>
      <c r="I66">
        <v>0</v>
      </c>
      <c r="J66">
        <v>1.2999999999999999E-2</v>
      </c>
      <c r="K66" t="s">
        <v>258</v>
      </c>
      <c r="L66">
        <v>75</v>
      </c>
      <c r="M66">
        <v>53</v>
      </c>
      <c r="N66">
        <v>19.489999999999998</v>
      </c>
      <c r="O66" t="s">
        <v>86</v>
      </c>
      <c r="P66" t="s">
        <v>258</v>
      </c>
      <c r="Q66">
        <v>89</v>
      </c>
      <c r="R66">
        <v>12.53</v>
      </c>
      <c r="S66" t="s">
        <v>86</v>
      </c>
      <c r="T66" t="s">
        <v>258</v>
      </c>
    </row>
    <row r="67" spans="1:20" x14ac:dyDescent="0.25">
      <c r="A67">
        <v>2</v>
      </c>
      <c r="B67" t="b">
        <f t="shared" si="0"/>
        <v>1</v>
      </c>
      <c r="C67" t="b">
        <f t="shared" si="1"/>
        <v>1</v>
      </c>
      <c r="D67" t="b">
        <f t="shared" si="2"/>
        <v>0</v>
      </c>
      <c r="F67" t="s">
        <v>57</v>
      </c>
      <c r="G67" t="s">
        <v>86</v>
      </c>
      <c r="H67" t="s">
        <v>86</v>
      </c>
      <c r="I67" t="s">
        <v>86</v>
      </c>
      <c r="J67" t="s">
        <v>86</v>
      </c>
      <c r="K67" t="s">
        <v>258</v>
      </c>
      <c r="L67">
        <v>77</v>
      </c>
      <c r="M67">
        <v>110</v>
      </c>
      <c r="N67">
        <v>96.58</v>
      </c>
      <c r="O67" t="s">
        <v>86</v>
      </c>
      <c r="P67" t="s">
        <v>258</v>
      </c>
      <c r="Q67">
        <v>61</v>
      </c>
      <c r="R67">
        <v>55.03</v>
      </c>
      <c r="S67" t="s">
        <v>86</v>
      </c>
      <c r="T67" t="s">
        <v>258</v>
      </c>
    </row>
    <row r="68" spans="1:20" x14ac:dyDescent="0.25">
      <c r="A68">
        <v>2</v>
      </c>
      <c r="B68" t="b">
        <f t="shared" ref="B68:B88" si="3">OR(J68&lt;0.5*A68,J68="n.a.",J68&gt;9)</f>
        <v>1</v>
      </c>
      <c r="C68" t="b">
        <f t="shared" ref="C68:C88" si="4">K68="Not confirmed"</f>
        <v>1</v>
      </c>
      <c r="D68" t="b">
        <f t="shared" si="2"/>
        <v>0</v>
      </c>
      <c r="F68" t="s">
        <v>59</v>
      </c>
      <c r="G68">
        <v>10.01</v>
      </c>
      <c r="H68">
        <v>2188</v>
      </c>
      <c r="I68">
        <v>0.12</v>
      </c>
      <c r="J68">
        <v>7.6999999999999999E-2</v>
      </c>
      <c r="K68" t="s">
        <v>258</v>
      </c>
      <c r="L68">
        <v>91</v>
      </c>
      <c r="M68">
        <v>120</v>
      </c>
      <c r="N68">
        <v>31</v>
      </c>
      <c r="O68">
        <v>30.11</v>
      </c>
      <c r="P68" t="s">
        <v>94</v>
      </c>
      <c r="Q68">
        <v>65</v>
      </c>
      <c r="R68">
        <v>10.09</v>
      </c>
      <c r="S68" t="s">
        <v>86</v>
      </c>
      <c r="T68" t="s">
        <v>258</v>
      </c>
    </row>
    <row r="69" spans="1:20" x14ac:dyDescent="0.25">
      <c r="A69">
        <v>2</v>
      </c>
      <c r="B69" t="b">
        <f t="shared" si="3"/>
        <v>1</v>
      </c>
      <c r="C69" t="b">
        <f t="shared" si="4"/>
        <v>0</v>
      </c>
      <c r="D69" t="b">
        <f t="shared" ref="D69:D88" si="5">AND(B69=FALSE,C69=FALSE)</f>
        <v>0</v>
      </c>
      <c r="F69" t="s">
        <v>60</v>
      </c>
      <c r="G69">
        <v>10.07</v>
      </c>
      <c r="H69">
        <v>1173</v>
      </c>
      <c r="I69">
        <v>7.0000000000000007E-2</v>
      </c>
      <c r="J69">
        <v>6.9000000000000006E-2</v>
      </c>
      <c r="K69" t="s">
        <v>94</v>
      </c>
      <c r="L69">
        <v>91</v>
      </c>
      <c r="M69">
        <v>126</v>
      </c>
      <c r="N69">
        <v>42.34</v>
      </c>
      <c r="O69">
        <v>43.71</v>
      </c>
      <c r="P69" t="s">
        <v>94</v>
      </c>
      <c r="Q69">
        <v>89</v>
      </c>
      <c r="R69">
        <v>18.170000000000002</v>
      </c>
      <c r="S69">
        <v>17.91</v>
      </c>
      <c r="T69" t="s">
        <v>94</v>
      </c>
    </row>
    <row r="70" spans="1:20" x14ac:dyDescent="0.25">
      <c r="A70">
        <v>2</v>
      </c>
      <c r="B70" t="b">
        <f t="shared" si="3"/>
        <v>1</v>
      </c>
      <c r="C70" t="b">
        <f t="shared" si="4"/>
        <v>1</v>
      </c>
      <c r="D70" t="b">
        <f t="shared" si="5"/>
        <v>0</v>
      </c>
      <c r="F70" t="s">
        <v>62</v>
      </c>
      <c r="G70">
        <v>10.15</v>
      </c>
      <c r="H70">
        <v>1237</v>
      </c>
      <c r="I70">
        <v>7.0000000000000007E-2</v>
      </c>
      <c r="J70">
        <v>4.5999999999999999E-2</v>
      </c>
      <c r="K70" t="s">
        <v>258</v>
      </c>
      <c r="L70">
        <v>105</v>
      </c>
      <c r="M70">
        <v>120</v>
      </c>
      <c r="N70">
        <v>50.6</v>
      </c>
      <c r="O70">
        <v>53.36</v>
      </c>
      <c r="P70" t="s">
        <v>94</v>
      </c>
      <c r="Q70">
        <v>119</v>
      </c>
      <c r="R70">
        <v>11.76</v>
      </c>
      <c r="S70" t="s">
        <v>86</v>
      </c>
      <c r="T70" t="s">
        <v>258</v>
      </c>
    </row>
    <row r="71" spans="1:20" x14ac:dyDescent="0.25">
      <c r="A71">
        <v>2</v>
      </c>
      <c r="B71" t="b">
        <f t="shared" si="3"/>
        <v>1</v>
      </c>
      <c r="C71" t="b">
        <f t="shared" si="4"/>
        <v>0</v>
      </c>
      <c r="D71" t="b">
        <f t="shared" si="5"/>
        <v>0</v>
      </c>
      <c r="F71" t="s">
        <v>61</v>
      </c>
      <c r="G71">
        <v>10.16</v>
      </c>
      <c r="H71">
        <v>2094</v>
      </c>
      <c r="I71">
        <v>0.12</v>
      </c>
      <c r="J71">
        <v>0.10100000000000001</v>
      </c>
      <c r="K71" t="s">
        <v>94</v>
      </c>
      <c r="L71">
        <v>91</v>
      </c>
      <c r="M71">
        <v>126</v>
      </c>
      <c r="N71">
        <v>37.479999999999997</v>
      </c>
      <c r="O71">
        <v>35.89</v>
      </c>
      <c r="P71" t="s">
        <v>94</v>
      </c>
      <c r="Q71">
        <v>89</v>
      </c>
      <c r="R71">
        <v>12.12</v>
      </c>
      <c r="S71">
        <v>11.35</v>
      </c>
      <c r="T71" t="s">
        <v>94</v>
      </c>
    </row>
    <row r="72" spans="1:20" x14ac:dyDescent="0.25">
      <c r="A72">
        <v>2</v>
      </c>
      <c r="B72" t="b">
        <f t="shared" si="3"/>
        <v>1</v>
      </c>
      <c r="C72" t="b">
        <f t="shared" si="4"/>
        <v>1</v>
      </c>
      <c r="D72" t="b">
        <f t="shared" si="5"/>
        <v>0</v>
      </c>
      <c r="F72" t="s">
        <v>63</v>
      </c>
      <c r="G72">
        <v>10.36</v>
      </c>
      <c r="H72">
        <v>653</v>
      </c>
      <c r="I72">
        <v>0.04</v>
      </c>
      <c r="J72">
        <v>3.1E-2</v>
      </c>
      <c r="K72" t="s">
        <v>258</v>
      </c>
      <c r="L72">
        <v>119</v>
      </c>
      <c r="M72">
        <v>91</v>
      </c>
      <c r="N72">
        <v>62.88</v>
      </c>
      <c r="O72" t="s">
        <v>86</v>
      </c>
      <c r="P72" t="s">
        <v>258</v>
      </c>
      <c r="Q72">
        <v>134</v>
      </c>
      <c r="R72">
        <v>25.53</v>
      </c>
      <c r="S72">
        <v>22.42</v>
      </c>
      <c r="T72" t="s">
        <v>94</v>
      </c>
    </row>
    <row r="73" spans="1:20" x14ac:dyDescent="0.25">
      <c r="A73">
        <v>2</v>
      </c>
      <c r="B73" t="b">
        <f t="shared" si="3"/>
        <v>1</v>
      </c>
      <c r="C73" t="b">
        <f t="shared" si="4"/>
        <v>1</v>
      </c>
      <c r="D73" t="b">
        <f t="shared" si="5"/>
        <v>0</v>
      </c>
      <c r="F73" t="s">
        <v>64</v>
      </c>
      <c r="G73">
        <v>10.38</v>
      </c>
      <c r="H73">
        <v>10</v>
      </c>
      <c r="I73">
        <v>0</v>
      </c>
      <c r="J73">
        <v>7.0000000000000001E-3</v>
      </c>
      <c r="K73" t="s">
        <v>258</v>
      </c>
      <c r="L73">
        <v>167</v>
      </c>
      <c r="M73">
        <v>130</v>
      </c>
      <c r="N73">
        <v>52.97</v>
      </c>
      <c r="O73" t="s">
        <v>86</v>
      </c>
      <c r="P73" t="s">
        <v>258</v>
      </c>
      <c r="Q73">
        <v>132</v>
      </c>
      <c r="R73">
        <v>54.73</v>
      </c>
      <c r="S73" t="s">
        <v>86</v>
      </c>
      <c r="T73" t="s">
        <v>258</v>
      </c>
    </row>
    <row r="74" spans="1:20" x14ac:dyDescent="0.25">
      <c r="A74">
        <v>2</v>
      </c>
      <c r="B74" t="b">
        <f t="shared" si="3"/>
        <v>1</v>
      </c>
      <c r="C74" t="b">
        <f t="shared" si="4"/>
        <v>0</v>
      </c>
      <c r="D74" t="b">
        <f t="shared" si="5"/>
        <v>0</v>
      </c>
      <c r="F74" t="s">
        <v>65</v>
      </c>
      <c r="G74">
        <v>10.41</v>
      </c>
      <c r="H74">
        <v>1595</v>
      </c>
      <c r="I74">
        <v>0.09</v>
      </c>
      <c r="J74">
        <v>6.5000000000000002E-2</v>
      </c>
      <c r="K74" t="s">
        <v>94</v>
      </c>
      <c r="L74">
        <v>105</v>
      </c>
      <c r="M74">
        <v>120</v>
      </c>
      <c r="N74">
        <v>49.16</v>
      </c>
      <c r="O74">
        <v>48.52</v>
      </c>
      <c r="P74" t="s">
        <v>94</v>
      </c>
      <c r="Q74">
        <v>77</v>
      </c>
      <c r="R74">
        <v>9.35</v>
      </c>
      <c r="S74">
        <v>13.29</v>
      </c>
      <c r="T74" t="s">
        <v>94</v>
      </c>
    </row>
    <row r="75" spans="1:20" x14ac:dyDescent="0.25">
      <c r="A75">
        <v>2</v>
      </c>
      <c r="B75" t="b">
        <f t="shared" si="3"/>
        <v>1</v>
      </c>
      <c r="C75" t="b">
        <f t="shared" si="4"/>
        <v>0</v>
      </c>
      <c r="D75" t="b">
        <f t="shared" si="5"/>
        <v>0</v>
      </c>
      <c r="F75" t="s">
        <v>66</v>
      </c>
      <c r="G75">
        <v>10.52</v>
      </c>
      <c r="H75">
        <v>1739</v>
      </c>
      <c r="I75">
        <v>0.1</v>
      </c>
      <c r="J75">
        <v>6.0999999999999999E-2</v>
      </c>
      <c r="K75" t="s">
        <v>94</v>
      </c>
      <c r="L75">
        <v>105</v>
      </c>
      <c r="M75">
        <v>134</v>
      </c>
      <c r="N75">
        <v>24.99</v>
      </c>
      <c r="O75">
        <v>20.41</v>
      </c>
      <c r="P75" t="s">
        <v>94</v>
      </c>
      <c r="Q75">
        <v>91</v>
      </c>
      <c r="R75">
        <v>14.77</v>
      </c>
      <c r="S75">
        <v>15.85</v>
      </c>
      <c r="T75" t="s">
        <v>94</v>
      </c>
    </row>
    <row r="76" spans="1:20" x14ac:dyDescent="0.25">
      <c r="A76">
        <v>2</v>
      </c>
      <c r="B76" t="b">
        <f t="shared" si="3"/>
        <v>1</v>
      </c>
      <c r="C76" t="b">
        <f t="shared" si="4"/>
        <v>0</v>
      </c>
      <c r="D76" t="b">
        <f t="shared" si="5"/>
        <v>0</v>
      </c>
      <c r="F76" t="s">
        <v>67</v>
      </c>
      <c r="G76">
        <v>10.6</v>
      </c>
      <c r="H76">
        <v>1983</v>
      </c>
      <c r="I76">
        <v>0.11</v>
      </c>
      <c r="J76">
        <v>0.13300000000000001</v>
      </c>
      <c r="K76" t="s">
        <v>94</v>
      </c>
      <c r="L76">
        <v>146</v>
      </c>
      <c r="M76">
        <v>148</v>
      </c>
      <c r="N76">
        <v>63.79</v>
      </c>
      <c r="O76">
        <v>67.180000000000007</v>
      </c>
      <c r="P76" t="s">
        <v>94</v>
      </c>
      <c r="Q76">
        <v>111</v>
      </c>
      <c r="R76">
        <v>37.619999999999997</v>
      </c>
      <c r="S76">
        <v>39.450000000000003</v>
      </c>
      <c r="T76" t="s">
        <v>94</v>
      </c>
    </row>
    <row r="77" spans="1:20" x14ac:dyDescent="0.25">
      <c r="A77">
        <v>2</v>
      </c>
      <c r="B77" t="b">
        <f t="shared" si="3"/>
        <v>1</v>
      </c>
      <c r="C77" t="b">
        <f t="shared" si="4"/>
        <v>0</v>
      </c>
      <c r="D77" t="b">
        <f t="shared" si="5"/>
        <v>0</v>
      </c>
      <c r="F77" t="s">
        <v>68</v>
      </c>
      <c r="G77">
        <v>10.63</v>
      </c>
      <c r="H77">
        <v>2103</v>
      </c>
      <c r="I77">
        <v>0.12</v>
      </c>
      <c r="J77">
        <v>8.1000000000000003E-2</v>
      </c>
      <c r="K77" t="s">
        <v>94</v>
      </c>
      <c r="L77">
        <v>119</v>
      </c>
      <c r="M77">
        <v>91</v>
      </c>
      <c r="N77">
        <v>26.99</v>
      </c>
      <c r="O77">
        <v>20.82</v>
      </c>
      <c r="P77" t="s">
        <v>94</v>
      </c>
      <c r="Q77">
        <v>134</v>
      </c>
      <c r="R77">
        <v>31.89</v>
      </c>
      <c r="S77">
        <v>24.83</v>
      </c>
      <c r="T77" t="s">
        <v>94</v>
      </c>
    </row>
    <row r="78" spans="1:20" x14ac:dyDescent="0.25">
      <c r="A78">
        <v>20</v>
      </c>
      <c r="B78" t="b">
        <f t="shared" si="3"/>
        <v>1</v>
      </c>
      <c r="C78" t="b">
        <f t="shared" si="4"/>
        <v>0</v>
      </c>
      <c r="D78" t="b">
        <f t="shared" si="5"/>
        <v>0</v>
      </c>
      <c r="F78" t="s">
        <v>136</v>
      </c>
      <c r="G78">
        <v>10.66</v>
      </c>
      <c r="H78">
        <v>190156</v>
      </c>
      <c r="I78">
        <v>10.74</v>
      </c>
      <c r="J78">
        <v>20</v>
      </c>
      <c r="K78" t="s">
        <v>94</v>
      </c>
      <c r="L78">
        <v>152</v>
      </c>
      <c r="M78">
        <v>150</v>
      </c>
      <c r="N78">
        <v>165.26</v>
      </c>
      <c r="O78">
        <v>157.41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3"/>
        <v>1</v>
      </c>
      <c r="C79" t="b">
        <f t="shared" si="4"/>
        <v>1</v>
      </c>
      <c r="D79" t="b">
        <f t="shared" si="5"/>
        <v>0</v>
      </c>
      <c r="F79" t="s">
        <v>69</v>
      </c>
      <c r="G79">
        <v>10.67</v>
      </c>
      <c r="H79">
        <v>2353</v>
      </c>
      <c r="I79">
        <v>0.13</v>
      </c>
      <c r="J79">
        <v>0.161</v>
      </c>
      <c r="K79" t="s">
        <v>258</v>
      </c>
      <c r="L79">
        <v>146</v>
      </c>
      <c r="M79">
        <v>148</v>
      </c>
      <c r="N79">
        <v>65.23</v>
      </c>
      <c r="O79">
        <v>79.86</v>
      </c>
      <c r="P79" t="s">
        <v>94</v>
      </c>
      <c r="Q79">
        <v>111</v>
      </c>
      <c r="R79">
        <v>39.520000000000003</v>
      </c>
      <c r="S79">
        <v>113.77</v>
      </c>
      <c r="T79" t="s">
        <v>258</v>
      </c>
    </row>
    <row r="80" spans="1:20" x14ac:dyDescent="0.25">
      <c r="A80">
        <v>2</v>
      </c>
      <c r="B80" t="b">
        <f t="shared" si="3"/>
        <v>1</v>
      </c>
      <c r="C80" t="b">
        <f t="shared" si="4"/>
        <v>0</v>
      </c>
      <c r="D80" t="b">
        <f t="shared" si="5"/>
        <v>0</v>
      </c>
      <c r="F80" t="s">
        <v>71</v>
      </c>
      <c r="G80">
        <v>10.9</v>
      </c>
      <c r="H80">
        <v>2792</v>
      </c>
      <c r="I80">
        <v>0.16</v>
      </c>
      <c r="J80">
        <v>0.14899999999999999</v>
      </c>
      <c r="K80" t="s">
        <v>94</v>
      </c>
      <c r="L80">
        <v>91</v>
      </c>
      <c r="M80">
        <v>92</v>
      </c>
      <c r="N80">
        <v>54.08</v>
      </c>
      <c r="O80">
        <v>52.24</v>
      </c>
      <c r="P80" t="s">
        <v>94</v>
      </c>
      <c r="Q80">
        <v>134</v>
      </c>
      <c r="R80">
        <v>36.619999999999997</v>
      </c>
      <c r="S80">
        <v>37.049999999999997</v>
      </c>
      <c r="T80" t="s">
        <v>94</v>
      </c>
    </row>
    <row r="81" spans="1:20" x14ac:dyDescent="0.25">
      <c r="A81">
        <v>2</v>
      </c>
      <c r="B81" t="b">
        <f t="shared" si="3"/>
        <v>1</v>
      </c>
      <c r="C81" t="b">
        <f t="shared" si="4"/>
        <v>0</v>
      </c>
      <c r="D81" t="b">
        <f t="shared" si="5"/>
        <v>0</v>
      </c>
      <c r="F81" t="s">
        <v>70</v>
      </c>
      <c r="G81">
        <v>10.91</v>
      </c>
      <c r="H81">
        <v>1453</v>
      </c>
      <c r="I81">
        <v>0.08</v>
      </c>
      <c r="J81">
        <v>9.4E-2</v>
      </c>
      <c r="K81" t="s">
        <v>94</v>
      </c>
      <c r="L81">
        <v>146</v>
      </c>
      <c r="M81">
        <v>148</v>
      </c>
      <c r="N81">
        <v>63.57</v>
      </c>
      <c r="O81">
        <v>70.63</v>
      </c>
      <c r="P81" t="s">
        <v>94</v>
      </c>
      <c r="Q81">
        <v>111</v>
      </c>
      <c r="R81">
        <v>39.01</v>
      </c>
      <c r="S81">
        <v>44.32</v>
      </c>
      <c r="T81" t="s">
        <v>94</v>
      </c>
    </row>
    <row r="82" spans="1:20" x14ac:dyDescent="0.25">
      <c r="A82">
        <v>2</v>
      </c>
      <c r="B82" t="b">
        <f t="shared" si="3"/>
        <v>1</v>
      </c>
      <c r="C82" t="b">
        <f t="shared" si="4"/>
        <v>1</v>
      </c>
      <c r="D82" t="b">
        <f t="shared" si="5"/>
        <v>0</v>
      </c>
      <c r="F82" t="s">
        <v>72</v>
      </c>
      <c r="G82" t="s">
        <v>86</v>
      </c>
      <c r="H82" t="s">
        <v>86</v>
      </c>
      <c r="I82" t="s">
        <v>86</v>
      </c>
      <c r="J82" t="s">
        <v>86</v>
      </c>
      <c r="K82" t="s">
        <v>258</v>
      </c>
      <c r="L82">
        <v>117</v>
      </c>
      <c r="M82">
        <v>119</v>
      </c>
      <c r="N82">
        <v>99.2</v>
      </c>
      <c r="O82" t="s">
        <v>86</v>
      </c>
      <c r="P82" t="s">
        <v>258</v>
      </c>
      <c r="Q82">
        <v>201</v>
      </c>
      <c r="R82">
        <v>121.48</v>
      </c>
      <c r="S82" t="s">
        <v>86</v>
      </c>
      <c r="T82" t="s">
        <v>258</v>
      </c>
    </row>
    <row r="83" spans="1:20" x14ac:dyDescent="0.25">
      <c r="A83">
        <v>2</v>
      </c>
      <c r="B83" t="b">
        <f t="shared" si="3"/>
        <v>1</v>
      </c>
      <c r="C83" t="b">
        <f t="shared" si="4"/>
        <v>1</v>
      </c>
      <c r="D83" t="b">
        <f t="shared" si="5"/>
        <v>0</v>
      </c>
      <c r="F83" t="s">
        <v>73</v>
      </c>
      <c r="G83" t="s">
        <v>86</v>
      </c>
      <c r="H83" t="s">
        <v>86</v>
      </c>
      <c r="I83" t="s">
        <v>86</v>
      </c>
      <c r="J83" t="s">
        <v>86</v>
      </c>
      <c r="K83" t="s">
        <v>258</v>
      </c>
      <c r="L83">
        <v>157</v>
      </c>
      <c r="M83">
        <v>155</v>
      </c>
      <c r="N83">
        <v>77.37</v>
      </c>
      <c r="O83" t="s">
        <v>86</v>
      </c>
      <c r="P83" t="s">
        <v>258</v>
      </c>
      <c r="Q83">
        <v>75</v>
      </c>
      <c r="R83">
        <v>72.12</v>
      </c>
      <c r="S83" t="s">
        <v>86</v>
      </c>
      <c r="T83" t="s">
        <v>258</v>
      </c>
    </row>
    <row r="84" spans="1:20" x14ac:dyDescent="0.25">
      <c r="A84">
        <v>2</v>
      </c>
      <c r="B84" t="b">
        <f t="shared" si="3"/>
        <v>1</v>
      </c>
      <c r="C84" t="b">
        <f t="shared" si="4"/>
        <v>1</v>
      </c>
      <c r="D84" t="b">
        <f t="shared" si="5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258</v>
      </c>
      <c r="L84">
        <v>77</v>
      </c>
      <c r="M84">
        <v>51</v>
      </c>
      <c r="N84">
        <v>53.96</v>
      </c>
      <c r="O84" t="s">
        <v>86</v>
      </c>
      <c r="P84" t="s">
        <v>258</v>
      </c>
      <c r="Q84">
        <v>123</v>
      </c>
      <c r="R84">
        <v>55.89</v>
      </c>
      <c r="S84" t="s">
        <v>86</v>
      </c>
      <c r="T84" t="s">
        <v>258</v>
      </c>
    </row>
    <row r="85" spans="1:20" x14ac:dyDescent="0.25">
      <c r="A85">
        <v>2</v>
      </c>
      <c r="B85" t="b">
        <f t="shared" si="3"/>
        <v>1</v>
      </c>
      <c r="C85" t="b">
        <f t="shared" si="4"/>
        <v>0</v>
      </c>
      <c r="D85" t="b">
        <f t="shared" si="5"/>
        <v>0</v>
      </c>
      <c r="F85" t="s">
        <v>75</v>
      </c>
      <c r="G85">
        <v>11.97</v>
      </c>
      <c r="H85">
        <v>2192</v>
      </c>
      <c r="I85">
        <v>0.12</v>
      </c>
      <c r="J85">
        <v>0.189</v>
      </c>
      <c r="K85" t="s">
        <v>94</v>
      </c>
      <c r="L85">
        <v>180</v>
      </c>
      <c r="M85">
        <v>182</v>
      </c>
      <c r="N85">
        <v>95.79</v>
      </c>
      <c r="O85">
        <v>104.96</v>
      </c>
      <c r="P85" t="s">
        <v>94</v>
      </c>
      <c r="Q85">
        <v>145</v>
      </c>
      <c r="R85">
        <v>29.27</v>
      </c>
      <c r="S85">
        <v>29.25</v>
      </c>
      <c r="T85" t="s">
        <v>94</v>
      </c>
    </row>
    <row r="86" spans="1:20" x14ac:dyDescent="0.25">
      <c r="A86">
        <v>2</v>
      </c>
      <c r="B86" t="b">
        <f t="shared" si="3"/>
        <v>1</v>
      </c>
      <c r="C86" t="b">
        <f t="shared" si="4"/>
        <v>0</v>
      </c>
      <c r="D86" t="b">
        <f t="shared" si="5"/>
        <v>0</v>
      </c>
      <c r="F86" t="s">
        <v>76</v>
      </c>
      <c r="G86">
        <v>12.05</v>
      </c>
      <c r="H86">
        <v>696</v>
      </c>
      <c r="I86">
        <v>0.04</v>
      </c>
      <c r="J86">
        <v>0.13</v>
      </c>
      <c r="K86" t="s">
        <v>94</v>
      </c>
      <c r="L86">
        <v>225</v>
      </c>
      <c r="M86">
        <v>227</v>
      </c>
      <c r="N86">
        <v>62.94</v>
      </c>
      <c r="O86">
        <v>50.81</v>
      </c>
      <c r="P86" t="s">
        <v>94</v>
      </c>
      <c r="Q86">
        <v>223</v>
      </c>
      <c r="R86">
        <v>62.94</v>
      </c>
      <c r="S86">
        <v>70.19</v>
      </c>
      <c r="T86" t="s">
        <v>94</v>
      </c>
    </row>
    <row r="87" spans="1:20" x14ac:dyDescent="0.25">
      <c r="A87">
        <v>2</v>
      </c>
      <c r="B87" t="b">
        <f t="shared" si="3"/>
        <v>1</v>
      </c>
      <c r="C87" t="b">
        <f t="shared" si="4"/>
        <v>0</v>
      </c>
      <c r="D87" t="b">
        <f t="shared" si="5"/>
        <v>0</v>
      </c>
      <c r="F87" t="s">
        <v>77</v>
      </c>
      <c r="G87">
        <v>12.14</v>
      </c>
      <c r="H87">
        <v>3034</v>
      </c>
      <c r="I87">
        <v>0.17</v>
      </c>
      <c r="J87">
        <v>0.114</v>
      </c>
      <c r="K87" t="s">
        <v>94</v>
      </c>
      <c r="L87">
        <v>128</v>
      </c>
      <c r="M87">
        <v>127</v>
      </c>
      <c r="N87">
        <v>12.22</v>
      </c>
      <c r="O87">
        <v>13.39</v>
      </c>
      <c r="P87" t="s">
        <v>94</v>
      </c>
      <c r="Q87">
        <v>129</v>
      </c>
      <c r="R87">
        <v>10.34</v>
      </c>
      <c r="S87">
        <v>10.210000000000001</v>
      </c>
      <c r="T87" t="s">
        <v>94</v>
      </c>
    </row>
    <row r="88" spans="1:20" x14ac:dyDescent="0.25">
      <c r="A88">
        <v>2</v>
      </c>
      <c r="B88" t="b">
        <f t="shared" si="3"/>
        <v>1</v>
      </c>
      <c r="C88" t="b">
        <f t="shared" si="4"/>
        <v>0</v>
      </c>
      <c r="D88" t="b">
        <f t="shared" si="5"/>
        <v>0</v>
      </c>
      <c r="F88" t="s">
        <v>78</v>
      </c>
      <c r="G88">
        <v>12.28</v>
      </c>
      <c r="H88">
        <v>1540</v>
      </c>
      <c r="I88">
        <v>0.09</v>
      </c>
      <c r="J88">
        <v>0.14599999999999999</v>
      </c>
      <c r="K88" t="s">
        <v>94</v>
      </c>
      <c r="L88">
        <v>180</v>
      </c>
      <c r="M88">
        <v>182</v>
      </c>
      <c r="N88">
        <v>96.14</v>
      </c>
      <c r="O88">
        <v>109.07</v>
      </c>
      <c r="P88" t="s">
        <v>94</v>
      </c>
      <c r="Q88">
        <v>145</v>
      </c>
      <c r="R88">
        <v>28.93</v>
      </c>
      <c r="S88">
        <v>34.229999999999997</v>
      </c>
      <c r="T88" t="s">
        <v>94</v>
      </c>
    </row>
  </sheetData>
  <conditionalFormatting sqref="B1:C1048576 D3:E3">
    <cfRule type="cellIs" dxfId="34" priority="2" operator="equal">
      <formula>FALSE</formula>
    </cfRule>
  </conditionalFormatting>
  <conditionalFormatting sqref="D1:E1048576">
    <cfRule type="cellIs" dxfId="33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workbookViewId="0">
      <pane xSplit="1" ySplit="7" topLeftCell="E8" activePane="bottomRight" state="frozen"/>
      <selection pane="topRight" activeCell="B1" sqref="B1"/>
      <selection pane="bottomLeft" activeCell="A8" sqref="A8"/>
      <selection pane="bottomRight" activeCell="I88" sqref="I88"/>
    </sheetView>
  </sheetViews>
  <sheetFormatPr defaultRowHeight="15" x14ac:dyDescent="0.25"/>
  <cols>
    <col min="1" max="1" width="41.140625" style="9" bestFit="1" customWidth="1"/>
    <col min="2" max="3" width="15.7109375" style="34" customWidth="1"/>
    <col min="4" max="26" width="15.7109375" style="10" customWidth="1"/>
    <col min="27" max="27" width="12.7109375" style="10" customWidth="1"/>
    <col min="28" max="28" width="17.7109375" style="10" customWidth="1"/>
    <col min="29" max="49" width="12.7109375" style="10" customWidth="1"/>
    <col min="50" max="50" width="19.42578125" style="10" customWidth="1"/>
    <col min="51" max="16384" width="9.140625" style="9"/>
  </cols>
  <sheetData>
    <row r="1" spans="1:50" x14ac:dyDescent="0.25">
      <c r="A1" s="9" t="s">
        <v>107</v>
      </c>
    </row>
    <row r="2" spans="1:50" x14ac:dyDescent="0.25">
      <c r="A2" s="11">
        <v>231005</v>
      </c>
    </row>
    <row r="4" spans="1:50" x14ac:dyDescent="0.25">
      <c r="A4" s="9" t="s">
        <v>82</v>
      </c>
      <c r="B4" s="34" t="s">
        <v>87</v>
      </c>
    </row>
    <row r="5" spans="1:50" x14ac:dyDescent="0.25">
      <c r="B5" s="34" t="s">
        <v>80</v>
      </c>
    </row>
    <row r="6" spans="1:50" x14ac:dyDescent="0.25">
      <c r="A6" s="9" t="s">
        <v>108</v>
      </c>
      <c r="B6" s="10" t="s">
        <v>346</v>
      </c>
      <c r="C6" s="10" t="s">
        <v>347</v>
      </c>
      <c r="D6" s="10" t="s">
        <v>254</v>
      </c>
      <c r="E6" s="10" t="s">
        <v>257</v>
      </c>
      <c r="F6" s="10" t="s">
        <v>255</v>
      </c>
      <c r="G6" s="10" t="s">
        <v>256</v>
      </c>
      <c r="H6" s="10" t="s">
        <v>348</v>
      </c>
      <c r="I6" s="10" t="s">
        <v>349</v>
      </c>
      <c r="J6" s="10" t="s">
        <v>350</v>
      </c>
      <c r="K6" s="10" t="s">
        <v>272</v>
      </c>
      <c r="L6" s="10" t="s">
        <v>351</v>
      </c>
      <c r="M6" s="10" t="s">
        <v>264</v>
      </c>
      <c r="N6" s="10" t="s">
        <v>278</v>
      </c>
      <c r="O6" s="10" t="s">
        <v>285</v>
      </c>
      <c r="P6" s="10" t="s">
        <v>287</v>
      </c>
      <c r="Q6" s="10" t="s">
        <v>289</v>
      </c>
      <c r="R6" s="10" t="s">
        <v>294</v>
      </c>
      <c r="S6" s="10" t="s">
        <v>352</v>
      </c>
      <c r="T6" s="10" t="s">
        <v>353</v>
      </c>
      <c r="U6" s="10" t="s">
        <v>354</v>
      </c>
      <c r="V6" s="10" t="s">
        <v>355</v>
      </c>
      <c r="W6" s="10" t="s">
        <v>356</v>
      </c>
      <c r="X6" s="10" t="s">
        <v>302</v>
      </c>
      <c r="Y6" s="10" t="s">
        <v>357</v>
      </c>
      <c r="Z6" s="10" t="s">
        <v>301</v>
      </c>
      <c r="AA6" s="10" t="s">
        <v>358</v>
      </c>
      <c r="AB6" s="10" t="s">
        <v>359</v>
      </c>
      <c r="AC6" s="10" t="s">
        <v>360</v>
      </c>
      <c r="AD6" s="10" t="s">
        <v>361</v>
      </c>
      <c r="AE6" s="10" t="s">
        <v>362</v>
      </c>
      <c r="AF6" s="10" t="s">
        <v>363</v>
      </c>
      <c r="AG6" s="10" t="s">
        <v>364</v>
      </c>
      <c r="AH6" s="10" t="s">
        <v>365</v>
      </c>
      <c r="AI6" s="10" t="s">
        <v>366</v>
      </c>
      <c r="AJ6" s="10" t="s">
        <v>367</v>
      </c>
      <c r="AK6" s="10" t="s">
        <v>368</v>
      </c>
      <c r="AL6" s="10" t="s">
        <v>369</v>
      </c>
      <c r="AM6" s="10" t="s">
        <v>370</v>
      </c>
      <c r="AN6" s="10" t="s">
        <v>371</v>
      </c>
      <c r="AO6" s="10" t="s">
        <v>372</v>
      </c>
      <c r="AP6" s="10" t="s">
        <v>373</v>
      </c>
      <c r="AQ6" s="10" t="s">
        <v>333</v>
      </c>
      <c r="AR6" s="10" t="s">
        <v>374</v>
      </c>
      <c r="AS6" s="10" t="s">
        <v>375</v>
      </c>
      <c r="AT6" s="10" t="s">
        <v>376</v>
      </c>
      <c r="AU6" s="10" t="s">
        <v>377</v>
      </c>
      <c r="AV6" s="10" t="s">
        <v>378</v>
      </c>
      <c r="AW6" s="10" t="s">
        <v>379</v>
      </c>
      <c r="AX6" s="10" t="s">
        <v>380</v>
      </c>
    </row>
    <row r="7" spans="1:50" x14ac:dyDescent="0.25">
      <c r="A7" s="9" t="s">
        <v>85</v>
      </c>
      <c r="B7" s="10" t="s">
        <v>85</v>
      </c>
      <c r="C7" s="10" t="s">
        <v>85</v>
      </c>
      <c r="D7" s="10" t="s">
        <v>85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 t="s">
        <v>85</v>
      </c>
      <c r="R7" s="10" t="s">
        <v>85</v>
      </c>
      <c r="S7" s="10" t="s">
        <v>85</v>
      </c>
      <c r="T7" s="10" t="s">
        <v>85</v>
      </c>
      <c r="U7" s="10" t="s">
        <v>85</v>
      </c>
      <c r="V7" s="10" t="s">
        <v>85</v>
      </c>
      <c r="W7" s="10" t="s">
        <v>85</v>
      </c>
      <c r="X7" s="10" t="s">
        <v>85</v>
      </c>
      <c r="Y7" s="10" t="s">
        <v>85</v>
      </c>
      <c r="Z7" s="10" t="s">
        <v>85</v>
      </c>
      <c r="AA7" s="10" t="s">
        <v>85</v>
      </c>
      <c r="AB7" s="10" t="s">
        <v>85</v>
      </c>
      <c r="AC7" s="10" t="s">
        <v>85</v>
      </c>
      <c r="AD7" s="10" t="s">
        <v>85</v>
      </c>
      <c r="AE7" s="10" t="s">
        <v>85</v>
      </c>
      <c r="AF7" s="10" t="s">
        <v>85</v>
      </c>
      <c r="AG7" s="10" t="s">
        <v>85</v>
      </c>
      <c r="AH7" s="10" t="s">
        <v>85</v>
      </c>
      <c r="AI7" s="10" t="s">
        <v>85</v>
      </c>
      <c r="AJ7" s="10" t="s">
        <v>85</v>
      </c>
      <c r="AK7" s="10" t="s">
        <v>85</v>
      </c>
      <c r="AL7" s="10" t="s">
        <v>85</v>
      </c>
      <c r="AM7" s="10" t="s">
        <v>85</v>
      </c>
      <c r="AN7" s="10" t="s">
        <v>85</v>
      </c>
      <c r="AO7" s="10" t="s">
        <v>85</v>
      </c>
      <c r="AP7" s="10" t="s">
        <v>85</v>
      </c>
      <c r="AQ7" s="10" t="s">
        <v>85</v>
      </c>
      <c r="AR7" s="10" t="s">
        <v>85</v>
      </c>
      <c r="AS7" s="10" t="s">
        <v>85</v>
      </c>
      <c r="AT7" s="10" t="s">
        <v>85</v>
      </c>
      <c r="AU7" s="10" t="s">
        <v>85</v>
      </c>
      <c r="AV7" s="10" t="s">
        <v>85</v>
      </c>
      <c r="AW7" s="10" t="s">
        <v>85</v>
      </c>
      <c r="AX7" s="10" t="s">
        <v>85</v>
      </c>
    </row>
    <row r="8" spans="1:50" x14ac:dyDescent="0.25">
      <c r="A8" s="9" t="s">
        <v>1</v>
      </c>
      <c r="B8" s="10" t="s">
        <v>109</v>
      </c>
      <c r="C8" s="10" t="s">
        <v>109</v>
      </c>
      <c r="D8" s="10">
        <v>1.5946</v>
      </c>
      <c r="E8" s="10">
        <v>4.4692999999999996</v>
      </c>
      <c r="F8" s="10">
        <v>10.062200000000001</v>
      </c>
      <c r="G8" s="10">
        <v>100.0284</v>
      </c>
      <c r="H8" s="10" t="s">
        <v>109</v>
      </c>
      <c r="I8" s="10" t="s">
        <v>109</v>
      </c>
      <c r="J8" s="10" t="s">
        <v>109</v>
      </c>
      <c r="K8" s="10" t="s">
        <v>109</v>
      </c>
      <c r="L8" s="10" t="s">
        <v>109</v>
      </c>
      <c r="M8" s="10" t="s">
        <v>109</v>
      </c>
      <c r="N8" s="10" t="s">
        <v>109</v>
      </c>
      <c r="O8" s="10" t="s">
        <v>109</v>
      </c>
      <c r="P8" s="10" t="s">
        <v>109</v>
      </c>
      <c r="Q8" s="10" t="s">
        <v>109</v>
      </c>
      <c r="R8" s="10" t="s">
        <v>109</v>
      </c>
      <c r="S8" s="10" t="s">
        <v>109</v>
      </c>
      <c r="T8" s="10" t="s">
        <v>109</v>
      </c>
      <c r="U8" s="10" t="s">
        <v>109</v>
      </c>
      <c r="V8" s="10" t="s">
        <v>109</v>
      </c>
      <c r="W8" s="10" t="s">
        <v>109</v>
      </c>
      <c r="X8" s="10" t="s">
        <v>109</v>
      </c>
      <c r="Y8" s="10" t="s">
        <v>109</v>
      </c>
      <c r="Z8" s="10" t="s">
        <v>109</v>
      </c>
      <c r="AA8" s="10" t="s">
        <v>109</v>
      </c>
      <c r="AB8" s="10" t="s">
        <v>109</v>
      </c>
      <c r="AC8" s="10" t="s">
        <v>109</v>
      </c>
      <c r="AD8" s="10" t="s">
        <v>109</v>
      </c>
      <c r="AE8" s="10" t="s">
        <v>109</v>
      </c>
      <c r="AF8" s="10">
        <v>9.4474999999999998</v>
      </c>
      <c r="AG8" s="10" t="s">
        <v>109</v>
      </c>
      <c r="AH8" s="10" t="s">
        <v>109</v>
      </c>
      <c r="AI8" s="10" t="s">
        <v>109</v>
      </c>
      <c r="AJ8" s="10" t="s">
        <v>109</v>
      </c>
      <c r="AK8" s="10" t="s">
        <v>109</v>
      </c>
      <c r="AL8" s="10" t="s">
        <v>109</v>
      </c>
      <c r="AM8" s="10" t="s">
        <v>109</v>
      </c>
      <c r="AN8" s="10" t="s">
        <v>109</v>
      </c>
      <c r="AO8" s="10" t="s">
        <v>109</v>
      </c>
      <c r="AP8" s="10" t="s">
        <v>109</v>
      </c>
      <c r="AQ8" s="10" t="s">
        <v>109</v>
      </c>
      <c r="AR8" s="10" t="s">
        <v>109</v>
      </c>
      <c r="AS8" s="10" t="s">
        <v>109</v>
      </c>
      <c r="AT8" s="10" t="s">
        <v>109</v>
      </c>
      <c r="AU8" s="10" t="s">
        <v>109</v>
      </c>
      <c r="AV8" s="10">
        <v>8.9728999999999992</v>
      </c>
      <c r="AW8" s="10" t="s">
        <v>109</v>
      </c>
      <c r="AX8" s="10" t="s">
        <v>109</v>
      </c>
    </row>
    <row r="9" spans="1:50" x14ac:dyDescent="0.25">
      <c r="A9" s="9" t="s">
        <v>2</v>
      </c>
      <c r="B9" s="10" t="s">
        <v>109</v>
      </c>
      <c r="C9" s="10" t="s">
        <v>109</v>
      </c>
      <c r="D9" s="10">
        <v>1.3360000000000001</v>
      </c>
      <c r="E9" s="10">
        <v>3.8841000000000001</v>
      </c>
      <c r="F9" s="10">
        <v>10.3597</v>
      </c>
      <c r="G9" s="10">
        <v>100.0331</v>
      </c>
      <c r="H9" s="10" t="s">
        <v>109</v>
      </c>
      <c r="I9" s="10" t="s">
        <v>109</v>
      </c>
      <c r="J9" s="10" t="s">
        <v>109</v>
      </c>
      <c r="K9" s="10" t="s">
        <v>109</v>
      </c>
      <c r="L9" s="10" t="s">
        <v>109</v>
      </c>
      <c r="M9" s="10" t="s">
        <v>109</v>
      </c>
      <c r="N9" s="10" t="s">
        <v>109</v>
      </c>
      <c r="O9" s="10" t="s">
        <v>109</v>
      </c>
      <c r="P9" s="10" t="s">
        <v>109</v>
      </c>
      <c r="Q9" s="10" t="s">
        <v>109</v>
      </c>
      <c r="R9" s="10" t="s">
        <v>109</v>
      </c>
      <c r="S9" s="10" t="s">
        <v>109</v>
      </c>
      <c r="T9" s="10" t="s">
        <v>109</v>
      </c>
      <c r="U9" s="10" t="s">
        <v>109</v>
      </c>
      <c r="V9" s="10" t="s">
        <v>109</v>
      </c>
      <c r="W9" s="10" t="s">
        <v>109</v>
      </c>
      <c r="X9" s="10" t="s">
        <v>109</v>
      </c>
      <c r="Y9" s="10" t="s">
        <v>109</v>
      </c>
      <c r="Z9" s="10" t="s">
        <v>109</v>
      </c>
      <c r="AA9" s="10" t="s">
        <v>109</v>
      </c>
      <c r="AB9" s="10" t="s">
        <v>109</v>
      </c>
      <c r="AC9" s="10" t="s">
        <v>109</v>
      </c>
      <c r="AD9" s="10" t="s">
        <v>109</v>
      </c>
      <c r="AE9" s="10" t="s">
        <v>109</v>
      </c>
      <c r="AF9" s="10">
        <v>9.8015000000000008</v>
      </c>
      <c r="AG9" s="10" t="s">
        <v>109</v>
      </c>
      <c r="AH9" s="10" t="s">
        <v>109</v>
      </c>
      <c r="AI9" s="10" t="s">
        <v>109</v>
      </c>
      <c r="AJ9" s="10" t="s">
        <v>109</v>
      </c>
      <c r="AK9" s="10" t="s">
        <v>109</v>
      </c>
      <c r="AL9" s="10" t="s">
        <v>109</v>
      </c>
      <c r="AM9" s="10" t="s">
        <v>109</v>
      </c>
      <c r="AN9" s="10" t="s">
        <v>109</v>
      </c>
      <c r="AO9" s="10" t="s">
        <v>109</v>
      </c>
      <c r="AP9" s="10" t="s">
        <v>109</v>
      </c>
      <c r="AQ9" s="10" t="s">
        <v>109</v>
      </c>
      <c r="AR9" s="10" t="s">
        <v>109</v>
      </c>
      <c r="AS9" s="10" t="s">
        <v>109</v>
      </c>
      <c r="AT9" s="10" t="s">
        <v>109</v>
      </c>
      <c r="AU9" s="10" t="s">
        <v>109</v>
      </c>
      <c r="AV9" s="10">
        <v>9.1607000000000003</v>
      </c>
      <c r="AW9" s="10" t="s">
        <v>109</v>
      </c>
      <c r="AX9" s="10" t="s">
        <v>109</v>
      </c>
    </row>
    <row r="10" spans="1:50" x14ac:dyDescent="0.25">
      <c r="A10" s="9" t="s">
        <v>3</v>
      </c>
      <c r="B10" s="10">
        <v>7.4099999999999999E-2</v>
      </c>
      <c r="C10" s="10">
        <v>6.1499999999999999E-2</v>
      </c>
      <c r="D10" s="10">
        <v>1.5406</v>
      </c>
      <c r="E10" s="10">
        <v>4.7144000000000004</v>
      </c>
      <c r="F10" s="10">
        <v>10.269299999999999</v>
      </c>
      <c r="G10" s="10">
        <v>100.0895</v>
      </c>
      <c r="H10" s="10">
        <v>0.20150000000000001</v>
      </c>
      <c r="I10" s="10">
        <v>0.114</v>
      </c>
      <c r="J10" s="10" t="s">
        <v>109</v>
      </c>
      <c r="K10" s="10" t="s">
        <v>109</v>
      </c>
      <c r="L10" s="10">
        <v>6.0699999999999997E-2</v>
      </c>
      <c r="M10" s="10">
        <v>7.2900000000000006E-2</v>
      </c>
      <c r="N10" s="10" t="s">
        <v>109</v>
      </c>
      <c r="O10" s="10">
        <v>6.88E-2</v>
      </c>
      <c r="P10" s="10" t="s">
        <v>109</v>
      </c>
      <c r="Q10" s="10" t="s">
        <v>109</v>
      </c>
      <c r="R10" s="10">
        <v>6.3600000000000004E-2</v>
      </c>
      <c r="S10" s="10">
        <v>6.4199999999999993E-2</v>
      </c>
      <c r="T10" s="10" t="s">
        <v>109</v>
      </c>
      <c r="U10" s="10" t="s">
        <v>109</v>
      </c>
      <c r="V10" s="10" t="s">
        <v>109</v>
      </c>
      <c r="W10" s="10">
        <v>7.22E-2</v>
      </c>
      <c r="X10" s="10" t="s">
        <v>109</v>
      </c>
      <c r="Y10" s="10" t="s">
        <v>109</v>
      </c>
      <c r="Z10" s="10">
        <v>3.6600000000000001E-2</v>
      </c>
      <c r="AA10" s="10">
        <v>6.6500000000000004E-2</v>
      </c>
      <c r="AB10" s="10">
        <v>6.4799999999999996E-2</v>
      </c>
      <c r="AC10" s="10">
        <v>6.13E-2</v>
      </c>
      <c r="AD10" s="10">
        <v>6.1499999999999999E-2</v>
      </c>
      <c r="AE10" s="10">
        <v>5.1900000000000002E-2</v>
      </c>
      <c r="AF10" s="10">
        <v>10.4124</v>
      </c>
      <c r="AG10" s="10" t="s">
        <v>109</v>
      </c>
      <c r="AH10" s="10">
        <v>3.9800000000000002E-2</v>
      </c>
      <c r="AI10" s="10" t="s">
        <v>109</v>
      </c>
      <c r="AJ10" s="10" t="s">
        <v>109</v>
      </c>
      <c r="AK10" s="10" t="s">
        <v>109</v>
      </c>
      <c r="AL10" s="10">
        <v>7.2599999999999998E-2</v>
      </c>
      <c r="AM10" s="10">
        <v>5.4199999999999998E-2</v>
      </c>
      <c r="AN10" s="10" t="s">
        <v>109</v>
      </c>
      <c r="AO10" s="10" t="s">
        <v>109</v>
      </c>
      <c r="AP10" s="10" t="s">
        <v>109</v>
      </c>
      <c r="AQ10" s="10" t="s">
        <v>109</v>
      </c>
      <c r="AR10" s="10" t="s">
        <v>109</v>
      </c>
      <c r="AS10" s="10" t="s">
        <v>109</v>
      </c>
      <c r="AT10" s="10" t="s">
        <v>109</v>
      </c>
      <c r="AU10" s="10" t="s">
        <v>109</v>
      </c>
      <c r="AV10" s="10">
        <v>9.4929000000000006</v>
      </c>
      <c r="AW10" s="10">
        <v>5.8000000000000003E-2</v>
      </c>
      <c r="AX10" s="10">
        <v>8.7900000000000006E-2</v>
      </c>
    </row>
    <row r="11" spans="1:50" x14ac:dyDescent="0.25">
      <c r="A11" s="9" t="s">
        <v>4</v>
      </c>
      <c r="B11" s="10" t="s">
        <v>109</v>
      </c>
      <c r="C11" s="10" t="s">
        <v>109</v>
      </c>
      <c r="D11" s="10">
        <v>1.2406999999999999</v>
      </c>
      <c r="E11" s="10">
        <v>3.9460999999999999</v>
      </c>
      <c r="F11" s="10">
        <v>10.1625</v>
      </c>
      <c r="G11" s="10">
        <v>100.05159999999999</v>
      </c>
      <c r="H11" s="10" t="s">
        <v>109</v>
      </c>
      <c r="I11" s="10" t="s">
        <v>109</v>
      </c>
      <c r="J11" s="10" t="s">
        <v>109</v>
      </c>
      <c r="K11" s="10" t="s">
        <v>109</v>
      </c>
      <c r="L11" s="10" t="s">
        <v>109</v>
      </c>
      <c r="M11" s="10" t="s">
        <v>109</v>
      </c>
      <c r="N11" s="10" t="s">
        <v>109</v>
      </c>
      <c r="O11" s="10" t="s">
        <v>109</v>
      </c>
      <c r="P11" s="10" t="s">
        <v>109</v>
      </c>
      <c r="Q11" s="10" t="s">
        <v>109</v>
      </c>
      <c r="R11" s="10" t="s">
        <v>109</v>
      </c>
      <c r="S11" s="10" t="s">
        <v>109</v>
      </c>
      <c r="T11" s="10" t="s">
        <v>109</v>
      </c>
      <c r="U11" s="10" t="s">
        <v>109</v>
      </c>
      <c r="V11" s="10" t="s">
        <v>109</v>
      </c>
      <c r="W11" s="10" t="s">
        <v>109</v>
      </c>
      <c r="X11" s="10" t="s">
        <v>109</v>
      </c>
      <c r="Y11" s="10" t="s">
        <v>109</v>
      </c>
      <c r="Z11" s="10" t="s">
        <v>109</v>
      </c>
      <c r="AA11" s="10" t="s">
        <v>109</v>
      </c>
      <c r="AB11" s="10" t="s">
        <v>109</v>
      </c>
      <c r="AC11" s="10" t="s">
        <v>109</v>
      </c>
      <c r="AD11" s="10" t="s">
        <v>109</v>
      </c>
      <c r="AE11" s="10" t="s">
        <v>109</v>
      </c>
      <c r="AF11" s="10">
        <v>9.3488000000000007</v>
      </c>
      <c r="AG11" s="10" t="s">
        <v>109</v>
      </c>
      <c r="AH11" s="10" t="s">
        <v>109</v>
      </c>
      <c r="AI11" s="10" t="s">
        <v>109</v>
      </c>
      <c r="AJ11" s="10" t="s">
        <v>109</v>
      </c>
      <c r="AK11" s="10" t="s">
        <v>109</v>
      </c>
      <c r="AL11" s="10" t="s">
        <v>109</v>
      </c>
      <c r="AM11" s="10" t="s">
        <v>109</v>
      </c>
      <c r="AN11" s="10" t="s">
        <v>109</v>
      </c>
      <c r="AO11" s="10" t="s">
        <v>109</v>
      </c>
      <c r="AP11" s="10" t="s">
        <v>109</v>
      </c>
      <c r="AQ11" s="10" t="s">
        <v>109</v>
      </c>
      <c r="AR11" s="10" t="s">
        <v>109</v>
      </c>
      <c r="AS11" s="10" t="s">
        <v>109</v>
      </c>
      <c r="AT11" s="10" t="s">
        <v>109</v>
      </c>
      <c r="AU11" s="10" t="s">
        <v>109</v>
      </c>
      <c r="AV11" s="10">
        <v>8.8054000000000006</v>
      </c>
      <c r="AW11" s="10" t="s">
        <v>109</v>
      </c>
      <c r="AX11" s="10" t="s">
        <v>109</v>
      </c>
    </row>
    <row r="12" spans="1:50" x14ac:dyDescent="0.25">
      <c r="A12" s="9" t="s">
        <v>5</v>
      </c>
      <c r="B12" s="10" t="s">
        <v>109</v>
      </c>
      <c r="C12" s="10" t="s">
        <v>109</v>
      </c>
      <c r="D12" s="10">
        <v>1.1729000000000001</v>
      </c>
      <c r="E12" s="10">
        <v>3.9266000000000001</v>
      </c>
      <c r="F12" s="10">
        <v>9.7666000000000004</v>
      </c>
      <c r="G12" s="10">
        <v>100.0936</v>
      </c>
      <c r="H12" s="10" t="s">
        <v>109</v>
      </c>
      <c r="I12" s="10" t="s">
        <v>109</v>
      </c>
      <c r="J12" s="10" t="s">
        <v>109</v>
      </c>
      <c r="K12" s="10" t="s">
        <v>109</v>
      </c>
      <c r="L12" s="10" t="s">
        <v>109</v>
      </c>
      <c r="M12" s="10" t="s">
        <v>109</v>
      </c>
      <c r="N12" s="10" t="s">
        <v>109</v>
      </c>
      <c r="O12" s="10" t="s">
        <v>109</v>
      </c>
      <c r="P12" s="10" t="s">
        <v>109</v>
      </c>
      <c r="Q12" s="10" t="s">
        <v>109</v>
      </c>
      <c r="R12" s="10" t="s">
        <v>109</v>
      </c>
      <c r="S12" s="10" t="s">
        <v>109</v>
      </c>
      <c r="T12" s="10" t="s">
        <v>109</v>
      </c>
      <c r="U12" s="10" t="s">
        <v>109</v>
      </c>
      <c r="V12" s="10" t="s">
        <v>109</v>
      </c>
      <c r="W12" s="10" t="s">
        <v>109</v>
      </c>
      <c r="X12" s="10" t="s">
        <v>109</v>
      </c>
      <c r="Y12" s="10" t="s">
        <v>109</v>
      </c>
      <c r="Z12" s="10" t="s">
        <v>109</v>
      </c>
      <c r="AA12" s="10" t="s">
        <v>109</v>
      </c>
      <c r="AB12" s="10" t="s">
        <v>109</v>
      </c>
      <c r="AC12" s="10" t="s">
        <v>109</v>
      </c>
      <c r="AD12" s="10" t="s">
        <v>109</v>
      </c>
      <c r="AE12" s="10" t="s">
        <v>109</v>
      </c>
      <c r="AF12" s="10">
        <v>8.7321000000000009</v>
      </c>
      <c r="AG12" s="10" t="s">
        <v>109</v>
      </c>
      <c r="AH12" s="10" t="s">
        <v>109</v>
      </c>
      <c r="AI12" s="10" t="s">
        <v>109</v>
      </c>
      <c r="AJ12" s="10" t="s">
        <v>109</v>
      </c>
      <c r="AK12" s="10" t="s">
        <v>109</v>
      </c>
      <c r="AL12" s="10" t="s">
        <v>109</v>
      </c>
      <c r="AM12" s="10" t="s">
        <v>109</v>
      </c>
      <c r="AN12" s="10" t="s">
        <v>109</v>
      </c>
      <c r="AO12" s="10" t="s">
        <v>109</v>
      </c>
      <c r="AP12" s="10" t="s">
        <v>109</v>
      </c>
      <c r="AQ12" s="10" t="s">
        <v>109</v>
      </c>
      <c r="AR12" s="10" t="s">
        <v>109</v>
      </c>
      <c r="AS12" s="10" t="s">
        <v>109</v>
      </c>
      <c r="AT12" s="10" t="s">
        <v>109</v>
      </c>
      <c r="AU12" s="10" t="s">
        <v>109</v>
      </c>
      <c r="AV12" s="10">
        <v>8.6087000000000007</v>
      </c>
      <c r="AW12" s="10" t="s">
        <v>109</v>
      </c>
      <c r="AX12" s="10" t="s">
        <v>109</v>
      </c>
    </row>
    <row r="13" spans="1:50" x14ac:dyDescent="0.25">
      <c r="A13" s="9" t="s">
        <v>6</v>
      </c>
      <c r="B13" s="10" t="s">
        <v>109</v>
      </c>
      <c r="C13" s="10" t="s">
        <v>109</v>
      </c>
      <c r="D13" s="10">
        <v>1.6946000000000001</v>
      </c>
      <c r="E13" s="10">
        <v>3.9077000000000002</v>
      </c>
      <c r="F13" s="10">
        <v>10.2095</v>
      </c>
      <c r="G13" s="10">
        <v>100.0398</v>
      </c>
      <c r="H13" s="10" t="s">
        <v>109</v>
      </c>
      <c r="I13" s="10" t="s">
        <v>109</v>
      </c>
      <c r="J13" s="10" t="s">
        <v>109</v>
      </c>
      <c r="K13" s="10" t="s">
        <v>109</v>
      </c>
      <c r="L13" s="10" t="s">
        <v>109</v>
      </c>
      <c r="M13" s="10" t="s">
        <v>109</v>
      </c>
      <c r="N13" s="10" t="s">
        <v>109</v>
      </c>
      <c r="O13" s="10" t="s">
        <v>109</v>
      </c>
      <c r="P13" s="10" t="s">
        <v>109</v>
      </c>
      <c r="Q13" s="10" t="s">
        <v>109</v>
      </c>
      <c r="R13" s="10" t="s">
        <v>109</v>
      </c>
      <c r="S13" s="10" t="s">
        <v>109</v>
      </c>
      <c r="T13" s="10" t="s">
        <v>109</v>
      </c>
      <c r="U13" s="10" t="s">
        <v>109</v>
      </c>
      <c r="V13" s="10" t="s">
        <v>109</v>
      </c>
      <c r="W13" s="10" t="s">
        <v>109</v>
      </c>
      <c r="X13" s="10" t="s">
        <v>109</v>
      </c>
      <c r="Y13" s="10" t="s">
        <v>109</v>
      </c>
      <c r="Z13" s="10" t="s">
        <v>109</v>
      </c>
      <c r="AA13" s="10" t="s">
        <v>109</v>
      </c>
      <c r="AB13" s="10" t="s">
        <v>109</v>
      </c>
      <c r="AC13" s="10" t="s">
        <v>109</v>
      </c>
      <c r="AD13" s="10" t="s">
        <v>109</v>
      </c>
      <c r="AE13" s="10" t="s">
        <v>109</v>
      </c>
      <c r="AF13" s="10">
        <v>8.2032000000000007</v>
      </c>
      <c r="AG13" s="10" t="s">
        <v>109</v>
      </c>
      <c r="AH13" s="10" t="s">
        <v>109</v>
      </c>
      <c r="AI13" s="10" t="s">
        <v>109</v>
      </c>
      <c r="AJ13" s="10" t="s">
        <v>109</v>
      </c>
      <c r="AK13" s="10" t="s">
        <v>109</v>
      </c>
      <c r="AL13" s="10" t="s">
        <v>109</v>
      </c>
      <c r="AM13" s="10" t="s">
        <v>109</v>
      </c>
      <c r="AN13" s="10" t="s">
        <v>109</v>
      </c>
      <c r="AO13" s="10" t="s">
        <v>109</v>
      </c>
      <c r="AP13" s="10" t="s">
        <v>109</v>
      </c>
      <c r="AQ13" s="10" t="s">
        <v>109</v>
      </c>
      <c r="AR13" s="10" t="s">
        <v>109</v>
      </c>
      <c r="AS13" s="10" t="s">
        <v>109</v>
      </c>
      <c r="AT13" s="10" t="s">
        <v>109</v>
      </c>
      <c r="AU13" s="10" t="s">
        <v>109</v>
      </c>
      <c r="AV13" s="10">
        <v>9.7982999999999993</v>
      </c>
      <c r="AW13" s="10" t="s">
        <v>109</v>
      </c>
      <c r="AX13" s="10" t="s">
        <v>109</v>
      </c>
    </row>
    <row r="14" spans="1:50" x14ac:dyDescent="0.25">
      <c r="A14" s="9" t="s">
        <v>7</v>
      </c>
      <c r="B14" s="10" t="s">
        <v>109</v>
      </c>
      <c r="C14" s="10" t="s">
        <v>109</v>
      </c>
      <c r="D14" s="10">
        <v>1.1564000000000001</v>
      </c>
      <c r="E14" s="10">
        <v>3.8831000000000002</v>
      </c>
      <c r="F14" s="10">
        <v>9.7689000000000004</v>
      </c>
      <c r="G14" s="10">
        <v>100.0958</v>
      </c>
      <c r="H14" s="10">
        <v>0.1065</v>
      </c>
      <c r="I14" s="10" t="s">
        <v>109</v>
      </c>
      <c r="J14" s="10" t="s">
        <v>109</v>
      </c>
      <c r="K14" s="10" t="s">
        <v>109</v>
      </c>
      <c r="L14" s="10" t="s">
        <v>109</v>
      </c>
      <c r="M14" s="10" t="s">
        <v>109</v>
      </c>
      <c r="N14" s="10" t="s">
        <v>109</v>
      </c>
      <c r="O14" s="10" t="s">
        <v>109</v>
      </c>
      <c r="P14" s="10" t="s">
        <v>109</v>
      </c>
      <c r="Q14" s="10" t="s">
        <v>109</v>
      </c>
      <c r="R14" s="10" t="s">
        <v>109</v>
      </c>
      <c r="S14" s="10" t="s">
        <v>109</v>
      </c>
      <c r="T14" s="10" t="s">
        <v>109</v>
      </c>
      <c r="U14" s="10" t="s">
        <v>109</v>
      </c>
      <c r="V14" s="10" t="s">
        <v>109</v>
      </c>
      <c r="W14" s="10" t="s">
        <v>109</v>
      </c>
      <c r="X14" s="10" t="s">
        <v>109</v>
      </c>
      <c r="Y14" s="10" t="s">
        <v>109</v>
      </c>
      <c r="Z14" s="10" t="s">
        <v>109</v>
      </c>
      <c r="AA14" s="10" t="s">
        <v>109</v>
      </c>
      <c r="AB14" s="10" t="s">
        <v>109</v>
      </c>
      <c r="AC14" s="10" t="s">
        <v>109</v>
      </c>
      <c r="AD14" s="10" t="s">
        <v>109</v>
      </c>
      <c r="AE14" s="10" t="s">
        <v>109</v>
      </c>
      <c r="AF14" s="10">
        <v>9.0429999999999993</v>
      </c>
      <c r="AG14" s="10" t="s">
        <v>109</v>
      </c>
      <c r="AH14" s="10" t="s">
        <v>109</v>
      </c>
      <c r="AI14" s="10" t="s">
        <v>109</v>
      </c>
      <c r="AJ14" s="10" t="s">
        <v>109</v>
      </c>
      <c r="AK14" s="10" t="s">
        <v>109</v>
      </c>
      <c r="AL14" s="10" t="s">
        <v>109</v>
      </c>
      <c r="AM14" s="10" t="s">
        <v>109</v>
      </c>
      <c r="AN14" s="10" t="s">
        <v>109</v>
      </c>
      <c r="AO14" s="10" t="s">
        <v>109</v>
      </c>
      <c r="AP14" s="10" t="s">
        <v>109</v>
      </c>
      <c r="AQ14" s="10" t="s">
        <v>109</v>
      </c>
      <c r="AR14" s="10" t="s">
        <v>109</v>
      </c>
      <c r="AS14" s="10" t="s">
        <v>109</v>
      </c>
      <c r="AT14" s="10" t="s">
        <v>109</v>
      </c>
      <c r="AU14" s="10" t="s">
        <v>109</v>
      </c>
      <c r="AV14" s="10">
        <v>8.7135999999999996</v>
      </c>
      <c r="AW14" s="10" t="s">
        <v>109</v>
      </c>
      <c r="AX14" s="10" t="s">
        <v>109</v>
      </c>
    </row>
    <row r="15" spans="1:50" x14ac:dyDescent="0.25">
      <c r="A15" s="9" t="s">
        <v>8</v>
      </c>
      <c r="B15" s="10" t="s">
        <v>109</v>
      </c>
      <c r="C15" s="10" t="s">
        <v>109</v>
      </c>
      <c r="D15" s="10">
        <v>2.6564000000000001</v>
      </c>
      <c r="E15" s="10">
        <v>7.0945999999999998</v>
      </c>
      <c r="F15" s="10">
        <v>16.615100000000002</v>
      </c>
      <c r="G15" s="10">
        <v>180.2526</v>
      </c>
      <c r="H15" s="10" t="s">
        <v>109</v>
      </c>
      <c r="I15" s="10" t="s">
        <v>109</v>
      </c>
      <c r="J15" s="10" t="s">
        <v>109</v>
      </c>
      <c r="K15" s="10" t="s">
        <v>109</v>
      </c>
      <c r="L15" s="10" t="s">
        <v>109</v>
      </c>
      <c r="M15" s="10">
        <v>9.2009000000000007</v>
      </c>
      <c r="N15" s="10" t="s">
        <v>109</v>
      </c>
      <c r="O15" s="10" t="s">
        <v>109</v>
      </c>
      <c r="P15" s="10">
        <v>12.488099999999999</v>
      </c>
      <c r="Q15" s="10" t="s">
        <v>109</v>
      </c>
      <c r="R15" s="10">
        <v>2.9359000000000002</v>
      </c>
      <c r="S15" s="10" t="s">
        <v>109</v>
      </c>
      <c r="T15" s="10">
        <v>1.901</v>
      </c>
      <c r="U15" s="10" t="s">
        <v>109</v>
      </c>
      <c r="V15" s="10" t="s">
        <v>109</v>
      </c>
      <c r="W15" s="10">
        <v>5.1841999999999997</v>
      </c>
      <c r="X15" s="10">
        <v>8.4824999999999999</v>
      </c>
      <c r="Y15" s="10">
        <v>43.701999999999998</v>
      </c>
      <c r="Z15" s="10">
        <v>83.415800000000004</v>
      </c>
      <c r="AA15" s="10">
        <v>13.219099999999999</v>
      </c>
      <c r="AB15" s="10" t="s">
        <v>109</v>
      </c>
      <c r="AC15" s="10">
        <v>11.2181</v>
      </c>
      <c r="AD15" s="10">
        <v>4.3822999999999999</v>
      </c>
      <c r="AE15" s="10" t="s">
        <v>109</v>
      </c>
      <c r="AF15" s="10">
        <v>19.609100000000002</v>
      </c>
      <c r="AG15" s="10" t="s">
        <v>109</v>
      </c>
      <c r="AH15" s="10" t="s">
        <v>109</v>
      </c>
      <c r="AI15" s="10">
        <v>12.403</v>
      </c>
      <c r="AJ15" s="10">
        <v>6.9646999999999997</v>
      </c>
      <c r="AK15" s="10">
        <v>5.1570999999999998</v>
      </c>
      <c r="AL15" s="10" t="s">
        <v>109</v>
      </c>
      <c r="AM15" s="10">
        <v>8.7100000000000009</v>
      </c>
      <c r="AN15" s="10">
        <v>6.9206000000000003</v>
      </c>
      <c r="AO15" s="10" t="s">
        <v>109</v>
      </c>
      <c r="AP15" s="10">
        <v>0.78839999999999999</v>
      </c>
      <c r="AQ15" s="10">
        <v>22.913399999999999</v>
      </c>
      <c r="AR15" s="10" t="s">
        <v>109</v>
      </c>
      <c r="AS15" s="10" t="s">
        <v>109</v>
      </c>
      <c r="AT15" s="10">
        <v>7.4535</v>
      </c>
      <c r="AU15" s="10">
        <v>1.0297000000000001</v>
      </c>
      <c r="AV15" s="10">
        <v>17.887899999999998</v>
      </c>
      <c r="AW15" s="10" t="s">
        <v>109</v>
      </c>
      <c r="AX15" s="10" t="s">
        <v>109</v>
      </c>
    </row>
    <row r="16" spans="1:50" x14ac:dyDescent="0.25">
      <c r="A16" s="9" t="s">
        <v>9</v>
      </c>
      <c r="B16" s="10">
        <v>7.9899999999999999E-2</v>
      </c>
      <c r="C16" s="10">
        <v>5.4300000000000001E-2</v>
      </c>
      <c r="D16" s="10">
        <v>1.0004</v>
      </c>
      <c r="E16" s="10">
        <v>3.8492000000000002</v>
      </c>
      <c r="F16" s="10">
        <v>10.7689</v>
      </c>
      <c r="G16" s="10">
        <v>99.997600000000006</v>
      </c>
      <c r="H16" s="10">
        <v>0.24010000000000001</v>
      </c>
      <c r="I16" s="10">
        <v>0.1777</v>
      </c>
      <c r="J16" s="10">
        <v>0.10440000000000001</v>
      </c>
      <c r="K16" s="10">
        <v>9.98E-2</v>
      </c>
      <c r="L16" s="10">
        <v>9.6500000000000002E-2</v>
      </c>
      <c r="M16" s="10">
        <v>5.0200000000000002E-2</v>
      </c>
      <c r="N16" s="10" t="s">
        <v>109</v>
      </c>
      <c r="O16" s="10" t="s">
        <v>109</v>
      </c>
      <c r="P16" s="10" t="s">
        <v>109</v>
      </c>
      <c r="Q16" s="10" t="s">
        <v>109</v>
      </c>
      <c r="R16" s="10" t="s">
        <v>109</v>
      </c>
      <c r="S16" s="10" t="s">
        <v>109</v>
      </c>
      <c r="T16" s="10">
        <v>7.2700000000000001E-2</v>
      </c>
      <c r="U16" s="10">
        <v>3.73E-2</v>
      </c>
      <c r="V16" s="10">
        <v>5.91E-2</v>
      </c>
      <c r="W16" s="10" t="s">
        <v>109</v>
      </c>
      <c r="X16" s="10">
        <v>6.0100000000000001E-2</v>
      </c>
      <c r="Y16" s="10" t="s">
        <v>109</v>
      </c>
      <c r="Z16" s="10">
        <v>5.1700000000000003E-2</v>
      </c>
      <c r="AA16" s="10" t="s">
        <v>109</v>
      </c>
      <c r="AB16" s="10" t="s">
        <v>109</v>
      </c>
      <c r="AC16" s="10" t="s">
        <v>109</v>
      </c>
      <c r="AD16" s="10" t="s">
        <v>109</v>
      </c>
      <c r="AE16" s="10" t="s">
        <v>109</v>
      </c>
      <c r="AF16" s="10">
        <v>8.4964999999999993</v>
      </c>
      <c r="AG16" s="10">
        <v>7.4899999999999994E-2</v>
      </c>
      <c r="AH16" s="10">
        <v>6.3600000000000004E-2</v>
      </c>
      <c r="AI16" s="10" t="s">
        <v>109</v>
      </c>
      <c r="AJ16" s="10">
        <v>7.6899999999999996E-2</v>
      </c>
      <c r="AK16" s="10">
        <v>6.2600000000000003E-2</v>
      </c>
      <c r="AL16" s="10" t="s">
        <v>109</v>
      </c>
      <c r="AM16" s="10" t="s">
        <v>109</v>
      </c>
      <c r="AN16" s="10" t="s">
        <v>109</v>
      </c>
      <c r="AO16" s="10" t="s">
        <v>109</v>
      </c>
      <c r="AP16" s="10">
        <v>4.3499999999999997E-2</v>
      </c>
      <c r="AQ16" s="10">
        <v>6.13E-2</v>
      </c>
      <c r="AR16" s="10">
        <v>5.74E-2</v>
      </c>
      <c r="AS16" s="10" t="s">
        <v>109</v>
      </c>
      <c r="AT16" s="10" t="s">
        <v>109</v>
      </c>
      <c r="AU16" s="10" t="s">
        <v>109</v>
      </c>
      <c r="AV16" s="10">
        <v>7.8766999999999996</v>
      </c>
      <c r="AW16" s="10">
        <v>5.2900000000000003E-2</v>
      </c>
      <c r="AX16" s="10">
        <v>7.3300000000000004E-2</v>
      </c>
    </row>
    <row r="17" spans="1:50" x14ac:dyDescent="0.25">
      <c r="A17" s="9" t="s">
        <v>10</v>
      </c>
      <c r="B17" s="10" t="s">
        <v>109</v>
      </c>
      <c r="C17" s="10" t="s">
        <v>109</v>
      </c>
      <c r="D17" s="10">
        <v>1.3272999999999999</v>
      </c>
      <c r="E17" s="10">
        <v>4.4189999999999996</v>
      </c>
      <c r="F17" s="10">
        <v>10.446300000000001</v>
      </c>
      <c r="G17" s="10">
        <v>99.997699999999995</v>
      </c>
      <c r="H17" s="10">
        <v>0.55930000000000002</v>
      </c>
      <c r="I17" s="10" t="s">
        <v>109</v>
      </c>
      <c r="J17" s="10" t="s">
        <v>109</v>
      </c>
      <c r="K17" s="10" t="s">
        <v>109</v>
      </c>
      <c r="L17" s="10" t="s">
        <v>109</v>
      </c>
      <c r="M17" s="10" t="s">
        <v>109</v>
      </c>
      <c r="N17" s="10" t="s">
        <v>109</v>
      </c>
      <c r="O17" s="10" t="s">
        <v>109</v>
      </c>
      <c r="P17" s="10" t="s">
        <v>109</v>
      </c>
      <c r="Q17" s="10" t="s">
        <v>109</v>
      </c>
      <c r="R17" s="10" t="s">
        <v>109</v>
      </c>
      <c r="S17" s="10" t="s">
        <v>109</v>
      </c>
      <c r="T17" s="10" t="s">
        <v>109</v>
      </c>
      <c r="U17" s="10" t="s">
        <v>109</v>
      </c>
      <c r="V17" s="10" t="s">
        <v>109</v>
      </c>
      <c r="W17" s="10" t="s">
        <v>109</v>
      </c>
      <c r="X17" s="10" t="s">
        <v>109</v>
      </c>
      <c r="Y17" s="10" t="s">
        <v>109</v>
      </c>
      <c r="Z17" s="10" t="s">
        <v>109</v>
      </c>
      <c r="AA17" s="10" t="s">
        <v>109</v>
      </c>
      <c r="AB17" s="10" t="s">
        <v>109</v>
      </c>
      <c r="AC17" s="10" t="s">
        <v>109</v>
      </c>
      <c r="AD17" s="10" t="s">
        <v>109</v>
      </c>
      <c r="AE17" s="10" t="s">
        <v>109</v>
      </c>
      <c r="AF17" s="10">
        <v>9.8801000000000005</v>
      </c>
      <c r="AG17" s="10" t="s">
        <v>109</v>
      </c>
      <c r="AH17" s="10" t="s">
        <v>109</v>
      </c>
      <c r="AI17" s="10" t="s">
        <v>109</v>
      </c>
      <c r="AJ17" s="10" t="s">
        <v>109</v>
      </c>
      <c r="AK17" s="10" t="s">
        <v>109</v>
      </c>
      <c r="AL17" s="10" t="s">
        <v>109</v>
      </c>
      <c r="AM17" s="10" t="s">
        <v>109</v>
      </c>
      <c r="AN17" s="10" t="s">
        <v>109</v>
      </c>
      <c r="AO17" s="10" t="s">
        <v>109</v>
      </c>
      <c r="AP17" s="10" t="s">
        <v>109</v>
      </c>
      <c r="AQ17" s="10" t="s">
        <v>109</v>
      </c>
      <c r="AR17" s="10" t="s">
        <v>109</v>
      </c>
      <c r="AS17" s="10" t="s">
        <v>109</v>
      </c>
      <c r="AT17" s="10" t="s">
        <v>109</v>
      </c>
      <c r="AU17" s="10" t="s">
        <v>109</v>
      </c>
      <c r="AV17" s="10">
        <v>8.9895999999999994</v>
      </c>
      <c r="AW17" s="10" t="s">
        <v>109</v>
      </c>
      <c r="AX17" s="10" t="s">
        <v>109</v>
      </c>
    </row>
    <row r="18" spans="1:50" x14ac:dyDescent="0.25">
      <c r="A18" s="9" t="s">
        <v>11</v>
      </c>
      <c r="B18" s="10" t="s">
        <v>109</v>
      </c>
      <c r="C18" s="10" t="s">
        <v>109</v>
      </c>
      <c r="D18" s="10">
        <v>1.4621</v>
      </c>
      <c r="E18" s="10">
        <v>4.7167000000000003</v>
      </c>
      <c r="F18" s="10">
        <v>10.257899999999999</v>
      </c>
      <c r="G18" s="10">
        <v>99.998800000000003</v>
      </c>
      <c r="H18" s="10" t="s">
        <v>109</v>
      </c>
      <c r="I18" s="10" t="s">
        <v>109</v>
      </c>
      <c r="J18" s="10" t="s">
        <v>109</v>
      </c>
      <c r="K18" s="10" t="s">
        <v>109</v>
      </c>
      <c r="L18" s="10" t="s">
        <v>109</v>
      </c>
      <c r="M18" s="10" t="s">
        <v>109</v>
      </c>
      <c r="N18" s="10" t="s">
        <v>109</v>
      </c>
      <c r="O18" s="10" t="s">
        <v>109</v>
      </c>
      <c r="P18" s="10" t="s">
        <v>109</v>
      </c>
      <c r="Q18" s="10" t="s">
        <v>109</v>
      </c>
      <c r="R18" s="10" t="s">
        <v>109</v>
      </c>
      <c r="S18" s="10" t="s">
        <v>109</v>
      </c>
      <c r="T18" s="10" t="s">
        <v>109</v>
      </c>
      <c r="U18" s="10" t="s">
        <v>109</v>
      </c>
      <c r="V18" s="10" t="s">
        <v>109</v>
      </c>
      <c r="W18" s="10" t="s">
        <v>109</v>
      </c>
      <c r="X18" s="10" t="s">
        <v>109</v>
      </c>
      <c r="Y18" s="10" t="s">
        <v>109</v>
      </c>
      <c r="Z18" s="10" t="s">
        <v>109</v>
      </c>
      <c r="AA18" s="10" t="s">
        <v>109</v>
      </c>
      <c r="AB18" s="10" t="s">
        <v>109</v>
      </c>
      <c r="AC18" s="10" t="s">
        <v>109</v>
      </c>
      <c r="AD18" s="10" t="s">
        <v>109</v>
      </c>
      <c r="AE18" s="10" t="s">
        <v>109</v>
      </c>
      <c r="AF18" s="10">
        <v>10.2644</v>
      </c>
      <c r="AG18" s="10" t="s">
        <v>109</v>
      </c>
      <c r="AH18" s="10" t="s">
        <v>109</v>
      </c>
      <c r="AI18" s="10" t="s">
        <v>109</v>
      </c>
      <c r="AJ18" s="10" t="s">
        <v>109</v>
      </c>
      <c r="AK18" s="10" t="s">
        <v>109</v>
      </c>
      <c r="AL18" s="10" t="s">
        <v>109</v>
      </c>
      <c r="AM18" s="10" t="s">
        <v>109</v>
      </c>
      <c r="AN18" s="10" t="s">
        <v>109</v>
      </c>
      <c r="AO18" s="10" t="s">
        <v>109</v>
      </c>
      <c r="AP18" s="10" t="s">
        <v>109</v>
      </c>
      <c r="AQ18" s="10" t="s">
        <v>109</v>
      </c>
      <c r="AR18" s="10" t="s">
        <v>109</v>
      </c>
      <c r="AS18" s="10" t="s">
        <v>109</v>
      </c>
      <c r="AT18" s="10" t="s">
        <v>109</v>
      </c>
      <c r="AU18" s="10" t="s">
        <v>109</v>
      </c>
      <c r="AV18" s="10">
        <v>9.3030000000000008</v>
      </c>
      <c r="AW18" s="10" t="s">
        <v>109</v>
      </c>
      <c r="AX18" s="10" t="s">
        <v>109</v>
      </c>
    </row>
    <row r="19" spans="1:50" x14ac:dyDescent="0.25">
      <c r="A19" s="9" t="s">
        <v>263</v>
      </c>
      <c r="B19" s="10" t="s">
        <v>109</v>
      </c>
      <c r="C19" s="10">
        <v>0.88829999999999998</v>
      </c>
      <c r="D19" s="10">
        <v>2.1547000000000001</v>
      </c>
      <c r="E19" s="10">
        <v>5.0106999999999999</v>
      </c>
      <c r="F19" s="10">
        <v>9.9596</v>
      </c>
      <c r="G19" s="10">
        <v>100.0005</v>
      </c>
      <c r="H19" s="10">
        <v>0.90300000000000002</v>
      </c>
      <c r="I19" s="10">
        <v>6.2799999999999995E-2</v>
      </c>
      <c r="J19" s="10">
        <v>4.2099999999999999E-2</v>
      </c>
      <c r="K19" s="10" t="s">
        <v>109</v>
      </c>
      <c r="L19" s="10">
        <v>2.3800000000000002E-2</v>
      </c>
      <c r="M19" s="10">
        <v>2.8799999999999999E-2</v>
      </c>
      <c r="N19" s="10">
        <v>0.1113</v>
      </c>
      <c r="O19" s="10" t="s">
        <v>109</v>
      </c>
      <c r="P19" s="10">
        <v>0.26229999999999998</v>
      </c>
      <c r="Q19" s="10">
        <v>0.25900000000000001</v>
      </c>
      <c r="R19" s="10">
        <v>0.24249999999999999</v>
      </c>
      <c r="S19" s="10" t="s">
        <v>109</v>
      </c>
      <c r="T19" s="10" t="s">
        <v>109</v>
      </c>
      <c r="U19" s="10">
        <v>3.2500000000000001E-2</v>
      </c>
      <c r="V19" s="10">
        <v>3.5499999999999997E-2</v>
      </c>
      <c r="W19" s="10" t="s">
        <v>109</v>
      </c>
      <c r="X19" s="10" t="s">
        <v>109</v>
      </c>
      <c r="Y19" s="10" t="s">
        <v>109</v>
      </c>
      <c r="Z19" s="10" t="s">
        <v>109</v>
      </c>
      <c r="AA19" s="10" t="s">
        <v>109</v>
      </c>
      <c r="AB19" s="10" t="s">
        <v>109</v>
      </c>
      <c r="AC19" s="10">
        <v>3.0800000000000001E-2</v>
      </c>
      <c r="AD19" s="10" t="s">
        <v>109</v>
      </c>
      <c r="AE19" s="10">
        <v>0.72650000000000003</v>
      </c>
      <c r="AF19" s="10">
        <v>9.7149999999999999</v>
      </c>
      <c r="AG19" s="10" t="s">
        <v>109</v>
      </c>
      <c r="AH19" s="10" t="s">
        <v>109</v>
      </c>
      <c r="AI19" s="10" t="s">
        <v>109</v>
      </c>
      <c r="AJ19" s="10">
        <v>0.18740000000000001</v>
      </c>
      <c r="AK19" s="10">
        <v>4.0399999999999998E-2</v>
      </c>
      <c r="AL19" s="10" t="s">
        <v>109</v>
      </c>
      <c r="AM19" s="10">
        <v>3.7400000000000003E-2</v>
      </c>
      <c r="AN19" s="10">
        <v>3.1199999999999999E-2</v>
      </c>
      <c r="AO19" s="10">
        <v>6.1600000000000002E-2</v>
      </c>
      <c r="AP19" s="10" t="s">
        <v>109</v>
      </c>
      <c r="AQ19" s="10">
        <v>0.14119999999999999</v>
      </c>
      <c r="AR19" s="10">
        <v>0.1681</v>
      </c>
      <c r="AS19" s="10">
        <v>3.5299999999999998E-2</v>
      </c>
      <c r="AT19" s="10">
        <v>0.43070000000000003</v>
      </c>
      <c r="AU19" s="10" t="s">
        <v>109</v>
      </c>
      <c r="AV19" s="10">
        <v>9.0093999999999994</v>
      </c>
      <c r="AW19" s="10">
        <v>4.07E-2</v>
      </c>
      <c r="AX19" s="10">
        <v>2.87E-2</v>
      </c>
    </row>
    <row r="20" spans="1:50" x14ac:dyDescent="0.25">
      <c r="A20" s="9" t="s">
        <v>13</v>
      </c>
      <c r="B20" s="10" t="s">
        <v>109</v>
      </c>
      <c r="C20" s="10" t="s">
        <v>109</v>
      </c>
      <c r="D20" s="10">
        <v>1.3733</v>
      </c>
      <c r="E20" s="10">
        <v>3.9931000000000001</v>
      </c>
      <c r="F20" s="10">
        <v>9.6254000000000008</v>
      </c>
      <c r="G20" s="10">
        <v>100.1003</v>
      </c>
      <c r="H20" s="10">
        <v>0.218</v>
      </c>
      <c r="I20" s="10">
        <v>5.11E-2</v>
      </c>
      <c r="J20" s="10" t="s">
        <v>109</v>
      </c>
      <c r="K20" s="10">
        <v>2.1299999999999999E-2</v>
      </c>
      <c r="L20" s="10" t="s">
        <v>109</v>
      </c>
      <c r="M20" s="10" t="s">
        <v>109</v>
      </c>
      <c r="N20" s="10" t="s">
        <v>109</v>
      </c>
      <c r="O20" s="10" t="s">
        <v>109</v>
      </c>
      <c r="P20" s="10" t="s">
        <v>109</v>
      </c>
      <c r="Q20" s="10" t="s">
        <v>109</v>
      </c>
      <c r="R20" s="10" t="s">
        <v>109</v>
      </c>
      <c r="S20" s="10" t="s">
        <v>109</v>
      </c>
      <c r="T20" s="10" t="s">
        <v>109</v>
      </c>
      <c r="U20" s="10" t="s">
        <v>109</v>
      </c>
      <c r="V20" s="10" t="s">
        <v>109</v>
      </c>
      <c r="W20" s="10" t="s">
        <v>109</v>
      </c>
      <c r="X20" s="10" t="s">
        <v>109</v>
      </c>
      <c r="Y20" s="10" t="s">
        <v>109</v>
      </c>
      <c r="Z20" s="10" t="s">
        <v>109</v>
      </c>
      <c r="AA20" s="10" t="s">
        <v>109</v>
      </c>
      <c r="AB20" s="10" t="s">
        <v>109</v>
      </c>
      <c r="AC20" s="10" t="s">
        <v>109</v>
      </c>
      <c r="AD20" s="10" t="s">
        <v>109</v>
      </c>
      <c r="AE20" s="10" t="s">
        <v>109</v>
      </c>
      <c r="AF20" s="10">
        <v>8.8890999999999991</v>
      </c>
      <c r="AG20" s="10">
        <v>1.9E-2</v>
      </c>
      <c r="AH20" s="10" t="s">
        <v>109</v>
      </c>
      <c r="AI20" s="10" t="s">
        <v>109</v>
      </c>
      <c r="AJ20" s="10" t="s">
        <v>109</v>
      </c>
      <c r="AK20" s="10" t="s">
        <v>109</v>
      </c>
      <c r="AL20" s="10" t="s">
        <v>109</v>
      </c>
      <c r="AM20" s="10" t="s">
        <v>109</v>
      </c>
      <c r="AN20" s="10" t="s">
        <v>109</v>
      </c>
      <c r="AO20" s="10" t="s">
        <v>109</v>
      </c>
      <c r="AP20" s="10" t="s">
        <v>109</v>
      </c>
      <c r="AQ20" s="10" t="s">
        <v>109</v>
      </c>
      <c r="AR20" s="10" t="s">
        <v>109</v>
      </c>
      <c r="AS20" s="10" t="s">
        <v>109</v>
      </c>
      <c r="AT20" s="10" t="s">
        <v>109</v>
      </c>
      <c r="AU20" s="10" t="s">
        <v>109</v>
      </c>
      <c r="AV20" s="10">
        <v>8.141</v>
      </c>
      <c r="AW20" s="10" t="s">
        <v>109</v>
      </c>
      <c r="AX20" s="10" t="s">
        <v>109</v>
      </c>
    </row>
    <row r="21" spans="1:50" x14ac:dyDescent="0.25">
      <c r="A21" s="9" t="s">
        <v>14</v>
      </c>
      <c r="B21" s="10" t="s">
        <v>109</v>
      </c>
      <c r="C21" s="10" t="s">
        <v>109</v>
      </c>
      <c r="D21" s="10">
        <v>1.6064000000000001</v>
      </c>
      <c r="E21" s="10">
        <v>4.5660999999999996</v>
      </c>
      <c r="F21" s="10">
        <v>9.9124999999999996</v>
      </c>
      <c r="G21" s="10">
        <v>100.03830000000001</v>
      </c>
      <c r="H21" s="10" t="s">
        <v>109</v>
      </c>
      <c r="I21" s="10" t="s">
        <v>109</v>
      </c>
      <c r="J21" s="10" t="s">
        <v>109</v>
      </c>
      <c r="K21" s="10" t="s">
        <v>109</v>
      </c>
      <c r="L21" s="10" t="s">
        <v>109</v>
      </c>
      <c r="M21" s="10" t="s">
        <v>109</v>
      </c>
      <c r="N21" s="10" t="s">
        <v>109</v>
      </c>
      <c r="O21" s="10" t="s">
        <v>109</v>
      </c>
      <c r="P21" s="10" t="s">
        <v>109</v>
      </c>
      <c r="Q21" s="10" t="s">
        <v>109</v>
      </c>
      <c r="R21" s="10" t="s">
        <v>109</v>
      </c>
      <c r="S21" s="10" t="s">
        <v>109</v>
      </c>
      <c r="T21" s="10" t="s">
        <v>109</v>
      </c>
      <c r="U21" s="10" t="s">
        <v>109</v>
      </c>
      <c r="V21" s="10" t="s">
        <v>109</v>
      </c>
      <c r="W21" s="10" t="s">
        <v>109</v>
      </c>
      <c r="X21" s="10" t="s">
        <v>109</v>
      </c>
      <c r="Y21" s="10" t="s">
        <v>109</v>
      </c>
      <c r="Z21" s="10" t="s">
        <v>109</v>
      </c>
      <c r="AA21" s="10" t="s">
        <v>109</v>
      </c>
      <c r="AB21" s="10" t="s">
        <v>109</v>
      </c>
      <c r="AC21" s="10" t="s">
        <v>109</v>
      </c>
      <c r="AD21" s="10" t="s">
        <v>109</v>
      </c>
      <c r="AE21" s="10" t="s">
        <v>109</v>
      </c>
      <c r="AF21" s="10">
        <v>9.6248000000000005</v>
      </c>
      <c r="AG21" s="10" t="s">
        <v>109</v>
      </c>
      <c r="AH21" s="10" t="s">
        <v>109</v>
      </c>
      <c r="AI21" s="10" t="s">
        <v>109</v>
      </c>
      <c r="AJ21" s="10" t="s">
        <v>109</v>
      </c>
      <c r="AK21" s="10" t="s">
        <v>109</v>
      </c>
      <c r="AL21" s="10" t="s">
        <v>109</v>
      </c>
      <c r="AM21" s="10" t="s">
        <v>109</v>
      </c>
      <c r="AN21" s="10" t="s">
        <v>109</v>
      </c>
      <c r="AO21" s="10" t="s">
        <v>109</v>
      </c>
      <c r="AP21" s="10" t="s">
        <v>109</v>
      </c>
      <c r="AQ21" s="10">
        <v>3.0089000000000001</v>
      </c>
      <c r="AR21" s="10" t="s">
        <v>109</v>
      </c>
      <c r="AS21" s="10" t="s">
        <v>109</v>
      </c>
      <c r="AT21" s="10" t="s">
        <v>109</v>
      </c>
      <c r="AU21" s="10" t="s">
        <v>109</v>
      </c>
      <c r="AV21" s="10">
        <v>9.5595999999999997</v>
      </c>
      <c r="AW21" s="10" t="s">
        <v>109</v>
      </c>
      <c r="AX21" s="10" t="s">
        <v>109</v>
      </c>
    </row>
    <row r="22" spans="1:50" x14ac:dyDescent="0.25">
      <c r="A22" s="9" t="s">
        <v>15</v>
      </c>
      <c r="B22" s="10" t="s">
        <v>109</v>
      </c>
      <c r="C22" s="10" t="s">
        <v>109</v>
      </c>
      <c r="D22" s="10">
        <v>1.5582</v>
      </c>
      <c r="E22" s="10">
        <v>4.4565000000000001</v>
      </c>
      <c r="F22" s="10">
        <v>10.4437</v>
      </c>
      <c r="G22" s="10">
        <v>99.991600000000005</v>
      </c>
      <c r="H22" s="10" t="s">
        <v>109</v>
      </c>
      <c r="I22" s="10" t="s">
        <v>109</v>
      </c>
      <c r="J22" s="10" t="s">
        <v>109</v>
      </c>
      <c r="K22" s="10" t="s">
        <v>109</v>
      </c>
      <c r="L22" s="10" t="s">
        <v>109</v>
      </c>
      <c r="M22" s="10" t="s">
        <v>109</v>
      </c>
      <c r="N22" s="10" t="s">
        <v>109</v>
      </c>
      <c r="O22" s="10" t="s">
        <v>109</v>
      </c>
      <c r="P22" s="10" t="s">
        <v>109</v>
      </c>
      <c r="Q22" s="10" t="s">
        <v>109</v>
      </c>
      <c r="R22" s="10" t="s">
        <v>109</v>
      </c>
      <c r="S22" s="10" t="s">
        <v>109</v>
      </c>
      <c r="T22" s="10" t="s">
        <v>109</v>
      </c>
      <c r="U22" s="10" t="s">
        <v>109</v>
      </c>
      <c r="V22" s="10" t="s">
        <v>109</v>
      </c>
      <c r="W22" s="10" t="s">
        <v>109</v>
      </c>
      <c r="X22" s="10" t="s">
        <v>109</v>
      </c>
      <c r="Y22" s="10" t="s">
        <v>109</v>
      </c>
      <c r="Z22" s="10" t="s">
        <v>109</v>
      </c>
      <c r="AA22" s="10" t="s">
        <v>109</v>
      </c>
      <c r="AB22" s="10" t="s">
        <v>109</v>
      </c>
      <c r="AC22" s="10" t="s">
        <v>109</v>
      </c>
      <c r="AD22" s="10" t="s">
        <v>109</v>
      </c>
      <c r="AE22" s="10" t="s">
        <v>109</v>
      </c>
      <c r="AF22" s="10">
        <v>9.7344000000000008</v>
      </c>
      <c r="AG22" s="10" t="s">
        <v>109</v>
      </c>
      <c r="AH22" s="10" t="s">
        <v>109</v>
      </c>
      <c r="AI22" s="10" t="s">
        <v>109</v>
      </c>
      <c r="AJ22" s="10" t="s">
        <v>109</v>
      </c>
      <c r="AK22" s="10" t="s">
        <v>109</v>
      </c>
      <c r="AL22" s="10" t="s">
        <v>109</v>
      </c>
      <c r="AM22" s="10" t="s">
        <v>109</v>
      </c>
      <c r="AN22" s="10" t="s">
        <v>109</v>
      </c>
      <c r="AO22" s="10" t="s">
        <v>109</v>
      </c>
      <c r="AP22" s="10" t="s">
        <v>109</v>
      </c>
      <c r="AQ22" s="10" t="s">
        <v>109</v>
      </c>
      <c r="AR22" s="10" t="s">
        <v>109</v>
      </c>
      <c r="AS22" s="10" t="s">
        <v>109</v>
      </c>
      <c r="AT22" s="10" t="s">
        <v>109</v>
      </c>
      <c r="AU22" s="10" t="s">
        <v>109</v>
      </c>
      <c r="AV22" s="10">
        <v>8.8523999999999994</v>
      </c>
      <c r="AW22" s="10" t="s">
        <v>109</v>
      </c>
      <c r="AX22" s="10" t="s">
        <v>109</v>
      </c>
    </row>
    <row r="23" spans="1:50" x14ac:dyDescent="0.25">
      <c r="A23" s="9" t="s">
        <v>16</v>
      </c>
      <c r="B23" s="10" t="s">
        <v>109</v>
      </c>
      <c r="C23" s="10" t="s">
        <v>109</v>
      </c>
      <c r="D23" s="10">
        <v>1.4309000000000001</v>
      </c>
      <c r="E23" s="10">
        <v>4.5019</v>
      </c>
      <c r="F23" s="10">
        <v>10.3749</v>
      </c>
      <c r="G23" s="10">
        <v>99.998400000000004</v>
      </c>
      <c r="H23" s="10" t="s">
        <v>109</v>
      </c>
      <c r="I23" s="10" t="s">
        <v>109</v>
      </c>
      <c r="J23" s="10" t="s">
        <v>109</v>
      </c>
      <c r="K23" s="10" t="s">
        <v>109</v>
      </c>
      <c r="L23" s="10" t="s">
        <v>109</v>
      </c>
      <c r="M23" s="10" t="s">
        <v>109</v>
      </c>
      <c r="N23" s="10" t="s">
        <v>109</v>
      </c>
      <c r="O23" s="10" t="s">
        <v>109</v>
      </c>
      <c r="P23" s="10" t="s">
        <v>109</v>
      </c>
      <c r="Q23" s="10" t="s">
        <v>109</v>
      </c>
      <c r="R23" s="10" t="s">
        <v>109</v>
      </c>
      <c r="S23" s="10" t="s">
        <v>109</v>
      </c>
      <c r="T23" s="10" t="s">
        <v>109</v>
      </c>
      <c r="U23" s="10" t="s">
        <v>109</v>
      </c>
      <c r="V23" s="10" t="s">
        <v>109</v>
      </c>
      <c r="W23" s="10" t="s">
        <v>109</v>
      </c>
      <c r="X23" s="10" t="s">
        <v>109</v>
      </c>
      <c r="Y23" s="10" t="s">
        <v>109</v>
      </c>
      <c r="Z23" s="10" t="s">
        <v>109</v>
      </c>
      <c r="AA23" s="10" t="s">
        <v>109</v>
      </c>
      <c r="AB23" s="10" t="s">
        <v>109</v>
      </c>
      <c r="AC23" s="10" t="s">
        <v>109</v>
      </c>
      <c r="AD23" s="10" t="s">
        <v>109</v>
      </c>
      <c r="AE23" s="10" t="s">
        <v>109</v>
      </c>
      <c r="AF23" s="10">
        <v>8.8928999999999991</v>
      </c>
      <c r="AG23" s="10" t="s">
        <v>109</v>
      </c>
      <c r="AH23" s="10" t="s">
        <v>109</v>
      </c>
      <c r="AI23" s="10" t="s">
        <v>109</v>
      </c>
      <c r="AJ23" s="10" t="s">
        <v>109</v>
      </c>
      <c r="AK23" s="10" t="s">
        <v>109</v>
      </c>
      <c r="AL23" s="10" t="s">
        <v>109</v>
      </c>
      <c r="AM23" s="10" t="s">
        <v>109</v>
      </c>
      <c r="AN23" s="10" t="s">
        <v>109</v>
      </c>
      <c r="AO23" s="10" t="s">
        <v>109</v>
      </c>
      <c r="AP23" s="10" t="s">
        <v>109</v>
      </c>
      <c r="AQ23" s="10" t="s">
        <v>109</v>
      </c>
      <c r="AR23" s="10" t="s">
        <v>109</v>
      </c>
      <c r="AS23" s="10" t="s">
        <v>109</v>
      </c>
      <c r="AT23" s="10" t="s">
        <v>109</v>
      </c>
      <c r="AU23" s="10" t="s">
        <v>109</v>
      </c>
      <c r="AV23" s="10">
        <v>7.1752000000000002</v>
      </c>
      <c r="AW23" s="10" t="s">
        <v>109</v>
      </c>
      <c r="AX23" s="10" t="s">
        <v>109</v>
      </c>
    </row>
    <row r="24" spans="1:50" x14ac:dyDescent="0.25">
      <c r="A24" s="9" t="s">
        <v>18</v>
      </c>
      <c r="B24" s="10" t="s">
        <v>109</v>
      </c>
      <c r="C24" s="10" t="s">
        <v>109</v>
      </c>
      <c r="D24" s="10">
        <v>2.4878999999999998</v>
      </c>
      <c r="E24" s="10">
        <v>7.5331000000000001</v>
      </c>
      <c r="F24" s="10">
        <v>17.3675</v>
      </c>
      <c r="G24" s="10">
        <v>180.15880000000001</v>
      </c>
      <c r="H24" s="10" t="s">
        <v>109</v>
      </c>
      <c r="I24" s="10" t="s">
        <v>109</v>
      </c>
      <c r="J24" s="10" t="s">
        <v>109</v>
      </c>
      <c r="K24" s="10" t="s">
        <v>109</v>
      </c>
      <c r="L24" s="10" t="s">
        <v>109</v>
      </c>
      <c r="M24" s="10" t="s">
        <v>109</v>
      </c>
      <c r="N24" s="10">
        <v>10.0282</v>
      </c>
      <c r="O24" s="10" t="s">
        <v>109</v>
      </c>
      <c r="P24" s="10" t="s">
        <v>109</v>
      </c>
      <c r="Q24" s="10" t="s">
        <v>109</v>
      </c>
      <c r="R24" s="10" t="s">
        <v>109</v>
      </c>
      <c r="S24" s="10" t="s">
        <v>109</v>
      </c>
      <c r="T24" s="10" t="s">
        <v>109</v>
      </c>
      <c r="U24" s="10" t="s">
        <v>109</v>
      </c>
      <c r="V24" s="10" t="s">
        <v>109</v>
      </c>
      <c r="W24" s="10" t="s">
        <v>109</v>
      </c>
      <c r="X24" s="10" t="s">
        <v>109</v>
      </c>
      <c r="Y24" s="10">
        <v>0.80369999999999997</v>
      </c>
      <c r="Z24" s="10">
        <v>3.222</v>
      </c>
      <c r="AA24" s="10" t="s">
        <v>109</v>
      </c>
      <c r="AB24" s="10" t="s">
        <v>109</v>
      </c>
      <c r="AC24" s="10" t="s">
        <v>109</v>
      </c>
      <c r="AD24" s="10" t="s">
        <v>109</v>
      </c>
      <c r="AE24" s="10" t="s">
        <v>109</v>
      </c>
      <c r="AF24" s="10">
        <v>17.976400000000002</v>
      </c>
      <c r="AG24" s="10" t="s">
        <v>109</v>
      </c>
      <c r="AH24" s="10" t="s">
        <v>109</v>
      </c>
      <c r="AI24" s="10" t="s">
        <v>109</v>
      </c>
      <c r="AJ24" s="10" t="s">
        <v>109</v>
      </c>
      <c r="AK24" s="10" t="s">
        <v>109</v>
      </c>
      <c r="AL24" s="10" t="s">
        <v>109</v>
      </c>
      <c r="AM24" s="10" t="s">
        <v>109</v>
      </c>
      <c r="AN24" s="10" t="s">
        <v>109</v>
      </c>
      <c r="AO24" s="10" t="s">
        <v>109</v>
      </c>
      <c r="AP24" s="10" t="s">
        <v>109</v>
      </c>
      <c r="AQ24" s="10">
        <v>1.2902</v>
      </c>
      <c r="AR24" s="10" t="s">
        <v>109</v>
      </c>
      <c r="AS24" s="10" t="s">
        <v>109</v>
      </c>
      <c r="AT24" s="10">
        <v>0.88780000000000003</v>
      </c>
      <c r="AU24" s="10" t="s">
        <v>109</v>
      </c>
      <c r="AV24" s="10">
        <v>17.8977</v>
      </c>
      <c r="AW24" s="10" t="s">
        <v>109</v>
      </c>
      <c r="AX24" s="10" t="s">
        <v>109</v>
      </c>
    </row>
    <row r="25" spans="1:50" x14ac:dyDescent="0.25">
      <c r="A25" s="9" t="s">
        <v>17</v>
      </c>
      <c r="B25" s="10" t="s">
        <v>109</v>
      </c>
      <c r="C25" s="10" t="s">
        <v>109</v>
      </c>
      <c r="D25" s="10">
        <v>1.4052</v>
      </c>
      <c r="E25" s="10">
        <v>4.3262999999999998</v>
      </c>
      <c r="F25" s="10">
        <v>9.5427999999999997</v>
      </c>
      <c r="G25" s="10">
        <v>100.0913</v>
      </c>
      <c r="H25" s="10">
        <v>0.16769999999999999</v>
      </c>
      <c r="I25" s="10">
        <v>3.0800000000000001E-2</v>
      </c>
      <c r="J25" s="10" t="s">
        <v>109</v>
      </c>
      <c r="K25" s="10">
        <v>8.8000000000000005E-3</v>
      </c>
      <c r="L25" s="10" t="s">
        <v>109</v>
      </c>
      <c r="M25" s="10" t="s">
        <v>109</v>
      </c>
      <c r="N25" s="10" t="s">
        <v>109</v>
      </c>
      <c r="O25" s="10" t="s">
        <v>109</v>
      </c>
      <c r="P25" s="10" t="s">
        <v>109</v>
      </c>
      <c r="Q25" s="10" t="s">
        <v>109</v>
      </c>
      <c r="R25" s="10" t="s">
        <v>109</v>
      </c>
      <c r="S25" s="10" t="s">
        <v>109</v>
      </c>
      <c r="T25" s="10" t="s">
        <v>109</v>
      </c>
      <c r="U25" s="10" t="s">
        <v>109</v>
      </c>
      <c r="V25" s="10" t="s">
        <v>109</v>
      </c>
      <c r="W25" s="10" t="s">
        <v>109</v>
      </c>
      <c r="X25" s="10" t="s">
        <v>109</v>
      </c>
      <c r="Y25" s="10" t="s">
        <v>109</v>
      </c>
      <c r="Z25" s="10" t="s">
        <v>109</v>
      </c>
      <c r="AA25" s="10" t="s">
        <v>109</v>
      </c>
      <c r="AB25" s="10" t="s">
        <v>109</v>
      </c>
      <c r="AC25" s="10" t="s">
        <v>109</v>
      </c>
      <c r="AD25" s="10" t="s">
        <v>109</v>
      </c>
      <c r="AE25" s="10" t="s">
        <v>109</v>
      </c>
      <c r="AF25" s="10">
        <v>8.7837999999999994</v>
      </c>
      <c r="AG25" s="10" t="s">
        <v>109</v>
      </c>
      <c r="AH25" s="10" t="s">
        <v>109</v>
      </c>
      <c r="AI25" s="10" t="s">
        <v>109</v>
      </c>
      <c r="AJ25" s="10" t="s">
        <v>109</v>
      </c>
      <c r="AK25" s="10" t="s">
        <v>109</v>
      </c>
      <c r="AL25" s="10" t="s">
        <v>109</v>
      </c>
      <c r="AM25" s="10" t="s">
        <v>109</v>
      </c>
      <c r="AN25" s="10" t="s">
        <v>109</v>
      </c>
      <c r="AO25" s="10" t="s">
        <v>109</v>
      </c>
      <c r="AP25" s="10" t="s">
        <v>109</v>
      </c>
      <c r="AQ25" s="10" t="s">
        <v>109</v>
      </c>
      <c r="AR25" s="10" t="s">
        <v>109</v>
      </c>
      <c r="AS25" s="10" t="s">
        <v>109</v>
      </c>
      <c r="AT25" s="10" t="s">
        <v>109</v>
      </c>
      <c r="AU25" s="10" t="s">
        <v>109</v>
      </c>
      <c r="AV25" s="10">
        <v>7.8826000000000001</v>
      </c>
      <c r="AW25" s="10" t="s">
        <v>109</v>
      </c>
      <c r="AX25" s="10" t="s">
        <v>109</v>
      </c>
    </row>
    <row r="26" spans="1:50" x14ac:dyDescent="0.25">
      <c r="A26" s="9" t="s">
        <v>19</v>
      </c>
      <c r="B26" s="10" t="s">
        <v>109</v>
      </c>
      <c r="C26" s="10" t="s">
        <v>109</v>
      </c>
      <c r="D26" s="10">
        <v>1.5591999999999999</v>
      </c>
      <c r="E26" s="10">
        <v>4.6223999999999998</v>
      </c>
      <c r="F26" s="10">
        <v>10.2887</v>
      </c>
      <c r="G26" s="10">
        <v>99.998599999999996</v>
      </c>
      <c r="H26" s="10" t="s">
        <v>109</v>
      </c>
      <c r="I26" s="10" t="s">
        <v>109</v>
      </c>
      <c r="J26" s="10" t="s">
        <v>109</v>
      </c>
      <c r="K26" s="10" t="s">
        <v>109</v>
      </c>
      <c r="L26" s="10" t="s">
        <v>109</v>
      </c>
      <c r="M26" s="10" t="s">
        <v>109</v>
      </c>
      <c r="N26" s="10" t="s">
        <v>109</v>
      </c>
      <c r="O26" s="10" t="s">
        <v>109</v>
      </c>
      <c r="P26" s="10" t="s">
        <v>109</v>
      </c>
      <c r="Q26" s="10" t="s">
        <v>109</v>
      </c>
      <c r="R26" s="10" t="s">
        <v>109</v>
      </c>
      <c r="S26" s="10" t="s">
        <v>109</v>
      </c>
      <c r="T26" s="10" t="s">
        <v>109</v>
      </c>
      <c r="U26" s="10" t="s">
        <v>109</v>
      </c>
      <c r="V26" s="10" t="s">
        <v>109</v>
      </c>
      <c r="W26" s="10" t="s">
        <v>109</v>
      </c>
      <c r="X26" s="10" t="s">
        <v>109</v>
      </c>
      <c r="Y26" s="10" t="s">
        <v>109</v>
      </c>
      <c r="Z26" s="10" t="s">
        <v>109</v>
      </c>
      <c r="AA26" s="10" t="s">
        <v>109</v>
      </c>
      <c r="AB26" s="10" t="s">
        <v>109</v>
      </c>
      <c r="AC26" s="10" t="s">
        <v>109</v>
      </c>
      <c r="AD26" s="10" t="s">
        <v>109</v>
      </c>
      <c r="AE26" s="10" t="s">
        <v>109</v>
      </c>
      <c r="AF26" s="10">
        <v>10.838699999999999</v>
      </c>
      <c r="AG26" s="10" t="s">
        <v>109</v>
      </c>
      <c r="AH26" s="10" t="s">
        <v>109</v>
      </c>
      <c r="AI26" s="10" t="s">
        <v>109</v>
      </c>
      <c r="AJ26" s="10" t="s">
        <v>109</v>
      </c>
      <c r="AK26" s="10" t="s">
        <v>109</v>
      </c>
      <c r="AL26" s="10" t="s">
        <v>109</v>
      </c>
      <c r="AM26" s="10" t="s">
        <v>109</v>
      </c>
      <c r="AN26" s="10" t="s">
        <v>109</v>
      </c>
      <c r="AO26" s="10" t="s">
        <v>109</v>
      </c>
      <c r="AP26" s="10" t="s">
        <v>109</v>
      </c>
      <c r="AQ26" s="10" t="s">
        <v>109</v>
      </c>
      <c r="AR26" s="10" t="s">
        <v>109</v>
      </c>
      <c r="AS26" s="10" t="s">
        <v>109</v>
      </c>
      <c r="AT26" s="10" t="s">
        <v>109</v>
      </c>
      <c r="AU26" s="10" t="s">
        <v>109</v>
      </c>
      <c r="AV26" s="10">
        <v>10.215999999999999</v>
      </c>
      <c r="AW26" s="10" t="s">
        <v>109</v>
      </c>
      <c r="AX26" s="10" t="s">
        <v>109</v>
      </c>
    </row>
    <row r="27" spans="1:50" x14ac:dyDescent="0.25">
      <c r="A27" s="9" t="s">
        <v>20</v>
      </c>
      <c r="B27" s="10" t="s">
        <v>109</v>
      </c>
      <c r="C27" s="10" t="s">
        <v>109</v>
      </c>
      <c r="D27" s="10">
        <v>1.6520999999999999</v>
      </c>
      <c r="E27" s="10">
        <v>4.2946999999999997</v>
      </c>
      <c r="F27" s="10">
        <v>9.6085999999999991</v>
      </c>
      <c r="G27" s="10">
        <v>100.0814</v>
      </c>
      <c r="H27" s="10">
        <v>9.3299999999999994E-2</v>
      </c>
      <c r="I27" s="10">
        <v>3.2000000000000001E-2</v>
      </c>
      <c r="J27" s="10">
        <v>2.1600000000000001E-2</v>
      </c>
      <c r="K27" s="10" t="s">
        <v>109</v>
      </c>
      <c r="L27" s="10" t="s">
        <v>109</v>
      </c>
      <c r="M27" s="10" t="s">
        <v>109</v>
      </c>
      <c r="N27" s="10" t="s">
        <v>109</v>
      </c>
      <c r="O27" s="10" t="s">
        <v>109</v>
      </c>
      <c r="P27" s="10">
        <v>0.24340000000000001</v>
      </c>
      <c r="Q27" s="10">
        <v>0.45739999999999997</v>
      </c>
      <c r="R27" s="10" t="s">
        <v>109</v>
      </c>
      <c r="S27" s="10" t="s">
        <v>109</v>
      </c>
      <c r="T27" s="10" t="s">
        <v>109</v>
      </c>
      <c r="U27" s="10" t="s">
        <v>109</v>
      </c>
      <c r="V27" s="10" t="s">
        <v>109</v>
      </c>
      <c r="W27" s="10" t="s">
        <v>109</v>
      </c>
      <c r="X27" s="10" t="s">
        <v>109</v>
      </c>
      <c r="Y27" s="10" t="s">
        <v>109</v>
      </c>
      <c r="Z27" s="10" t="s">
        <v>109</v>
      </c>
      <c r="AA27" s="10" t="s">
        <v>109</v>
      </c>
      <c r="AB27" s="10" t="s">
        <v>109</v>
      </c>
      <c r="AC27" s="10" t="s">
        <v>109</v>
      </c>
      <c r="AD27" s="10" t="s">
        <v>109</v>
      </c>
      <c r="AE27" s="10" t="s">
        <v>109</v>
      </c>
      <c r="AF27" s="10">
        <v>9.2238000000000007</v>
      </c>
      <c r="AG27" s="10" t="s">
        <v>109</v>
      </c>
      <c r="AH27" s="10" t="s">
        <v>109</v>
      </c>
      <c r="AI27" s="10" t="s">
        <v>109</v>
      </c>
      <c r="AJ27" s="10">
        <v>0.255</v>
      </c>
      <c r="AK27" s="10" t="s">
        <v>109</v>
      </c>
      <c r="AL27" s="10" t="s">
        <v>109</v>
      </c>
      <c r="AM27" s="10" t="s">
        <v>109</v>
      </c>
      <c r="AN27" s="10" t="s">
        <v>109</v>
      </c>
      <c r="AO27" s="10" t="s">
        <v>109</v>
      </c>
      <c r="AP27" s="10" t="s">
        <v>109</v>
      </c>
      <c r="AQ27" s="10">
        <v>0.111</v>
      </c>
      <c r="AR27" s="10">
        <v>0.1143</v>
      </c>
      <c r="AS27" s="10" t="s">
        <v>109</v>
      </c>
      <c r="AT27" s="10">
        <v>0.54669999999999996</v>
      </c>
      <c r="AU27" s="10" t="s">
        <v>109</v>
      </c>
      <c r="AV27" s="10">
        <v>8.7922999999999991</v>
      </c>
      <c r="AW27" s="10" t="s">
        <v>109</v>
      </c>
      <c r="AX27" s="10" t="s">
        <v>109</v>
      </c>
    </row>
    <row r="28" spans="1:50" x14ac:dyDescent="0.25">
      <c r="A28" s="9" t="s">
        <v>21</v>
      </c>
      <c r="B28" s="10" t="s">
        <v>109</v>
      </c>
      <c r="C28" s="10" t="s">
        <v>109</v>
      </c>
      <c r="D28" s="10">
        <v>1.1778999999999999</v>
      </c>
      <c r="E28" s="10">
        <v>3.9597000000000002</v>
      </c>
      <c r="F28" s="10">
        <v>9.1366999999999994</v>
      </c>
      <c r="G28" s="10">
        <v>100.15479999999999</v>
      </c>
      <c r="H28" s="10" t="s">
        <v>109</v>
      </c>
      <c r="I28" s="10" t="s">
        <v>109</v>
      </c>
      <c r="J28" s="10" t="s">
        <v>109</v>
      </c>
      <c r="K28" s="10" t="s">
        <v>109</v>
      </c>
      <c r="L28" s="10" t="s">
        <v>109</v>
      </c>
      <c r="M28" s="10" t="s">
        <v>109</v>
      </c>
      <c r="N28" s="10" t="s">
        <v>109</v>
      </c>
      <c r="O28" s="10" t="s">
        <v>109</v>
      </c>
      <c r="P28" s="10" t="s">
        <v>109</v>
      </c>
      <c r="Q28" s="10" t="s">
        <v>109</v>
      </c>
      <c r="R28" s="10" t="s">
        <v>109</v>
      </c>
      <c r="S28" s="10" t="s">
        <v>109</v>
      </c>
      <c r="T28" s="10" t="s">
        <v>109</v>
      </c>
      <c r="U28" s="10" t="s">
        <v>109</v>
      </c>
      <c r="V28" s="10" t="s">
        <v>109</v>
      </c>
      <c r="W28" s="10" t="s">
        <v>109</v>
      </c>
      <c r="X28" s="10" t="s">
        <v>109</v>
      </c>
      <c r="Y28" s="10" t="s">
        <v>109</v>
      </c>
      <c r="Z28" s="10" t="s">
        <v>109</v>
      </c>
      <c r="AA28" s="10" t="s">
        <v>109</v>
      </c>
      <c r="AB28" s="10" t="s">
        <v>109</v>
      </c>
      <c r="AC28" s="10" t="s">
        <v>109</v>
      </c>
      <c r="AD28" s="10" t="s">
        <v>109</v>
      </c>
      <c r="AE28" s="10" t="s">
        <v>109</v>
      </c>
      <c r="AF28" s="10">
        <v>8.8838000000000008</v>
      </c>
      <c r="AG28" s="10" t="s">
        <v>109</v>
      </c>
      <c r="AH28" s="10" t="s">
        <v>109</v>
      </c>
      <c r="AI28" s="10" t="s">
        <v>109</v>
      </c>
      <c r="AJ28" s="10" t="s">
        <v>109</v>
      </c>
      <c r="AK28" s="10" t="s">
        <v>109</v>
      </c>
      <c r="AL28" s="10" t="s">
        <v>109</v>
      </c>
      <c r="AM28" s="10" t="s">
        <v>109</v>
      </c>
      <c r="AN28" s="10" t="s">
        <v>109</v>
      </c>
      <c r="AO28" s="10" t="s">
        <v>109</v>
      </c>
      <c r="AP28" s="10" t="s">
        <v>109</v>
      </c>
      <c r="AQ28" s="10" t="s">
        <v>109</v>
      </c>
      <c r="AR28" s="10" t="s">
        <v>109</v>
      </c>
      <c r="AS28" s="10" t="s">
        <v>109</v>
      </c>
      <c r="AT28" s="10" t="s">
        <v>109</v>
      </c>
      <c r="AU28" s="10" t="s">
        <v>109</v>
      </c>
      <c r="AV28" s="10">
        <v>9.6069999999999993</v>
      </c>
      <c r="AW28" s="10" t="s">
        <v>109</v>
      </c>
      <c r="AX28" s="10" t="s">
        <v>109</v>
      </c>
    </row>
    <row r="29" spans="1:50" x14ac:dyDescent="0.25">
      <c r="A29" s="9" t="s">
        <v>22</v>
      </c>
      <c r="B29" s="10" t="s">
        <v>109</v>
      </c>
      <c r="C29" s="10" t="s">
        <v>109</v>
      </c>
      <c r="D29" s="10">
        <v>1.3104</v>
      </c>
      <c r="E29" s="10">
        <v>4.7835999999999999</v>
      </c>
      <c r="F29" s="10">
        <v>9.5813000000000006</v>
      </c>
      <c r="G29" s="10">
        <v>100.0665</v>
      </c>
      <c r="H29" s="10" t="s">
        <v>109</v>
      </c>
      <c r="I29" s="10" t="s">
        <v>109</v>
      </c>
      <c r="J29" s="10" t="s">
        <v>109</v>
      </c>
      <c r="K29" s="10" t="s">
        <v>109</v>
      </c>
      <c r="L29" s="10" t="s">
        <v>109</v>
      </c>
      <c r="M29" s="10" t="s">
        <v>109</v>
      </c>
      <c r="N29" s="10">
        <v>12.8605</v>
      </c>
      <c r="O29" s="10" t="s">
        <v>109</v>
      </c>
      <c r="P29" s="10" t="s">
        <v>109</v>
      </c>
      <c r="Q29" s="10" t="s">
        <v>109</v>
      </c>
      <c r="R29" s="10" t="s">
        <v>109</v>
      </c>
      <c r="S29" s="10" t="s">
        <v>109</v>
      </c>
      <c r="T29" s="10" t="s">
        <v>109</v>
      </c>
      <c r="U29" s="10" t="s">
        <v>109</v>
      </c>
      <c r="V29" s="10" t="s">
        <v>109</v>
      </c>
      <c r="W29" s="10" t="s">
        <v>109</v>
      </c>
      <c r="X29" s="10" t="s">
        <v>109</v>
      </c>
      <c r="Y29" s="10" t="s">
        <v>109</v>
      </c>
      <c r="Z29" s="10" t="s">
        <v>109</v>
      </c>
      <c r="AA29" s="10" t="s">
        <v>109</v>
      </c>
      <c r="AB29" s="10" t="s">
        <v>109</v>
      </c>
      <c r="AC29" s="10" t="s">
        <v>109</v>
      </c>
      <c r="AD29" s="10">
        <v>0.34520000000000001</v>
      </c>
      <c r="AE29" s="10">
        <v>0.84119999999999995</v>
      </c>
      <c r="AF29" s="10">
        <v>10.5519</v>
      </c>
      <c r="AG29" s="10" t="s">
        <v>109</v>
      </c>
      <c r="AH29" s="10" t="s">
        <v>109</v>
      </c>
      <c r="AI29" s="10" t="s">
        <v>109</v>
      </c>
      <c r="AJ29" s="10" t="s">
        <v>109</v>
      </c>
      <c r="AK29" s="10" t="s">
        <v>109</v>
      </c>
      <c r="AL29" s="10" t="s">
        <v>109</v>
      </c>
      <c r="AM29" s="10">
        <v>0.27360000000000001</v>
      </c>
      <c r="AN29" s="10" t="s">
        <v>109</v>
      </c>
      <c r="AO29" s="10" t="s">
        <v>109</v>
      </c>
      <c r="AP29" s="10" t="s">
        <v>109</v>
      </c>
      <c r="AQ29" s="10" t="s">
        <v>109</v>
      </c>
      <c r="AR29" s="10" t="s">
        <v>109</v>
      </c>
      <c r="AS29" s="10" t="s">
        <v>109</v>
      </c>
      <c r="AT29" s="10">
        <v>0.26179999999999998</v>
      </c>
      <c r="AU29" s="10" t="s">
        <v>109</v>
      </c>
      <c r="AV29" s="10">
        <v>10.2943</v>
      </c>
      <c r="AW29" s="10" t="s">
        <v>109</v>
      </c>
      <c r="AX29" s="10" t="s">
        <v>109</v>
      </c>
    </row>
    <row r="30" spans="1:50" x14ac:dyDescent="0.25">
      <c r="A30" s="9" t="s">
        <v>23</v>
      </c>
      <c r="B30" s="10" t="s">
        <v>109</v>
      </c>
      <c r="C30" s="10" t="s">
        <v>109</v>
      </c>
      <c r="D30" s="10">
        <v>1.7763</v>
      </c>
      <c r="E30" s="10">
        <v>4.8000999999999996</v>
      </c>
      <c r="F30" s="10">
        <v>11.173400000000001</v>
      </c>
      <c r="G30" s="10">
        <v>99.897099999999995</v>
      </c>
      <c r="H30" s="10" t="s">
        <v>109</v>
      </c>
      <c r="I30" s="10" t="s">
        <v>109</v>
      </c>
      <c r="J30" s="10" t="s">
        <v>109</v>
      </c>
      <c r="K30" s="10">
        <v>11.660500000000001</v>
      </c>
      <c r="L30" s="10">
        <v>10.222799999999999</v>
      </c>
      <c r="M30" s="10">
        <v>4.4324000000000003</v>
      </c>
      <c r="N30" s="10">
        <v>10.8977</v>
      </c>
      <c r="O30" s="10">
        <v>31.223299999999998</v>
      </c>
      <c r="P30" s="10">
        <v>27.8262</v>
      </c>
      <c r="Q30" s="10">
        <v>28.355</v>
      </c>
      <c r="R30" s="10">
        <v>0.84750000000000003</v>
      </c>
      <c r="S30" s="10" t="s">
        <v>109</v>
      </c>
      <c r="T30" s="10" t="s">
        <v>109</v>
      </c>
      <c r="U30" s="10">
        <v>35.774900000000002</v>
      </c>
      <c r="V30" s="10">
        <v>35.400199999999998</v>
      </c>
      <c r="W30" s="10">
        <v>45.008299999999998</v>
      </c>
      <c r="X30" s="10">
        <v>45.537199999999999</v>
      </c>
      <c r="Y30" s="10">
        <v>4.3400000000000001E-2</v>
      </c>
      <c r="Z30" s="10">
        <v>0.2034</v>
      </c>
      <c r="AA30" s="10">
        <v>39.359900000000003</v>
      </c>
      <c r="AB30" s="10" t="s">
        <v>109</v>
      </c>
      <c r="AC30" s="10">
        <v>38.339399999999998</v>
      </c>
      <c r="AD30" s="10">
        <v>0.23949999999999999</v>
      </c>
      <c r="AE30" s="10">
        <v>0.29830000000000001</v>
      </c>
      <c r="AF30" s="10">
        <v>10.234500000000001</v>
      </c>
      <c r="AG30" s="10" t="s">
        <v>109</v>
      </c>
      <c r="AH30" s="10" t="s">
        <v>109</v>
      </c>
      <c r="AI30" s="10">
        <v>3.8734999999999999</v>
      </c>
      <c r="AJ30" s="10">
        <v>62.974699999999999</v>
      </c>
      <c r="AK30" s="10">
        <v>6.7199999999999996E-2</v>
      </c>
      <c r="AL30" s="10">
        <v>3.9108000000000001</v>
      </c>
      <c r="AM30" s="10">
        <v>4.6295999999999999</v>
      </c>
      <c r="AN30" s="10">
        <v>29.327400000000001</v>
      </c>
      <c r="AO30" s="10">
        <v>25.953299999999999</v>
      </c>
      <c r="AP30" s="10" t="s">
        <v>109</v>
      </c>
      <c r="AQ30" s="10">
        <v>45.344200000000001</v>
      </c>
      <c r="AR30" s="10">
        <v>29.6341</v>
      </c>
      <c r="AS30" s="10">
        <v>31.404399999999999</v>
      </c>
      <c r="AT30" s="10">
        <v>45.356999999999999</v>
      </c>
      <c r="AU30" s="10">
        <v>29.75</v>
      </c>
      <c r="AV30" s="10">
        <v>9.5947999999999993</v>
      </c>
      <c r="AW30" s="10" t="s">
        <v>109</v>
      </c>
      <c r="AX30" s="10" t="s">
        <v>109</v>
      </c>
    </row>
    <row r="31" spans="1:50" x14ac:dyDescent="0.25">
      <c r="A31" s="9" t="s">
        <v>24</v>
      </c>
      <c r="B31" s="10" t="s">
        <v>109</v>
      </c>
      <c r="C31" s="10" t="s">
        <v>109</v>
      </c>
      <c r="D31" s="10">
        <v>1.2821</v>
      </c>
      <c r="E31" s="10">
        <v>4.093</v>
      </c>
      <c r="F31" s="10">
        <v>9.5419999999999998</v>
      </c>
      <c r="G31" s="10">
        <v>100.10550000000001</v>
      </c>
      <c r="H31" s="10">
        <v>4.07E-2</v>
      </c>
      <c r="I31" s="10" t="s">
        <v>109</v>
      </c>
      <c r="J31" s="10" t="s">
        <v>109</v>
      </c>
      <c r="K31" s="10" t="s">
        <v>109</v>
      </c>
      <c r="L31" s="10" t="s">
        <v>109</v>
      </c>
      <c r="M31" s="10" t="s">
        <v>109</v>
      </c>
      <c r="N31" s="10" t="s">
        <v>109</v>
      </c>
      <c r="O31" s="10" t="s">
        <v>109</v>
      </c>
      <c r="P31" s="10" t="s">
        <v>109</v>
      </c>
      <c r="Q31" s="10" t="s">
        <v>109</v>
      </c>
      <c r="R31" s="10" t="s">
        <v>109</v>
      </c>
      <c r="S31" s="10" t="s">
        <v>109</v>
      </c>
      <c r="T31" s="10" t="s">
        <v>109</v>
      </c>
      <c r="U31" s="10" t="s">
        <v>109</v>
      </c>
      <c r="V31" s="10" t="s">
        <v>109</v>
      </c>
      <c r="W31" s="10" t="s">
        <v>109</v>
      </c>
      <c r="X31" s="10" t="s">
        <v>109</v>
      </c>
      <c r="Y31" s="10" t="s">
        <v>109</v>
      </c>
      <c r="Z31" s="10" t="s">
        <v>109</v>
      </c>
      <c r="AA31" s="10" t="s">
        <v>109</v>
      </c>
      <c r="AB31" s="10" t="s">
        <v>109</v>
      </c>
      <c r="AC31" s="10" t="s">
        <v>109</v>
      </c>
      <c r="AD31" s="10" t="s">
        <v>109</v>
      </c>
      <c r="AE31" s="10" t="s">
        <v>109</v>
      </c>
      <c r="AF31" s="10">
        <v>8.4179999999999993</v>
      </c>
      <c r="AG31" s="10" t="s">
        <v>109</v>
      </c>
      <c r="AH31" s="10" t="s">
        <v>109</v>
      </c>
      <c r="AI31" s="10" t="s">
        <v>109</v>
      </c>
      <c r="AJ31" s="10" t="s">
        <v>109</v>
      </c>
      <c r="AK31" s="10" t="s">
        <v>109</v>
      </c>
      <c r="AL31" s="10" t="s">
        <v>109</v>
      </c>
      <c r="AM31" s="10" t="s">
        <v>109</v>
      </c>
      <c r="AN31" s="10" t="s">
        <v>109</v>
      </c>
      <c r="AO31" s="10" t="s">
        <v>109</v>
      </c>
      <c r="AP31" s="10" t="s">
        <v>109</v>
      </c>
      <c r="AQ31" s="10" t="s">
        <v>109</v>
      </c>
      <c r="AR31" s="10" t="s">
        <v>109</v>
      </c>
      <c r="AS31" s="10" t="s">
        <v>109</v>
      </c>
      <c r="AT31" s="10" t="s">
        <v>109</v>
      </c>
      <c r="AU31" s="10" t="s">
        <v>109</v>
      </c>
      <c r="AV31" s="10">
        <v>8.4305000000000003</v>
      </c>
      <c r="AW31" s="10" t="s">
        <v>109</v>
      </c>
      <c r="AX31" s="10" t="s">
        <v>109</v>
      </c>
    </row>
    <row r="32" spans="1:50" x14ac:dyDescent="0.25">
      <c r="A32" s="9" t="s">
        <v>130</v>
      </c>
      <c r="B32" s="10">
        <v>19.468299999999999</v>
      </c>
      <c r="C32" s="10">
        <v>20.3964</v>
      </c>
      <c r="D32" s="10">
        <v>19.704499999999999</v>
      </c>
      <c r="E32" s="10">
        <v>20.249300000000002</v>
      </c>
      <c r="F32" s="10">
        <v>20.6572</v>
      </c>
      <c r="G32" s="10">
        <v>19.388999999999999</v>
      </c>
      <c r="H32" s="10">
        <v>21.239599999999999</v>
      </c>
      <c r="I32" s="10">
        <v>22.0319</v>
      </c>
      <c r="J32" s="10">
        <v>19.8127</v>
      </c>
      <c r="K32" s="10">
        <v>20.479800000000001</v>
      </c>
      <c r="L32" s="10">
        <v>21.014199999999999</v>
      </c>
      <c r="M32" s="10">
        <v>19.6584</v>
      </c>
      <c r="N32" s="10">
        <v>21.1753</v>
      </c>
      <c r="O32" s="10">
        <v>21.412800000000001</v>
      </c>
      <c r="P32" s="10">
        <v>20.669599999999999</v>
      </c>
      <c r="Q32" s="10">
        <v>21.0108</v>
      </c>
      <c r="R32" s="10">
        <v>19.887499999999999</v>
      </c>
      <c r="S32" s="10">
        <v>21.062200000000001</v>
      </c>
      <c r="T32" s="10">
        <v>19.621600000000001</v>
      </c>
      <c r="U32" s="10">
        <v>20.9998</v>
      </c>
      <c r="V32" s="10">
        <v>20.799099999999999</v>
      </c>
      <c r="W32" s="10">
        <v>21.076000000000001</v>
      </c>
      <c r="X32" s="10">
        <v>20.1569</v>
      </c>
      <c r="Y32" s="10">
        <v>21.828499999999998</v>
      </c>
      <c r="Z32" s="10">
        <v>21.117999999999999</v>
      </c>
      <c r="AA32" s="10">
        <v>21.862300000000001</v>
      </c>
      <c r="AB32" s="10">
        <v>19.792899999999999</v>
      </c>
      <c r="AC32" s="10">
        <v>20.4468</v>
      </c>
      <c r="AD32" s="10">
        <v>21.2651</v>
      </c>
      <c r="AE32" s="10">
        <v>20.938300000000002</v>
      </c>
      <c r="AF32" s="10">
        <v>20.531199999999998</v>
      </c>
      <c r="AG32" s="10">
        <v>19.007300000000001</v>
      </c>
      <c r="AH32" s="10">
        <v>19.693899999999999</v>
      </c>
      <c r="AI32" s="10">
        <v>19.8337</v>
      </c>
      <c r="AJ32" s="10">
        <v>21.69</v>
      </c>
      <c r="AK32" s="10">
        <v>20.435099999999998</v>
      </c>
      <c r="AL32" s="10">
        <v>20.766400000000001</v>
      </c>
      <c r="AM32" s="10">
        <v>20.087399999999999</v>
      </c>
      <c r="AN32" s="10">
        <v>20.9009</v>
      </c>
      <c r="AO32" s="10">
        <v>21.293700000000001</v>
      </c>
      <c r="AP32" s="10">
        <v>20.5474</v>
      </c>
      <c r="AQ32" s="10">
        <v>21.083300000000001</v>
      </c>
      <c r="AR32" s="10">
        <v>20.2441</v>
      </c>
      <c r="AS32" s="10">
        <v>21.0274</v>
      </c>
      <c r="AT32" s="10">
        <v>19.9377</v>
      </c>
      <c r="AU32" s="10">
        <v>20.511600000000001</v>
      </c>
      <c r="AV32" s="10">
        <v>20.204899999999999</v>
      </c>
      <c r="AW32" s="10">
        <v>19.620799999999999</v>
      </c>
      <c r="AX32" s="10">
        <v>19.676300000000001</v>
      </c>
    </row>
    <row r="33" spans="1:50" x14ac:dyDescent="0.25">
      <c r="A33" s="9" t="s">
        <v>131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  <c r="S33" s="10">
        <v>20</v>
      </c>
      <c r="T33" s="10">
        <v>20</v>
      </c>
      <c r="U33" s="10">
        <v>20</v>
      </c>
      <c r="V33" s="10">
        <v>20</v>
      </c>
      <c r="W33" s="10">
        <v>20</v>
      </c>
      <c r="X33" s="10">
        <v>20</v>
      </c>
      <c r="Y33" s="10">
        <v>20</v>
      </c>
      <c r="Z33" s="10">
        <v>20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20</v>
      </c>
      <c r="AJ33" s="10">
        <v>20</v>
      </c>
      <c r="AK33" s="10">
        <v>20</v>
      </c>
      <c r="AL33" s="10">
        <v>20</v>
      </c>
      <c r="AM33" s="10">
        <v>20</v>
      </c>
      <c r="AN33" s="10">
        <v>20</v>
      </c>
      <c r="AO33" s="10">
        <v>20</v>
      </c>
      <c r="AP33" s="10">
        <v>20</v>
      </c>
      <c r="AQ33" s="10">
        <v>20</v>
      </c>
      <c r="AR33" s="10">
        <v>20</v>
      </c>
      <c r="AS33" s="10">
        <v>20</v>
      </c>
      <c r="AT33" s="10">
        <v>20</v>
      </c>
      <c r="AU33" s="10">
        <v>20</v>
      </c>
      <c r="AV33" s="10">
        <v>20</v>
      </c>
      <c r="AW33" s="10">
        <v>20</v>
      </c>
      <c r="AX33" s="10">
        <v>20</v>
      </c>
    </row>
    <row r="34" spans="1:50" x14ac:dyDescent="0.25">
      <c r="A34" s="9" t="s">
        <v>26</v>
      </c>
      <c r="B34" s="10" t="s">
        <v>109</v>
      </c>
      <c r="C34" s="10" t="s">
        <v>109</v>
      </c>
      <c r="D34" s="10">
        <v>1.4235</v>
      </c>
      <c r="E34" s="10">
        <v>4.3804999999999996</v>
      </c>
      <c r="F34" s="10">
        <v>10.4391</v>
      </c>
      <c r="G34" s="10">
        <v>99.998099999999994</v>
      </c>
      <c r="H34" s="10" t="s">
        <v>109</v>
      </c>
      <c r="I34" s="10" t="s">
        <v>109</v>
      </c>
      <c r="J34" s="10" t="s">
        <v>109</v>
      </c>
      <c r="K34" s="10" t="s">
        <v>109</v>
      </c>
      <c r="L34" s="10" t="s">
        <v>109</v>
      </c>
      <c r="M34" s="10" t="s">
        <v>109</v>
      </c>
      <c r="N34" s="10" t="s">
        <v>109</v>
      </c>
      <c r="O34" s="10" t="s">
        <v>109</v>
      </c>
      <c r="P34" s="10" t="s">
        <v>109</v>
      </c>
      <c r="Q34" s="10" t="s">
        <v>109</v>
      </c>
      <c r="R34" s="10" t="s">
        <v>109</v>
      </c>
      <c r="S34" s="10" t="s">
        <v>109</v>
      </c>
      <c r="T34" s="10" t="s">
        <v>109</v>
      </c>
      <c r="U34" s="10" t="s">
        <v>109</v>
      </c>
      <c r="V34" s="10" t="s">
        <v>109</v>
      </c>
      <c r="W34" s="10" t="s">
        <v>109</v>
      </c>
      <c r="X34" s="10" t="s">
        <v>109</v>
      </c>
      <c r="Y34" s="10" t="s">
        <v>109</v>
      </c>
      <c r="Z34" s="10" t="s">
        <v>109</v>
      </c>
      <c r="AA34" s="10" t="s">
        <v>109</v>
      </c>
      <c r="AB34" s="10" t="s">
        <v>109</v>
      </c>
      <c r="AC34" s="10" t="s">
        <v>109</v>
      </c>
      <c r="AD34" s="10" t="s">
        <v>109</v>
      </c>
      <c r="AE34" s="10" t="s">
        <v>109</v>
      </c>
      <c r="AF34" s="10">
        <v>9.6758000000000006</v>
      </c>
      <c r="AG34" s="10" t="s">
        <v>109</v>
      </c>
      <c r="AH34" s="10" t="s">
        <v>109</v>
      </c>
      <c r="AI34" s="10" t="s">
        <v>109</v>
      </c>
      <c r="AJ34" s="10" t="s">
        <v>109</v>
      </c>
      <c r="AK34" s="10" t="s">
        <v>109</v>
      </c>
      <c r="AL34" s="10" t="s">
        <v>109</v>
      </c>
      <c r="AM34" s="10" t="s">
        <v>109</v>
      </c>
      <c r="AN34" s="10" t="s">
        <v>109</v>
      </c>
      <c r="AO34" s="10" t="s">
        <v>109</v>
      </c>
      <c r="AP34" s="10" t="s">
        <v>109</v>
      </c>
      <c r="AQ34" s="10" t="s">
        <v>109</v>
      </c>
      <c r="AR34" s="10" t="s">
        <v>109</v>
      </c>
      <c r="AS34" s="10" t="s">
        <v>109</v>
      </c>
      <c r="AT34" s="10" t="s">
        <v>109</v>
      </c>
      <c r="AU34" s="10" t="s">
        <v>109</v>
      </c>
      <c r="AV34" s="10">
        <v>9.1213999999999995</v>
      </c>
      <c r="AW34" s="10" t="s">
        <v>109</v>
      </c>
      <c r="AX34" s="10" t="s">
        <v>109</v>
      </c>
    </row>
    <row r="35" spans="1:50" x14ac:dyDescent="0.25">
      <c r="A35" s="9" t="s">
        <v>25</v>
      </c>
      <c r="B35" s="10" t="s">
        <v>109</v>
      </c>
      <c r="C35" s="10" t="s">
        <v>109</v>
      </c>
      <c r="D35" s="10">
        <v>1.3557999999999999</v>
      </c>
      <c r="E35" s="10">
        <v>4.3658999999999999</v>
      </c>
      <c r="F35" s="10">
        <v>10.457000000000001</v>
      </c>
      <c r="G35" s="10">
        <v>99.998199999999997</v>
      </c>
      <c r="H35" s="10">
        <v>7.9500000000000001E-2</v>
      </c>
      <c r="I35" s="10" t="s">
        <v>109</v>
      </c>
      <c r="J35" s="10" t="s">
        <v>109</v>
      </c>
      <c r="K35" s="10" t="s">
        <v>109</v>
      </c>
      <c r="L35" s="10" t="s">
        <v>109</v>
      </c>
      <c r="M35" s="10" t="s">
        <v>109</v>
      </c>
      <c r="N35" s="10" t="s">
        <v>109</v>
      </c>
      <c r="O35" s="10" t="s">
        <v>109</v>
      </c>
      <c r="P35" s="10" t="s">
        <v>109</v>
      </c>
      <c r="Q35" s="10" t="s">
        <v>109</v>
      </c>
      <c r="R35" s="10" t="s">
        <v>109</v>
      </c>
      <c r="S35" s="10" t="s">
        <v>109</v>
      </c>
      <c r="T35" s="10" t="s">
        <v>109</v>
      </c>
      <c r="U35" s="10" t="s">
        <v>109</v>
      </c>
      <c r="V35" s="10" t="s">
        <v>109</v>
      </c>
      <c r="W35" s="10" t="s">
        <v>109</v>
      </c>
      <c r="X35" s="10" t="s">
        <v>109</v>
      </c>
      <c r="Y35" s="10" t="s">
        <v>109</v>
      </c>
      <c r="Z35" s="10" t="s">
        <v>109</v>
      </c>
      <c r="AA35" s="10" t="s">
        <v>109</v>
      </c>
      <c r="AB35" s="10" t="s">
        <v>109</v>
      </c>
      <c r="AC35" s="10" t="s">
        <v>109</v>
      </c>
      <c r="AD35" s="10" t="s">
        <v>109</v>
      </c>
      <c r="AE35" s="10" t="s">
        <v>109</v>
      </c>
      <c r="AF35" s="10">
        <v>9.3742999999999999</v>
      </c>
      <c r="AG35" s="10" t="s">
        <v>109</v>
      </c>
      <c r="AH35" s="10" t="s">
        <v>109</v>
      </c>
      <c r="AI35" s="10" t="s">
        <v>109</v>
      </c>
      <c r="AJ35" s="10" t="s">
        <v>109</v>
      </c>
      <c r="AK35" s="10" t="s">
        <v>109</v>
      </c>
      <c r="AL35" s="10" t="s">
        <v>109</v>
      </c>
      <c r="AM35" s="10" t="s">
        <v>109</v>
      </c>
      <c r="AN35" s="10" t="s">
        <v>109</v>
      </c>
      <c r="AO35" s="10" t="s">
        <v>109</v>
      </c>
      <c r="AP35" s="10" t="s">
        <v>109</v>
      </c>
      <c r="AQ35" s="10" t="s">
        <v>109</v>
      </c>
      <c r="AR35" s="10" t="s">
        <v>109</v>
      </c>
      <c r="AS35" s="10" t="s">
        <v>109</v>
      </c>
      <c r="AT35" s="10" t="s">
        <v>109</v>
      </c>
      <c r="AU35" s="10" t="s">
        <v>109</v>
      </c>
      <c r="AV35" s="10">
        <v>8.7942999999999998</v>
      </c>
      <c r="AW35" s="10" t="s">
        <v>109</v>
      </c>
      <c r="AX35" s="10" t="s">
        <v>109</v>
      </c>
    </row>
    <row r="36" spans="1:50" x14ac:dyDescent="0.25">
      <c r="A36" s="9" t="s">
        <v>27</v>
      </c>
      <c r="B36" s="10" t="s">
        <v>109</v>
      </c>
      <c r="C36" s="10" t="s">
        <v>109</v>
      </c>
      <c r="D36" s="10">
        <v>1.4316</v>
      </c>
      <c r="E36" s="10">
        <v>4.3728999999999996</v>
      </c>
      <c r="F36" s="10">
        <v>10.445600000000001</v>
      </c>
      <c r="G36" s="10">
        <v>99.997900000000001</v>
      </c>
      <c r="H36" s="10">
        <v>0.33350000000000002</v>
      </c>
      <c r="I36" s="10" t="s">
        <v>109</v>
      </c>
      <c r="J36" s="10" t="s">
        <v>109</v>
      </c>
      <c r="K36" s="10" t="s">
        <v>109</v>
      </c>
      <c r="L36" s="10" t="s">
        <v>109</v>
      </c>
      <c r="M36" s="10" t="s">
        <v>109</v>
      </c>
      <c r="N36" s="10" t="s">
        <v>109</v>
      </c>
      <c r="O36" s="10" t="s">
        <v>109</v>
      </c>
      <c r="P36" s="10" t="s">
        <v>109</v>
      </c>
      <c r="Q36" s="10" t="s">
        <v>109</v>
      </c>
      <c r="R36" s="10" t="s">
        <v>109</v>
      </c>
      <c r="S36" s="10" t="s">
        <v>109</v>
      </c>
      <c r="T36" s="10" t="s">
        <v>109</v>
      </c>
      <c r="U36" s="10" t="s">
        <v>109</v>
      </c>
      <c r="V36" s="10" t="s">
        <v>109</v>
      </c>
      <c r="W36" s="10" t="s">
        <v>109</v>
      </c>
      <c r="X36" s="10" t="s">
        <v>109</v>
      </c>
      <c r="Y36" s="10" t="s">
        <v>109</v>
      </c>
      <c r="Z36" s="10" t="s">
        <v>109</v>
      </c>
      <c r="AA36" s="10" t="s">
        <v>109</v>
      </c>
      <c r="AB36" s="10" t="s">
        <v>109</v>
      </c>
      <c r="AC36" s="10" t="s">
        <v>109</v>
      </c>
      <c r="AD36" s="10" t="s">
        <v>109</v>
      </c>
      <c r="AE36" s="10" t="s">
        <v>109</v>
      </c>
      <c r="AF36" s="10">
        <v>9.6593999999999998</v>
      </c>
      <c r="AG36" s="10" t="s">
        <v>109</v>
      </c>
      <c r="AH36" s="10" t="s">
        <v>109</v>
      </c>
      <c r="AI36" s="10" t="s">
        <v>109</v>
      </c>
      <c r="AJ36" s="10" t="s">
        <v>109</v>
      </c>
      <c r="AK36" s="10" t="s">
        <v>109</v>
      </c>
      <c r="AL36" s="10" t="s">
        <v>109</v>
      </c>
      <c r="AM36" s="10" t="s">
        <v>109</v>
      </c>
      <c r="AN36" s="10" t="s">
        <v>109</v>
      </c>
      <c r="AO36" s="10" t="s">
        <v>109</v>
      </c>
      <c r="AP36" s="10" t="s">
        <v>109</v>
      </c>
      <c r="AQ36" s="10" t="s">
        <v>109</v>
      </c>
      <c r="AR36" s="10" t="s">
        <v>109</v>
      </c>
      <c r="AS36" s="10" t="s">
        <v>109</v>
      </c>
      <c r="AT36" s="10" t="s">
        <v>109</v>
      </c>
      <c r="AU36" s="10" t="s">
        <v>109</v>
      </c>
      <c r="AV36" s="10">
        <v>8.9230999999999998</v>
      </c>
      <c r="AW36" s="10" t="s">
        <v>109</v>
      </c>
      <c r="AX36" s="10" t="s">
        <v>109</v>
      </c>
    </row>
    <row r="37" spans="1:50" x14ac:dyDescent="0.25">
      <c r="A37" s="9" t="s">
        <v>28</v>
      </c>
      <c r="B37" s="10" t="s">
        <v>109</v>
      </c>
      <c r="C37" s="10" t="s">
        <v>109</v>
      </c>
      <c r="D37" s="10">
        <v>1.3307</v>
      </c>
      <c r="E37" s="10">
        <v>4.0724</v>
      </c>
      <c r="F37" s="10">
        <v>9.5225000000000009</v>
      </c>
      <c r="G37" s="10">
        <v>100.1075</v>
      </c>
      <c r="H37" s="10">
        <v>0.1105</v>
      </c>
      <c r="I37" s="10" t="s">
        <v>109</v>
      </c>
      <c r="J37" s="10" t="s">
        <v>109</v>
      </c>
      <c r="K37" s="10" t="s">
        <v>109</v>
      </c>
      <c r="L37" s="10" t="s">
        <v>109</v>
      </c>
      <c r="M37" s="10" t="s">
        <v>109</v>
      </c>
      <c r="N37" s="10" t="s">
        <v>109</v>
      </c>
      <c r="O37" s="10" t="s">
        <v>109</v>
      </c>
      <c r="P37" s="10" t="s">
        <v>109</v>
      </c>
      <c r="Q37" s="10" t="s">
        <v>109</v>
      </c>
      <c r="R37" s="10" t="s">
        <v>109</v>
      </c>
      <c r="S37" s="10" t="s">
        <v>109</v>
      </c>
      <c r="T37" s="10" t="s">
        <v>109</v>
      </c>
      <c r="U37" s="10" t="s">
        <v>109</v>
      </c>
      <c r="V37" s="10" t="s">
        <v>109</v>
      </c>
      <c r="W37" s="10" t="s">
        <v>109</v>
      </c>
      <c r="X37" s="10" t="s">
        <v>109</v>
      </c>
      <c r="Y37" s="10" t="s">
        <v>109</v>
      </c>
      <c r="Z37" s="10" t="s">
        <v>109</v>
      </c>
      <c r="AA37" s="10" t="s">
        <v>109</v>
      </c>
      <c r="AB37" s="10" t="s">
        <v>109</v>
      </c>
      <c r="AC37" s="10" t="s">
        <v>109</v>
      </c>
      <c r="AD37" s="10" t="s">
        <v>109</v>
      </c>
      <c r="AE37" s="10" t="s">
        <v>109</v>
      </c>
      <c r="AF37" s="10">
        <v>8.5581999999999994</v>
      </c>
      <c r="AG37" s="10" t="s">
        <v>109</v>
      </c>
      <c r="AH37" s="10" t="s">
        <v>109</v>
      </c>
      <c r="AI37" s="10" t="s">
        <v>109</v>
      </c>
      <c r="AJ37" s="10" t="s">
        <v>109</v>
      </c>
      <c r="AK37" s="10" t="s">
        <v>109</v>
      </c>
      <c r="AL37" s="10" t="s">
        <v>109</v>
      </c>
      <c r="AM37" s="10" t="s">
        <v>109</v>
      </c>
      <c r="AN37" s="10" t="s">
        <v>109</v>
      </c>
      <c r="AO37" s="10" t="s">
        <v>109</v>
      </c>
      <c r="AP37" s="10" t="s">
        <v>109</v>
      </c>
      <c r="AQ37" s="10">
        <v>5.1999999999999998E-2</v>
      </c>
      <c r="AR37" s="10" t="s">
        <v>109</v>
      </c>
      <c r="AS37" s="10" t="s">
        <v>109</v>
      </c>
      <c r="AT37" s="10" t="s">
        <v>109</v>
      </c>
      <c r="AU37" s="10" t="s">
        <v>109</v>
      </c>
      <c r="AV37" s="10">
        <v>8.1679999999999993</v>
      </c>
      <c r="AW37" s="10" t="s">
        <v>109</v>
      </c>
      <c r="AX37" s="10" t="s">
        <v>109</v>
      </c>
    </row>
    <row r="38" spans="1:50" x14ac:dyDescent="0.25">
      <c r="A38" s="9" t="s">
        <v>29</v>
      </c>
      <c r="B38" s="10" t="s">
        <v>109</v>
      </c>
      <c r="C38" s="10" t="s">
        <v>109</v>
      </c>
      <c r="D38" s="10">
        <v>1.7539</v>
      </c>
      <c r="E38" s="10">
        <v>4.8372999999999999</v>
      </c>
      <c r="F38" s="10">
        <v>10.1433</v>
      </c>
      <c r="G38" s="10">
        <v>99.998500000000007</v>
      </c>
      <c r="H38" s="10" t="s">
        <v>109</v>
      </c>
      <c r="I38" s="10" t="s">
        <v>109</v>
      </c>
      <c r="J38" s="10" t="s">
        <v>109</v>
      </c>
      <c r="K38" s="10" t="s">
        <v>109</v>
      </c>
      <c r="L38" s="10" t="s">
        <v>109</v>
      </c>
      <c r="M38" s="10" t="s">
        <v>109</v>
      </c>
      <c r="N38" s="10" t="s">
        <v>109</v>
      </c>
      <c r="O38" s="10" t="s">
        <v>109</v>
      </c>
      <c r="P38" s="10" t="s">
        <v>109</v>
      </c>
      <c r="Q38" s="10" t="s">
        <v>109</v>
      </c>
      <c r="R38" s="10" t="s">
        <v>109</v>
      </c>
      <c r="S38" s="10" t="s">
        <v>109</v>
      </c>
      <c r="T38" s="10" t="s">
        <v>109</v>
      </c>
      <c r="U38" s="10" t="s">
        <v>109</v>
      </c>
      <c r="V38" s="10" t="s">
        <v>109</v>
      </c>
      <c r="W38" s="10" t="s">
        <v>109</v>
      </c>
      <c r="X38" s="10" t="s">
        <v>109</v>
      </c>
      <c r="Y38" s="10" t="s">
        <v>109</v>
      </c>
      <c r="Z38" s="10" t="s">
        <v>109</v>
      </c>
      <c r="AA38" s="10" t="s">
        <v>109</v>
      </c>
      <c r="AB38" s="10" t="s">
        <v>109</v>
      </c>
      <c r="AC38" s="10" t="s">
        <v>109</v>
      </c>
      <c r="AD38" s="10" t="s">
        <v>109</v>
      </c>
      <c r="AE38" s="10" t="s">
        <v>109</v>
      </c>
      <c r="AF38" s="10">
        <v>9.5006000000000004</v>
      </c>
      <c r="AG38" s="10" t="s">
        <v>109</v>
      </c>
      <c r="AH38" s="10" t="s">
        <v>109</v>
      </c>
      <c r="AI38" s="10" t="s">
        <v>109</v>
      </c>
      <c r="AJ38" s="10" t="s">
        <v>109</v>
      </c>
      <c r="AK38" s="10" t="s">
        <v>109</v>
      </c>
      <c r="AL38" s="10" t="s">
        <v>109</v>
      </c>
      <c r="AM38" s="10" t="s">
        <v>109</v>
      </c>
      <c r="AN38" s="10" t="s">
        <v>109</v>
      </c>
      <c r="AO38" s="10" t="s">
        <v>109</v>
      </c>
      <c r="AP38" s="10" t="s">
        <v>109</v>
      </c>
      <c r="AQ38" s="10" t="s">
        <v>109</v>
      </c>
      <c r="AR38" s="10" t="s">
        <v>109</v>
      </c>
      <c r="AS38" s="10" t="s">
        <v>109</v>
      </c>
      <c r="AT38" s="10" t="s">
        <v>109</v>
      </c>
      <c r="AU38" s="10" t="s">
        <v>109</v>
      </c>
      <c r="AV38" s="10">
        <v>9.5225000000000009</v>
      </c>
      <c r="AW38" s="10" t="s">
        <v>109</v>
      </c>
      <c r="AX38" s="10" t="s">
        <v>109</v>
      </c>
    </row>
    <row r="39" spans="1:50" x14ac:dyDescent="0.25">
      <c r="A39" s="9" t="s">
        <v>132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10">
        <v>20</v>
      </c>
      <c r="V39" s="10">
        <v>20</v>
      </c>
      <c r="W39" s="10">
        <v>20</v>
      </c>
      <c r="X39" s="10">
        <v>20</v>
      </c>
      <c r="Y39" s="10">
        <v>20</v>
      </c>
      <c r="Z39" s="10">
        <v>20</v>
      </c>
      <c r="AA39" s="10">
        <v>20</v>
      </c>
      <c r="AB39" s="10">
        <v>20</v>
      </c>
      <c r="AC39" s="10">
        <v>20</v>
      </c>
      <c r="AD39" s="10">
        <v>20</v>
      </c>
      <c r="AE39" s="10">
        <v>20</v>
      </c>
      <c r="AF39" s="10">
        <v>20</v>
      </c>
      <c r="AG39" s="10">
        <v>20</v>
      </c>
      <c r="AH39" s="10">
        <v>20</v>
      </c>
      <c r="AI39" s="10">
        <v>20</v>
      </c>
      <c r="AJ39" s="10">
        <v>20</v>
      </c>
      <c r="AK39" s="10">
        <v>20</v>
      </c>
      <c r="AL39" s="10">
        <v>20</v>
      </c>
      <c r="AM39" s="10">
        <v>20</v>
      </c>
      <c r="AN39" s="10">
        <v>20</v>
      </c>
      <c r="AO39" s="10">
        <v>20</v>
      </c>
      <c r="AP39" s="10">
        <v>20</v>
      </c>
      <c r="AQ39" s="10">
        <v>20</v>
      </c>
      <c r="AR39" s="10">
        <v>20</v>
      </c>
      <c r="AS39" s="10">
        <v>20</v>
      </c>
      <c r="AT39" s="10">
        <v>20</v>
      </c>
      <c r="AU39" s="10">
        <v>20</v>
      </c>
      <c r="AV39" s="10">
        <v>20</v>
      </c>
      <c r="AW39" s="10">
        <v>20</v>
      </c>
      <c r="AX39" s="10">
        <v>20</v>
      </c>
    </row>
    <row r="40" spans="1:50" x14ac:dyDescent="0.25">
      <c r="A40" s="9" t="s">
        <v>30</v>
      </c>
      <c r="B40" s="10">
        <v>5.7999999999999996E-3</v>
      </c>
      <c r="C40" s="10" t="s">
        <v>109</v>
      </c>
      <c r="D40" s="10">
        <v>1.5671999999999999</v>
      </c>
      <c r="E40" s="10">
        <v>4.4983000000000004</v>
      </c>
      <c r="F40" s="10">
        <v>10.2056</v>
      </c>
      <c r="G40" s="10">
        <v>100.0132</v>
      </c>
      <c r="H40" s="10">
        <v>0.3377</v>
      </c>
      <c r="I40" s="10">
        <v>7.6399999999999996E-2</v>
      </c>
      <c r="J40" s="10">
        <v>3.8199999999999998E-2</v>
      </c>
      <c r="K40" s="10" t="s">
        <v>109</v>
      </c>
      <c r="L40" s="10" t="s">
        <v>109</v>
      </c>
      <c r="M40" s="10" t="s">
        <v>109</v>
      </c>
      <c r="N40" s="10" t="s">
        <v>109</v>
      </c>
      <c r="O40" s="10" t="s">
        <v>109</v>
      </c>
      <c r="P40" s="10" t="s">
        <v>109</v>
      </c>
      <c r="Q40" s="10" t="s">
        <v>109</v>
      </c>
      <c r="R40" s="10" t="s">
        <v>109</v>
      </c>
      <c r="S40" s="10" t="s">
        <v>109</v>
      </c>
      <c r="T40" s="10" t="s">
        <v>109</v>
      </c>
      <c r="U40" s="10" t="s">
        <v>109</v>
      </c>
      <c r="V40" s="10" t="s">
        <v>109</v>
      </c>
      <c r="W40" s="10" t="s">
        <v>109</v>
      </c>
      <c r="X40" s="10" t="s">
        <v>109</v>
      </c>
      <c r="Y40" s="10" t="s">
        <v>109</v>
      </c>
      <c r="Z40" s="10" t="s">
        <v>109</v>
      </c>
      <c r="AA40" s="10" t="s">
        <v>109</v>
      </c>
      <c r="AB40" s="10" t="s">
        <v>109</v>
      </c>
      <c r="AC40" s="10" t="s">
        <v>109</v>
      </c>
      <c r="AD40" s="10" t="s">
        <v>109</v>
      </c>
      <c r="AE40" s="10" t="s">
        <v>109</v>
      </c>
      <c r="AF40" s="10">
        <v>9.4814000000000007</v>
      </c>
      <c r="AG40" s="10">
        <v>4.0800000000000003E-2</v>
      </c>
      <c r="AH40" s="10" t="s">
        <v>109</v>
      </c>
      <c r="AI40" s="10" t="s">
        <v>109</v>
      </c>
      <c r="AJ40" s="10" t="s">
        <v>109</v>
      </c>
      <c r="AK40" s="10" t="s">
        <v>109</v>
      </c>
      <c r="AL40" s="10" t="s">
        <v>109</v>
      </c>
      <c r="AM40" s="10" t="s">
        <v>109</v>
      </c>
      <c r="AN40" s="10" t="s">
        <v>109</v>
      </c>
      <c r="AO40" s="10" t="s">
        <v>109</v>
      </c>
      <c r="AP40" s="10" t="s">
        <v>109</v>
      </c>
      <c r="AQ40" s="10" t="s">
        <v>109</v>
      </c>
      <c r="AR40" s="10" t="s">
        <v>109</v>
      </c>
      <c r="AS40" s="10" t="s">
        <v>109</v>
      </c>
      <c r="AT40" s="10" t="s">
        <v>109</v>
      </c>
      <c r="AU40" s="10" t="s">
        <v>109</v>
      </c>
      <c r="AV40" s="10">
        <v>9.7734000000000005</v>
      </c>
      <c r="AW40" s="10" t="s">
        <v>109</v>
      </c>
      <c r="AX40" s="10" t="s">
        <v>109</v>
      </c>
    </row>
    <row r="41" spans="1:50" x14ac:dyDescent="0.25">
      <c r="A41" s="9" t="s">
        <v>31</v>
      </c>
      <c r="B41" s="10" t="s">
        <v>109</v>
      </c>
      <c r="C41" s="10" t="s">
        <v>109</v>
      </c>
      <c r="D41" s="10">
        <v>1.5991</v>
      </c>
      <c r="E41" s="10">
        <v>4.7053000000000003</v>
      </c>
      <c r="F41" s="10">
        <v>10.352600000000001</v>
      </c>
      <c r="G41" s="10">
        <v>99.987499999999997</v>
      </c>
      <c r="H41" s="10" t="s">
        <v>109</v>
      </c>
      <c r="I41" s="10" t="s">
        <v>109</v>
      </c>
      <c r="J41" s="10" t="s">
        <v>109</v>
      </c>
      <c r="K41" s="10" t="s">
        <v>109</v>
      </c>
      <c r="L41" s="10" t="s">
        <v>109</v>
      </c>
      <c r="M41" s="10" t="s">
        <v>109</v>
      </c>
      <c r="N41" s="10" t="s">
        <v>109</v>
      </c>
      <c r="O41" s="10" t="s">
        <v>109</v>
      </c>
      <c r="P41" s="10" t="s">
        <v>109</v>
      </c>
      <c r="Q41" s="10" t="s">
        <v>109</v>
      </c>
      <c r="R41" s="10" t="s">
        <v>109</v>
      </c>
      <c r="S41" s="10" t="s">
        <v>109</v>
      </c>
      <c r="T41" s="10" t="s">
        <v>109</v>
      </c>
      <c r="U41" s="10" t="s">
        <v>109</v>
      </c>
      <c r="V41" s="10" t="s">
        <v>109</v>
      </c>
      <c r="W41" s="10" t="s">
        <v>109</v>
      </c>
      <c r="X41" s="10" t="s">
        <v>109</v>
      </c>
      <c r="Y41" s="10" t="s">
        <v>109</v>
      </c>
      <c r="Z41" s="10" t="s">
        <v>109</v>
      </c>
      <c r="AA41" s="10" t="s">
        <v>109</v>
      </c>
      <c r="AB41" s="10" t="s">
        <v>109</v>
      </c>
      <c r="AC41" s="10" t="s">
        <v>109</v>
      </c>
      <c r="AD41" s="10" t="s">
        <v>109</v>
      </c>
      <c r="AE41" s="10" t="s">
        <v>109</v>
      </c>
      <c r="AF41" s="10">
        <v>9.3560999999999996</v>
      </c>
      <c r="AG41" s="10" t="s">
        <v>109</v>
      </c>
      <c r="AH41" s="10" t="s">
        <v>109</v>
      </c>
      <c r="AI41" s="10" t="s">
        <v>109</v>
      </c>
      <c r="AJ41" s="10" t="s">
        <v>109</v>
      </c>
      <c r="AK41" s="10" t="s">
        <v>109</v>
      </c>
      <c r="AL41" s="10" t="s">
        <v>109</v>
      </c>
      <c r="AM41" s="10" t="s">
        <v>109</v>
      </c>
      <c r="AN41" s="10" t="s">
        <v>109</v>
      </c>
      <c r="AO41" s="10" t="s">
        <v>109</v>
      </c>
      <c r="AP41" s="10" t="s">
        <v>109</v>
      </c>
      <c r="AQ41" s="10" t="s">
        <v>109</v>
      </c>
      <c r="AR41" s="10" t="s">
        <v>109</v>
      </c>
      <c r="AS41" s="10" t="s">
        <v>109</v>
      </c>
      <c r="AT41" s="10" t="s">
        <v>109</v>
      </c>
      <c r="AU41" s="10" t="s">
        <v>109</v>
      </c>
      <c r="AV41" s="10">
        <v>9.3919999999999995</v>
      </c>
      <c r="AW41" s="10" t="s">
        <v>109</v>
      </c>
      <c r="AX41" s="10" t="s">
        <v>109</v>
      </c>
    </row>
    <row r="42" spans="1:50" x14ac:dyDescent="0.25">
      <c r="A42" s="9" t="s">
        <v>32</v>
      </c>
      <c r="B42" s="10" t="s">
        <v>109</v>
      </c>
      <c r="C42" s="10" t="s">
        <v>109</v>
      </c>
      <c r="D42" s="10">
        <v>1.9401999999999999</v>
      </c>
      <c r="E42" s="10">
        <v>5.3651</v>
      </c>
      <c r="F42" s="10">
        <v>11.276199999999999</v>
      </c>
      <c r="G42" s="10">
        <v>99.8553</v>
      </c>
      <c r="H42" s="10">
        <v>0.18229999999999999</v>
      </c>
      <c r="I42" s="10" t="s">
        <v>109</v>
      </c>
      <c r="J42" s="10" t="s">
        <v>109</v>
      </c>
      <c r="K42" s="10" t="s">
        <v>109</v>
      </c>
      <c r="L42" s="10" t="s">
        <v>109</v>
      </c>
      <c r="M42" s="10" t="s">
        <v>109</v>
      </c>
      <c r="N42" s="10" t="s">
        <v>109</v>
      </c>
      <c r="O42" s="10" t="s">
        <v>109</v>
      </c>
      <c r="P42" s="10" t="s">
        <v>109</v>
      </c>
      <c r="Q42" s="10">
        <v>0.14949999999999999</v>
      </c>
      <c r="R42" s="10" t="s">
        <v>109</v>
      </c>
      <c r="S42" s="10" t="s">
        <v>109</v>
      </c>
      <c r="T42" s="10" t="s">
        <v>109</v>
      </c>
      <c r="U42" s="10" t="s">
        <v>109</v>
      </c>
      <c r="V42" s="10" t="s">
        <v>109</v>
      </c>
      <c r="W42" s="10" t="s">
        <v>109</v>
      </c>
      <c r="X42" s="10">
        <v>0.16769999999999999</v>
      </c>
      <c r="Y42" s="10" t="s">
        <v>109</v>
      </c>
      <c r="Z42" s="10" t="s">
        <v>109</v>
      </c>
      <c r="AA42" s="10" t="s">
        <v>109</v>
      </c>
      <c r="AB42" s="10">
        <v>0.12470000000000001</v>
      </c>
      <c r="AC42" s="10" t="s">
        <v>109</v>
      </c>
      <c r="AD42" s="10" t="s">
        <v>109</v>
      </c>
      <c r="AE42" s="10" t="s">
        <v>109</v>
      </c>
      <c r="AF42" s="10">
        <v>10.248799999999999</v>
      </c>
      <c r="AG42" s="10">
        <v>1.52E-2</v>
      </c>
      <c r="AH42" s="10" t="s">
        <v>109</v>
      </c>
      <c r="AI42" s="10" t="s">
        <v>109</v>
      </c>
      <c r="AJ42" s="10">
        <v>0.10440000000000001</v>
      </c>
      <c r="AK42" s="10" t="s">
        <v>109</v>
      </c>
      <c r="AL42" s="10" t="s">
        <v>109</v>
      </c>
      <c r="AM42" s="10" t="s">
        <v>109</v>
      </c>
      <c r="AN42" s="10" t="s">
        <v>109</v>
      </c>
      <c r="AO42" s="10" t="s">
        <v>109</v>
      </c>
      <c r="AP42" s="10" t="s">
        <v>109</v>
      </c>
      <c r="AQ42" s="10">
        <v>4.8000000000000001E-2</v>
      </c>
      <c r="AR42" s="10">
        <v>3.78E-2</v>
      </c>
      <c r="AS42" s="10" t="s">
        <v>109</v>
      </c>
      <c r="AT42" s="10">
        <v>0.1298</v>
      </c>
      <c r="AU42" s="10" t="s">
        <v>109</v>
      </c>
      <c r="AV42" s="10">
        <v>10.7416</v>
      </c>
      <c r="AW42" s="10" t="s">
        <v>109</v>
      </c>
      <c r="AX42" s="10" t="s">
        <v>109</v>
      </c>
    </row>
    <row r="43" spans="1:50" x14ac:dyDescent="0.25">
      <c r="A43" s="9" t="s">
        <v>33</v>
      </c>
      <c r="B43" s="10" t="s">
        <v>109</v>
      </c>
      <c r="C43" s="10" t="s">
        <v>109</v>
      </c>
      <c r="D43" s="10">
        <v>1.6922999999999999</v>
      </c>
      <c r="E43" s="10">
        <v>4.6547999999999998</v>
      </c>
      <c r="F43" s="10">
        <v>10.243499999999999</v>
      </c>
      <c r="G43" s="10">
        <v>99.998900000000006</v>
      </c>
      <c r="H43" s="10" t="s">
        <v>109</v>
      </c>
      <c r="I43" s="10" t="s">
        <v>109</v>
      </c>
      <c r="J43" s="10" t="s">
        <v>109</v>
      </c>
      <c r="K43" s="10" t="s">
        <v>109</v>
      </c>
      <c r="L43" s="10" t="s">
        <v>109</v>
      </c>
      <c r="M43" s="10" t="s">
        <v>109</v>
      </c>
      <c r="N43" s="10" t="s">
        <v>109</v>
      </c>
      <c r="O43" s="10" t="s">
        <v>109</v>
      </c>
      <c r="P43" s="10" t="s">
        <v>109</v>
      </c>
      <c r="Q43" s="10" t="s">
        <v>109</v>
      </c>
      <c r="R43" s="10" t="s">
        <v>109</v>
      </c>
      <c r="S43" s="10" t="s">
        <v>109</v>
      </c>
      <c r="T43" s="10" t="s">
        <v>109</v>
      </c>
      <c r="U43" s="10" t="s">
        <v>109</v>
      </c>
      <c r="V43" s="10" t="s">
        <v>109</v>
      </c>
      <c r="W43" s="10" t="s">
        <v>109</v>
      </c>
      <c r="X43" s="10" t="s">
        <v>109</v>
      </c>
      <c r="Y43" s="10" t="s">
        <v>109</v>
      </c>
      <c r="Z43" s="10" t="s">
        <v>109</v>
      </c>
      <c r="AA43" s="10" t="s">
        <v>109</v>
      </c>
      <c r="AB43" s="10" t="s">
        <v>109</v>
      </c>
      <c r="AC43" s="10" t="s">
        <v>109</v>
      </c>
      <c r="AD43" s="10" t="s">
        <v>109</v>
      </c>
      <c r="AE43" s="10" t="s">
        <v>109</v>
      </c>
      <c r="AF43" s="10">
        <v>9.1219000000000001</v>
      </c>
      <c r="AG43" s="10" t="s">
        <v>109</v>
      </c>
      <c r="AH43" s="10" t="s">
        <v>109</v>
      </c>
      <c r="AI43" s="10" t="s">
        <v>109</v>
      </c>
      <c r="AJ43" s="10" t="s">
        <v>109</v>
      </c>
      <c r="AK43" s="10" t="s">
        <v>109</v>
      </c>
      <c r="AL43" s="10" t="s">
        <v>109</v>
      </c>
      <c r="AM43" s="10" t="s">
        <v>109</v>
      </c>
      <c r="AN43" s="10" t="s">
        <v>109</v>
      </c>
      <c r="AO43" s="10" t="s">
        <v>109</v>
      </c>
      <c r="AP43" s="10" t="s">
        <v>109</v>
      </c>
      <c r="AQ43" s="10" t="s">
        <v>109</v>
      </c>
      <c r="AR43" s="10" t="s">
        <v>109</v>
      </c>
      <c r="AS43" s="10" t="s">
        <v>109</v>
      </c>
      <c r="AT43" s="10" t="s">
        <v>109</v>
      </c>
      <c r="AU43" s="10" t="s">
        <v>109</v>
      </c>
      <c r="AV43" s="10">
        <v>9.4295000000000009</v>
      </c>
      <c r="AW43" s="10" t="s">
        <v>109</v>
      </c>
      <c r="AX43" s="10" t="s">
        <v>109</v>
      </c>
    </row>
    <row r="44" spans="1:50" x14ac:dyDescent="0.25">
      <c r="A44" s="9" t="s">
        <v>34</v>
      </c>
      <c r="B44" s="10" t="s">
        <v>109</v>
      </c>
      <c r="C44" s="10" t="s">
        <v>109</v>
      </c>
      <c r="D44" s="10">
        <v>1.5881000000000001</v>
      </c>
      <c r="E44" s="10">
        <v>4.641</v>
      </c>
      <c r="F44" s="10">
        <v>10.2462</v>
      </c>
      <c r="G44" s="10">
        <v>100.0016</v>
      </c>
      <c r="H44" s="10">
        <v>0.1183</v>
      </c>
      <c r="I44" s="10" t="s">
        <v>109</v>
      </c>
      <c r="J44" s="10" t="s">
        <v>109</v>
      </c>
      <c r="K44" s="10">
        <v>2.1909000000000001</v>
      </c>
      <c r="L44" s="10">
        <v>0.1366</v>
      </c>
      <c r="M44" s="10">
        <v>0.12989999999999999</v>
      </c>
      <c r="N44" s="10">
        <v>0.60409999999999997</v>
      </c>
      <c r="O44" s="10">
        <v>8.0684000000000005</v>
      </c>
      <c r="P44" s="10">
        <v>6.726</v>
      </c>
      <c r="Q44" s="10">
        <v>5.0193000000000003</v>
      </c>
      <c r="R44" s="10" t="s">
        <v>109</v>
      </c>
      <c r="S44" s="10" t="s">
        <v>109</v>
      </c>
      <c r="T44" s="10" t="s">
        <v>109</v>
      </c>
      <c r="U44" s="10">
        <v>14.8348</v>
      </c>
      <c r="V44" s="10">
        <v>15.3078</v>
      </c>
      <c r="W44" s="10">
        <v>17.124700000000001</v>
      </c>
      <c r="X44" s="10">
        <v>3.0539999999999998</v>
      </c>
      <c r="Y44" s="10">
        <v>1.8499999999999999E-2</v>
      </c>
      <c r="Z44" s="10">
        <v>0.4375</v>
      </c>
      <c r="AA44" s="10">
        <v>16.293900000000001</v>
      </c>
      <c r="AB44" s="10">
        <v>2.5499999999999998E-2</v>
      </c>
      <c r="AC44" s="10">
        <v>11.282999999999999</v>
      </c>
      <c r="AD44" s="10">
        <v>0.38150000000000001</v>
      </c>
      <c r="AE44" s="10" t="s">
        <v>109</v>
      </c>
      <c r="AF44" s="10">
        <v>9.1766000000000005</v>
      </c>
      <c r="AG44" s="10">
        <v>1.5299999999999999E-2</v>
      </c>
      <c r="AH44" s="10" t="s">
        <v>109</v>
      </c>
      <c r="AI44" s="10" t="s">
        <v>109</v>
      </c>
      <c r="AJ44" s="10">
        <v>7.7279999999999998</v>
      </c>
      <c r="AK44" s="10" t="s">
        <v>109</v>
      </c>
      <c r="AL44" s="10">
        <v>3.8199999999999998E-2</v>
      </c>
      <c r="AM44" s="10">
        <v>8.3400000000000002E-2</v>
      </c>
      <c r="AN44" s="10">
        <v>6.3590999999999998</v>
      </c>
      <c r="AO44" s="10">
        <v>2.7480000000000002</v>
      </c>
      <c r="AP44" s="10" t="s">
        <v>109</v>
      </c>
      <c r="AQ44" s="10">
        <v>4.2346000000000004</v>
      </c>
      <c r="AR44" s="10">
        <v>4.8554000000000004</v>
      </c>
      <c r="AS44" s="10">
        <v>5.5091000000000001</v>
      </c>
      <c r="AT44" s="10">
        <v>5.2885999999999997</v>
      </c>
      <c r="AU44" s="10">
        <v>6.1143000000000001</v>
      </c>
      <c r="AV44" s="10">
        <v>9.1960999999999995</v>
      </c>
      <c r="AW44" s="10" t="s">
        <v>109</v>
      </c>
      <c r="AX44" s="10" t="s">
        <v>109</v>
      </c>
    </row>
    <row r="45" spans="1:50" x14ac:dyDescent="0.25">
      <c r="A45" s="9" t="s">
        <v>35</v>
      </c>
      <c r="B45" s="10" t="s">
        <v>109</v>
      </c>
      <c r="C45" s="10" t="s">
        <v>109</v>
      </c>
      <c r="D45" s="10">
        <v>1.6364000000000001</v>
      </c>
      <c r="E45" s="10">
        <v>4.6234999999999999</v>
      </c>
      <c r="F45" s="10">
        <v>10.2735</v>
      </c>
      <c r="G45" s="10">
        <v>99.998599999999996</v>
      </c>
      <c r="H45" s="10" t="s">
        <v>109</v>
      </c>
      <c r="I45" s="10" t="s">
        <v>109</v>
      </c>
      <c r="J45" s="10" t="s">
        <v>109</v>
      </c>
      <c r="K45" s="10" t="s">
        <v>109</v>
      </c>
      <c r="L45" s="10" t="s">
        <v>109</v>
      </c>
      <c r="M45" s="10" t="s">
        <v>109</v>
      </c>
      <c r="N45" s="10" t="s">
        <v>109</v>
      </c>
      <c r="O45" s="10" t="s">
        <v>109</v>
      </c>
      <c r="P45" s="10" t="s">
        <v>109</v>
      </c>
      <c r="Q45" s="10" t="s">
        <v>109</v>
      </c>
      <c r="R45" s="10" t="s">
        <v>109</v>
      </c>
      <c r="S45" s="10" t="s">
        <v>109</v>
      </c>
      <c r="T45" s="10" t="s">
        <v>109</v>
      </c>
      <c r="U45" s="10" t="s">
        <v>109</v>
      </c>
      <c r="V45" s="10" t="s">
        <v>109</v>
      </c>
      <c r="W45" s="10" t="s">
        <v>109</v>
      </c>
      <c r="X45" s="10" t="s">
        <v>109</v>
      </c>
      <c r="Y45" s="10" t="s">
        <v>109</v>
      </c>
      <c r="Z45" s="10" t="s">
        <v>109</v>
      </c>
      <c r="AA45" s="10" t="s">
        <v>109</v>
      </c>
      <c r="AB45" s="10" t="s">
        <v>109</v>
      </c>
      <c r="AC45" s="10" t="s">
        <v>109</v>
      </c>
      <c r="AD45" s="10" t="s">
        <v>109</v>
      </c>
      <c r="AE45" s="10" t="s">
        <v>109</v>
      </c>
      <c r="AF45" s="10">
        <v>9.3473000000000006</v>
      </c>
      <c r="AG45" s="10" t="s">
        <v>109</v>
      </c>
      <c r="AH45" s="10" t="s">
        <v>109</v>
      </c>
      <c r="AI45" s="10" t="s">
        <v>109</v>
      </c>
      <c r="AJ45" s="10" t="s">
        <v>109</v>
      </c>
      <c r="AK45" s="10" t="s">
        <v>109</v>
      </c>
      <c r="AL45" s="10" t="s">
        <v>109</v>
      </c>
      <c r="AM45" s="10" t="s">
        <v>109</v>
      </c>
      <c r="AN45" s="10" t="s">
        <v>109</v>
      </c>
      <c r="AO45" s="10" t="s">
        <v>109</v>
      </c>
      <c r="AP45" s="10" t="s">
        <v>109</v>
      </c>
      <c r="AQ45" s="10" t="s">
        <v>109</v>
      </c>
      <c r="AR45" s="10" t="s">
        <v>109</v>
      </c>
      <c r="AS45" s="10" t="s">
        <v>109</v>
      </c>
      <c r="AT45" s="10" t="s">
        <v>109</v>
      </c>
      <c r="AU45" s="10" t="s">
        <v>109</v>
      </c>
      <c r="AV45" s="10">
        <v>9.4902999999999995</v>
      </c>
      <c r="AW45" s="10" t="s">
        <v>109</v>
      </c>
      <c r="AX45" s="10" t="s">
        <v>109</v>
      </c>
    </row>
    <row r="46" spans="1:50" x14ac:dyDescent="0.25">
      <c r="A46" s="9" t="s">
        <v>36</v>
      </c>
      <c r="B46" s="10" t="s">
        <v>109</v>
      </c>
      <c r="C46" s="10" t="s">
        <v>109</v>
      </c>
      <c r="D46" s="10">
        <v>1.6039000000000001</v>
      </c>
      <c r="E46" s="10">
        <v>4.5622999999999996</v>
      </c>
      <c r="F46" s="10">
        <v>10.31</v>
      </c>
      <c r="G46" s="10">
        <v>99.998599999999996</v>
      </c>
      <c r="H46" s="10">
        <v>0.25069999999999998</v>
      </c>
      <c r="I46" s="10" t="s">
        <v>109</v>
      </c>
      <c r="J46" s="10" t="s">
        <v>109</v>
      </c>
      <c r="K46" s="10" t="s">
        <v>109</v>
      </c>
      <c r="L46" s="10" t="s">
        <v>109</v>
      </c>
      <c r="M46" s="10" t="s">
        <v>109</v>
      </c>
      <c r="N46" s="10" t="s">
        <v>109</v>
      </c>
      <c r="O46" s="10" t="s">
        <v>109</v>
      </c>
      <c r="P46" s="10" t="s">
        <v>109</v>
      </c>
      <c r="Q46" s="10" t="s">
        <v>109</v>
      </c>
      <c r="R46" s="10" t="s">
        <v>109</v>
      </c>
      <c r="S46" s="10" t="s">
        <v>109</v>
      </c>
      <c r="T46" s="10" t="s">
        <v>109</v>
      </c>
      <c r="U46" s="10" t="s">
        <v>109</v>
      </c>
      <c r="V46" s="10" t="s">
        <v>109</v>
      </c>
      <c r="W46" s="10" t="s">
        <v>109</v>
      </c>
      <c r="X46" s="10" t="s">
        <v>109</v>
      </c>
      <c r="Y46" s="10" t="s">
        <v>109</v>
      </c>
      <c r="Z46" s="10" t="s">
        <v>109</v>
      </c>
      <c r="AA46" s="10" t="s">
        <v>109</v>
      </c>
      <c r="AB46" s="10" t="s">
        <v>109</v>
      </c>
      <c r="AC46" s="10" t="s">
        <v>109</v>
      </c>
      <c r="AD46" s="10" t="s">
        <v>109</v>
      </c>
      <c r="AE46" s="10" t="s">
        <v>109</v>
      </c>
      <c r="AF46" s="10">
        <v>9.3884000000000007</v>
      </c>
      <c r="AG46" s="10" t="s">
        <v>109</v>
      </c>
      <c r="AH46" s="10" t="s">
        <v>109</v>
      </c>
      <c r="AI46" s="10" t="s">
        <v>109</v>
      </c>
      <c r="AJ46" s="10" t="s">
        <v>109</v>
      </c>
      <c r="AK46" s="10" t="s">
        <v>109</v>
      </c>
      <c r="AL46" s="10" t="s">
        <v>109</v>
      </c>
      <c r="AM46" s="10" t="s">
        <v>109</v>
      </c>
      <c r="AN46" s="10" t="s">
        <v>109</v>
      </c>
      <c r="AO46" s="10" t="s">
        <v>109</v>
      </c>
      <c r="AP46" s="10" t="s">
        <v>109</v>
      </c>
      <c r="AQ46" s="10" t="s">
        <v>109</v>
      </c>
      <c r="AR46" s="10" t="s">
        <v>109</v>
      </c>
      <c r="AS46" s="10" t="s">
        <v>109</v>
      </c>
      <c r="AT46" s="10" t="s">
        <v>109</v>
      </c>
      <c r="AU46" s="10" t="s">
        <v>109</v>
      </c>
      <c r="AV46" s="10">
        <v>9.1135000000000002</v>
      </c>
      <c r="AW46" s="10" t="s">
        <v>109</v>
      </c>
      <c r="AX46" s="10" t="s">
        <v>109</v>
      </c>
    </row>
    <row r="47" spans="1:50" x14ac:dyDescent="0.25">
      <c r="A47" s="9" t="s">
        <v>37</v>
      </c>
      <c r="B47" s="10" t="s">
        <v>109</v>
      </c>
      <c r="C47" s="10" t="s">
        <v>109</v>
      </c>
      <c r="D47" s="10">
        <v>2.6497000000000002</v>
      </c>
      <c r="E47" s="10">
        <v>7.5404999999999998</v>
      </c>
      <c r="F47" s="10">
        <v>15.863899999999999</v>
      </c>
      <c r="G47" s="10">
        <v>180.3056</v>
      </c>
      <c r="H47" s="10" t="s">
        <v>109</v>
      </c>
      <c r="I47" s="10" t="s">
        <v>109</v>
      </c>
      <c r="J47" s="10" t="s">
        <v>109</v>
      </c>
      <c r="K47" s="10" t="s">
        <v>109</v>
      </c>
      <c r="L47" s="10" t="s">
        <v>109</v>
      </c>
      <c r="M47" s="10" t="s">
        <v>109</v>
      </c>
      <c r="N47" s="10" t="s">
        <v>109</v>
      </c>
      <c r="O47" s="10" t="s">
        <v>109</v>
      </c>
      <c r="P47" s="10" t="s">
        <v>109</v>
      </c>
      <c r="Q47" s="10" t="s">
        <v>109</v>
      </c>
      <c r="R47" s="10" t="s">
        <v>109</v>
      </c>
      <c r="S47" s="10" t="s">
        <v>109</v>
      </c>
      <c r="T47" s="10" t="s">
        <v>109</v>
      </c>
      <c r="U47" s="10" t="s">
        <v>109</v>
      </c>
      <c r="V47" s="10" t="s">
        <v>109</v>
      </c>
      <c r="W47" s="10" t="s">
        <v>109</v>
      </c>
      <c r="X47" s="10" t="s">
        <v>109</v>
      </c>
      <c r="Y47" s="10" t="s">
        <v>109</v>
      </c>
      <c r="Z47" s="10" t="s">
        <v>109</v>
      </c>
      <c r="AA47" s="10" t="s">
        <v>109</v>
      </c>
      <c r="AB47" s="10" t="s">
        <v>109</v>
      </c>
      <c r="AC47" s="10" t="s">
        <v>109</v>
      </c>
      <c r="AD47" s="10" t="s">
        <v>109</v>
      </c>
      <c r="AE47" s="10" t="s">
        <v>109</v>
      </c>
      <c r="AF47" s="10">
        <v>15.4564</v>
      </c>
      <c r="AG47" s="10" t="s">
        <v>109</v>
      </c>
      <c r="AH47" s="10" t="s">
        <v>109</v>
      </c>
      <c r="AI47" s="10" t="s">
        <v>109</v>
      </c>
      <c r="AJ47" s="10" t="s">
        <v>109</v>
      </c>
      <c r="AK47" s="10" t="s">
        <v>109</v>
      </c>
      <c r="AL47" s="10" t="s">
        <v>109</v>
      </c>
      <c r="AM47" s="10" t="s">
        <v>109</v>
      </c>
      <c r="AN47" s="10" t="s">
        <v>109</v>
      </c>
      <c r="AO47" s="10" t="s">
        <v>109</v>
      </c>
      <c r="AP47" s="10" t="s">
        <v>109</v>
      </c>
      <c r="AQ47" s="10" t="s">
        <v>109</v>
      </c>
      <c r="AR47" s="10" t="s">
        <v>109</v>
      </c>
      <c r="AS47" s="10" t="s">
        <v>109</v>
      </c>
      <c r="AT47" s="10" t="s">
        <v>109</v>
      </c>
      <c r="AU47" s="10" t="s">
        <v>109</v>
      </c>
      <c r="AV47" s="10">
        <v>16.111699999999999</v>
      </c>
      <c r="AW47" s="10" t="s">
        <v>109</v>
      </c>
      <c r="AX47" s="10" t="s">
        <v>109</v>
      </c>
    </row>
    <row r="48" spans="1:50" x14ac:dyDescent="0.25">
      <c r="A48" s="9" t="s">
        <v>133</v>
      </c>
      <c r="B48" s="10">
        <v>20.3339</v>
      </c>
      <c r="C48" s="10">
        <v>20.071400000000001</v>
      </c>
      <c r="D48" s="10">
        <v>20.151299999999999</v>
      </c>
      <c r="E48" s="10">
        <v>20.421199999999999</v>
      </c>
      <c r="F48" s="10">
        <v>19.927600000000002</v>
      </c>
      <c r="G48" s="10">
        <v>19.4999</v>
      </c>
      <c r="H48" s="10">
        <v>19.667100000000001</v>
      </c>
      <c r="I48" s="10">
        <v>20.091200000000001</v>
      </c>
      <c r="J48" s="10">
        <v>20.183499999999999</v>
      </c>
      <c r="K48" s="10">
        <v>20.122900000000001</v>
      </c>
      <c r="L48" s="10">
        <v>20.182200000000002</v>
      </c>
      <c r="M48" s="10">
        <v>20.0504</v>
      </c>
      <c r="N48" s="10">
        <v>19.545500000000001</v>
      </c>
      <c r="O48" s="10">
        <v>19.433299999999999</v>
      </c>
      <c r="P48" s="10">
        <v>19.5501</v>
      </c>
      <c r="Q48" s="10">
        <v>19.4161</v>
      </c>
      <c r="R48" s="10">
        <v>19.152100000000001</v>
      </c>
      <c r="S48" s="10">
        <v>19.472300000000001</v>
      </c>
      <c r="T48" s="10">
        <v>21.4556</v>
      </c>
      <c r="U48" s="10">
        <v>19.7027</v>
      </c>
      <c r="V48" s="10">
        <v>20.179400000000001</v>
      </c>
      <c r="W48" s="10">
        <v>19.2227</v>
      </c>
      <c r="X48" s="10">
        <v>19.6523</v>
      </c>
      <c r="Y48" s="10">
        <v>19.927600000000002</v>
      </c>
      <c r="Z48" s="10">
        <v>19.7376</v>
      </c>
      <c r="AA48" s="10">
        <v>19.857600000000001</v>
      </c>
      <c r="AB48" s="10">
        <v>20.081099999999999</v>
      </c>
      <c r="AC48" s="10">
        <v>19.849699999999999</v>
      </c>
      <c r="AD48" s="10">
        <v>19.356400000000001</v>
      </c>
      <c r="AE48" s="10">
        <v>19.613</v>
      </c>
      <c r="AF48" s="10">
        <v>19.494700000000002</v>
      </c>
      <c r="AG48" s="10">
        <v>19.882200000000001</v>
      </c>
      <c r="AH48" s="10">
        <v>20.093900000000001</v>
      </c>
      <c r="AI48" s="10">
        <v>19.6829</v>
      </c>
      <c r="AJ48" s="10">
        <v>19.481999999999999</v>
      </c>
      <c r="AK48" s="10">
        <v>19.6004</v>
      </c>
      <c r="AL48" s="10">
        <v>19.7897</v>
      </c>
      <c r="AM48" s="10">
        <v>19.697600000000001</v>
      </c>
      <c r="AN48" s="10">
        <v>20.061199999999999</v>
      </c>
      <c r="AO48" s="10">
        <v>19.883700000000001</v>
      </c>
      <c r="AP48" s="10">
        <v>19.856400000000001</v>
      </c>
      <c r="AQ48" s="10">
        <v>19.894300000000001</v>
      </c>
      <c r="AR48" s="10">
        <v>19.9132</v>
      </c>
      <c r="AS48" s="10">
        <v>19.389299999999999</v>
      </c>
      <c r="AT48" s="10">
        <v>19.8307</v>
      </c>
      <c r="AU48" s="10">
        <v>19.2575</v>
      </c>
      <c r="AV48" s="10">
        <v>20.441700000000001</v>
      </c>
      <c r="AW48" s="10">
        <v>19.355699999999999</v>
      </c>
      <c r="AX48" s="10">
        <v>20.4023</v>
      </c>
    </row>
    <row r="49" spans="1:50" x14ac:dyDescent="0.25">
      <c r="A49" s="9" t="s">
        <v>38</v>
      </c>
      <c r="B49" s="10">
        <v>0.13370000000000001</v>
      </c>
      <c r="C49" s="10">
        <v>0.15429999999999999</v>
      </c>
      <c r="D49" s="10">
        <v>1.3564000000000001</v>
      </c>
      <c r="E49" s="10">
        <v>3.9878999999999998</v>
      </c>
      <c r="F49" s="10">
        <v>8.8551000000000002</v>
      </c>
      <c r="G49" s="10">
        <v>100.178</v>
      </c>
      <c r="H49" s="10">
        <v>0.38869999999999999</v>
      </c>
      <c r="I49" s="10">
        <v>0.18440000000000001</v>
      </c>
      <c r="J49" s="10">
        <v>0.13969999999999999</v>
      </c>
      <c r="K49" s="10">
        <v>2.87E-2</v>
      </c>
      <c r="L49" s="10" t="s">
        <v>109</v>
      </c>
      <c r="M49" s="10" t="s">
        <v>109</v>
      </c>
      <c r="N49" s="10">
        <v>7.7700000000000005E-2</v>
      </c>
      <c r="O49" s="10">
        <v>0.1071</v>
      </c>
      <c r="P49" s="10" t="s">
        <v>109</v>
      </c>
      <c r="Q49" s="10">
        <v>4.4900000000000002E-2</v>
      </c>
      <c r="R49" s="10">
        <v>5.7099999999999998E-2</v>
      </c>
      <c r="S49" s="10">
        <v>0.13780000000000001</v>
      </c>
      <c r="T49" s="10">
        <v>7.8899999999999998E-2</v>
      </c>
      <c r="U49" s="10">
        <v>5.3699999999999998E-2</v>
      </c>
      <c r="V49" s="10">
        <v>4.6199999999999998E-2</v>
      </c>
      <c r="W49" s="10">
        <v>5.3400000000000003E-2</v>
      </c>
      <c r="X49" s="10" t="s">
        <v>109</v>
      </c>
      <c r="Y49" s="10">
        <v>4.3900000000000002E-2</v>
      </c>
      <c r="Z49" s="10">
        <v>5.1900000000000002E-2</v>
      </c>
      <c r="AA49" s="10">
        <v>5.8700000000000002E-2</v>
      </c>
      <c r="AB49" s="10" t="s">
        <v>109</v>
      </c>
      <c r="AC49" s="10" t="s">
        <v>109</v>
      </c>
      <c r="AD49" s="10">
        <v>3.4799999999999998E-2</v>
      </c>
      <c r="AE49" s="10">
        <v>5.33E-2</v>
      </c>
      <c r="AF49" s="10">
        <v>7.9935999999999998</v>
      </c>
      <c r="AG49" s="10">
        <v>0.13139999999999999</v>
      </c>
      <c r="AH49" s="10">
        <v>0.1009</v>
      </c>
      <c r="AI49" s="10" t="s">
        <v>109</v>
      </c>
      <c r="AJ49" s="10" t="s">
        <v>109</v>
      </c>
      <c r="AK49" s="10" t="s">
        <v>109</v>
      </c>
      <c r="AL49" s="10" t="s">
        <v>109</v>
      </c>
      <c r="AM49" s="10" t="s">
        <v>109</v>
      </c>
      <c r="AN49" s="10">
        <v>7.6499999999999999E-2</v>
      </c>
      <c r="AO49" s="10" t="s">
        <v>109</v>
      </c>
      <c r="AP49" s="10" t="s">
        <v>109</v>
      </c>
      <c r="AQ49" s="10">
        <v>0.35670000000000002</v>
      </c>
      <c r="AR49" s="10">
        <v>7.9799999999999996E-2</v>
      </c>
      <c r="AS49" s="10">
        <v>8.8800000000000004E-2</v>
      </c>
      <c r="AT49" s="10" t="s">
        <v>109</v>
      </c>
      <c r="AU49" s="10">
        <v>7.2800000000000004E-2</v>
      </c>
      <c r="AV49" s="10">
        <v>7.7328000000000001</v>
      </c>
      <c r="AW49" s="10">
        <v>0.12</v>
      </c>
      <c r="AX49" s="10">
        <v>0.10340000000000001</v>
      </c>
    </row>
    <row r="50" spans="1:50" x14ac:dyDescent="0.25">
      <c r="A50" s="9" t="s">
        <v>39</v>
      </c>
      <c r="B50" s="10" t="s">
        <v>109</v>
      </c>
      <c r="C50" s="10" t="s">
        <v>109</v>
      </c>
      <c r="D50" s="10">
        <v>1.6111</v>
      </c>
      <c r="E50" s="10">
        <v>4.6910999999999996</v>
      </c>
      <c r="F50" s="10">
        <v>10.238300000000001</v>
      </c>
      <c r="G50" s="10">
        <v>99.998999999999995</v>
      </c>
      <c r="H50" s="10">
        <v>0.36559999999999998</v>
      </c>
      <c r="I50" s="10" t="s">
        <v>109</v>
      </c>
      <c r="J50" s="10" t="s">
        <v>109</v>
      </c>
      <c r="K50" s="10" t="s">
        <v>109</v>
      </c>
      <c r="L50" s="10" t="s">
        <v>109</v>
      </c>
      <c r="M50" s="10" t="s">
        <v>109</v>
      </c>
      <c r="N50" s="10" t="s">
        <v>109</v>
      </c>
      <c r="O50" s="10" t="s">
        <v>109</v>
      </c>
      <c r="P50" s="10" t="s">
        <v>109</v>
      </c>
      <c r="Q50" s="10" t="s">
        <v>109</v>
      </c>
      <c r="R50" s="10" t="s">
        <v>109</v>
      </c>
      <c r="S50" s="10" t="s">
        <v>109</v>
      </c>
      <c r="T50" s="10" t="s">
        <v>109</v>
      </c>
      <c r="U50" s="10" t="s">
        <v>109</v>
      </c>
      <c r="V50" s="10" t="s">
        <v>109</v>
      </c>
      <c r="W50" s="10" t="s">
        <v>109</v>
      </c>
      <c r="X50" s="10" t="s">
        <v>109</v>
      </c>
      <c r="Y50" s="10" t="s">
        <v>109</v>
      </c>
      <c r="Z50" s="10" t="s">
        <v>109</v>
      </c>
      <c r="AA50" s="10" t="s">
        <v>109</v>
      </c>
      <c r="AB50" s="10" t="s">
        <v>109</v>
      </c>
      <c r="AC50" s="10" t="s">
        <v>109</v>
      </c>
      <c r="AD50" s="10" t="s">
        <v>109</v>
      </c>
      <c r="AE50" s="10" t="s">
        <v>109</v>
      </c>
      <c r="AF50" s="10">
        <v>9.3889999999999993</v>
      </c>
      <c r="AG50" s="10" t="s">
        <v>109</v>
      </c>
      <c r="AH50" s="10" t="s">
        <v>109</v>
      </c>
      <c r="AI50" s="10" t="s">
        <v>109</v>
      </c>
      <c r="AJ50" s="10" t="s">
        <v>109</v>
      </c>
      <c r="AK50" s="10" t="s">
        <v>109</v>
      </c>
      <c r="AL50" s="10" t="s">
        <v>109</v>
      </c>
      <c r="AM50" s="10" t="s">
        <v>109</v>
      </c>
      <c r="AN50" s="10" t="s">
        <v>109</v>
      </c>
      <c r="AO50" s="10" t="s">
        <v>109</v>
      </c>
      <c r="AP50" s="10" t="s">
        <v>109</v>
      </c>
      <c r="AQ50" s="10" t="s">
        <v>109</v>
      </c>
      <c r="AR50" s="10" t="s">
        <v>109</v>
      </c>
      <c r="AS50" s="10" t="s">
        <v>109</v>
      </c>
      <c r="AT50" s="10" t="s">
        <v>109</v>
      </c>
      <c r="AU50" s="10" t="s">
        <v>109</v>
      </c>
      <c r="AV50" s="10">
        <v>9.2391000000000005</v>
      </c>
      <c r="AW50" s="10" t="s">
        <v>109</v>
      </c>
      <c r="AX50" s="10" t="s">
        <v>109</v>
      </c>
    </row>
    <row r="51" spans="1:50" x14ac:dyDescent="0.25">
      <c r="A51" s="9" t="s">
        <v>40</v>
      </c>
      <c r="B51" s="10" t="s">
        <v>109</v>
      </c>
      <c r="C51" s="10" t="s">
        <v>109</v>
      </c>
      <c r="D51" s="10">
        <v>1.4369000000000001</v>
      </c>
      <c r="E51" s="10">
        <v>3.9394</v>
      </c>
      <c r="F51" s="10">
        <v>8.6632999999999996</v>
      </c>
      <c r="G51" s="10">
        <v>100.19799999999999</v>
      </c>
      <c r="H51" s="10">
        <v>0.10829999999999999</v>
      </c>
      <c r="I51" s="10" t="s">
        <v>109</v>
      </c>
      <c r="J51" s="10" t="s">
        <v>109</v>
      </c>
      <c r="K51" s="10" t="s">
        <v>109</v>
      </c>
      <c r="L51" s="10" t="s">
        <v>109</v>
      </c>
      <c r="M51" s="10" t="s">
        <v>109</v>
      </c>
      <c r="N51" s="10" t="s">
        <v>109</v>
      </c>
      <c r="O51" s="10" t="s">
        <v>109</v>
      </c>
      <c r="P51" s="10" t="s">
        <v>109</v>
      </c>
      <c r="Q51" s="10" t="s">
        <v>109</v>
      </c>
      <c r="R51" s="10" t="s">
        <v>109</v>
      </c>
      <c r="S51" s="10" t="s">
        <v>109</v>
      </c>
      <c r="T51" s="10" t="s">
        <v>109</v>
      </c>
      <c r="U51" s="10" t="s">
        <v>109</v>
      </c>
      <c r="V51" s="10" t="s">
        <v>109</v>
      </c>
      <c r="W51" s="10" t="s">
        <v>109</v>
      </c>
      <c r="X51" s="10" t="s">
        <v>109</v>
      </c>
      <c r="Y51" s="10" t="s">
        <v>109</v>
      </c>
      <c r="Z51" s="10" t="s">
        <v>109</v>
      </c>
      <c r="AA51" s="10" t="s">
        <v>109</v>
      </c>
      <c r="AB51" s="10" t="s">
        <v>109</v>
      </c>
      <c r="AC51" s="10" t="s">
        <v>109</v>
      </c>
      <c r="AD51" s="10" t="s">
        <v>109</v>
      </c>
      <c r="AE51" s="10" t="s">
        <v>109</v>
      </c>
      <c r="AF51" s="10">
        <v>7.9755000000000003</v>
      </c>
      <c r="AG51" s="10" t="s">
        <v>109</v>
      </c>
      <c r="AH51" s="10" t="s">
        <v>109</v>
      </c>
      <c r="AI51" s="10" t="s">
        <v>109</v>
      </c>
      <c r="AJ51" s="10" t="s">
        <v>109</v>
      </c>
      <c r="AK51" s="10" t="s">
        <v>109</v>
      </c>
      <c r="AL51" s="10" t="s">
        <v>109</v>
      </c>
      <c r="AM51" s="10" t="s">
        <v>109</v>
      </c>
      <c r="AN51" s="10" t="s">
        <v>109</v>
      </c>
      <c r="AO51" s="10" t="s">
        <v>109</v>
      </c>
      <c r="AP51" s="10" t="s">
        <v>109</v>
      </c>
      <c r="AQ51" s="10" t="s">
        <v>109</v>
      </c>
      <c r="AR51" s="10" t="s">
        <v>109</v>
      </c>
      <c r="AS51" s="10" t="s">
        <v>109</v>
      </c>
      <c r="AT51" s="10" t="s">
        <v>109</v>
      </c>
      <c r="AU51" s="10" t="s">
        <v>109</v>
      </c>
      <c r="AV51" s="10">
        <v>8.6064000000000007</v>
      </c>
      <c r="AW51" s="10" t="s">
        <v>109</v>
      </c>
      <c r="AX51" s="10" t="s">
        <v>109</v>
      </c>
    </row>
    <row r="52" spans="1:50" x14ac:dyDescent="0.25">
      <c r="A52" s="9" t="s">
        <v>41</v>
      </c>
      <c r="B52" s="10" t="s">
        <v>109</v>
      </c>
      <c r="C52" s="10" t="s">
        <v>109</v>
      </c>
      <c r="D52" s="10">
        <v>1.7148000000000001</v>
      </c>
      <c r="E52" s="10">
        <v>4.9000000000000004</v>
      </c>
      <c r="F52" s="10">
        <v>10.4322</v>
      </c>
      <c r="G52" s="10">
        <v>99.967500000000001</v>
      </c>
      <c r="H52" s="10">
        <v>0.19889999999999999</v>
      </c>
      <c r="I52" s="10" t="s">
        <v>109</v>
      </c>
      <c r="J52" s="10" t="s">
        <v>109</v>
      </c>
      <c r="K52" s="10" t="s">
        <v>109</v>
      </c>
      <c r="L52" s="10" t="s">
        <v>109</v>
      </c>
      <c r="M52" s="10" t="s">
        <v>109</v>
      </c>
      <c r="N52" s="10" t="s">
        <v>109</v>
      </c>
      <c r="O52" s="10" t="s">
        <v>109</v>
      </c>
      <c r="P52" s="10" t="s">
        <v>109</v>
      </c>
      <c r="Q52" s="10" t="s">
        <v>109</v>
      </c>
      <c r="R52" s="10" t="s">
        <v>109</v>
      </c>
      <c r="S52" s="10" t="s">
        <v>109</v>
      </c>
      <c r="T52" s="10" t="s">
        <v>109</v>
      </c>
      <c r="U52" s="10" t="s">
        <v>109</v>
      </c>
      <c r="V52" s="10" t="s">
        <v>109</v>
      </c>
      <c r="W52" s="10" t="s">
        <v>109</v>
      </c>
      <c r="X52" s="10" t="s">
        <v>109</v>
      </c>
      <c r="Y52" s="10" t="s">
        <v>109</v>
      </c>
      <c r="Z52" s="10" t="s">
        <v>109</v>
      </c>
      <c r="AA52" s="10" t="s">
        <v>109</v>
      </c>
      <c r="AB52" s="10" t="s">
        <v>109</v>
      </c>
      <c r="AC52" s="10" t="s">
        <v>109</v>
      </c>
      <c r="AD52" s="10" t="s">
        <v>109</v>
      </c>
      <c r="AE52" s="10" t="s">
        <v>109</v>
      </c>
      <c r="AF52" s="10">
        <v>9.4753000000000007</v>
      </c>
      <c r="AG52" s="10" t="s">
        <v>109</v>
      </c>
      <c r="AH52" s="10" t="s">
        <v>109</v>
      </c>
      <c r="AI52" s="10" t="s">
        <v>109</v>
      </c>
      <c r="AJ52" s="10" t="s">
        <v>109</v>
      </c>
      <c r="AK52" s="10" t="s">
        <v>109</v>
      </c>
      <c r="AL52" s="10" t="s">
        <v>109</v>
      </c>
      <c r="AM52" s="10" t="s">
        <v>109</v>
      </c>
      <c r="AN52" s="10" t="s">
        <v>109</v>
      </c>
      <c r="AO52" s="10" t="s">
        <v>109</v>
      </c>
      <c r="AP52" s="10" t="s">
        <v>109</v>
      </c>
      <c r="AQ52" s="10" t="s">
        <v>109</v>
      </c>
      <c r="AR52" s="10" t="s">
        <v>109</v>
      </c>
      <c r="AS52" s="10" t="s">
        <v>109</v>
      </c>
      <c r="AT52" s="10" t="s">
        <v>109</v>
      </c>
      <c r="AU52" s="10" t="s">
        <v>109</v>
      </c>
      <c r="AV52" s="10">
        <v>9.8668999999999993</v>
      </c>
      <c r="AW52" s="10" t="s">
        <v>109</v>
      </c>
      <c r="AX52" s="10" t="s">
        <v>109</v>
      </c>
    </row>
    <row r="53" spans="1:50" x14ac:dyDescent="0.25">
      <c r="A53" s="9" t="s">
        <v>42</v>
      </c>
      <c r="B53" s="10" t="s">
        <v>109</v>
      </c>
      <c r="C53" s="10" t="s">
        <v>109</v>
      </c>
      <c r="D53" s="10">
        <v>1.764</v>
      </c>
      <c r="E53" s="10">
        <v>4.8254000000000001</v>
      </c>
      <c r="F53" s="10">
        <v>10.8622</v>
      </c>
      <c r="G53" s="10">
        <v>99.927199999999999</v>
      </c>
      <c r="H53" s="10">
        <v>0.3952</v>
      </c>
      <c r="I53" s="10">
        <v>8.7999999999999995E-2</v>
      </c>
      <c r="J53" s="10">
        <v>4.2099999999999999E-2</v>
      </c>
      <c r="K53" s="10">
        <v>2.1999999999999999E-2</v>
      </c>
      <c r="L53" s="10">
        <v>2.41E-2</v>
      </c>
      <c r="M53" s="10" t="s">
        <v>109</v>
      </c>
      <c r="N53" s="10" t="s">
        <v>109</v>
      </c>
      <c r="O53" s="10">
        <v>9.9000000000000008E-3</v>
      </c>
      <c r="P53" s="10">
        <v>9.4000000000000004E-3</v>
      </c>
      <c r="Q53" s="10" t="s">
        <v>109</v>
      </c>
      <c r="R53" s="10">
        <v>6.0000000000000001E-3</v>
      </c>
      <c r="S53" s="10" t="s">
        <v>109</v>
      </c>
      <c r="T53" s="10" t="s">
        <v>109</v>
      </c>
      <c r="U53" s="10" t="s">
        <v>109</v>
      </c>
      <c r="V53" s="10" t="s">
        <v>109</v>
      </c>
      <c r="W53" s="10" t="s">
        <v>109</v>
      </c>
      <c r="X53" s="10" t="s">
        <v>109</v>
      </c>
      <c r="Y53" s="10" t="s">
        <v>109</v>
      </c>
      <c r="Z53" s="10" t="s">
        <v>109</v>
      </c>
      <c r="AA53" s="10" t="s">
        <v>109</v>
      </c>
      <c r="AB53" s="10" t="s">
        <v>109</v>
      </c>
      <c r="AC53" s="10" t="s">
        <v>109</v>
      </c>
      <c r="AD53" s="10" t="s">
        <v>109</v>
      </c>
      <c r="AE53" s="10" t="s">
        <v>109</v>
      </c>
      <c r="AF53" s="10">
        <v>10.195399999999999</v>
      </c>
      <c r="AG53" s="10">
        <v>4.5600000000000002E-2</v>
      </c>
      <c r="AH53" s="10" t="s">
        <v>109</v>
      </c>
      <c r="AI53" s="10">
        <v>6.7000000000000002E-3</v>
      </c>
      <c r="AJ53" s="10" t="s">
        <v>109</v>
      </c>
      <c r="AK53" s="10" t="s">
        <v>109</v>
      </c>
      <c r="AL53" s="10" t="s">
        <v>109</v>
      </c>
      <c r="AM53" s="10" t="s">
        <v>109</v>
      </c>
      <c r="AN53" s="10" t="s">
        <v>109</v>
      </c>
      <c r="AO53" s="10" t="s">
        <v>109</v>
      </c>
      <c r="AP53" s="10" t="s">
        <v>109</v>
      </c>
      <c r="AQ53" s="10" t="s">
        <v>109</v>
      </c>
      <c r="AR53" s="10" t="s">
        <v>109</v>
      </c>
      <c r="AS53" s="10" t="s">
        <v>109</v>
      </c>
      <c r="AT53" s="10" t="s">
        <v>109</v>
      </c>
      <c r="AU53" s="10" t="s">
        <v>109</v>
      </c>
      <c r="AV53" s="10">
        <v>10.534800000000001</v>
      </c>
      <c r="AW53" s="10">
        <v>5.2299999999999999E-2</v>
      </c>
      <c r="AX53" s="10" t="s">
        <v>109</v>
      </c>
    </row>
    <row r="54" spans="1:50" x14ac:dyDescent="0.25">
      <c r="A54" s="9" t="s">
        <v>43</v>
      </c>
      <c r="B54" s="10" t="s">
        <v>109</v>
      </c>
      <c r="C54" s="10" t="s">
        <v>109</v>
      </c>
      <c r="D54" s="10">
        <v>1.6898</v>
      </c>
      <c r="E54" s="10">
        <v>4.7872000000000003</v>
      </c>
      <c r="F54" s="10">
        <v>9.9563000000000006</v>
      </c>
      <c r="G54" s="10">
        <v>100.02119999999999</v>
      </c>
      <c r="H54" s="10">
        <v>0.18679999999999999</v>
      </c>
      <c r="I54" s="10" t="s">
        <v>109</v>
      </c>
      <c r="J54" s="10" t="s">
        <v>109</v>
      </c>
      <c r="K54" s="10" t="s">
        <v>109</v>
      </c>
      <c r="L54" s="10" t="s">
        <v>109</v>
      </c>
      <c r="M54" s="10" t="s">
        <v>109</v>
      </c>
      <c r="N54" s="10" t="s">
        <v>109</v>
      </c>
      <c r="O54" s="10" t="s">
        <v>109</v>
      </c>
      <c r="P54" s="10" t="s">
        <v>109</v>
      </c>
      <c r="Q54" s="10" t="s">
        <v>109</v>
      </c>
      <c r="R54" s="10" t="s">
        <v>109</v>
      </c>
      <c r="S54" s="10" t="s">
        <v>109</v>
      </c>
      <c r="T54" s="10" t="s">
        <v>109</v>
      </c>
      <c r="U54" s="10" t="s">
        <v>109</v>
      </c>
      <c r="V54" s="10" t="s">
        <v>109</v>
      </c>
      <c r="W54" s="10" t="s">
        <v>109</v>
      </c>
      <c r="X54" s="10" t="s">
        <v>109</v>
      </c>
      <c r="Y54" s="10" t="s">
        <v>109</v>
      </c>
      <c r="Z54" s="10" t="s">
        <v>109</v>
      </c>
      <c r="AA54" s="10" t="s">
        <v>109</v>
      </c>
      <c r="AB54" s="10" t="s">
        <v>109</v>
      </c>
      <c r="AC54" s="10" t="s">
        <v>109</v>
      </c>
      <c r="AD54" s="10" t="s">
        <v>109</v>
      </c>
      <c r="AE54" s="10" t="s">
        <v>109</v>
      </c>
      <c r="AF54" s="10">
        <v>9.3041</v>
      </c>
      <c r="AG54" s="10" t="s">
        <v>109</v>
      </c>
      <c r="AH54" s="10" t="s">
        <v>109</v>
      </c>
      <c r="AI54" s="10" t="s">
        <v>109</v>
      </c>
      <c r="AJ54" s="10" t="s">
        <v>109</v>
      </c>
      <c r="AK54" s="10" t="s">
        <v>109</v>
      </c>
      <c r="AL54" s="10" t="s">
        <v>109</v>
      </c>
      <c r="AM54" s="10" t="s">
        <v>109</v>
      </c>
      <c r="AN54" s="10" t="s">
        <v>109</v>
      </c>
      <c r="AO54" s="10" t="s">
        <v>109</v>
      </c>
      <c r="AP54" s="10" t="s">
        <v>109</v>
      </c>
      <c r="AQ54" s="10" t="s">
        <v>109</v>
      </c>
      <c r="AR54" s="10" t="s">
        <v>109</v>
      </c>
      <c r="AS54" s="10" t="s">
        <v>109</v>
      </c>
      <c r="AT54" s="10" t="s">
        <v>109</v>
      </c>
      <c r="AU54" s="10" t="s">
        <v>109</v>
      </c>
      <c r="AV54" s="10">
        <v>9.5477000000000007</v>
      </c>
      <c r="AW54" s="10" t="s">
        <v>109</v>
      </c>
      <c r="AX54" s="10" t="s">
        <v>109</v>
      </c>
    </row>
    <row r="55" spans="1:50" x14ac:dyDescent="0.25">
      <c r="A55" s="9" t="s">
        <v>44</v>
      </c>
      <c r="B55" s="10" t="s">
        <v>109</v>
      </c>
      <c r="C55" s="10" t="s">
        <v>109</v>
      </c>
      <c r="D55" s="10">
        <v>2.7086999999999999</v>
      </c>
      <c r="E55" s="10">
        <v>7.5929000000000002</v>
      </c>
      <c r="F55" s="10">
        <v>16.2119</v>
      </c>
      <c r="G55" s="10">
        <v>180.267</v>
      </c>
      <c r="H55" s="10" t="s">
        <v>109</v>
      </c>
      <c r="I55" s="10" t="s">
        <v>109</v>
      </c>
      <c r="J55" s="10" t="s">
        <v>109</v>
      </c>
      <c r="K55" s="10" t="s">
        <v>109</v>
      </c>
      <c r="L55" s="10" t="s">
        <v>109</v>
      </c>
      <c r="M55" s="10" t="s">
        <v>109</v>
      </c>
      <c r="N55" s="10" t="s">
        <v>109</v>
      </c>
      <c r="O55" s="10" t="s">
        <v>109</v>
      </c>
      <c r="P55" s="10" t="s">
        <v>109</v>
      </c>
      <c r="Q55" s="10" t="s">
        <v>109</v>
      </c>
      <c r="R55" s="10" t="s">
        <v>109</v>
      </c>
      <c r="S55" s="10" t="s">
        <v>109</v>
      </c>
      <c r="T55" s="10" t="s">
        <v>109</v>
      </c>
      <c r="U55" s="10" t="s">
        <v>109</v>
      </c>
      <c r="V55" s="10" t="s">
        <v>109</v>
      </c>
      <c r="W55" s="10" t="s">
        <v>109</v>
      </c>
      <c r="X55" s="10" t="s">
        <v>109</v>
      </c>
      <c r="Y55" s="10" t="s">
        <v>109</v>
      </c>
      <c r="Z55" s="10" t="s">
        <v>109</v>
      </c>
      <c r="AA55" s="10" t="s">
        <v>109</v>
      </c>
      <c r="AB55" s="10" t="s">
        <v>109</v>
      </c>
      <c r="AC55" s="10" t="s">
        <v>109</v>
      </c>
      <c r="AD55" s="10" t="s">
        <v>109</v>
      </c>
      <c r="AE55" s="10" t="s">
        <v>109</v>
      </c>
      <c r="AF55" s="10">
        <v>15.7616</v>
      </c>
      <c r="AG55" s="10" t="s">
        <v>109</v>
      </c>
      <c r="AH55" s="10" t="s">
        <v>109</v>
      </c>
      <c r="AI55" s="10" t="s">
        <v>109</v>
      </c>
      <c r="AJ55" s="10" t="s">
        <v>109</v>
      </c>
      <c r="AK55" s="10" t="s">
        <v>109</v>
      </c>
      <c r="AL55" s="10" t="s">
        <v>109</v>
      </c>
      <c r="AM55" s="10" t="s">
        <v>109</v>
      </c>
      <c r="AN55" s="10" t="s">
        <v>109</v>
      </c>
      <c r="AO55" s="10" t="s">
        <v>109</v>
      </c>
      <c r="AP55" s="10" t="s">
        <v>109</v>
      </c>
      <c r="AQ55" s="10" t="s">
        <v>109</v>
      </c>
      <c r="AR55" s="10" t="s">
        <v>109</v>
      </c>
      <c r="AS55" s="10" t="s">
        <v>109</v>
      </c>
      <c r="AT55" s="10" t="s">
        <v>109</v>
      </c>
      <c r="AU55" s="10" t="s">
        <v>109</v>
      </c>
      <c r="AV55" s="10">
        <v>16.6157</v>
      </c>
      <c r="AW55" s="10" t="s">
        <v>109</v>
      </c>
      <c r="AX55" s="10" t="s">
        <v>109</v>
      </c>
    </row>
    <row r="56" spans="1:50" x14ac:dyDescent="0.25">
      <c r="A56" s="9" t="s">
        <v>45</v>
      </c>
      <c r="B56" s="10" t="s">
        <v>109</v>
      </c>
      <c r="C56" s="10" t="s">
        <v>109</v>
      </c>
      <c r="D56" s="10">
        <v>1.4917</v>
      </c>
      <c r="E56" s="10">
        <v>4.1414999999999997</v>
      </c>
      <c r="F56" s="10">
        <v>9.4899000000000004</v>
      </c>
      <c r="G56" s="10">
        <v>100.1041</v>
      </c>
      <c r="H56" s="10">
        <v>0.16259999999999999</v>
      </c>
      <c r="I56" s="10">
        <v>2.6200000000000001E-2</v>
      </c>
      <c r="J56" s="10" t="s">
        <v>109</v>
      </c>
      <c r="K56" s="10">
        <v>0.58169999999999999</v>
      </c>
      <c r="L56" s="10" t="s">
        <v>109</v>
      </c>
      <c r="M56" s="10">
        <v>4.19E-2</v>
      </c>
      <c r="N56" s="10">
        <v>0.18509999999999999</v>
      </c>
      <c r="O56" s="10">
        <v>3.1858</v>
      </c>
      <c r="P56" s="10">
        <v>1.7113</v>
      </c>
      <c r="Q56" s="10">
        <v>1.3571</v>
      </c>
      <c r="R56" s="10" t="s">
        <v>109</v>
      </c>
      <c r="S56" s="10" t="s">
        <v>109</v>
      </c>
      <c r="T56" s="10" t="s">
        <v>109</v>
      </c>
      <c r="U56" s="10">
        <v>10.562200000000001</v>
      </c>
      <c r="V56" s="10">
        <v>11.2005</v>
      </c>
      <c r="W56" s="10">
        <v>10.2074</v>
      </c>
      <c r="X56" s="10">
        <v>2.2391000000000001</v>
      </c>
      <c r="Y56" s="10">
        <v>6.5699999999999995E-2</v>
      </c>
      <c r="Z56" s="10">
        <v>1.0571999999999999</v>
      </c>
      <c r="AA56" s="10">
        <v>12.056900000000001</v>
      </c>
      <c r="AB56" s="10">
        <v>9.1200000000000003E-2</v>
      </c>
      <c r="AC56" s="10">
        <v>4.5442</v>
      </c>
      <c r="AD56" s="10">
        <v>1.0154000000000001</v>
      </c>
      <c r="AE56" s="10" t="s">
        <v>109</v>
      </c>
      <c r="AF56" s="10">
        <v>8.2830999999999992</v>
      </c>
      <c r="AG56" s="10" t="s">
        <v>109</v>
      </c>
      <c r="AH56" s="10" t="s">
        <v>109</v>
      </c>
      <c r="AI56" s="10" t="s">
        <v>109</v>
      </c>
      <c r="AJ56" s="10">
        <v>2.0611000000000002</v>
      </c>
      <c r="AK56" s="10" t="s">
        <v>109</v>
      </c>
      <c r="AL56" s="10" t="s">
        <v>109</v>
      </c>
      <c r="AM56" s="10" t="s">
        <v>109</v>
      </c>
      <c r="AN56" s="10">
        <v>2.0104000000000002</v>
      </c>
      <c r="AO56" s="10">
        <v>0.40010000000000001</v>
      </c>
      <c r="AP56" s="10" t="s">
        <v>109</v>
      </c>
      <c r="AQ56" s="10">
        <v>1.3150999999999999</v>
      </c>
      <c r="AR56" s="10">
        <v>1.2719</v>
      </c>
      <c r="AS56" s="10">
        <v>1.4314</v>
      </c>
      <c r="AT56" s="10">
        <v>1.4582999999999999</v>
      </c>
      <c r="AU56" s="10">
        <v>1.9011</v>
      </c>
      <c r="AV56" s="10">
        <v>8.3201000000000001</v>
      </c>
      <c r="AW56" s="10" t="s">
        <v>109</v>
      </c>
      <c r="AX56" s="10" t="s">
        <v>109</v>
      </c>
    </row>
    <row r="57" spans="1:50" x14ac:dyDescent="0.25">
      <c r="A57" s="9" t="s">
        <v>46</v>
      </c>
      <c r="B57" s="10" t="s">
        <v>109</v>
      </c>
      <c r="C57" s="10" t="s">
        <v>109</v>
      </c>
      <c r="D57" s="10">
        <v>1.9136</v>
      </c>
      <c r="E57" s="10">
        <v>5.1338999999999997</v>
      </c>
      <c r="F57" s="10">
        <v>11.4092</v>
      </c>
      <c r="G57" s="10">
        <v>99.854100000000003</v>
      </c>
      <c r="H57" s="10">
        <v>0.28220000000000001</v>
      </c>
      <c r="I57" s="10" t="s">
        <v>109</v>
      </c>
      <c r="J57" s="10" t="s">
        <v>109</v>
      </c>
      <c r="K57" s="10" t="s">
        <v>109</v>
      </c>
      <c r="L57" s="10" t="s">
        <v>109</v>
      </c>
      <c r="M57" s="10" t="s">
        <v>109</v>
      </c>
      <c r="N57" s="10" t="s">
        <v>109</v>
      </c>
      <c r="O57" s="10" t="s">
        <v>109</v>
      </c>
      <c r="P57" s="10" t="s">
        <v>109</v>
      </c>
      <c r="Q57" s="10" t="s">
        <v>109</v>
      </c>
      <c r="R57" s="10" t="s">
        <v>109</v>
      </c>
      <c r="S57" s="10" t="s">
        <v>109</v>
      </c>
      <c r="T57" s="10" t="s">
        <v>109</v>
      </c>
      <c r="U57" s="10" t="s">
        <v>109</v>
      </c>
      <c r="V57" s="10" t="s">
        <v>109</v>
      </c>
      <c r="W57" s="10" t="s">
        <v>109</v>
      </c>
      <c r="X57" s="10" t="s">
        <v>109</v>
      </c>
      <c r="Y57" s="10" t="s">
        <v>109</v>
      </c>
      <c r="Z57" s="10" t="s">
        <v>109</v>
      </c>
      <c r="AA57" s="10" t="s">
        <v>109</v>
      </c>
      <c r="AB57" s="10" t="s">
        <v>109</v>
      </c>
      <c r="AC57" s="10" t="s">
        <v>109</v>
      </c>
      <c r="AD57" s="10" t="s">
        <v>109</v>
      </c>
      <c r="AE57" s="10" t="s">
        <v>109</v>
      </c>
      <c r="AF57" s="10">
        <v>10.3071</v>
      </c>
      <c r="AG57" s="10" t="s">
        <v>109</v>
      </c>
      <c r="AH57" s="10" t="s">
        <v>109</v>
      </c>
      <c r="AI57" s="10" t="s">
        <v>109</v>
      </c>
      <c r="AJ57" s="10" t="s">
        <v>109</v>
      </c>
      <c r="AK57" s="10" t="s">
        <v>109</v>
      </c>
      <c r="AL57" s="10" t="s">
        <v>109</v>
      </c>
      <c r="AM57" s="10" t="s">
        <v>109</v>
      </c>
      <c r="AN57" s="10" t="s">
        <v>109</v>
      </c>
      <c r="AO57" s="10" t="s">
        <v>109</v>
      </c>
      <c r="AP57" s="10" t="s">
        <v>109</v>
      </c>
      <c r="AQ57" s="10" t="s">
        <v>109</v>
      </c>
      <c r="AR57" s="10" t="s">
        <v>109</v>
      </c>
      <c r="AS57" s="10" t="s">
        <v>109</v>
      </c>
      <c r="AT57" s="10" t="s">
        <v>109</v>
      </c>
      <c r="AU57" s="10" t="s">
        <v>109</v>
      </c>
      <c r="AV57" s="10">
        <v>10.2035</v>
      </c>
      <c r="AW57" s="10" t="s">
        <v>109</v>
      </c>
      <c r="AX57" s="10" t="s">
        <v>109</v>
      </c>
    </row>
    <row r="58" spans="1:50" x14ac:dyDescent="0.25">
      <c r="A58" s="9" t="s">
        <v>134</v>
      </c>
      <c r="B58" s="10">
        <v>20</v>
      </c>
      <c r="C58" s="10">
        <v>20</v>
      </c>
      <c r="D58" s="10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  <c r="S58" s="10">
        <v>20</v>
      </c>
      <c r="T58" s="10">
        <v>20</v>
      </c>
      <c r="U58" s="10">
        <v>20</v>
      </c>
      <c r="V58" s="10">
        <v>20</v>
      </c>
      <c r="W58" s="10">
        <v>20</v>
      </c>
      <c r="X58" s="10">
        <v>20</v>
      </c>
      <c r="Y58" s="10">
        <v>20</v>
      </c>
      <c r="Z58" s="10">
        <v>20</v>
      </c>
      <c r="AA58" s="10">
        <v>20</v>
      </c>
      <c r="AB58" s="10">
        <v>20</v>
      </c>
      <c r="AC58" s="10">
        <v>20</v>
      </c>
      <c r="AD58" s="10">
        <v>20</v>
      </c>
      <c r="AE58" s="10">
        <v>20</v>
      </c>
      <c r="AF58" s="10">
        <v>20</v>
      </c>
      <c r="AG58" s="10">
        <v>20</v>
      </c>
      <c r="AH58" s="10">
        <v>20</v>
      </c>
      <c r="AI58" s="10">
        <v>20</v>
      </c>
      <c r="AJ58" s="10">
        <v>20</v>
      </c>
      <c r="AK58" s="10">
        <v>20</v>
      </c>
      <c r="AL58" s="10">
        <v>20</v>
      </c>
      <c r="AM58" s="10">
        <v>20</v>
      </c>
      <c r="AN58" s="10">
        <v>20</v>
      </c>
      <c r="AO58" s="10">
        <v>20</v>
      </c>
      <c r="AP58" s="10">
        <v>20</v>
      </c>
      <c r="AQ58" s="10">
        <v>20</v>
      </c>
      <c r="AR58" s="10">
        <v>20</v>
      </c>
      <c r="AS58" s="10">
        <v>20</v>
      </c>
      <c r="AT58" s="10">
        <v>20</v>
      </c>
      <c r="AU58" s="10">
        <v>20</v>
      </c>
      <c r="AV58" s="10">
        <v>20</v>
      </c>
      <c r="AW58" s="10">
        <v>20</v>
      </c>
      <c r="AX58" s="10">
        <v>20</v>
      </c>
    </row>
    <row r="59" spans="1:50" x14ac:dyDescent="0.25">
      <c r="A59" s="9" t="s">
        <v>47</v>
      </c>
      <c r="B59" s="10" t="s">
        <v>109</v>
      </c>
      <c r="C59" s="10" t="s">
        <v>109</v>
      </c>
      <c r="D59" s="10">
        <v>1.4450000000000001</v>
      </c>
      <c r="E59" s="10">
        <v>4.1540999999999997</v>
      </c>
      <c r="F59" s="10">
        <v>9.5954999999999995</v>
      </c>
      <c r="G59" s="10">
        <v>100.0938</v>
      </c>
      <c r="H59" s="10">
        <v>0.46860000000000002</v>
      </c>
      <c r="I59" s="10" t="s">
        <v>109</v>
      </c>
      <c r="J59" s="10" t="s">
        <v>109</v>
      </c>
      <c r="K59" s="10" t="s">
        <v>109</v>
      </c>
      <c r="L59" s="10" t="s">
        <v>109</v>
      </c>
      <c r="M59" s="10" t="s">
        <v>109</v>
      </c>
      <c r="N59" s="10" t="s">
        <v>109</v>
      </c>
      <c r="O59" s="10" t="s">
        <v>109</v>
      </c>
      <c r="P59" s="10" t="s">
        <v>109</v>
      </c>
      <c r="Q59" s="10" t="s">
        <v>109</v>
      </c>
      <c r="R59" s="10" t="s">
        <v>109</v>
      </c>
      <c r="S59" s="10" t="s">
        <v>109</v>
      </c>
      <c r="T59" s="10" t="s">
        <v>109</v>
      </c>
      <c r="U59" s="10" t="s">
        <v>109</v>
      </c>
      <c r="V59" s="10" t="s">
        <v>109</v>
      </c>
      <c r="W59" s="10" t="s">
        <v>109</v>
      </c>
      <c r="X59" s="10" t="s">
        <v>109</v>
      </c>
      <c r="Y59" s="10" t="s">
        <v>109</v>
      </c>
      <c r="Z59" s="10" t="s">
        <v>109</v>
      </c>
      <c r="AA59" s="10" t="s">
        <v>109</v>
      </c>
      <c r="AB59" s="10" t="s">
        <v>109</v>
      </c>
      <c r="AC59" s="10" t="s">
        <v>109</v>
      </c>
      <c r="AD59" s="10" t="s">
        <v>109</v>
      </c>
      <c r="AE59" s="10" t="s">
        <v>109</v>
      </c>
      <c r="AF59" s="10">
        <v>8.6258999999999997</v>
      </c>
      <c r="AG59" s="10" t="s">
        <v>109</v>
      </c>
      <c r="AH59" s="10" t="s">
        <v>109</v>
      </c>
      <c r="AI59" s="10" t="s">
        <v>109</v>
      </c>
      <c r="AJ59" s="10" t="s">
        <v>109</v>
      </c>
      <c r="AK59" s="10" t="s">
        <v>109</v>
      </c>
      <c r="AL59" s="10" t="s">
        <v>109</v>
      </c>
      <c r="AM59" s="10" t="s">
        <v>109</v>
      </c>
      <c r="AN59" s="10" t="s">
        <v>109</v>
      </c>
      <c r="AO59" s="10" t="s">
        <v>109</v>
      </c>
      <c r="AP59" s="10" t="s">
        <v>109</v>
      </c>
      <c r="AQ59" s="10" t="s">
        <v>109</v>
      </c>
      <c r="AR59" s="10" t="s">
        <v>109</v>
      </c>
      <c r="AS59" s="10" t="s">
        <v>109</v>
      </c>
      <c r="AT59" s="10" t="s">
        <v>109</v>
      </c>
      <c r="AU59" s="10" t="s">
        <v>109</v>
      </c>
      <c r="AV59" s="10">
        <v>7.9638</v>
      </c>
      <c r="AW59" s="10">
        <v>5.2499999999999998E-2</v>
      </c>
      <c r="AX59" s="10" t="s">
        <v>109</v>
      </c>
    </row>
    <row r="60" spans="1:50" x14ac:dyDescent="0.25">
      <c r="A60" s="9" t="s">
        <v>48</v>
      </c>
      <c r="B60" s="10" t="s">
        <v>109</v>
      </c>
      <c r="C60" s="10" t="s">
        <v>109</v>
      </c>
      <c r="D60" s="10">
        <v>1.4823999999999999</v>
      </c>
      <c r="E60" s="10">
        <v>4.4779</v>
      </c>
      <c r="F60" s="10">
        <v>10.3781</v>
      </c>
      <c r="G60" s="10">
        <v>99.9983</v>
      </c>
      <c r="H60" s="10" t="s">
        <v>109</v>
      </c>
      <c r="I60" s="10" t="s">
        <v>109</v>
      </c>
      <c r="J60" s="10" t="s">
        <v>109</v>
      </c>
      <c r="K60" s="10" t="s">
        <v>109</v>
      </c>
      <c r="L60" s="10" t="s">
        <v>109</v>
      </c>
      <c r="M60" s="10" t="s">
        <v>109</v>
      </c>
      <c r="N60" s="10" t="s">
        <v>109</v>
      </c>
      <c r="O60" s="10" t="s">
        <v>109</v>
      </c>
      <c r="P60" s="10" t="s">
        <v>109</v>
      </c>
      <c r="Q60" s="10" t="s">
        <v>109</v>
      </c>
      <c r="R60" s="10" t="s">
        <v>109</v>
      </c>
      <c r="S60" s="10" t="s">
        <v>109</v>
      </c>
      <c r="T60" s="10" t="s">
        <v>109</v>
      </c>
      <c r="U60" s="10" t="s">
        <v>109</v>
      </c>
      <c r="V60" s="10" t="s">
        <v>109</v>
      </c>
      <c r="W60" s="10" t="s">
        <v>109</v>
      </c>
      <c r="X60" s="10" t="s">
        <v>109</v>
      </c>
      <c r="Y60" s="10" t="s">
        <v>109</v>
      </c>
      <c r="Z60" s="10" t="s">
        <v>109</v>
      </c>
      <c r="AA60" s="10" t="s">
        <v>109</v>
      </c>
      <c r="AB60" s="10" t="s">
        <v>109</v>
      </c>
      <c r="AC60" s="10" t="s">
        <v>109</v>
      </c>
      <c r="AD60" s="10" t="s">
        <v>109</v>
      </c>
      <c r="AE60" s="10" t="s">
        <v>109</v>
      </c>
      <c r="AF60" s="10">
        <v>9.2777999999999992</v>
      </c>
      <c r="AG60" s="10" t="s">
        <v>109</v>
      </c>
      <c r="AH60" s="10" t="s">
        <v>109</v>
      </c>
      <c r="AI60" s="10" t="s">
        <v>109</v>
      </c>
      <c r="AJ60" s="10" t="s">
        <v>109</v>
      </c>
      <c r="AK60" s="10" t="s">
        <v>109</v>
      </c>
      <c r="AL60" s="10" t="s">
        <v>109</v>
      </c>
      <c r="AM60" s="10" t="s">
        <v>109</v>
      </c>
      <c r="AN60" s="10" t="s">
        <v>109</v>
      </c>
      <c r="AO60" s="10" t="s">
        <v>109</v>
      </c>
      <c r="AP60" s="10" t="s">
        <v>109</v>
      </c>
      <c r="AQ60" s="10" t="s">
        <v>109</v>
      </c>
      <c r="AR60" s="10" t="s">
        <v>109</v>
      </c>
      <c r="AS60" s="10" t="s">
        <v>109</v>
      </c>
      <c r="AT60" s="10" t="s">
        <v>109</v>
      </c>
      <c r="AU60" s="10" t="s">
        <v>109</v>
      </c>
      <c r="AV60" s="10">
        <v>8.8216999999999999</v>
      </c>
      <c r="AW60" s="10" t="s">
        <v>109</v>
      </c>
      <c r="AX60" s="10" t="s">
        <v>109</v>
      </c>
    </row>
    <row r="61" spans="1:50" x14ac:dyDescent="0.25">
      <c r="A61" s="9" t="s">
        <v>49</v>
      </c>
      <c r="B61" s="10">
        <v>5.8400000000000001E-2</v>
      </c>
      <c r="C61" s="10">
        <v>6.3799999999999996E-2</v>
      </c>
      <c r="D61" s="10">
        <v>1.3966000000000001</v>
      </c>
      <c r="E61" s="10">
        <v>4.1459000000000001</v>
      </c>
      <c r="F61" s="10">
        <v>9.5823</v>
      </c>
      <c r="G61" s="10">
        <v>100.09650000000001</v>
      </c>
      <c r="H61" s="10">
        <v>0.56979999999999997</v>
      </c>
      <c r="I61" s="10">
        <v>0.1699</v>
      </c>
      <c r="J61" s="10">
        <v>8.9399999999999993E-2</v>
      </c>
      <c r="K61" s="10">
        <v>3.39E-2</v>
      </c>
      <c r="L61" s="10" t="s">
        <v>109</v>
      </c>
      <c r="M61" s="10" t="s">
        <v>109</v>
      </c>
      <c r="N61" s="10" t="s">
        <v>109</v>
      </c>
      <c r="O61" s="10">
        <v>5.3699999999999998E-2</v>
      </c>
      <c r="P61" s="10" t="s">
        <v>109</v>
      </c>
      <c r="Q61" s="10" t="s">
        <v>109</v>
      </c>
      <c r="R61" s="10" t="s">
        <v>109</v>
      </c>
      <c r="S61" s="10" t="s">
        <v>109</v>
      </c>
      <c r="T61" s="10" t="s">
        <v>109</v>
      </c>
      <c r="U61" s="10" t="s">
        <v>109</v>
      </c>
      <c r="V61" s="10" t="s">
        <v>109</v>
      </c>
      <c r="W61" s="10" t="s">
        <v>109</v>
      </c>
      <c r="X61" s="10" t="s">
        <v>109</v>
      </c>
      <c r="Y61" s="10" t="s">
        <v>109</v>
      </c>
      <c r="Z61" s="10" t="s">
        <v>109</v>
      </c>
      <c r="AA61" s="10" t="s">
        <v>109</v>
      </c>
      <c r="AB61" s="10" t="s">
        <v>109</v>
      </c>
      <c r="AC61" s="10" t="s">
        <v>109</v>
      </c>
      <c r="AD61" s="10">
        <v>0.28120000000000001</v>
      </c>
      <c r="AE61" s="10">
        <v>0.25330000000000003</v>
      </c>
      <c r="AF61" s="10">
        <v>8.7199000000000009</v>
      </c>
      <c r="AG61" s="10">
        <v>0.1119</v>
      </c>
      <c r="AH61" s="10">
        <v>6.2100000000000002E-2</v>
      </c>
      <c r="AI61" s="10" t="s">
        <v>109</v>
      </c>
      <c r="AJ61" s="10" t="s">
        <v>109</v>
      </c>
      <c r="AK61" s="10" t="s">
        <v>109</v>
      </c>
      <c r="AL61" s="10" t="s">
        <v>109</v>
      </c>
      <c r="AM61" s="10" t="s">
        <v>109</v>
      </c>
      <c r="AN61" s="10" t="s">
        <v>109</v>
      </c>
      <c r="AO61" s="10" t="s">
        <v>109</v>
      </c>
      <c r="AP61" s="10" t="s">
        <v>109</v>
      </c>
      <c r="AQ61" s="10" t="s">
        <v>109</v>
      </c>
      <c r="AR61" s="10" t="s">
        <v>109</v>
      </c>
      <c r="AS61" s="10">
        <v>2.9399999999999999E-2</v>
      </c>
      <c r="AT61" s="10" t="s">
        <v>109</v>
      </c>
      <c r="AU61" s="10" t="s">
        <v>109</v>
      </c>
      <c r="AV61" s="10">
        <v>8.1473999999999993</v>
      </c>
      <c r="AW61" s="10">
        <v>0.10630000000000001</v>
      </c>
      <c r="AX61" s="10" t="s">
        <v>109</v>
      </c>
    </row>
    <row r="62" spans="1:50" x14ac:dyDescent="0.25">
      <c r="A62" s="9" t="s">
        <v>50</v>
      </c>
      <c r="B62" s="10">
        <v>7.6300000000000007E-2</v>
      </c>
      <c r="C62" s="10">
        <v>8.5599999999999996E-2</v>
      </c>
      <c r="D62" s="10">
        <v>1.5107999999999999</v>
      </c>
      <c r="E62" s="10">
        <v>4.3715999999999999</v>
      </c>
      <c r="F62" s="10">
        <v>10.4476</v>
      </c>
      <c r="G62" s="10">
        <v>99.996399999999994</v>
      </c>
      <c r="H62" s="10">
        <v>0.65810000000000002</v>
      </c>
      <c r="I62" s="10">
        <v>0.19900000000000001</v>
      </c>
      <c r="J62" s="10">
        <v>0.11849999999999999</v>
      </c>
      <c r="K62" s="10">
        <v>4.19E-2</v>
      </c>
      <c r="L62" s="10">
        <v>2.9600000000000001E-2</v>
      </c>
      <c r="M62" s="10" t="s">
        <v>109</v>
      </c>
      <c r="N62" s="10" t="s">
        <v>109</v>
      </c>
      <c r="O62" s="10">
        <v>8.8499999999999995E-2</v>
      </c>
      <c r="P62" s="10" t="s">
        <v>109</v>
      </c>
      <c r="Q62" s="10">
        <v>9.0800000000000006E-2</v>
      </c>
      <c r="R62" s="10">
        <v>7.2900000000000006E-2</v>
      </c>
      <c r="S62" s="10">
        <v>9.0700000000000003E-2</v>
      </c>
      <c r="T62" s="10">
        <v>3.1899999999999998E-2</v>
      </c>
      <c r="U62" s="10">
        <v>2.75E-2</v>
      </c>
      <c r="V62" s="10">
        <v>2.2100000000000002E-2</v>
      </c>
      <c r="W62" s="10">
        <v>2.9000000000000001E-2</v>
      </c>
      <c r="X62" s="10">
        <v>2.2800000000000001E-2</v>
      </c>
      <c r="Y62" s="10">
        <v>3.5499999999999997E-2</v>
      </c>
      <c r="Z62" s="10" t="s">
        <v>109</v>
      </c>
      <c r="AA62" s="10">
        <v>3.1300000000000001E-2</v>
      </c>
      <c r="AB62" s="10" t="s">
        <v>109</v>
      </c>
      <c r="AC62" s="10">
        <v>1.9800000000000002E-2</v>
      </c>
      <c r="AD62" s="10">
        <v>0.69630000000000003</v>
      </c>
      <c r="AE62" s="10">
        <v>0.63370000000000004</v>
      </c>
      <c r="AF62" s="10">
        <v>9.2960999999999991</v>
      </c>
      <c r="AG62" s="10">
        <v>0.14119999999999999</v>
      </c>
      <c r="AH62" s="10">
        <v>7.7899999999999997E-2</v>
      </c>
      <c r="AI62" s="10">
        <v>2.0199999999999999E-2</v>
      </c>
      <c r="AJ62" s="10">
        <v>3.44E-2</v>
      </c>
      <c r="AK62" s="10" t="s">
        <v>109</v>
      </c>
      <c r="AL62" s="10" t="s">
        <v>109</v>
      </c>
      <c r="AM62" s="10" t="s">
        <v>109</v>
      </c>
      <c r="AN62" s="10">
        <v>7.2300000000000003E-2</v>
      </c>
      <c r="AO62" s="10" t="s">
        <v>109</v>
      </c>
      <c r="AP62" s="10" t="s">
        <v>109</v>
      </c>
      <c r="AQ62" s="10" t="s">
        <v>109</v>
      </c>
      <c r="AR62" s="10">
        <v>5.8299999999999998E-2</v>
      </c>
      <c r="AS62" s="10">
        <v>5.16E-2</v>
      </c>
      <c r="AT62" s="10">
        <v>4.6199999999999998E-2</v>
      </c>
      <c r="AU62" s="10">
        <v>6.8000000000000005E-2</v>
      </c>
      <c r="AV62" s="10">
        <v>8.6838999999999995</v>
      </c>
      <c r="AW62" s="10">
        <v>0.123</v>
      </c>
      <c r="AX62" s="10">
        <v>6.7299999999999999E-2</v>
      </c>
    </row>
    <row r="63" spans="1:50" x14ac:dyDescent="0.25">
      <c r="A63" s="9" t="s">
        <v>51</v>
      </c>
      <c r="B63" s="10" t="s">
        <v>109</v>
      </c>
      <c r="C63" s="10">
        <v>6.1899999999999997E-2</v>
      </c>
      <c r="D63" s="10">
        <v>1.4613</v>
      </c>
      <c r="E63" s="10">
        <v>4.2911000000000001</v>
      </c>
      <c r="F63" s="10">
        <v>9.8219999999999992</v>
      </c>
      <c r="G63" s="10">
        <v>100.06399999999999</v>
      </c>
      <c r="H63" s="10">
        <v>0.43859999999999999</v>
      </c>
      <c r="I63" s="10">
        <v>0.1212</v>
      </c>
      <c r="J63" s="10">
        <v>7.6600000000000001E-2</v>
      </c>
      <c r="K63" s="10">
        <v>2.5499999999999998E-2</v>
      </c>
      <c r="L63" s="10" t="s">
        <v>109</v>
      </c>
      <c r="M63" s="10" t="s">
        <v>109</v>
      </c>
      <c r="N63" s="10">
        <v>1.7500000000000002E-2</v>
      </c>
      <c r="O63" s="10">
        <v>4.3900000000000002E-2</v>
      </c>
      <c r="P63" s="10" t="s">
        <v>109</v>
      </c>
      <c r="Q63" s="10" t="s">
        <v>109</v>
      </c>
      <c r="R63" s="10" t="s">
        <v>109</v>
      </c>
      <c r="S63" s="10">
        <v>7.0999999999999994E-2</v>
      </c>
      <c r="T63" s="10" t="s">
        <v>109</v>
      </c>
      <c r="U63" s="10" t="s">
        <v>109</v>
      </c>
      <c r="V63" s="10" t="s">
        <v>109</v>
      </c>
      <c r="W63" s="10" t="s">
        <v>109</v>
      </c>
      <c r="X63" s="10" t="s">
        <v>109</v>
      </c>
      <c r="Y63" s="10">
        <v>4.9799999999999997E-2</v>
      </c>
      <c r="Z63" s="10" t="s">
        <v>109</v>
      </c>
      <c r="AA63" s="10" t="s">
        <v>109</v>
      </c>
      <c r="AB63" s="10" t="s">
        <v>109</v>
      </c>
      <c r="AC63" s="10" t="s">
        <v>109</v>
      </c>
      <c r="AD63" s="10">
        <v>0.58440000000000003</v>
      </c>
      <c r="AE63" s="10">
        <v>0.46179999999999999</v>
      </c>
      <c r="AF63" s="10">
        <v>9.0792000000000002</v>
      </c>
      <c r="AG63" s="10">
        <v>0.1056</v>
      </c>
      <c r="AH63" s="10">
        <v>5.0599999999999999E-2</v>
      </c>
      <c r="AI63" s="10" t="s">
        <v>109</v>
      </c>
      <c r="AJ63" s="10" t="s">
        <v>109</v>
      </c>
      <c r="AK63" s="10" t="s">
        <v>109</v>
      </c>
      <c r="AL63" s="10" t="s">
        <v>109</v>
      </c>
      <c r="AM63" s="10" t="s">
        <v>109</v>
      </c>
      <c r="AN63" s="10" t="s">
        <v>109</v>
      </c>
      <c r="AO63" s="10" t="s">
        <v>109</v>
      </c>
      <c r="AP63" s="10" t="s">
        <v>109</v>
      </c>
      <c r="AQ63" s="10" t="s">
        <v>109</v>
      </c>
      <c r="AR63" s="10" t="s">
        <v>109</v>
      </c>
      <c r="AS63" s="10" t="s">
        <v>109</v>
      </c>
      <c r="AT63" s="10" t="s">
        <v>109</v>
      </c>
      <c r="AU63" s="10" t="s">
        <v>109</v>
      </c>
      <c r="AV63" s="10">
        <v>8.3719999999999999</v>
      </c>
      <c r="AW63" s="10">
        <v>9.64E-2</v>
      </c>
      <c r="AX63" s="10">
        <v>6.2399999999999997E-2</v>
      </c>
    </row>
    <row r="64" spans="1:50" x14ac:dyDescent="0.25">
      <c r="A64" s="9" t="s">
        <v>52</v>
      </c>
      <c r="B64" s="10">
        <v>5.57E-2</v>
      </c>
      <c r="C64" s="10">
        <v>6.5699999999999995E-2</v>
      </c>
      <c r="D64" s="10">
        <v>1.6458999999999999</v>
      </c>
      <c r="E64" s="10">
        <v>4.8628</v>
      </c>
      <c r="F64" s="10">
        <v>10.853</v>
      </c>
      <c r="G64" s="10">
        <v>99.928600000000003</v>
      </c>
      <c r="H64" s="10">
        <v>0.70669999999999999</v>
      </c>
      <c r="I64" s="10">
        <v>0.21959999999999999</v>
      </c>
      <c r="J64" s="10">
        <v>0.1158</v>
      </c>
      <c r="K64" s="10">
        <v>6.6299999999999998E-2</v>
      </c>
      <c r="L64" s="10">
        <v>4.1399999999999999E-2</v>
      </c>
      <c r="M64" s="10" t="s">
        <v>109</v>
      </c>
      <c r="N64" s="10">
        <v>6.4799999999999996E-2</v>
      </c>
      <c r="O64" s="10">
        <v>2.6200000000000001E-2</v>
      </c>
      <c r="P64" s="10">
        <v>2.2200000000000001E-2</v>
      </c>
      <c r="Q64" s="10" t="s">
        <v>109</v>
      </c>
      <c r="R64" s="10">
        <v>0.311</v>
      </c>
      <c r="S64" s="10">
        <v>7.2800000000000004E-2</v>
      </c>
      <c r="T64" s="10" t="s">
        <v>109</v>
      </c>
      <c r="U64" s="10" t="s">
        <v>109</v>
      </c>
      <c r="V64" s="10" t="s">
        <v>109</v>
      </c>
      <c r="W64" s="10" t="s">
        <v>109</v>
      </c>
      <c r="X64" s="10" t="s">
        <v>109</v>
      </c>
      <c r="Y64" s="10" t="s">
        <v>109</v>
      </c>
      <c r="Z64" s="10" t="s">
        <v>109</v>
      </c>
      <c r="AA64" s="10" t="s">
        <v>109</v>
      </c>
      <c r="AB64" s="10" t="s">
        <v>109</v>
      </c>
      <c r="AC64" s="10" t="s">
        <v>109</v>
      </c>
      <c r="AD64" s="10" t="s">
        <v>109</v>
      </c>
      <c r="AE64" s="10" t="s">
        <v>109</v>
      </c>
      <c r="AF64" s="10">
        <v>9.8259000000000007</v>
      </c>
      <c r="AG64" s="10">
        <v>0.12540000000000001</v>
      </c>
      <c r="AH64" s="10">
        <v>6.4199999999999993E-2</v>
      </c>
      <c r="AI64" s="10" t="s">
        <v>109</v>
      </c>
      <c r="AJ64" s="10" t="s">
        <v>109</v>
      </c>
      <c r="AK64" s="10" t="s">
        <v>109</v>
      </c>
      <c r="AL64" s="10" t="s">
        <v>109</v>
      </c>
      <c r="AM64" s="10" t="s">
        <v>109</v>
      </c>
      <c r="AN64" s="10" t="s">
        <v>109</v>
      </c>
      <c r="AO64" s="10" t="s">
        <v>109</v>
      </c>
      <c r="AP64" s="10" t="s">
        <v>109</v>
      </c>
      <c r="AQ64" s="10" t="s">
        <v>109</v>
      </c>
      <c r="AR64" s="10" t="s">
        <v>109</v>
      </c>
      <c r="AS64" s="10" t="s">
        <v>109</v>
      </c>
      <c r="AT64" s="10" t="s">
        <v>109</v>
      </c>
      <c r="AU64" s="10" t="s">
        <v>109</v>
      </c>
      <c r="AV64" s="10">
        <v>9.3178000000000001</v>
      </c>
      <c r="AW64" s="10">
        <v>0.1074</v>
      </c>
      <c r="AX64" s="10">
        <v>4.4999999999999998E-2</v>
      </c>
    </row>
    <row r="65" spans="1:50" x14ac:dyDescent="0.25">
      <c r="A65" s="9" t="s">
        <v>53</v>
      </c>
      <c r="B65" s="10" t="s">
        <v>109</v>
      </c>
      <c r="C65" s="10" t="s">
        <v>109</v>
      </c>
      <c r="D65" s="10">
        <v>1.3033999999999999</v>
      </c>
      <c r="E65" s="10">
        <v>3.8885999999999998</v>
      </c>
      <c r="F65" s="10">
        <v>9.3231000000000002</v>
      </c>
      <c r="G65" s="10">
        <v>100.13720000000001</v>
      </c>
      <c r="H65" s="10">
        <v>0.19059999999999999</v>
      </c>
      <c r="I65" s="10">
        <v>3.6600000000000001E-2</v>
      </c>
      <c r="J65" s="10">
        <v>2.2599999999999999E-2</v>
      </c>
      <c r="K65" s="10">
        <v>5.6899999999999999E-2</v>
      </c>
      <c r="L65" s="10">
        <v>1.5299999999999999E-2</v>
      </c>
      <c r="M65" s="10" t="s">
        <v>109</v>
      </c>
      <c r="N65" s="10" t="s">
        <v>109</v>
      </c>
      <c r="O65" s="10">
        <v>0.35460000000000003</v>
      </c>
      <c r="P65" s="10">
        <v>5.1900000000000002E-2</v>
      </c>
      <c r="Q65" s="10">
        <v>0.1041</v>
      </c>
      <c r="R65" s="10" t="s">
        <v>109</v>
      </c>
      <c r="S65" s="10" t="s">
        <v>109</v>
      </c>
      <c r="T65" s="10">
        <v>0.1623</v>
      </c>
      <c r="U65" s="10">
        <v>6.6802999999999999</v>
      </c>
      <c r="V65" s="10">
        <v>8.0115999999999996</v>
      </c>
      <c r="W65" s="10">
        <v>4.4863999999999997</v>
      </c>
      <c r="X65" s="10">
        <v>2.3477000000000001</v>
      </c>
      <c r="Y65" s="10">
        <v>2.0749</v>
      </c>
      <c r="Z65" s="10">
        <v>0.71040000000000003</v>
      </c>
      <c r="AA65" s="10">
        <v>7.2331000000000003</v>
      </c>
      <c r="AB65" s="10">
        <v>0.66339999999999999</v>
      </c>
      <c r="AC65" s="10">
        <v>2.1406999999999998</v>
      </c>
      <c r="AD65" s="10">
        <v>2.5339</v>
      </c>
      <c r="AE65" s="10">
        <v>1.66E-2</v>
      </c>
      <c r="AF65" s="10">
        <v>8.4532000000000007</v>
      </c>
      <c r="AG65" s="10">
        <v>2.5999999999999999E-2</v>
      </c>
      <c r="AH65" s="10" t="s">
        <v>109</v>
      </c>
      <c r="AI65" s="10" t="s">
        <v>109</v>
      </c>
      <c r="AJ65" s="10">
        <v>0.1663</v>
      </c>
      <c r="AK65" s="10" t="s">
        <v>109</v>
      </c>
      <c r="AL65" s="10" t="s">
        <v>109</v>
      </c>
      <c r="AM65" s="10" t="s">
        <v>109</v>
      </c>
      <c r="AN65" s="10">
        <v>0.21890000000000001</v>
      </c>
      <c r="AO65" s="10">
        <v>1.6E-2</v>
      </c>
      <c r="AP65" s="10" t="s">
        <v>109</v>
      </c>
      <c r="AQ65" s="10">
        <v>0.1346</v>
      </c>
      <c r="AR65" s="10">
        <v>0.114</v>
      </c>
      <c r="AS65" s="10">
        <v>0.15229999999999999</v>
      </c>
      <c r="AT65" s="10">
        <v>0.1288</v>
      </c>
      <c r="AU65" s="10">
        <v>0.22389999999999999</v>
      </c>
      <c r="AV65" s="10">
        <v>7.7645</v>
      </c>
      <c r="AW65" s="10">
        <v>2.24E-2</v>
      </c>
      <c r="AX65" s="10" t="s">
        <v>109</v>
      </c>
    </row>
    <row r="66" spans="1:50" x14ac:dyDescent="0.25">
      <c r="A66" s="9" t="s">
        <v>54</v>
      </c>
      <c r="B66" s="10" t="s">
        <v>109</v>
      </c>
      <c r="C66" s="10" t="s">
        <v>109</v>
      </c>
      <c r="D66" s="10">
        <v>1.2434000000000001</v>
      </c>
      <c r="E66" s="10">
        <v>3.8490000000000002</v>
      </c>
      <c r="F66" s="10">
        <v>9.3562999999999992</v>
      </c>
      <c r="G66" s="10">
        <v>100.137</v>
      </c>
      <c r="H66" s="10">
        <v>0.56140000000000001</v>
      </c>
      <c r="I66" s="10">
        <v>9.9500000000000005E-2</v>
      </c>
      <c r="J66" s="10" t="s">
        <v>109</v>
      </c>
      <c r="K66" s="10" t="s">
        <v>109</v>
      </c>
      <c r="L66" s="10" t="s">
        <v>109</v>
      </c>
      <c r="M66" s="10" t="s">
        <v>109</v>
      </c>
      <c r="N66" s="10" t="s">
        <v>109</v>
      </c>
      <c r="O66" s="10" t="s">
        <v>109</v>
      </c>
      <c r="P66" s="10" t="s">
        <v>109</v>
      </c>
      <c r="Q66" s="10" t="s">
        <v>109</v>
      </c>
      <c r="R66" s="10" t="s">
        <v>109</v>
      </c>
      <c r="S66" s="10" t="s">
        <v>109</v>
      </c>
      <c r="T66" s="10" t="s">
        <v>109</v>
      </c>
      <c r="U66" s="10" t="s">
        <v>109</v>
      </c>
      <c r="V66" s="10" t="s">
        <v>109</v>
      </c>
      <c r="W66" s="10" t="s">
        <v>109</v>
      </c>
      <c r="X66" s="10" t="s">
        <v>109</v>
      </c>
      <c r="Y66" s="10" t="s">
        <v>109</v>
      </c>
      <c r="Z66" s="10" t="s">
        <v>109</v>
      </c>
      <c r="AA66" s="10" t="s">
        <v>109</v>
      </c>
      <c r="AB66" s="10" t="s">
        <v>109</v>
      </c>
      <c r="AC66" s="10" t="s">
        <v>109</v>
      </c>
      <c r="AD66" s="10" t="s">
        <v>109</v>
      </c>
      <c r="AE66" s="10" t="s">
        <v>109</v>
      </c>
      <c r="AF66" s="10">
        <v>8.5421999999999993</v>
      </c>
      <c r="AG66" s="10">
        <v>7.2400000000000006E-2</v>
      </c>
      <c r="AH66" s="10" t="s">
        <v>109</v>
      </c>
      <c r="AI66" s="10" t="s">
        <v>109</v>
      </c>
      <c r="AJ66" s="10" t="s">
        <v>109</v>
      </c>
      <c r="AK66" s="10" t="s">
        <v>109</v>
      </c>
      <c r="AL66" s="10" t="s">
        <v>109</v>
      </c>
      <c r="AM66" s="10" t="s">
        <v>109</v>
      </c>
      <c r="AN66" s="10" t="s">
        <v>109</v>
      </c>
      <c r="AO66" s="10" t="s">
        <v>109</v>
      </c>
      <c r="AP66" s="10" t="s">
        <v>109</v>
      </c>
      <c r="AQ66" s="10" t="s">
        <v>109</v>
      </c>
      <c r="AR66" s="10" t="s">
        <v>109</v>
      </c>
      <c r="AS66" s="10" t="s">
        <v>109</v>
      </c>
      <c r="AT66" s="10" t="s">
        <v>109</v>
      </c>
      <c r="AU66" s="10" t="s">
        <v>109</v>
      </c>
      <c r="AV66" s="10">
        <v>7.7122999999999999</v>
      </c>
      <c r="AW66" s="10">
        <v>6.93E-2</v>
      </c>
      <c r="AX66" s="10" t="s">
        <v>109</v>
      </c>
    </row>
    <row r="67" spans="1:50" x14ac:dyDescent="0.25">
      <c r="A67" s="9" t="s">
        <v>135</v>
      </c>
      <c r="B67" s="10">
        <v>21.551100000000002</v>
      </c>
      <c r="C67" s="10">
        <v>20.4163</v>
      </c>
      <c r="D67" s="10">
        <v>19.411200000000001</v>
      </c>
      <c r="E67" s="10">
        <v>20.381900000000002</v>
      </c>
      <c r="F67" s="10">
        <v>20.477799999999998</v>
      </c>
      <c r="G67" s="10">
        <v>19.729199999999999</v>
      </c>
      <c r="H67" s="10">
        <v>20.4176</v>
      </c>
      <c r="I67" s="10">
        <v>20.218800000000002</v>
      </c>
      <c r="J67" s="10">
        <v>20.329599999999999</v>
      </c>
      <c r="K67" s="10">
        <v>21.705500000000001</v>
      </c>
      <c r="L67" s="10">
        <v>21.118500000000001</v>
      </c>
      <c r="M67" s="10">
        <v>20.4114</v>
      </c>
      <c r="N67" s="10">
        <v>20.913900000000002</v>
      </c>
      <c r="O67" s="10">
        <v>20.284500000000001</v>
      </c>
      <c r="P67" s="10">
        <v>20.430299999999999</v>
      </c>
      <c r="Q67" s="10">
        <v>19.909300000000002</v>
      </c>
      <c r="R67" s="10">
        <v>20.242999999999999</v>
      </c>
      <c r="S67" s="10">
        <v>20.98</v>
      </c>
      <c r="T67" s="10">
        <v>22.0853</v>
      </c>
      <c r="U67" s="10">
        <v>21.4894</v>
      </c>
      <c r="V67" s="10">
        <v>22.0885</v>
      </c>
      <c r="W67" s="10">
        <v>20.158100000000001</v>
      </c>
      <c r="X67" s="10">
        <v>19.947199999999999</v>
      </c>
      <c r="Y67" s="10">
        <v>20.346</v>
      </c>
      <c r="Z67" s="10">
        <v>20.528199999999998</v>
      </c>
      <c r="AA67" s="10">
        <v>20.7074</v>
      </c>
      <c r="AB67" s="10">
        <v>20.616499999999998</v>
      </c>
      <c r="AC67" s="10">
        <v>21.2636</v>
      </c>
      <c r="AD67" s="10">
        <v>20.6464</v>
      </c>
      <c r="AE67" s="10">
        <v>20.961300000000001</v>
      </c>
      <c r="AF67" s="10">
        <v>20.4392</v>
      </c>
      <c r="AG67" s="10">
        <v>20.236000000000001</v>
      </c>
      <c r="AH67" s="10">
        <v>20.854299999999999</v>
      </c>
      <c r="AI67" s="10">
        <v>20.628799999999998</v>
      </c>
      <c r="AJ67" s="10">
        <v>20.753499999999999</v>
      </c>
      <c r="AK67" s="10">
        <v>20.760899999999999</v>
      </c>
      <c r="AL67" s="10">
        <v>20.9709</v>
      </c>
      <c r="AM67" s="10">
        <v>20.881399999999999</v>
      </c>
      <c r="AN67" s="10">
        <v>21.001799999999999</v>
      </c>
      <c r="AO67" s="10">
        <v>20.853400000000001</v>
      </c>
      <c r="AP67" s="10">
        <v>21.694500000000001</v>
      </c>
      <c r="AQ67" s="10">
        <v>20.653600000000001</v>
      </c>
      <c r="AR67" s="10">
        <v>20.924800000000001</v>
      </c>
      <c r="AS67" s="10">
        <v>21.358899999999998</v>
      </c>
      <c r="AT67" s="10">
        <v>21.0883</v>
      </c>
      <c r="AU67" s="10">
        <v>20.986699999999999</v>
      </c>
      <c r="AV67" s="10">
        <v>19.435400000000001</v>
      </c>
      <c r="AW67" s="10">
        <v>20.922499999999999</v>
      </c>
      <c r="AX67" s="10">
        <v>22.2987</v>
      </c>
    </row>
    <row r="68" spans="1:50" x14ac:dyDescent="0.25">
      <c r="A68" s="9" t="s">
        <v>55</v>
      </c>
      <c r="B68" s="10" t="s">
        <v>109</v>
      </c>
      <c r="C68" s="10" t="s">
        <v>109</v>
      </c>
      <c r="D68" s="10">
        <v>1.4819</v>
      </c>
      <c r="E68" s="10">
        <v>4.2443999999999997</v>
      </c>
      <c r="F68" s="10">
        <v>9.7553999999999998</v>
      </c>
      <c r="G68" s="10">
        <v>100.07259999999999</v>
      </c>
      <c r="H68" s="10">
        <v>0.6593</v>
      </c>
      <c r="I68" s="10">
        <v>0.19320000000000001</v>
      </c>
      <c r="J68" s="10">
        <v>6.6900000000000001E-2</v>
      </c>
      <c r="K68" s="10">
        <v>4.9700000000000001E-2</v>
      </c>
      <c r="L68" s="10">
        <v>5.04E-2</v>
      </c>
      <c r="M68" s="10">
        <v>2.5600000000000001E-2</v>
      </c>
      <c r="N68" s="10" t="s">
        <v>109</v>
      </c>
      <c r="O68" s="10">
        <v>2.5499999999999998E-2</v>
      </c>
      <c r="P68" s="10">
        <v>1.6799999999999999E-2</v>
      </c>
      <c r="Q68" s="10" t="s">
        <v>109</v>
      </c>
      <c r="R68" s="10" t="s">
        <v>109</v>
      </c>
      <c r="S68" s="10" t="s">
        <v>109</v>
      </c>
      <c r="T68" s="10" t="s">
        <v>109</v>
      </c>
      <c r="U68" s="10" t="s">
        <v>109</v>
      </c>
      <c r="V68" s="10" t="s">
        <v>109</v>
      </c>
      <c r="W68" s="10" t="s">
        <v>109</v>
      </c>
      <c r="X68" s="10" t="s">
        <v>109</v>
      </c>
      <c r="Y68" s="10" t="s">
        <v>109</v>
      </c>
      <c r="Z68" s="10" t="s">
        <v>109</v>
      </c>
      <c r="AA68" s="10" t="s">
        <v>109</v>
      </c>
      <c r="AB68" s="10" t="s">
        <v>109</v>
      </c>
      <c r="AC68" s="10" t="s">
        <v>109</v>
      </c>
      <c r="AD68" s="10" t="s">
        <v>109</v>
      </c>
      <c r="AE68" s="10" t="s">
        <v>109</v>
      </c>
      <c r="AF68" s="10">
        <v>9.1166999999999998</v>
      </c>
      <c r="AG68" s="10">
        <v>7.4700000000000003E-2</v>
      </c>
      <c r="AH68" s="10">
        <v>2.41E-2</v>
      </c>
      <c r="AI68" s="10" t="s">
        <v>109</v>
      </c>
      <c r="AJ68" s="10" t="s">
        <v>109</v>
      </c>
      <c r="AK68" s="10">
        <v>6.7999999999999996E-3</v>
      </c>
      <c r="AL68" s="10" t="s">
        <v>109</v>
      </c>
      <c r="AM68" s="10" t="s">
        <v>109</v>
      </c>
      <c r="AN68" s="10" t="s">
        <v>109</v>
      </c>
      <c r="AO68" s="10" t="s">
        <v>109</v>
      </c>
      <c r="AP68" s="10" t="s">
        <v>109</v>
      </c>
      <c r="AQ68" s="10" t="s">
        <v>109</v>
      </c>
      <c r="AR68" s="10" t="s">
        <v>109</v>
      </c>
      <c r="AS68" s="10" t="s">
        <v>109</v>
      </c>
      <c r="AT68" s="10" t="s">
        <v>109</v>
      </c>
      <c r="AU68" s="10" t="s">
        <v>109</v>
      </c>
      <c r="AV68" s="10">
        <v>8.4537999999999993</v>
      </c>
      <c r="AW68" s="10">
        <v>7.2300000000000003E-2</v>
      </c>
      <c r="AX68" s="10" t="s">
        <v>109</v>
      </c>
    </row>
    <row r="69" spans="1:50" x14ac:dyDescent="0.25">
      <c r="A69" s="9" t="s">
        <v>58</v>
      </c>
      <c r="B69" s="10" t="s">
        <v>109</v>
      </c>
      <c r="C69" s="10" t="s">
        <v>109</v>
      </c>
      <c r="D69" s="10">
        <v>1.6757</v>
      </c>
      <c r="E69" s="10">
        <v>4.5365000000000002</v>
      </c>
      <c r="F69" s="10">
        <v>10.5444</v>
      </c>
      <c r="G69" s="10">
        <v>99.975200000000001</v>
      </c>
      <c r="H69" s="10">
        <v>0.27360000000000001</v>
      </c>
      <c r="I69" s="10" t="s">
        <v>109</v>
      </c>
      <c r="J69" s="10" t="s">
        <v>109</v>
      </c>
      <c r="K69" s="10" t="s">
        <v>109</v>
      </c>
      <c r="L69" s="10" t="s">
        <v>109</v>
      </c>
      <c r="M69" s="10" t="s">
        <v>109</v>
      </c>
      <c r="N69" s="10" t="s">
        <v>109</v>
      </c>
      <c r="O69" s="10" t="s">
        <v>109</v>
      </c>
      <c r="P69" s="10" t="s">
        <v>109</v>
      </c>
      <c r="Q69" s="10" t="s">
        <v>109</v>
      </c>
      <c r="R69" s="10" t="s">
        <v>109</v>
      </c>
      <c r="S69" s="10" t="s">
        <v>109</v>
      </c>
      <c r="T69" s="10" t="s">
        <v>109</v>
      </c>
      <c r="U69" s="10" t="s">
        <v>109</v>
      </c>
      <c r="V69" s="10" t="s">
        <v>109</v>
      </c>
      <c r="W69" s="10" t="s">
        <v>109</v>
      </c>
      <c r="X69" s="10" t="s">
        <v>109</v>
      </c>
      <c r="Y69" s="10" t="s">
        <v>109</v>
      </c>
      <c r="Z69" s="10" t="s">
        <v>109</v>
      </c>
      <c r="AA69" s="10" t="s">
        <v>109</v>
      </c>
      <c r="AB69" s="10" t="s">
        <v>109</v>
      </c>
      <c r="AC69" s="10" t="s">
        <v>109</v>
      </c>
      <c r="AD69" s="10" t="s">
        <v>109</v>
      </c>
      <c r="AE69" s="10" t="s">
        <v>109</v>
      </c>
      <c r="AF69" s="10">
        <v>10.279199999999999</v>
      </c>
      <c r="AG69" s="10">
        <v>4.1799999999999997E-2</v>
      </c>
      <c r="AH69" s="10" t="s">
        <v>109</v>
      </c>
      <c r="AI69" s="10" t="s">
        <v>109</v>
      </c>
      <c r="AJ69" s="10" t="s">
        <v>109</v>
      </c>
      <c r="AK69" s="10" t="s">
        <v>109</v>
      </c>
      <c r="AL69" s="10" t="s">
        <v>109</v>
      </c>
      <c r="AM69" s="10" t="s">
        <v>109</v>
      </c>
      <c r="AN69" s="10" t="s">
        <v>109</v>
      </c>
      <c r="AO69" s="10" t="s">
        <v>109</v>
      </c>
      <c r="AP69" s="10" t="s">
        <v>109</v>
      </c>
      <c r="AQ69" s="10" t="s">
        <v>109</v>
      </c>
      <c r="AR69" s="10" t="s">
        <v>109</v>
      </c>
      <c r="AS69" s="10" t="s">
        <v>109</v>
      </c>
      <c r="AT69" s="10" t="s">
        <v>109</v>
      </c>
      <c r="AU69" s="10" t="s">
        <v>109</v>
      </c>
      <c r="AV69" s="10">
        <v>9.1981000000000002</v>
      </c>
      <c r="AW69" s="10" t="s">
        <v>109</v>
      </c>
      <c r="AX69" s="10" t="s">
        <v>109</v>
      </c>
    </row>
    <row r="70" spans="1:50" x14ac:dyDescent="0.25">
      <c r="A70" s="9" t="s">
        <v>56</v>
      </c>
      <c r="B70" s="10" t="s">
        <v>109</v>
      </c>
      <c r="C70" s="10" t="s">
        <v>109</v>
      </c>
      <c r="D70" s="10">
        <v>1.3271999999999999</v>
      </c>
      <c r="E70" s="10">
        <v>3.9243999999999999</v>
      </c>
      <c r="F70" s="10">
        <v>9.1807999999999996</v>
      </c>
      <c r="G70" s="10">
        <v>100.14919999999999</v>
      </c>
      <c r="H70" s="10">
        <v>0.1492</v>
      </c>
      <c r="I70" s="10" t="s">
        <v>109</v>
      </c>
      <c r="J70" s="10" t="s">
        <v>109</v>
      </c>
      <c r="K70" s="10" t="s">
        <v>109</v>
      </c>
      <c r="L70" s="10" t="s">
        <v>109</v>
      </c>
      <c r="M70" s="10" t="s">
        <v>109</v>
      </c>
      <c r="N70" s="10" t="s">
        <v>109</v>
      </c>
      <c r="O70" s="10" t="s">
        <v>109</v>
      </c>
      <c r="P70" s="10" t="s">
        <v>109</v>
      </c>
      <c r="Q70" s="10" t="s">
        <v>109</v>
      </c>
      <c r="R70" s="10" t="s">
        <v>109</v>
      </c>
      <c r="S70" s="10" t="s">
        <v>109</v>
      </c>
      <c r="T70" s="10" t="s">
        <v>109</v>
      </c>
      <c r="U70" s="10" t="s">
        <v>109</v>
      </c>
      <c r="V70" s="10" t="s">
        <v>109</v>
      </c>
      <c r="W70" s="10" t="s">
        <v>109</v>
      </c>
      <c r="X70" s="10" t="s">
        <v>109</v>
      </c>
      <c r="Y70" s="10" t="s">
        <v>109</v>
      </c>
      <c r="Z70" s="10" t="s">
        <v>109</v>
      </c>
      <c r="AA70" s="10" t="s">
        <v>109</v>
      </c>
      <c r="AB70" s="10" t="s">
        <v>109</v>
      </c>
      <c r="AC70" s="10" t="s">
        <v>109</v>
      </c>
      <c r="AD70" s="10" t="s">
        <v>109</v>
      </c>
      <c r="AE70" s="10" t="s">
        <v>109</v>
      </c>
      <c r="AF70" s="10">
        <v>7.6878000000000002</v>
      </c>
      <c r="AG70" s="10" t="s">
        <v>109</v>
      </c>
      <c r="AH70" s="10" t="s">
        <v>109</v>
      </c>
      <c r="AI70" s="10" t="s">
        <v>109</v>
      </c>
      <c r="AJ70" s="10" t="s">
        <v>109</v>
      </c>
      <c r="AK70" s="10" t="s">
        <v>109</v>
      </c>
      <c r="AL70" s="10" t="s">
        <v>109</v>
      </c>
      <c r="AM70" s="10" t="s">
        <v>109</v>
      </c>
      <c r="AN70" s="10" t="s">
        <v>109</v>
      </c>
      <c r="AO70" s="10" t="s">
        <v>109</v>
      </c>
      <c r="AP70" s="10" t="s">
        <v>109</v>
      </c>
      <c r="AQ70" s="10" t="s">
        <v>109</v>
      </c>
      <c r="AR70" s="10" t="s">
        <v>109</v>
      </c>
      <c r="AS70" s="10" t="s">
        <v>109</v>
      </c>
      <c r="AT70" s="10" t="s">
        <v>109</v>
      </c>
      <c r="AU70" s="10" t="s">
        <v>109</v>
      </c>
      <c r="AV70" s="10">
        <v>6.7450999999999999</v>
      </c>
      <c r="AW70" s="10" t="s">
        <v>109</v>
      </c>
      <c r="AX70" s="10" t="s">
        <v>109</v>
      </c>
    </row>
    <row r="71" spans="1:50" x14ac:dyDescent="0.25">
      <c r="A71" s="9" t="s">
        <v>57</v>
      </c>
      <c r="B71" s="10" t="s">
        <v>109</v>
      </c>
      <c r="C71" s="10" t="s">
        <v>109</v>
      </c>
      <c r="D71" s="10">
        <v>1.7463</v>
      </c>
      <c r="E71" s="10">
        <v>4.6909999999999998</v>
      </c>
      <c r="F71" s="10">
        <v>10.724500000000001</v>
      </c>
      <c r="G71" s="10">
        <v>99.948099999999997</v>
      </c>
      <c r="H71" s="10">
        <v>0.3196</v>
      </c>
      <c r="I71" s="10" t="s">
        <v>109</v>
      </c>
      <c r="J71" s="10" t="s">
        <v>109</v>
      </c>
      <c r="K71" s="10" t="s">
        <v>109</v>
      </c>
      <c r="L71" s="10" t="s">
        <v>109</v>
      </c>
      <c r="M71" s="10" t="s">
        <v>109</v>
      </c>
      <c r="N71" s="10" t="s">
        <v>109</v>
      </c>
      <c r="O71" s="10" t="s">
        <v>109</v>
      </c>
      <c r="P71" s="10" t="s">
        <v>109</v>
      </c>
      <c r="Q71" s="10" t="s">
        <v>109</v>
      </c>
      <c r="R71" s="10" t="s">
        <v>109</v>
      </c>
      <c r="S71" s="10" t="s">
        <v>109</v>
      </c>
      <c r="T71" s="10" t="s">
        <v>109</v>
      </c>
      <c r="U71" s="10" t="s">
        <v>109</v>
      </c>
      <c r="V71" s="10" t="s">
        <v>109</v>
      </c>
      <c r="W71" s="10" t="s">
        <v>109</v>
      </c>
      <c r="X71" s="10" t="s">
        <v>109</v>
      </c>
      <c r="Y71" s="10" t="s">
        <v>109</v>
      </c>
      <c r="Z71" s="10" t="s">
        <v>109</v>
      </c>
      <c r="AA71" s="10" t="s">
        <v>109</v>
      </c>
      <c r="AB71" s="10" t="s">
        <v>109</v>
      </c>
      <c r="AC71" s="10" t="s">
        <v>109</v>
      </c>
      <c r="AD71" s="10" t="s">
        <v>109</v>
      </c>
      <c r="AE71" s="10" t="s">
        <v>109</v>
      </c>
      <c r="AF71" s="10">
        <v>10.1821</v>
      </c>
      <c r="AG71" s="10" t="s">
        <v>109</v>
      </c>
      <c r="AH71" s="10" t="s">
        <v>109</v>
      </c>
      <c r="AI71" s="10" t="s">
        <v>109</v>
      </c>
      <c r="AJ71" s="10" t="s">
        <v>109</v>
      </c>
      <c r="AK71" s="10" t="s">
        <v>109</v>
      </c>
      <c r="AL71" s="10" t="s">
        <v>109</v>
      </c>
      <c r="AM71" s="10" t="s">
        <v>109</v>
      </c>
      <c r="AN71" s="10" t="s">
        <v>109</v>
      </c>
      <c r="AO71" s="10" t="s">
        <v>109</v>
      </c>
      <c r="AP71" s="10" t="s">
        <v>109</v>
      </c>
      <c r="AQ71" s="10" t="s">
        <v>109</v>
      </c>
      <c r="AR71" s="10" t="s">
        <v>109</v>
      </c>
      <c r="AS71" s="10" t="s">
        <v>109</v>
      </c>
      <c r="AT71" s="10" t="s">
        <v>109</v>
      </c>
      <c r="AU71" s="10" t="s">
        <v>109</v>
      </c>
      <c r="AV71" s="10">
        <v>9.3415999999999997</v>
      </c>
      <c r="AW71" s="10" t="s">
        <v>109</v>
      </c>
      <c r="AX71" s="10" t="s">
        <v>109</v>
      </c>
    </row>
    <row r="72" spans="1:50" x14ac:dyDescent="0.25">
      <c r="A72" s="9" t="s">
        <v>59</v>
      </c>
      <c r="B72" s="10" t="s">
        <v>109</v>
      </c>
      <c r="C72" s="10" t="s">
        <v>109</v>
      </c>
      <c r="D72" s="10">
        <v>1.2765</v>
      </c>
      <c r="E72" s="10">
        <v>4.0049000000000001</v>
      </c>
      <c r="F72" s="10">
        <v>9.7311999999999994</v>
      </c>
      <c r="G72" s="10">
        <v>100.0911</v>
      </c>
      <c r="H72" s="10">
        <v>0.89229999999999998</v>
      </c>
      <c r="I72" s="10">
        <v>0.2167</v>
      </c>
      <c r="J72" s="10" t="s">
        <v>109</v>
      </c>
      <c r="K72" s="10">
        <v>5.1799999999999999E-2</v>
      </c>
      <c r="L72" s="10">
        <v>3.8300000000000001E-2</v>
      </c>
      <c r="M72" s="10" t="s">
        <v>109</v>
      </c>
      <c r="N72" s="10" t="s">
        <v>109</v>
      </c>
      <c r="O72" s="10" t="s">
        <v>109</v>
      </c>
      <c r="P72" s="10" t="s">
        <v>109</v>
      </c>
      <c r="Q72" s="10" t="s">
        <v>109</v>
      </c>
      <c r="R72" s="10" t="s">
        <v>109</v>
      </c>
      <c r="S72" s="10" t="s">
        <v>109</v>
      </c>
      <c r="T72" s="10" t="s">
        <v>109</v>
      </c>
      <c r="U72" s="10" t="s">
        <v>109</v>
      </c>
      <c r="V72" s="10" t="s">
        <v>109</v>
      </c>
      <c r="W72" s="10" t="s">
        <v>109</v>
      </c>
      <c r="X72" s="10" t="s">
        <v>109</v>
      </c>
      <c r="Y72" s="10" t="s">
        <v>109</v>
      </c>
      <c r="Z72" s="10" t="s">
        <v>109</v>
      </c>
      <c r="AA72" s="10" t="s">
        <v>109</v>
      </c>
      <c r="AB72" s="10" t="s">
        <v>109</v>
      </c>
      <c r="AC72" s="10" t="s">
        <v>109</v>
      </c>
      <c r="AD72" s="10" t="s">
        <v>109</v>
      </c>
      <c r="AE72" s="10" t="s">
        <v>109</v>
      </c>
      <c r="AF72" s="10">
        <v>8.6892999999999994</v>
      </c>
      <c r="AG72" s="10">
        <v>0.1053</v>
      </c>
      <c r="AH72" s="10" t="s">
        <v>109</v>
      </c>
      <c r="AI72" s="10" t="s">
        <v>109</v>
      </c>
      <c r="AJ72" s="10" t="s">
        <v>109</v>
      </c>
      <c r="AK72" s="10" t="s">
        <v>109</v>
      </c>
      <c r="AL72" s="10" t="s">
        <v>109</v>
      </c>
      <c r="AM72" s="10" t="s">
        <v>109</v>
      </c>
      <c r="AN72" s="10" t="s">
        <v>109</v>
      </c>
      <c r="AO72" s="10" t="s">
        <v>109</v>
      </c>
      <c r="AP72" s="10" t="s">
        <v>109</v>
      </c>
      <c r="AQ72" s="10" t="s">
        <v>109</v>
      </c>
      <c r="AR72" s="10" t="s">
        <v>109</v>
      </c>
      <c r="AS72" s="10" t="s">
        <v>109</v>
      </c>
      <c r="AT72" s="10" t="s">
        <v>109</v>
      </c>
      <c r="AU72" s="10" t="s">
        <v>109</v>
      </c>
      <c r="AV72" s="10">
        <v>8.0267999999999997</v>
      </c>
      <c r="AW72" s="10">
        <v>0.10390000000000001</v>
      </c>
      <c r="AX72" s="10" t="s">
        <v>109</v>
      </c>
    </row>
    <row r="73" spans="1:50" x14ac:dyDescent="0.25">
      <c r="A73" s="9" t="s">
        <v>60</v>
      </c>
      <c r="B73" s="10" t="s">
        <v>109</v>
      </c>
      <c r="C73" s="10" t="s">
        <v>109</v>
      </c>
      <c r="D73" s="10">
        <v>1.4935</v>
      </c>
      <c r="E73" s="10">
        <v>4.4871999999999996</v>
      </c>
      <c r="F73" s="10">
        <v>10.5677</v>
      </c>
      <c r="G73" s="10">
        <v>99.978999999999999</v>
      </c>
      <c r="H73" s="10">
        <v>0.71340000000000003</v>
      </c>
      <c r="I73" s="10">
        <v>0.1762</v>
      </c>
      <c r="J73" s="10">
        <v>6.8900000000000003E-2</v>
      </c>
      <c r="K73" s="10">
        <v>4.1799999999999997E-2</v>
      </c>
      <c r="L73" s="10" t="s">
        <v>109</v>
      </c>
      <c r="M73" s="10" t="s">
        <v>109</v>
      </c>
      <c r="N73" s="10">
        <v>2.1399999999999999E-2</v>
      </c>
      <c r="O73" s="10" t="s">
        <v>109</v>
      </c>
      <c r="P73" s="10" t="s">
        <v>109</v>
      </c>
      <c r="Q73" s="10" t="s">
        <v>109</v>
      </c>
      <c r="R73" s="10" t="s">
        <v>109</v>
      </c>
      <c r="S73" s="10" t="s">
        <v>109</v>
      </c>
      <c r="T73" s="10" t="s">
        <v>109</v>
      </c>
      <c r="U73" s="10" t="s">
        <v>109</v>
      </c>
      <c r="V73" s="10" t="s">
        <v>109</v>
      </c>
      <c r="W73" s="10" t="s">
        <v>109</v>
      </c>
      <c r="X73" s="10" t="s">
        <v>109</v>
      </c>
      <c r="Y73" s="10" t="s">
        <v>109</v>
      </c>
      <c r="Z73" s="10" t="s">
        <v>109</v>
      </c>
      <c r="AA73" s="10" t="s">
        <v>109</v>
      </c>
      <c r="AB73" s="10" t="s">
        <v>109</v>
      </c>
      <c r="AC73" s="10" t="s">
        <v>109</v>
      </c>
      <c r="AD73" s="10" t="s">
        <v>109</v>
      </c>
      <c r="AE73" s="10" t="s">
        <v>109</v>
      </c>
      <c r="AF73" s="10">
        <v>9.5161999999999995</v>
      </c>
      <c r="AG73" s="10">
        <v>9.3899999999999997E-2</v>
      </c>
      <c r="AH73" s="10" t="s">
        <v>109</v>
      </c>
      <c r="AI73" s="10" t="s">
        <v>109</v>
      </c>
      <c r="AJ73" s="10" t="s">
        <v>109</v>
      </c>
      <c r="AK73" s="10" t="s">
        <v>109</v>
      </c>
      <c r="AL73" s="10" t="s">
        <v>109</v>
      </c>
      <c r="AM73" s="10" t="s">
        <v>109</v>
      </c>
      <c r="AN73" s="10" t="s">
        <v>109</v>
      </c>
      <c r="AO73" s="10" t="s">
        <v>109</v>
      </c>
      <c r="AP73" s="10" t="s">
        <v>109</v>
      </c>
      <c r="AQ73" s="10" t="s">
        <v>109</v>
      </c>
      <c r="AR73" s="10" t="s">
        <v>109</v>
      </c>
      <c r="AS73" s="10" t="s">
        <v>109</v>
      </c>
      <c r="AT73" s="10" t="s">
        <v>109</v>
      </c>
      <c r="AU73" s="10" t="s">
        <v>109</v>
      </c>
      <c r="AV73" s="10">
        <v>8.8437999999999999</v>
      </c>
      <c r="AW73" s="10">
        <v>9.6699999999999994E-2</v>
      </c>
      <c r="AX73" s="10" t="s">
        <v>109</v>
      </c>
    </row>
    <row r="74" spans="1:50" x14ac:dyDescent="0.25">
      <c r="A74" s="9" t="s">
        <v>62</v>
      </c>
      <c r="B74" s="10" t="s">
        <v>109</v>
      </c>
      <c r="C74" s="10" t="s">
        <v>109</v>
      </c>
      <c r="D74" s="10">
        <v>1.2438</v>
      </c>
      <c r="E74" s="10">
        <v>3.9666000000000001</v>
      </c>
      <c r="F74" s="10">
        <v>9.6577999999999999</v>
      </c>
      <c r="G74" s="10">
        <v>100.101</v>
      </c>
      <c r="H74" s="10">
        <v>0.60409999999999997</v>
      </c>
      <c r="I74" s="10">
        <v>0.1341</v>
      </c>
      <c r="J74" s="10" t="s">
        <v>109</v>
      </c>
      <c r="K74" s="10" t="s">
        <v>109</v>
      </c>
      <c r="L74" s="10" t="s">
        <v>109</v>
      </c>
      <c r="M74" s="10" t="s">
        <v>109</v>
      </c>
      <c r="N74" s="10" t="s">
        <v>109</v>
      </c>
      <c r="O74" s="10" t="s">
        <v>109</v>
      </c>
      <c r="P74" s="10" t="s">
        <v>109</v>
      </c>
      <c r="Q74" s="10" t="s">
        <v>109</v>
      </c>
      <c r="R74" s="10" t="s">
        <v>109</v>
      </c>
      <c r="S74" s="10" t="s">
        <v>109</v>
      </c>
      <c r="T74" s="10" t="s">
        <v>109</v>
      </c>
      <c r="U74" s="10" t="s">
        <v>109</v>
      </c>
      <c r="V74" s="10" t="s">
        <v>109</v>
      </c>
      <c r="W74" s="10" t="s">
        <v>109</v>
      </c>
      <c r="X74" s="10" t="s">
        <v>109</v>
      </c>
      <c r="Y74" s="10" t="s">
        <v>109</v>
      </c>
      <c r="Z74" s="10" t="s">
        <v>109</v>
      </c>
      <c r="AA74" s="10" t="s">
        <v>109</v>
      </c>
      <c r="AB74" s="10" t="s">
        <v>109</v>
      </c>
      <c r="AC74" s="10" t="s">
        <v>109</v>
      </c>
      <c r="AD74" s="10" t="s">
        <v>109</v>
      </c>
      <c r="AE74" s="10" t="s">
        <v>109</v>
      </c>
      <c r="AF74" s="10">
        <v>8.4753000000000007</v>
      </c>
      <c r="AG74" s="10">
        <v>7.3200000000000001E-2</v>
      </c>
      <c r="AH74" s="10" t="s">
        <v>109</v>
      </c>
      <c r="AI74" s="10" t="s">
        <v>109</v>
      </c>
      <c r="AJ74" s="10" t="s">
        <v>109</v>
      </c>
      <c r="AK74" s="10" t="s">
        <v>109</v>
      </c>
      <c r="AL74" s="10" t="s">
        <v>109</v>
      </c>
      <c r="AM74" s="10" t="s">
        <v>109</v>
      </c>
      <c r="AN74" s="10" t="s">
        <v>109</v>
      </c>
      <c r="AO74" s="10" t="s">
        <v>109</v>
      </c>
      <c r="AP74" s="10" t="s">
        <v>109</v>
      </c>
      <c r="AQ74" s="10" t="s">
        <v>109</v>
      </c>
      <c r="AR74" s="10" t="s">
        <v>109</v>
      </c>
      <c r="AS74" s="10" t="s">
        <v>109</v>
      </c>
      <c r="AT74" s="10" t="s">
        <v>109</v>
      </c>
      <c r="AU74" s="10" t="s">
        <v>109</v>
      </c>
      <c r="AV74" s="10">
        <v>7.5593000000000004</v>
      </c>
      <c r="AW74" s="10">
        <v>7.9200000000000007E-2</v>
      </c>
      <c r="AX74" s="10" t="s">
        <v>109</v>
      </c>
    </row>
    <row r="75" spans="1:50" x14ac:dyDescent="0.25">
      <c r="A75" s="9" t="s">
        <v>61</v>
      </c>
      <c r="B75" s="10" t="s">
        <v>109</v>
      </c>
      <c r="C75" s="10" t="s">
        <v>109</v>
      </c>
      <c r="D75" s="10">
        <v>1.5018</v>
      </c>
      <c r="E75" s="10">
        <v>4.5294999999999996</v>
      </c>
      <c r="F75" s="10">
        <v>10.608599999999999</v>
      </c>
      <c r="G75" s="10">
        <v>99.9726</v>
      </c>
      <c r="H75" s="10">
        <v>0.8931</v>
      </c>
      <c r="I75" s="10">
        <v>0.2515</v>
      </c>
      <c r="J75" s="10">
        <v>0.1012</v>
      </c>
      <c r="K75" s="10">
        <v>7.0099999999999996E-2</v>
      </c>
      <c r="L75" s="10">
        <v>5.0500000000000003E-2</v>
      </c>
      <c r="M75" s="10" t="s">
        <v>109</v>
      </c>
      <c r="N75" s="10" t="s">
        <v>109</v>
      </c>
      <c r="O75" s="10" t="s">
        <v>109</v>
      </c>
      <c r="P75" s="10">
        <v>2.9899999999999999E-2</v>
      </c>
      <c r="Q75" s="10" t="s">
        <v>109</v>
      </c>
      <c r="R75" s="10" t="s">
        <v>109</v>
      </c>
      <c r="S75" s="10" t="s">
        <v>109</v>
      </c>
      <c r="T75" s="10" t="s">
        <v>109</v>
      </c>
      <c r="U75" s="10" t="s">
        <v>109</v>
      </c>
      <c r="V75" s="10" t="s">
        <v>109</v>
      </c>
      <c r="W75" s="10" t="s">
        <v>109</v>
      </c>
      <c r="X75" s="10" t="s">
        <v>109</v>
      </c>
      <c r="Y75" s="10" t="s">
        <v>109</v>
      </c>
      <c r="Z75" s="10" t="s">
        <v>109</v>
      </c>
      <c r="AA75" s="10" t="s">
        <v>109</v>
      </c>
      <c r="AB75" s="10" t="s">
        <v>109</v>
      </c>
      <c r="AC75" s="10" t="s">
        <v>109</v>
      </c>
      <c r="AD75" s="10" t="s">
        <v>109</v>
      </c>
      <c r="AE75" s="10" t="s">
        <v>109</v>
      </c>
      <c r="AF75" s="10">
        <v>9.6567000000000007</v>
      </c>
      <c r="AG75" s="10">
        <v>0.1052</v>
      </c>
      <c r="AH75" s="10" t="s">
        <v>109</v>
      </c>
      <c r="AI75" s="10" t="s">
        <v>109</v>
      </c>
      <c r="AJ75" s="10" t="s">
        <v>109</v>
      </c>
      <c r="AK75" s="10" t="s">
        <v>109</v>
      </c>
      <c r="AL75" s="10" t="s">
        <v>109</v>
      </c>
      <c r="AM75" s="10" t="s">
        <v>109</v>
      </c>
      <c r="AN75" s="10" t="s">
        <v>109</v>
      </c>
      <c r="AO75" s="10" t="s">
        <v>109</v>
      </c>
      <c r="AP75" s="10" t="s">
        <v>109</v>
      </c>
      <c r="AQ75" s="10" t="s">
        <v>109</v>
      </c>
      <c r="AR75" s="10" t="s">
        <v>109</v>
      </c>
      <c r="AS75" s="10" t="s">
        <v>109</v>
      </c>
      <c r="AT75" s="10" t="s">
        <v>109</v>
      </c>
      <c r="AU75" s="10" t="s">
        <v>109</v>
      </c>
      <c r="AV75" s="10">
        <v>8.6614000000000004</v>
      </c>
      <c r="AW75" s="10">
        <v>0.1055</v>
      </c>
      <c r="AX75" s="10" t="s">
        <v>109</v>
      </c>
    </row>
    <row r="76" spans="1:50" x14ac:dyDescent="0.25">
      <c r="A76" s="9" t="s">
        <v>63</v>
      </c>
      <c r="B76" s="10" t="s">
        <v>109</v>
      </c>
      <c r="C76" s="10" t="s">
        <v>109</v>
      </c>
      <c r="D76" s="10">
        <v>1.3985000000000001</v>
      </c>
      <c r="E76" s="10">
        <v>4.3319000000000001</v>
      </c>
      <c r="F76" s="10">
        <v>10.4742</v>
      </c>
      <c r="G76" s="10">
        <v>99.997799999999998</v>
      </c>
      <c r="H76" s="10">
        <v>0.5756</v>
      </c>
      <c r="I76" s="10">
        <v>9.9299999999999999E-2</v>
      </c>
      <c r="J76" s="10" t="s">
        <v>109</v>
      </c>
      <c r="K76" s="10" t="s">
        <v>109</v>
      </c>
      <c r="L76" s="10" t="s">
        <v>109</v>
      </c>
      <c r="M76" s="10" t="s">
        <v>109</v>
      </c>
      <c r="N76" s="10" t="s">
        <v>109</v>
      </c>
      <c r="O76" s="10" t="s">
        <v>109</v>
      </c>
      <c r="P76" s="10" t="s">
        <v>109</v>
      </c>
      <c r="Q76" s="10" t="s">
        <v>109</v>
      </c>
      <c r="R76" s="10" t="s">
        <v>109</v>
      </c>
      <c r="S76" s="10" t="s">
        <v>109</v>
      </c>
      <c r="T76" s="10" t="s">
        <v>109</v>
      </c>
      <c r="U76" s="10" t="s">
        <v>109</v>
      </c>
      <c r="V76" s="10" t="s">
        <v>109</v>
      </c>
      <c r="W76" s="10" t="s">
        <v>109</v>
      </c>
      <c r="X76" s="10" t="s">
        <v>109</v>
      </c>
      <c r="Y76" s="10" t="s">
        <v>109</v>
      </c>
      <c r="Z76" s="10" t="s">
        <v>109</v>
      </c>
      <c r="AA76" s="10" t="s">
        <v>109</v>
      </c>
      <c r="AB76" s="10" t="s">
        <v>109</v>
      </c>
      <c r="AC76" s="10" t="s">
        <v>109</v>
      </c>
      <c r="AD76" s="10" t="s">
        <v>109</v>
      </c>
      <c r="AE76" s="10" t="s">
        <v>109</v>
      </c>
      <c r="AF76" s="10">
        <v>9.1480999999999995</v>
      </c>
      <c r="AG76" s="10">
        <v>6.7500000000000004E-2</v>
      </c>
      <c r="AH76" s="10" t="s">
        <v>109</v>
      </c>
      <c r="AI76" s="10" t="s">
        <v>109</v>
      </c>
      <c r="AJ76" s="10" t="s">
        <v>109</v>
      </c>
      <c r="AK76" s="10" t="s">
        <v>109</v>
      </c>
      <c r="AL76" s="10" t="s">
        <v>109</v>
      </c>
      <c r="AM76" s="10" t="s">
        <v>109</v>
      </c>
      <c r="AN76" s="10" t="s">
        <v>109</v>
      </c>
      <c r="AO76" s="10" t="s">
        <v>109</v>
      </c>
      <c r="AP76" s="10" t="s">
        <v>109</v>
      </c>
      <c r="AQ76" s="10" t="s">
        <v>109</v>
      </c>
      <c r="AR76" s="10" t="s">
        <v>109</v>
      </c>
      <c r="AS76" s="10" t="s">
        <v>109</v>
      </c>
      <c r="AT76" s="10" t="s">
        <v>109</v>
      </c>
      <c r="AU76" s="10" t="s">
        <v>109</v>
      </c>
      <c r="AV76" s="10">
        <v>8.3600999999999992</v>
      </c>
      <c r="AW76" s="10">
        <v>6.8599999999999994E-2</v>
      </c>
      <c r="AX76" s="10" t="s">
        <v>109</v>
      </c>
    </row>
    <row r="77" spans="1:50" x14ac:dyDescent="0.25">
      <c r="A77" s="9" t="s">
        <v>64</v>
      </c>
      <c r="B77" s="10" t="s">
        <v>109</v>
      </c>
      <c r="C77" s="10" t="s">
        <v>109</v>
      </c>
      <c r="D77" s="10">
        <v>1.0972999999999999</v>
      </c>
      <c r="E77" s="10">
        <v>4.0385</v>
      </c>
      <c r="F77" s="10">
        <v>10.643599999999999</v>
      </c>
      <c r="G77" s="10">
        <v>99.998199999999997</v>
      </c>
      <c r="H77" s="10">
        <v>0.26779999999999998</v>
      </c>
      <c r="I77" s="10" t="s">
        <v>109</v>
      </c>
      <c r="J77" s="10" t="s">
        <v>109</v>
      </c>
      <c r="K77" s="10" t="s">
        <v>109</v>
      </c>
      <c r="L77" s="10" t="s">
        <v>109</v>
      </c>
      <c r="M77" s="10" t="s">
        <v>109</v>
      </c>
      <c r="N77" s="10" t="s">
        <v>109</v>
      </c>
      <c r="O77" s="10" t="s">
        <v>109</v>
      </c>
      <c r="P77" s="10" t="s">
        <v>109</v>
      </c>
      <c r="Q77" s="10" t="s">
        <v>109</v>
      </c>
      <c r="R77" s="10" t="s">
        <v>109</v>
      </c>
      <c r="S77" s="10" t="s">
        <v>109</v>
      </c>
      <c r="T77" s="10" t="s">
        <v>109</v>
      </c>
      <c r="U77" s="10" t="s">
        <v>109</v>
      </c>
      <c r="V77" s="10" t="s">
        <v>109</v>
      </c>
      <c r="W77" s="10" t="s">
        <v>109</v>
      </c>
      <c r="X77" s="10" t="s">
        <v>109</v>
      </c>
      <c r="Y77" s="10" t="s">
        <v>109</v>
      </c>
      <c r="Z77" s="10" t="s">
        <v>109</v>
      </c>
      <c r="AA77" s="10" t="s">
        <v>109</v>
      </c>
      <c r="AB77" s="10" t="s">
        <v>109</v>
      </c>
      <c r="AC77" s="10" t="s">
        <v>109</v>
      </c>
      <c r="AD77" s="10" t="s">
        <v>109</v>
      </c>
      <c r="AE77" s="10" t="s">
        <v>109</v>
      </c>
      <c r="AF77" s="10">
        <v>6.6341999999999999</v>
      </c>
      <c r="AG77" s="10" t="s">
        <v>109</v>
      </c>
      <c r="AH77" s="10" t="s">
        <v>109</v>
      </c>
      <c r="AI77" s="10" t="s">
        <v>109</v>
      </c>
      <c r="AJ77" s="10" t="s">
        <v>109</v>
      </c>
      <c r="AK77" s="10" t="s">
        <v>109</v>
      </c>
      <c r="AL77" s="10" t="s">
        <v>109</v>
      </c>
      <c r="AM77" s="10" t="s">
        <v>109</v>
      </c>
      <c r="AN77" s="10" t="s">
        <v>109</v>
      </c>
      <c r="AO77" s="10" t="s">
        <v>109</v>
      </c>
      <c r="AP77" s="10" t="s">
        <v>109</v>
      </c>
      <c r="AQ77" s="10" t="s">
        <v>109</v>
      </c>
      <c r="AR77" s="10" t="s">
        <v>109</v>
      </c>
      <c r="AS77" s="10" t="s">
        <v>109</v>
      </c>
      <c r="AT77" s="10" t="s">
        <v>109</v>
      </c>
      <c r="AU77" s="10" t="s">
        <v>109</v>
      </c>
      <c r="AV77" s="10">
        <v>5.2453000000000003</v>
      </c>
      <c r="AW77" s="10" t="s">
        <v>109</v>
      </c>
      <c r="AX77" s="10" t="s">
        <v>109</v>
      </c>
    </row>
    <row r="78" spans="1:50" x14ac:dyDescent="0.25">
      <c r="A78" s="9" t="s">
        <v>65</v>
      </c>
      <c r="B78" s="10" t="s">
        <v>109</v>
      </c>
      <c r="C78" s="10" t="s">
        <v>109</v>
      </c>
      <c r="D78" s="10">
        <v>1.4565999999999999</v>
      </c>
      <c r="E78" s="10">
        <v>4.3853</v>
      </c>
      <c r="F78" s="10">
        <v>10.5237</v>
      </c>
      <c r="G78" s="10">
        <v>99.989199999999997</v>
      </c>
      <c r="H78" s="10">
        <v>0.76770000000000005</v>
      </c>
      <c r="I78" s="10">
        <v>0.19309999999999999</v>
      </c>
      <c r="J78" s="10">
        <v>6.4699999999999994E-2</v>
      </c>
      <c r="K78" s="10">
        <v>5.2999999999999999E-2</v>
      </c>
      <c r="L78" s="10" t="s">
        <v>109</v>
      </c>
      <c r="M78" s="10" t="s">
        <v>109</v>
      </c>
      <c r="N78" s="10" t="s">
        <v>109</v>
      </c>
      <c r="O78" s="10" t="s">
        <v>109</v>
      </c>
      <c r="P78" s="10" t="s">
        <v>109</v>
      </c>
      <c r="Q78" s="10">
        <v>2.9399999999999999E-2</v>
      </c>
      <c r="R78" s="10" t="s">
        <v>109</v>
      </c>
      <c r="S78" s="10" t="s">
        <v>109</v>
      </c>
      <c r="T78" s="10" t="s">
        <v>109</v>
      </c>
      <c r="U78" s="10" t="s">
        <v>109</v>
      </c>
      <c r="V78" s="10" t="s">
        <v>109</v>
      </c>
      <c r="W78" s="10" t="s">
        <v>109</v>
      </c>
      <c r="X78" s="10" t="s">
        <v>109</v>
      </c>
      <c r="Y78" s="10" t="s">
        <v>109</v>
      </c>
      <c r="Z78" s="10">
        <v>2.7300000000000001E-2</v>
      </c>
      <c r="AA78" s="10" t="s">
        <v>109</v>
      </c>
      <c r="AB78" s="10" t="s">
        <v>109</v>
      </c>
      <c r="AC78" s="10" t="s">
        <v>109</v>
      </c>
      <c r="AD78" s="10" t="s">
        <v>109</v>
      </c>
      <c r="AE78" s="10" t="s">
        <v>109</v>
      </c>
      <c r="AF78" s="10">
        <v>9.1646999999999998</v>
      </c>
      <c r="AG78" s="10">
        <v>9.2499999999999999E-2</v>
      </c>
      <c r="AH78" s="10" t="s">
        <v>109</v>
      </c>
      <c r="AI78" s="10">
        <v>2.2800000000000001E-2</v>
      </c>
      <c r="AJ78" s="10" t="s">
        <v>109</v>
      </c>
      <c r="AK78" s="10" t="s">
        <v>109</v>
      </c>
      <c r="AL78" s="10" t="s">
        <v>109</v>
      </c>
      <c r="AM78" s="10" t="s">
        <v>109</v>
      </c>
      <c r="AN78" s="10">
        <v>2.35E-2</v>
      </c>
      <c r="AO78" s="10" t="s">
        <v>109</v>
      </c>
      <c r="AP78" s="10" t="s">
        <v>109</v>
      </c>
      <c r="AQ78" s="10" t="s">
        <v>109</v>
      </c>
      <c r="AR78" s="10" t="s">
        <v>109</v>
      </c>
      <c r="AS78" s="10">
        <v>2.1600000000000001E-2</v>
      </c>
      <c r="AT78" s="10" t="s">
        <v>109</v>
      </c>
      <c r="AU78" s="10">
        <v>2.5399999999999999E-2</v>
      </c>
      <c r="AV78" s="10">
        <v>8.3981999999999992</v>
      </c>
      <c r="AW78" s="10">
        <v>9.3299999999999994E-2</v>
      </c>
      <c r="AX78" s="10" t="s">
        <v>109</v>
      </c>
    </row>
    <row r="79" spans="1:50" x14ac:dyDescent="0.25">
      <c r="A79" s="9" t="s">
        <v>66</v>
      </c>
      <c r="B79" s="10" t="s">
        <v>109</v>
      </c>
      <c r="C79" s="10" t="s">
        <v>109</v>
      </c>
      <c r="D79" s="10">
        <v>1.26</v>
      </c>
      <c r="E79" s="10">
        <v>4.0564</v>
      </c>
      <c r="F79" s="10">
        <v>9.6804000000000006</v>
      </c>
      <c r="G79" s="10">
        <v>100.0939</v>
      </c>
      <c r="H79" s="10">
        <v>0.83809999999999996</v>
      </c>
      <c r="I79" s="10" t="s">
        <v>109</v>
      </c>
      <c r="J79" s="10">
        <v>6.0699999999999997E-2</v>
      </c>
      <c r="K79" s="10" t="s">
        <v>109</v>
      </c>
      <c r="L79" s="10" t="s">
        <v>109</v>
      </c>
      <c r="M79" s="10" t="s">
        <v>109</v>
      </c>
      <c r="N79" s="10" t="s">
        <v>109</v>
      </c>
      <c r="O79" s="10" t="s">
        <v>109</v>
      </c>
      <c r="P79" s="10" t="s">
        <v>109</v>
      </c>
      <c r="Q79" s="10" t="s">
        <v>109</v>
      </c>
      <c r="R79" s="10" t="s">
        <v>109</v>
      </c>
      <c r="S79" s="10" t="s">
        <v>109</v>
      </c>
      <c r="T79" s="10" t="s">
        <v>109</v>
      </c>
      <c r="U79" s="10" t="s">
        <v>109</v>
      </c>
      <c r="V79" s="10" t="s">
        <v>109</v>
      </c>
      <c r="W79" s="10" t="s">
        <v>109</v>
      </c>
      <c r="X79" s="10" t="s">
        <v>109</v>
      </c>
      <c r="Y79" s="10" t="s">
        <v>109</v>
      </c>
      <c r="Z79" s="10" t="s">
        <v>109</v>
      </c>
      <c r="AA79" s="10" t="s">
        <v>109</v>
      </c>
      <c r="AB79" s="10" t="s">
        <v>109</v>
      </c>
      <c r="AC79" s="10" t="s">
        <v>109</v>
      </c>
      <c r="AD79" s="10" t="s">
        <v>109</v>
      </c>
      <c r="AE79" s="10" t="s">
        <v>109</v>
      </c>
      <c r="AF79" s="10">
        <v>8.6097000000000001</v>
      </c>
      <c r="AG79" s="10" t="s">
        <v>109</v>
      </c>
      <c r="AH79" s="10" t="s">
        <v>109</v>
      </c>
      <c r="AI79" s="10" t="s">
        <v>109</v>
      </c>
      <c r="AJ79" s="10" t="s">
        <v>109</v>
      </c>
      <c r="AK79" s="10" t="s">
        <v>109</v>
      </c>
      <c r="AL79" s="10" t="s">
        <v>109</v>
      </c>
      <c r="AM79" s="10" t="s">
        <v>109</v>
      </c>
      <c r="AN79" s="10" t="s">
        <v>109</v>
      </c>
      <c r="AO79" s="10" t="s">
        <v>109</v>
      </c>
      <c r="AP79" s="10" t="s">
        <v>109</v>
      </c>
      <c r="AQ79" s="10" t="s">
        <v>109</v>
      </c>
      <c r="AR79" s="10" t="s">
        <v>109</v>
      </c>
      <c r="AS79" s="10" t="s">
        <v>109</v>
      </c>
      <c r="AT79" s="10" t="s">
        <v>109</v>
      </c>
      <c r="AU79" s="10" t="s">
        <v>109</v>
      </c>
      <c r="AV79" s="10">
        <v>8.1318000000000001</v>
      </c>
      <c r="AW79" s="10" t="s">
        <v>109</v>
      </c>
      <c r="AX79" s="10" t="s">
        <v>109</v>
      </c>
    </row>
    <row r="80" spans="1:50" x14ac:dyDescent="0.25">
      <c r="A80" s="9" t="s">
        <v>67</v>
      </c>
      <c r="B80" s="10">
        <v>1.9699999999999999E-2</v>
      </c>
      <c r="C80" s="10">
        <v>1.9699999999999999E-2</v>
      </c>
      <c r="D80" s="10">
        <v>1.6291</v>
      </c>
      <c r="E80" s="10">
        <v>4.7428999999999997</v>
      </c>
      <c r="F80" s="10">
        <v>10.817600000000001</v>
      </c>
      <c r="G80" s="10">
        <v>99.938500000000005</v>
      </c>
      <c r="H80" s="10">
        <v>1.0868</v>
      </c>
      <c r="I80" s="10">
        <v>0.33879999999999999</v>
      </c>
      <c r="J80" s="10">
        <v>0.13320000000000001</v>
      </c>
      <c r="K80" s="10">
        <v>0.10340000000000001</v>
      </c>
      <c r="L80" s="10">
        <v>7.0400000000000004E-2</v>
      </c>
      <c r="M80" s="10">
        <v>3.8399999999999997E-2</v>
      </c>
      <c r="N80" s="10">
        <v>3.09E-2</v>
      </c>
      <c r="O80" s="10">
        <v>3.7699999999999997E-2</v>
      </c>
      <c r="P80" s="10">
        <v>3.7999999999999999E-2</v>
      </c>
      <c r="Q80" s="10">
        <v>2.3300000000000001E-2</v>
      </c>
      <c r="R80" s="10">
        <v>2.3900000000000001E-2</v>
      </c>
      <c r="S80" s="10">
        <v>2.4299999999999999E-2</v>
      </c>
      <c r="T80" s="10">
        <v>1.6500000000000001E-2</v>
      </c>
      <c r="U80" s="10">
        <v>1.5699999999999999E-2</v>
      </c>
      <c r="V80" s="10" t="s">
        <v>109</v>
      </c>
      <c r="W80" s="10">
        <v>1.2699999999999999E-2</v>
      </c>
      <c r="X80" s="10">
        <v>1.32E-2</v>
      </c>
      <c r="Y80" s="10">
        <v>1.01E-2</v>
      </c>
      <c r="Z80" s="10" t="s">
        <v>109</v>
      </c>
      <c r="AA80" s="10">
        <v>1.1900000000000001E-2</v>
      </c>
      <c r="AB80" s="10">
        <v>8.3999999999999995E-3</v>
      </c>
      <c r="AC80" s="10" t="s">
        <v>109</v>
      </c>
      <c r="AD80" s="10" t="s">
        <v>109</v>
      </c>
      <c r="AE80" s="10" t="s">
        <v>109</v>
      </c>
      <c r="AF80" s="10">
        <v>9.7914999999999992</v>
      </c>
      <c r="AG80" s="10">
        <v>0.1241</v>
      </c>
      <c r="AH80" s="10">
        <v>4.36E-2</v>
      </c>
      <c r="AI80" s="10">
        <v>2.06E-2</v>
      </c>
      <c r="AJ80" s="10">
        <v>1.43E-2</v>
      </c>
      <c r="AK80" s="10">
        <v>1.18E-2</v>
      </c>
      <c r="AL80" s="10">
        <v>1.1599999999999999E-2</v>
      </c>
      <c r="AM80" s="10" t="s">
        <v>109</v>
      </c>
      <c r="AN80" s="10" t="s">
        <v>109</v>
      </c>
      <c r="AO80" s="10">
        <v>1.11E-2</v>
      </c>
      <c r="AP80" s="10" t="s">
        <v>109</v>
      </c>
      <c r="AQ80" s="10" t="s">
        <v>109</v>
      </c>
      <c r="AR80" s="10" t="s">
        <v>109</v>
      </c>
      <c r="AS80" s="10" t="s">
        <v>109</v>
      </c>
      <c r="AT80" s="10">
        <v>4.0000000000000001E-3</v>
      </c>
      <c r="AU80" s="10" t="s">
        <v>109</v>
      </c>
      <c r="AV80" s="10">
        <v>9.0449999999999999</v>
      </c>
      <c r="AW80" s="10">
        <v>0.1166</v>
      </c>
      <c r="AX80" s="10">
        <v>2.0400000000000001E-2</v>
      </c>
    </row>
    <row r="81" spans="1:50" x14ac:dyDescent="0.25">
      <c r="A81" s="9" t="s">
        <v>68</v>
      </c>
      <c r="B81" s="10" t="s">
        <v>109</v>
      </c>
      <c r="C81" s="10" t="s">
        <v>109</v>
      </c>
      <c r="D81" s="10">
        <v>1.3045</v>
      </c>
      <c r="E81" s="10">
        <v>4.0932000000000004</v>
      </c>
      <c r="F81" s="10">
        <v>10.0318</v>
      </c>
      <c r="G81" s="10">
        <v>100.0561</v>
      </c>
      <c r="H81" s="10">
        <v>0.94099999999999995</v>
      </c>
      <c r="I81" s="10">
        <v>0.2271</v>
      </c>
      <c r="J81" s="10">
        <v>8.1199999999999994E-2</v>
      </c>
      <c r="K81" s="10">
        <v>4.3799999999999999E-2</v>
      </c>
      <c r="L81" s="10" t="s">
        <v>109</v>
      </c>
      <c r="M81" s="10" t="s">
        <v>109</v>
      </c>
      <c r="N81" s="10" t="s">
        <v>109</v>
      </c>
      <c r="O81" s="10" t="s">
        <v>109</v>
      </c>
      <c r="P81" s="10" t="s">
        <v>109</v>
      </c>
      <c r="Q81" s="10" t="s">
        <v>109</v>
      </c>
      <c r="R81" s="10" t="s">
        <v>109</v>
      </c>
      <c r="S81" s="10" t="s">
        <v>109</v>
      </c>
      <c r="T81" s="10" t="s">
        <v>109</v>
      </c>
      <c r="U81" s="10" t="s">
        <v>109</v>
      </c>
      <c r="V81" s="10" t="s">
        <v>109</v>
      </c>
      <c r="W81" s="10" t="s">
        <v>109</v>
      </c>
      <c r="X81" s="10" t="s">
        <v>109</v>
      </c>
      <c r="Y81" s="10" t="s">
        <v>109</v>
      </c>
      <c r="Z81" s="10" t="s">
        <v>109</v>
      </c>
      <c r="AA81" s="10" t="s">
        <v>109</v>
      </c>
      <c r="AB81" s="10" t="s">
        <v>109</v>
      </c>
      <c r="AC81" s="10" t="s">
        <v>109</v>
      </c>
      <c r="AD81" s="10" t="s">
        <v>109</v>
      </c>
      <c r="AE81" s="10" t="s">
        <v>109</v>
      </c>
      <c r="AF81" s="10">
        <v>8.8206000000000007</v>
      </c>
      <c r="AG81" s="10">
        <v>0.106</v>
      </c>
      <c r="AH81" s="10" t="s">
        <v>109</v>
      </c>
      <c r="AI81" s="10" t="s">
        <v>109</v>
      </c>
      <c r="AJ81" s="10" t="s">
        <v>109</v>
      </c>
      <c r="AK81" s="10" t="s">
        <v>109</v>
      </c>
      <c r="AL81" s="10" t="s">
        <v>109</v>
      </c>
      <c r="AM81" s="10" t="s">
        <v>109</v>
      </c>
      <c r="AN81" s="10" t="s">
        <v>109</v>
      </c>
      <c r="AO81" s="10" t="s">
        <v>109</v>
      </c>
      <c r="AP81" s="10" t="s">
        <v>109</v>
      </c>
      <c r="AQ81" s="10" t="s">
        <v>109</v>
      </c>
      <c r="AR81" s="10" t="s">
        <v>109</v>
      </c>
      <c r="AS81" s="10" t="s">
        <v>109</v>
      </c>
      <c r="AT81" s="10" t="s">
        <v>109</v>
      </c>
      <c r="AU81" s="10" t="s">
        <v>109</v>
      </c>
      <c r="AV81" s="10">
        <v>8.1392000000000007</v>
      </c>
      <c r="AW81" s="10">
        <v>0.1007</v>
      </c>
      <c r="AX81" s="10" t="s">
        <v>109</v>
      </c>
    </row>
    <row r="82" spans="1:50" x14ac:dyDescent="0.25">
      <c r="A82" s="9" t="s">
        <v>136</v>
      </c>
      <c r="B82" s="10">
        <v>20</v>
      </c>
      <c r="C82" s="10">
        <v>20</v>
      </c>
      <c r="D82" s="10">
        <v>20</v>
      </c>
      <c r="E82" s="10">
        <v>20</v>
      </c>
      <c r="F82" s="10">
        <v>20</v>
      </c>
      <c r="G82" s="10" t="s">
        <v>109</v>
      </c>
      <c r="H82" s="10">
        <v>20</v>
      </c>
      <c r="I82" s="10">
        <v>20</v>
      </c>
      <c r="J82" s="10">
        <v>20</v>
      </c>
      <c r="K82" s="10">
        <v>20</v>
      </c>
      <c r="L82" s="10">
        <v>20</v>
      </c>
      <c r="M82" s="10">
        <v>20</v>
      </c>
      <c r="N82" s="10">
        <v>20</v>
      </c>
      <c r="O82" s="10">
        <v>20</v>
      </c>
      <c r="P82" s="10">
        <v>20</v>
      </c>
      <c r="Q82" s="10">
        <v>20</v>
      </c>
      <c r="R82" s="10">
        <v>20</v>
      </c>
      <c r="S82" s="10">
        <v>20</v>
      </c>
      <c r="T82" s="10">
        <v>20</v>
      </c>
      <c r="U82" s="10">
        <v>20</v>
      </c>
      <c r="V82" s="10">
        <v>20</v>
      </c>
      <c r="W82" s="10">
        <v>20</v>
      </c>
      <c r="X82" s="10">
        <v>20</v>
      </c>
      <c r="Y82" s="10">
        <v>20</v>
      </c>
      <c r="Z82" s="10">
        <v>20</v>
      </c>
      <c r="AA82" s="10">
        <v>20</v>
      </c>
      <c r="AB82" s="10">
        <v>20</v>
      </c>
      <c r="AC82" s="10">
        <v>20</v>
      </c>
      <c r="AD82" s="10">
        <v>20</v>
      </c>
      <c r="AE82" s="10">
        <v>20</v>
      </c>
      <c r="AF82" s="10">
        <v>20</v>
      </c>
      <c r="AG82" s="10">
        <v>20</v>
      </c>
      <c r="AH82" s="10">
        <v>20</v>
      </c>
      <c r="AI82" s="10">
        <v>20</v>
      </c>
      <c r="AJ82" s="10">
        <v>20</v>
      </c>
      <c r="AK82" s="10">
        <v>20</v>
      </c>
      <c r="AL82" s="10">
        <v>20</v>
      </c>
      <c r="AM82" s="10">
        <v>20</v>
      </c>
      <c r="AN82" s="10">
        <v>20</v>
      </c>
      <c r="AO82" s="10">
        <v>20</v>
      </c>
      <c r="AP82" s="10">
        <v>20</v>
      </c>
      <c r="AQ82" s="10">
        <v>20</v>
      </c>
      <c r="AR82" s="10">
        <v>20</v>
      </c>
      <c r="AS82" s="10">
        <v>20</v>
      </c>
      <c r="AT82" s="10">
        <v>20</v>
      </c>
      <c r="AU82" s="10">
        <v>20</v>
      </c>
      <c r="AV82" s="10">
        <v>20</v>
      </c>
      <c r="AW82" s="10">
        <v>20</v>
      </c>
      <c r="AX82" s="10">
        <v>20</v>
      </c>
    </row>
    <row r="83" spans="1:50" x14ac:dyDescent="0.25">
      <c r="A83" s="9" t="s">
        <v>69</v>
      </c>
      <c r="B83" s="10" t="s">
        <v>109</v>
      </c>
      <c r="C83" s="10" t="s">
        <v>109</v>
      </c>
      <c r="D83" s="10">
        <v>1.7062999999999999</v>
      </c>
      <c r="E83" s="10">
        <v>4.9913999999999996</v>
      </c>
      <c r="F83" s="10">
        <v>11.132899999999999</v>
      </c>
      <c r="G83" s="10">
        <v>99.893000000000001</v>
      </c>
      <c r="H83" s="10">
        <v>1.1460999999999999</v>
      </c>
      <c r="I83" s="10" t="s">
        <v>109</v>
      </c>
      <c r="J83" s="10" t="s">
        <v>109</v>
      </c>
      <c r="K83" s="10" t="s">
        <v>109</v>
      </c>
      <c r="L83" s="10" t="s">
        <v>109</v>
      </c>
      <c r="M83" s="10" t="s">
        <v>109</v>
      </c>
      <c r="N83" s="10" t="s">
        <v>109</v>
      </c>
      <c r="O83" s="10" t="s">
        <v>109</v>
      </c>
      <c r="P83" s="10" t="s">
        <v>109</v>
      </c>
      <c r="Q83" s="10" t="s">
        <v>109</v>
      </c>
      <c r="R83" s="10" t="s">
        <v>109</v>
      </c>
      <c r="S83" s="10" t="s">
        <v>109</v>
      </c>
      <c r="T83" s="10" t="s">
        <v>109</v>
      </c>
      <c r="U83" s="10" t="s">
        <v>109</v>
      </c>
      <c r="V83" s="10" t="s">
        <v>109</v>
      </c>
      <c r="W83" s="10" t="s">
        <v>109</v>
      </c>
      <c r="X83" s="10" t="s">
        <v>109</v>
      </c>
      <c r="Y83" s="10" t="s">
        <v>109</v>
      </c>
      <c r="Z83" s="10" t="s">
        <v>109</v>
      </c>
      <c r="AA83" s="10" t="s">
        <v>109</v>
      </c>
      <c r="AB83" s="10" t="s">
        <v>109</v>
      </c>
      <c r="AC83" s="10" t="s">
        <v>109</v>
      </c>
      <c r="AD83" s="10" t="s">
        <v>109</v>
      </c>
      <c r="AE83" s="10" t="s">
        <v>109</v>
      </c>
      <c r="AF83" s="10">
        <v>10.1387</v>
      </c>
      <c r="AG83" s="10" t="s">
        <v>109</v>
      </c>
      <c r="AH83" s="10" t="s">
        <v>109</v>
      </c>
      <c r="AI83" s="10" t="s">
        <v>109</v>
      </c>
      <c r="AJ83" s="10" t="s">
        <v>109</v>
      </c>
      <c r="AK83" s="10" t="s">
        <v>109</v>
      </c>
      <c r="AL83" s="10" t="s">
        <v>109</v>
      </c>
      <c r="AM83" s="10" t="s">
        <v>109</v>
      </c>
      <c r="AN83" s="10" t="s">
        <v>109</v>
      </c>
      <c r="AO83" s="10" t="s">
        <v>109</v>
      </c>
      <c r="AP83" s="10" t="s">
        <v>109</v>
      </c>
      <c r="AQ83" s="10" t="s">
        <v>109</v>
      </c>
      <c r="AR83" s="10" t="s">
        <v>109</v>
      </c>
      <c r="AS83" s="10" t="s">
        <v>109</v>
      </c>
      <c r="AT83" s="10" t="s">
        <v>109</v>
      </c>
      <c r="AU83" s="10" t="s">
        <v>109</v>
      </c>
      <c r="AV83" s="10">
        <v>9.4731000000000005</v>
      </c>
      <c r="AW83" s="10" t="s">
        <v>109</v>
      </c>
      <c r="AX83" s="10" t="s">
        <v>109</v>
      </c>
    </row>
    <row r="84" spans="1:50" x14ac:dyDescent="0.25">
      <c r="A84" s="9" t="s">
        <v>71</v>
      </c>
      <c r="B84" s="10">
        <v>2.4299999999999999E-2</v>
      </c>
      <c r="C84" s="10">
        <v>2.5999999999999999E-2</v>
      </c>
      <c r="D84" s="10">
        <v>1.4007000000000001</v>
      </c>
      <c r="E84" s="10">
        <v>4.2868000000000004</v>
      </c>
      <c r="F84" s="10">
        <v>10.494300000000001</v>
      </c>
      <c r="G84" s="10">
        <v>99.997799999999998</v>
      </c>
      <c r="H84" s="10">
        <v>1.2576000000000001</v>
      </c>
      <c r="I84" s="10">
        <v>0.41739999999999999</v>
      </c>
      <c r="J84" s="10">
        <v>0.1489</v>
      </c>
      <c r="K84" s="10">
        <v>9.6100000000000005E-2</v>
      </c>
      <c r="L84" s="10">
        <v>5.6099999999999997E-2</v>
      </c>
      <c r="M84" s="10">
        <v>4.2500000000000003E-2</v>
      </c>
      <c r="N84" s="10">
        <v>3.3300000000000003E-2</v>
      </c>
      <c r="O84" s="10">
        <v>4.7199999999999999E-2</v>
      </c>
      <c r="P84" s="10">
        <v>3.8399999999999997E-2</v>
      </c>
      <c r="Q84" s="10">
        <v>3.32E-2</v>
      </c>
      <c r="R84" s="10">
        <v>2.3699999999999999E-2</v>
      </c>
      <c r="S84" s="10">
        <v>2.06E-2</v>
      </c>
      <c r="T84" s="10" t="s">
        <v>109</v>
      </c>
      <c r="U84" s="10" t="s">
        <v>109</v>
      </c>
      <c r="V84" s="10" t="s">
        <v>109</v>
      </c>
      <c r="W84" s="10" t="s">
        <v>109</v>
      </c>
      <c r="X84" s="10">
        <v>1.17E-2</v>
      </c>
      <c r="Y84" s="10" t="s">
        <v>109</v>
      </c>
      <c r="Z84" s="10" t="s">
        <v>109</v>
      </c>
      <c r="AA84" s="10" t="s">
        <v>109</v>
      </c>
      <c r="AB84" s="10" t="s">
        <v>109</v>
      </c>
      <c r="AC84" s="10" t="s">
        <v>109</v>
      </c>
      <c r="AD84" s="10" t="s">
        <v>109</v>
      </c>
      <c r="AE84" s="10" t="s">
        <v>109</v>
      </c>
      <c r="AF84" s="10">
        <v>9.0489999999999995</v>
      </c>
      <c r="AG84" s="10">
        <v>0.1285</v>
      </c>
      <c r="AH84" s="10">
        <v>3.9E-2</v>
      </c>
      <c r="AI84" s="10">
        <v>2.5100000000000001E-2</v>
      </c>
      <c r="AJ84" s="10" t="s">
        <v>109</v>
      </c>
      <c r="AK84" s="10" t="s">
        <v>109</v>
      </c>
      <c r="AL84" s="10" t="s">
        <v>109</v>
      </c>
      <c r="AM84" s="10" t="s">
        <v>109</v>
      </c>
      <c r="AN84" s="10" t="s">
        <v>109</v>
      </c>
      <c r="AO84" s="10" t="s">
        <v>109</v>
      </c>
      <c r="AP84" s="10" t="s">
        <v>109</v>
      </c>
      <c r="AQ84" s="10" t="s">
        <v>109</v>
      </c>
      <c r="AR84" s="10" t="s">
        <v>109</v>
      </c>
      <c r="AS84" s="10" t="s">
        <v>109</v>
      </c>
      <c r="AT84" s="10" t="s">
        <v>109</v>
      </c>
      <c r="AU84" s="10" t="s">
        <v>109</v>
      </c>
      <c r="AV84" s="10">
        <v>8.3377999999999997</v>
      </c>
      <c r="AW84" s="10">
        <v>0.13200000000000001</v>
      </c>
      <c r="AX84" s="10">
        <v>2.87E-2</v>
      </c>
    </row>
    <row r="85" spans="1:50" x14ac:dyDescent="0.25">
      <c r="A85" s="9" t="s">
        <v>70</v>
      </c>
      <c r="B85" s="10" t="s">
        <v>109</v>
      </c>
      <c r="C85" s="10">
        <v>1.9300000000000001E-2</v>
      </c>
      <c r="D85" s="10">
        <v>1.6548</v>
      </c>
      <c r="E85" s="10">
        <v>4.7474999999999996</v>
      </c>
      <c r="F85" s="10">
        <v>10.874499999999999</v>
      </c>
      <c r="G85" s="10">
        <v>99.932100000000005</v>
      </c>
      <c r="H85" s="10">
        <v>0.90390000000000004</v>
      </c>
      <c r="I85" s="10">
        <v>0.24199999999999999</v>
      </c>
      <c r="J85" s="10">
        <v>9.3799999999999994E-2</v>
      </c>
      <c r="K85" s="10">
        <v>6.4500000000000002E-2</v>
      </c>
      <c r="L85" s="10">
        <v>5.0799999999999998E-2</v>
      </c>
      <c r="M85" s="10">
        <v>3.2899999999999999E-2</v>
      </c>
      <c r="N85" s="10">
        <v>2.3599999999999999E-2</v>
      </c>
      <c r="O85" s="10">
        <v>3.49E-2</v>
      </c>
      <c r="P85" s="10">
        <v>2.69E-2</v>
      </c>
      <c r="Q85" s="10">
        <v>2.7400000000000001E-2</v>
      </c>
      <c r="R85" s="10">
        <v>2.81E-2</v>
      </c>
      <c r="S85" s="10">
        <v>1.8700000000000001E-2</v>
      </c>
      <c r="T85" s="10">
        <v>1.47E-2</v>
      </c>
      <c r="U85" s="10">
        <v>1.6799999999999999E-2</v>
      </c>
      <c r="V85" s="10">
        <v>1.7600000000000001E-2</v>
      </c>
      <c r="W85" s="10">
        <v>1.2699999999999999E-2</v>
      </c>
      <c r="X85" s="10">
        <v>1.3100000000000001E-2</v>
      </c>
      <c r="Y85" s="10">
        <v>1.4200000000000001E-2</v>
      </c>
      <c r="Z85" s="10" t="s">
        <v>109</v>
      </c>
      <c r="AA85" s="10">
        <v>1.3100000000000001E-2</v>
      </c>
      <c r="AB85" s="10">
        <v>1.15E-2</v>
      </c>
      <c r="AC85" s="10">
        <v>1.32E-2</v>
      </c>
      <c r="AD85" s="10">
        <v>1.09E-2</v>
      </c>
      <c r="AE85" s="10" t="s">
        <v>109</v>
      </c>
      <c r="AF85" s="10">
        <v>9.9908999999999999</v>
      </c>
      <c r="AG85" s="10">
        <v>0.1221</v>
      </c>
      <c r="AH85" s="10">
        <v>3.8600000000000002E-2</v>
      </c>
      <c r="AI85" s="10">
        <v>1.89E-2</v>
      </c>
      <c r="AJ85" s="10">
        <v>1.83E-2</v>
      </c>
      <c r="AK85" s="10">
        <v>1.4E-2</v>
      </c>
      <c r="AL85" s="10">
        <v>1.24E-2</v>
      </c>
      <c r="AM85" s="10">
        <v>1.26E-2</v>
      </c>
      <c r="AN85" s="10" t="s">
        <v>109</v>
      </c>
      <c r="AO85" s="10">
        <v>1.23E-2</v>
      </c>
      <c r="AP85" s="10" t="s">
        <v>109</v>
      </c>
      <c r="AQ85" s="10" t="s">
        <v>109</v>
      </c>
      <c r="AR85" s="10" t="s">
        <v>109</v>
      </c>
      <c r="AS85" s="10" t="s">
        <v>109</v>
      </c>
      <c r="AT85" s="10">
        <v>8.8000000000000005E-3</v>
      </c>
      <c r="AU85" s="10" t="s">
        <v>109</v>
      </c>
      <c r="AV85" s="10">
        <v>9.3084000000000007</v>
      </c>
      <c r="AW85" s="10">
        <v>0.1162</v>
      </c>
      <c r="AX85" s="10">
        <v>2.1100000000000001E-2</v>
      </c>
    </row>
    <row r="86" spans="1:50" x14ac:dyDescent="0.25">
      <c r="A86" s="9" t="s">
        <v>72</v>
      </c>
      <c r="B86" s="10" t="s">
        <v>109</v>
      </c>
      <c r="C86" s="10" t="s">
        <v>109</v>
      </c>
      <c r="D86" s="10">
        <v>1.3767</v>
      </c>
      <c r="E86" s="10">
        <v>4.3887999999999998</v>
      </c>
      <c r="F86" s="10">
        <v>10.434900000000001</v>
      </c>
      <c r="G86" s="10">
        <v>99.998500000000007</v>
      </c>
      <c r="H86" s="10">
        <v>0.34200000000000003</v>
      </c>
      <c r="I86" s="10" t="s">
        <v>109</v>
      </c>
      <c r="J86" s="10" t="s">
        <v>109</v>
      </c>
      <c r="K86" s="10" t="s">
        <v>109</v>
      </c>
      <c r="L86" s="10" t="s">
        <v>109</v>
      </c>
      <c r="M86" s="10" t="s">
        <v>109</v>
      </c>
      <c r="N86" s="10" t="s">
        <v>109</v>
      </c>
      <c r="O86" s="10" t="s">
        <v>109</v>
      </c>
      <c r="P86" s="10" t="s">
        <v>109</v>
      </c>
      <c r="Q86" s="10" t="s">
        <v>109</v>
      </c>
      <c r="R86" s="10" t="s">
        <v>109</v>
      </c>
      <c r="S86" s="10" t="s">
        <v>109</v>
      </c>
      <c r="T86" s="10" t="s">
        <v>109</v>
      </c>
      <c r="U86" s="10" t="s">
        <v>109</v>
      </c>
      <c r="V86" s="10" t="s">
        <v>109</v>
      </c>
      <c r="W86" s="10" t="s">
        <v>109</v>
      </c>
      <c r="X86" s="10" t="s">
        <v>109</v>
      </c>
      <c r="Y86" s="10" t="s">
        <v>109</v>
      </c>
      <c r="Z86" s="10" t="s">
        <v>109</v>
      </c>
      <c r="AA86" s="10" t="s">
        <v>109</v>
      </c>
      <c r="AB86" s="10" t="s">
        <v>109</v>
      </c>
      <c r="AC86" s="10" t="s">
        <v>109</v>
      </c>
      <c r="AD86" s="10" t="s">
        <v>109</v>
      </c>
      <c r="AE86" s="10" t="s">
        <v>109</v>
      </c>
      <c r="AF86" s="10">
        <v>9.2504000000000008</v>
      </c>
      <c r="AG86" s="10" t="s">
        <v>109</v>
      </c>
      <c r="AH86" s="10" t="s">
        <v>109</v>
      </c>
      <c r="AI86" s="10" t="s">
        <v>109</v>
      </c>
      <c r="AJ86" s="10" t="s">
        <v>109</v>
      </c>
      <c r="AK86" s="10" t="s">
        <v>109</v>
      </c>
      <c r="AL86" s="10" t="s">
        <v>109</v>
      </c>
      <c r="AM86" s="10" t="s">
        <v>109</v>
      </c>
      <c r="AN86" s="10" t="s">
        <v>109</v>
      </c>
      <c r="AO86" s="10" t="s">
        <v>109</v>
      </c>
      <c r="AP86" s="10" t="s">
        <v>109</v>
      </c>
      <c r="AQ86" s="10" t="s">
        <v>109</v>
      </c>
      <c r="AR86" s="10" t="s">
        <v>109</v>
      </c>
      <c r="AS86" s="10" t="s">
        <v>109</v>
      </c>
      <c r="AT86" s="10" t="s">
        <v>109</v>
      </c>
      <c r="AU86" s="10" t="s">
        <v>109</v>
      </c>
      <c r="AV86" s="10">
        <v>8.3922000000000008</v>
      </c>
      <c r="AW86" s="10" t="s">
        <v>109</v>
      </c>
      <c r="AX86" s="10" t="s">
        <v>109</v>
      </c>
    </row>
    <row r="87" spans="1:50" x14ac:dyDescent="0.25">
      <c r="A87" s="9" t="s">
        <v>73</v>
      </c>
      <c r="B87" s="10" t="s">
        <v>109</v>
      </c>
      <c r="C87" s="10" t="s">
        <v>109</v>
      </c>
      <c r="D87" s="10">
        <v>1.4162999999999999</v>
      </c>
      <c r="E87" s="10">
        <v>4.399</v>
      </c>
      <c r="F87" s="10">
        <v>10.429500000000001</v>
      </c>
      <c r="G87" s="10">
        <v>99.998199999999997</v>
      </c>
      <c r="H87" s="10" t="s">
        <v>109</v>
      </c>
      <c r="I87" s="10" t="s">
        <v>109</v>
      </c>
      <c r="J87" s="10" t="s">
        <v>109</v>
      </c>
      <c r="K87" s="10" t="s">
        <v>109</v>
      </c>
      <c r="L87" s="10" t="s">
        <v>109</v>
      </c>
      <c r="M87" s="10" t="s">
        <v>109</v>
      </c>
      <c r="N87" s="10" t="s">
        <v>109</v>
      </c>
      <c r="O87" s="10" t="s">
        <v>109</v>
      </c>
      <c r="P87" s="10" t="s">
        <v>109</v>
      </c>
      <c r="Q87" s="10" t="s">
        <v>109</v>
      </c>
      <c r="R87" s="10" t="s">
        <v>109</v>
      </c>
      <c r="S87" s="10" t="s">
        <v>109</v>
      </c>
      <c r="T87" s="10" t="s">
        <v>109</v>
      </c>
      <c r="U87" s="10" t="s">
        <v>109</v>
      </c>
      <c r="V87" s="10" t="s">
        <v>109</v>
      </c>
      <c r="W87" s="10" t="s">
        <v>109</v>
      </c>
      <c r="X87" s="10" t="s">
        <v>109</v>
      </c>
      <c r="Y87" s="10" t="s">
        <v>109</v>
      </c>
      <c r="Z87" s="10" t="s">
        <v>109</v>
      </c>
      <c r="AA87" s="10" t="s">
        <v>109</v>
      </c>
      <c r="AB87" s="10" t="s">
        <v>109</v>
      </c>
      <c r="AC87" s="10" t="s">
        <v>109</v>
      </c>
      <c r="AD87" s="10" t="s">
        <v>109</v>
      </c>
      <c r="AE87" s="10" t="s">
        <v>109</v>
      </c>
      <c r="AF87" s="10">
        <v>9.6243999999999996</v>
      </c>
      <c r="AG87" s="10" t="s">
        <v>109</v>
      </c>
      <c r="AH87" s="10" t="s">
        <v>109</v>
      </c>
      <c r="AI87" s="10" t="s">
        <v>109</v>
      </c>
      <c r="AJ87" s="10" t="s">
        <v>109</v>
      </c>
      <c r="AK87" s="10" t="s">
        <v>109</v>
      </c>
      <c r="AL87" s="10" t="s">
        <v>109</v>
      </c>
      <c r="AM87" s="10" t="s">
        <v>109</v>
      </c>
      <c r="AN87" s="10" t="s">
        <v>109</v>
      </c>
      <c r="AO87" s="10" t="s">
        <v>109</v>
      </c>
      <c r="AP87" s="10" t="s">
        <v>109</v>
      </c>
      <c r="AQ87" s="10" t="s">
        <v>109</v>
      </c>
      <c r="AR87" s="10" t="s">
        <v>109</v>
      </c>
      <c r="AS87" s="10" t="s">
        <v>109</v>
      </c>
      <c r="AT87" s="10" t="s">
        <v>109</v>
      </c>
      <c r="AU87" s="10" t="s">
        <v>109</v>
      </c>
      <c r="AV87" s="10">
        <v>9.0137</v>
      </c>
      <c r="AW87" s="10" t="s">
        <v>109</v>
      </c>
      <c r="AX87" s="10" t="s">
        <v>109</v>
      </c>
    </row>
    <row r="88" spans="1:50" x14ac:dyDescent="0.25">
      <c r="A88" s="9" t="s">
        <v>74</v>
      </c>
      <c r="B88" s="10" t="s">
        <v>109</v>
      </c>
      <c r="C88" s="10" t="s">
        <v>109</v>
      </c>
      <c r="D88" s="10">
        <v>1.7618</v>
      </c>
      <c r="E88" s="10">
        <v>4.7464000000000004</v>
      </c>
      <c r="F88" s="10">
        <v>10.179399999999999</v>
      </c>
      <c r="G88" s="10">
        <v>99.999300000000005</v>
      </c>
      <c r="H88" s="10">
        <v>1.1182000000000001</v>
      </c>
      <c r="I88" s="10" t="s">
        <v>109</v>
      </c>
      <c r="J88" s="10" t="s">
        <v>109</v>
      </c>
      <c r="K88" s="10" t="s">
        <v>109</v>
      </c>
      <c r="L88" s="10" t="s">
        <v>109</v>
      </c>
      <c r="M88" s="10" t="s">
        <v>109</v>
      </c>
      <c r="N88" s="10" t="s">
        <v>109</v>
      </c>
      <c r="O88" s="10" t="s">
        <v>109</v>
      </c>
      <c r="P88" s="10" t="s">
        <v>109</v>
      </c>
      <c r="Q88" s="10" t="s">
        <v>109</v>
      </c>
      <c r="R88" s="10" t="s">
        <v>109</v>
      </c>
      <c r="S88" s="10" t="s">
        <v>109</v>
      </c>
      <c r="T88" s="10" t="s">
        <v>109</v>
      </c>
      <c r="U88" s="10" t="s">
        <v>109</v>
      </c>
      <c r="V88" s="10" t="s">
        <v>109</v>
      </c>
      <c r="W88" s="10" t="s">
        <v>109</v>
      </c>
      <c r="X88" s="10" t="s">
        <v>109</v>
      </c>
      <c r="Y88" s="10" t="s">
        <v>109</v>
      </c>
      <c r="Z88" s="10" t="s">
        <v>109</v>
      </c>
      <c r="AA88" s="10" t="s">
        <v>109</v>
      </c>
      <c r="AB88" s="10" t="s">
        <v>109</v>
      </c>
      <c r="AC88" s="10" t="s">
        <v>109</v>
      </c>
      <c r="AD88" s="10" t="s">
        <v>109</v>
      </c>
      <c r="AE88" s="10" t="s">
        <v>109</v>
      </c>
      <c r="AF88" s="10">
        <v>10.1541</v>
      </c>
      <c r="AG88" s="10" t="s">
        <v>109</v>
      </c>
      <c r="AH88" s="10" t="s">
        <v>109</v>
      </c>
      <c r="AI88" s="10" t="s">
        <v>109</v>
      </c>
      <c r="AJ88" s="10" t="s">
        <v>109</v>
      </c>
      <c r="AK88" s="10" t="s">
        <v>109</v>
      </c>
      <c r="AL88" s="10" t="s">
        <v>109</v>
      </c>
      <c r="AM88" s="10" t="s">
        <v>109</v>
      </c>
      <c r="AN88" s="10" t="s">
        <v>109</v>
      </c>
      <c r="AO88" s="10" t="s">
        <v>109</v>
      </c>
      <c r="AP88" s="10" t="s">
        <v>109</v>
      </c>
      <c r="AQ88" s="10" t="s">
        <v>109</v>
      </c>
      <c r="AR88" s="10" t="s">
        <v>109</v>
      </c>
      <c r="AS88" s="10" t="s">
        <v>109</v>
      </c>
      <c r="AT88" s="10" t="s">
        <v>109</v>
      </c>
      <c r="AU88" s="10" t="s">
        <v>109</v>
      </c>
      <c r="AV88" s="10">
        <v>9.3237000000000005</v>
      </c>
      <c r="AW88" s="10" t="s">
        <v>109</v>
      </c>
      <c r="AX88" s="10" t="s">
        <v>109</v>
      </c>
    </row>
    <row r="89" spans="1:50" x14ac:dyDescent="0.25">
      <c r="A89" s="9" t="s">
        <v>75</v>
      </c>
      <c r="B89" s="10" t="s">
        <v>109</v>
      </c>
      <c r="C89" s="10" t="s">
        <v>109</v>
      </c>
      <c r="D89" s="10">
        <v>1.5082</v>
      </c>
      <c r="E89" s="10">
        <v>4.2922000000000002</v>
      </c>
      <c r="F89" s="10">
        <v>10.091699999999999</v>
      </c>
      <c r="G89" s="10">
        <v>100.0361</v>
      </c>
      <c r="H89" s="10">
        <v>1.4608000000000001</v>
      </c>
      <c r="I89" s="10">
        <v>0.46899999999999997</v>
      </c>
      <c r="J89" s="10">
        <v>0.189</v>
      </c>
      <c r="K89" s="10">
        <v>0.14130000000000001</v>
      </c>
      <c r="L89" s="10">
        <v>9.3700000000000006E-2</v>
      </c>
      <c r="M89" s="10">
        <v>5.3600000000000002E-2</v>
      </c>
      <c r="N89" s="10">
        <v>4.2700000000000002E-2</v>
      </c>
      <c r="O89" s="10">
        <v>5.2400000000000002E-2</v>
      </c>
      <c r="P89" s="10">
        <v>5.9299999999999999E-2</v>
      </c>
      <c r="Q89" s="10">
        <v>4.1799999999999997E-2</v>
      </c>
      <c r="R89" s="10">
        <v>3.5099999999999999E-2</v>
      </c>
      <c r="S89" s="10">
        <v>3.7900000000000003E-2</v>
      </c>
      <c r="T89" s="10" t="s">
        <v>109</v>
      </c>
      <c r="U89" s="10">
        <v>2.18E-2</v>
      </c>
      <c r="V89" s="10">
        <v>1.7299999999999999E-2</v>
      </c>
      <c r="W89" s="10">
        <v>2.12E-2</v>
      </c>
      <c r="X89" s="10">
        <v>1.89E-2</v>
      </c>
      <c r="Y89" s="10">
        <v>2.1299999999999999E-2</v>
      </c>
      <c r="Z89" s="10">
        <v>1.54E-2</v>
      </c>
      <c r="AA89" s="10" t="s">
        <v>109</v>
      </c>
      <c r="AB89" s="10" t="s">
        <v>109</v>
      </c>
      <c r="AC89" s="10">
        <v>1.49E-2</v>
      </c>
      <c r="AD89" s="10" t="s">
        <v>109</v>
      </c>
      <c r="AE89" s="10">
        <v>1.15E-2</v>
      </c>
      <c r="AF89" s="10">
        <v>8.7256999999999998</v>
      </c>
      <c r="AG89" s="10">
        <v>0.1706</v>
      </c>
      <c r="AH89" s="10">
        <v>5.5E-2</v>
      </c>
      <c r="AI89" s="10">
        <v>3.0700000000000002E-2</v>
      </c>
      <c r="AJ89" s="10" t="s">
        <v>109</v>
      </c>
      <c r="AK89" s="10">
        <v>1.77E-2</v>
      </c>
      <c r="AL89" s="10" t="s">
        <v>109</v>
      </c>
      <c r="AM89" s="10" t="s">
        <v>109</v>
      </c>
      <c r="AN89" s="10">
        <v>1.09E-2</v>
      </c>
      <c r="AO89" s="10">
        <v>1.06E-2</v>
      </c>
      <c r="AP89" s="10">
        <v>1.15E-2</v>
      </c>
      <c r="AQ89" s="10">
        <v>1.2999999999999999E-2</v>
      </c>
      <c r="AR89" s="10" t="s">
        <v>109</v>
      </c>
      <c r="AS89" s="10">
        <v>1.03E-2</v>
      </c>
      <c r="AT89" s="10">
        <v>8.2000000000000007E-3</v>
      </c>
      <c r="AU89" s="10" t="s">
        <v>109</v>
      </c>
      <c r="AV89" s="10">
        <v>8.1210000000000004</v>
      </c>
      <c r="AW89" s="10">
        <v>0.16350000000000001</v>
      </c>
      <c r="AX89" s="10">
        <v>3.0700000000000002E-2</v>
      </c>
    </row>
    <row r="90" spans="1:50" x14ac:dyDescent="0.25">
      <c r="A90" s="9" t="s">
        <v>76</v>
      </c>
      <c r="B90" s="10">
        <v>1.83E-2</v>
      </c>
      <c r="C90" s="10">
        <v>1.52E-2</v>
      </c>
      <c r="D90" s="10">
        <v>1.2063999999999999</v>
      </c>
      <c r="E90" s="10">
        <v>3.6187999999999998</v>
      </c>
      <c r="F90" s="10">
        <v>8.5373000000000001</v>
      </c>
      <c r="G90" s="10">
        <v>100.2312</v>
      </c>
      <c r="H90" s="10">
        <v>1.175</v>
      </c>
      <c r="I90" s="10">
        <v>0.3352</v>
      </c>
      <c r="J90" s="10">
        <v>0.13</v>
      </c>
      <c r="K90" s="10">
        <v>7.4399999999999994E-2</v>
      </c>
      <c r="L90" s="10">
        <v>4.2599999999999999E-2</v>
      </c>
      <c r="M90" s="10">
        <v>3.5299999999999998E-2</v>
      </c>
      <c r="N90" s="10">
        <v>2.23E-2</v>
      </c>
      <c r="O90" s="10">
        <v>2.81E-2</v>
      </c>
      <c r="P90" s="10">
        <v>2.1299999999999999E-2</v>
      </c>
      <c r="Q90" s="10" t="s">
        <v>109</v>
      </c>
      <c r="R90" s="10">
        <v>1.46E-2</v>
      </c>
      <c r="S90" s="10">
        <v>1.6199999999999999E-2</v>
      </c>
      <c r="T90" s="10" t="s">
        <v>109</v>
      </c>
      <c r="U90" s="10" t="s">
        <v>109</v>
      </c>
      <c r="V90" s="10" t="s">
        <v>109</v>
      </c>
      <c r="W90" s="10" t="s">
        <v>109</v>
      </c>
      <c r="X90" s="10">
        <v>7.1000000000000004E-3</v>
      </c>
      <c r="Y90" s="10" t="s">
        <v>109</v>
      </c>
      <c r="Z90" s="10" t="s">
        <v>109</v>
      </c>
      <c r="AA90" s="10" t="s">
        <v>109</v>
      </c>
      <c r="AB90" s="10" t="s">
        <v>109</v>
      </c>
      <c r="AC90" s="10" t="s">
        <v>109</v>
      </c>
      <c r="AD90" s="10" t="s">
        <v>109</v>
      </c>
      <c r="AE90" s="10" t="s">
        <v>109</v>
      </c>
      <c r="AF90" s="10">
        <v>7.5266999999999999</v>
      </c>
      <c r="AG90" s="10">
        <v>0.10730000000000001</v>
      </c>
      <c r="AH90" s="10">
        <v>3.2099999999999997E-2</v>
      </c>
      <c r="AI90" s="10">
        <v>1.34E-2</v>
      </c>
      <c r="AJ90" s="10" t="s">
        <v>109</v>
      </c>
      <c r="AK90" s="10" t="s">
        <v>109</v>
      </c>
      <c r="AL90" s="10" t="s">
        <v>109</v>
      </c>
      <c r="AM90" s="10">
        <v>5.5999999999999999E-3</v>
      </c>
      <c r="AN90" s="10" t="s">
        <v>109</v>
      </c>
      <c r="AO90" s="10" t="s">
        <v>109</v>
      </c>
      <c r="AP90" s="10" t="s">
        <v>109</v>
      </c>
      <c r="AQ90" s="10" t="s">
        <v>109</v>
      </c>
      <c r="AR90" s="10" t="s">
        <v>109</v>
      </c>
      <c r="AS90" s="10" t="s">
        <v>109</v>
      </c>
      <c r="AT90" s="10" t="s">
        <v>109</v>
      </c>
      <c r="AU90" s="10" t="s">
        <v>109</v>
      </c>
      <c r="AV90" s="10">
        <v>6.6573000000000002</v>
      </c>
      <c r="AW90" s="10">
        <v>0.1013</v>
      </c>
      <c r="AX90" s="10">
        <v>1.8499999999999999E-2</v>
      </c>
    </row>
    <row r="91" spans="1:50" x14ac:dyDescent="0.25">
      <c r="A91" s="9" t="s">
        <v>77</v>
      </c>
      <c r="B91" s="10" t="s">
        <v>109</v>
      </c>
      <c r="C91" s="10" t="s">
        <v>109</v>
      </c>
      <c r="D91" s="10">
        <v>1.4319</v>
      </c>
      <c r="E91" s="10">
        <v>4.2563000000000004</v>
      </c>
      <c r="F91" s="10">
        <v>9.4911999999999992</v>
      </c>
      <c r="G91" s="10">
        <v>100.0994</v>
      </c>
      <c r="H91" s="10">
        <v>1.2018</v>
      </c>
      <c r="I91" s="10">
        <v>0.29530000000000001</v>
      </c>
      <c r="J91" s="10">
        <v>0.1138</v>
      </c>
      <c r="K91" s="10">
        <v>7.7700000000000005E-2</v>
      </c>
      <c r="L91" s="10">
        <v>5.5800000000000002E-2</v>
      </c>
      <c r="M91" s="10">
        <v>3.95E-2</v>
      </c>
      <c r="N91" s="10">
        <v>3.6799999999999999E-2</v>
      </c>
      <c r="O91" s="10">
        <v>4.1799999999999997E-2</v>
      </c>
      <c r="P91" s="10">
        <v>3.1399999999999997E-2</v>
      </c>
      <c r="Q91" s="10">
        <v>2.6700000000000002E-2</v>
      </c>
      <c r="R91" s="10">
        <v>2.35E-2</v>
      </c>
      <c r="S91" s="10">
        <v>2.18E-2</v>
      </c>
      <c r="T91" s="10" t="s">
        <v>109</v>
      </c>
      <c r="U91" s="10" t="s">
        <v>109</v>
      </c>
      <c r="V91" s="10" t="s">
        <v>109</v>
      </c>
      <c r="W91" s="10" t="s">
        <v>109</v>
      </c>
      <c r="X91" s="10" t="s">
        <v>109</v>
      </c>
      <c r="Y91" s="10" t="s">
        <v>109</v>
      </c>
      <c r="Z91" s="10" t="s">
        <v>109</v>
      </c>
      <c r="AA91" s="10" t="s">
        <v>109</v>
      </c>
      <c r="AB91" s="10" t="s">
        <v>109</v>
      </c>
      <c r="AC91" s="10" t="s">
        <v>109</v>
      </c>
      <c r="AD91" s="10" t="s">
        <v>109</v>
      </c>
      <c r="AE91" s="10" t="s">
        <v>109</v>
      </c>
      <c r="AF91" s="10">
        <v>8.6770999999999994</v>
      </c>
      <c r="AG91" s="10">
        <v>0.153</v>
      </c>
      <c r="AH91" s="10">
        <v>3.9600000000000003E-2</v>
      </c>
      <c r="AI91" s="10">
        <v>2.8199999999999999E-2</v>
      </c>
      <c r="AJ91" s="10" t="s">
        <v>109</v>
      </c>
      <c r="AK91" s="10" t="s">
        <v>109</v>
      </c>
      <c r="AL91" s="10">
        <v>1.38E-2</v>
      </c>
      <c r="AM91" s="10" t="s">
        <v>109</v>
      </c>
      <c r="AN91" s="10" t="s">
        <v>109</v>
      </c>
      <c r="AO91" s="10" t="s">
        <v>109</v>
      </c>
      <c r="AP91" s="10" t="s">
        <v>109</v>
      </c>
      <c r="AQ91" s="10" t="s">
        <v>109</v>
      </c>
      <c r="AR91" s="10" t="s">
        <v>109</v>
      </c>
      <c r="AS91" s="10">
        <v>1.18E-2</v>
      </c>
      <c r="AT91" s="10" t="s">
        <v>109</v>
      </c>
      <c r="AU91" s="10">
        <v>1.1299999999999999E-2</v>
      </c>
      <c r="AV91" s="10">
        <v>8.3567999999999998</v>
      </c>
      <c r="AW91" s="10">
        <v>0.15740000000000001</v>
      </c>
      <c r="AX91" s="10" t="s">
        <v>109</v>
      </c>
    </row>
    <row r="92" spans="1:50" x14ac:dyDescent="0.25">
      <c r="A92" s="9" t="s">
        <v>78</v>
      </c>
      <c r="B92" s="10" t="s">
        <v>109</v>
      </c>
      <c r="C92" s="10">
        <v>2.3400000000000001E-2</v>
      </c>
      <c r="D92" s="10">
        <v>1.6192</v>
      </c>
      <c r="E92" s="10">
        <v>4.5532000000000004</v>
      </c>
      <c r="F92" s="10">
        <v>10.437900000000001</v>
      </c>
      <c r="G92" s="10">
        <v>99.986199999999997</v>
      </c>
      <c r="H92" s="10">
        <v>1.5569999999999999</v>
      </c>
      <c r="I92" s="10">
        <v>0.43530000000000002</v>
      </c>
      <c r="J92" s="10">
        <v>0.14610000000000001</v>
      </c>
      <c r="K92" s="10">
        <v>0.1106</v>
      </c>
      <c r="L92" s="10">
        <v>6.7400000000000002E-2</v>
      </c>
      <c r="M92" s="10">
        <v>4.8599999999999997E-2</v>
      </c>
      <c r="N92" s="10">
        <v>3.73E-2</v>
      </c>
      <c r="O92" s="10">
        <v>5.1400000000000001E-2</v>
      </c>
      <c r="P92" s="10">
        <v>4.02E-2</v>
      </c>
      <c r="Q92" s="10" t="s">
        <v>109</v>
      </c>
      <c r="R92" s="10" t="s">
        <v>109</v>
      </c>
      <c r="S92" s="10">
        <v>3.0499999999999999E-2</v>
      </c>
      <c r="T92" s="10">
        <v>2.07E-2</v>
      </c>
      <c r="U92" s="10" t="s">
        <v>109</v>
      </c>
      <c r="V92" s="10" t="s">
        <v>109</v>
      </c>
      <c r="W92" s="10">
        <v>1.55E-2</v>
      </c>
      <c r="X92" s="10" t="s">
        <v>109</v>
      </c>
      <c r="Y92" s="10">
        <v>1.15E-2</v>
      </c>
      <c r="Z92" s="10" t="s">
        <v>109</v>
      </c>
      <c r="AA92" s="10" t="s">
        <v>109</v>
      </c>
      <c r="AB92" s="10" t="s">
        <v>109</v>
      </c>
      <c r="AC92" s="10" t="s">
        <v>109</v>
      </c>
      <c r="AD92" s="10" t="s">
        <v>109</v>
      </c>
      <c r="AE92" s="10" t="s">
        <v>109</v>
      </c>
      <c r="AF92" s="10">
        <v>9.1236999999999995</v>
      </c>
      <c r="AG92" s="10">
        <v>0.19400000000000001</v>
      </c>
      <c r="AH92" s="10">
        <v>4.9200000000000001E-2</v>
      </c>
      <c r="AI92" s="10">
        <v>2.6499999999999999E-2</v>
      </c>
      <c r="AJ92" s="10">
        <v>1.84E-2</v>
      </c>
      <c r="AK92" s="10" t="s">
        <v>109</v>
      </c>
      <c r="AL92" s="10" t="s">
        <v>109</v>
      </c>
      <c r="AM92" s="10" t="s">
        <v>109</v>
      </c>
      <c r="AN92" s="10" t="s">
        <v>109</v>
      </c>
      <c r="AO92" s="10" t="s">
        <v>109</v>
      </c>
      <c r="AP92" s="10" t="s">
        <v>109</v>
      </c>
      <c r="AQ92" s="10" t="s">
        <v>109</v>
      </c>
      <c r="AR92" s="10" t="s">
        <v>109</v>
      </c>
      <c r="AS92" s="10" t="s">
        <v>109</v>
      </c>
      <c r="AT92" s="10">
        <v>6.6E-3</v>
      </c>
      <c r="AU92" s="10" t="s">
        <v>109</v>
      </c>
      <c r="AV92" s="10">
        <v>8.5411999999999999</v>
      </c>
      <c r="AW92" s="10">
        <v>0.17599999999999999</v>
      </c>
      <c r="AX92" s="10" t="s">
        <v>109</v>
      </c>
    </row>
    <row r="93" spans="1:50" x14ac:dyDescent="0.25">
      <c r="A93" s="13"/>
    </row>
  </sheetData>
  <conditionalFormatting sqref="B15:BC15 B24:BC24 B47:BC47 B55:BC55">
    <cfRule type="cellIs" dxfId="27" priority="3" stopIfTrue="1" operator="greaterThan">
      <formula>3.8</formula>
    </cfRule>
  </conditionalFormatting>
  <conditionalFormatting sqref="B8:BC14 B16:BC23 B25:BC46 B48:BC54 B56:BC92">
    <cfRule type="cellIs" dxfId="26" priority="4" stopIfTrue="1" operator="greaterThan">
      <formula>2</formula>
    </cfRule>
  </conditionalFormatting>
  <conditionalFormatting sqref="B8:BC92">
    <cfRule type="cellIs" dxfId="25" priority="1" stopIfTrue="1" operator="equal">
      <formula>20</formula>
    </cfRule>
    <cfRule type="cellIs" dxfId="24" priority="2" stopIfTrue="1" operator="equal">
      <formula>"n.a./n.r."</formula>
    </cfRule>
    <cfRule type="cellIs" dxfId="23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37" sqref="C37"/>
    </sheetView>
  </sheetViews>
  <sheetFormatPr defaultRowHeight="15" x14ac:dyDescent="0.25"/>
  <cols>
    <col min="1" max="1" width="12.42578125" style="12" customWidth="1"/>
    <col min="2" max="2" width="5.28515625" bestFit="1" customWidth="1"/>
    <col min="3" max="3" width="9" bestFit="1" customWidth="1"/>
    <col min="4" max="4" width="6.5703125" bestFit="1" customWidth="1"/>
    <col min="5" max="5" width="32.28515625" bestFit="1" customWidth="1"/>
    <col min="6" max="6" width="7.7109375" bestFit="1" customWidth="1"/>
    <col min="7" max="7" width="7.28515625" bestFit="1" customWidth="1"/>
    <col min="8" max="8" width="40" customWidth="1"/>
    <col min="9" max="9" width="7.7109375" bestFit="1" customWidth="1"/>
    <col min="10" max="10" width="6.85546875" bestFit="1" customWidth="1"/>
    <col min="11" max="11" width="32.85546875" customWidth="1"/>
    <col min="12" max="12" width="7.7109375" bestFit="1" customWidth="1"/>
    <col min="13" max="13" width="9.5703125" style="16" bestFit="1" customWidth="1"/>
  </cols>
  <sheetData>
    <row r="1" spans="1:13" x14ac:dyDescent="0.25">
      <c r="B1" t="s">
        <v>119</v>
      </c>
      <c r="C1" s="2" t="s">
        <v>120</v>
      </c>
      <c r="D1" s="2" t="s">
        <v>121</v>
      </c>
      <c r="E1" s="2" t="s">
        <v>122</v>
      </c>
      <c r="F1" t="s">
        <v>123</v>
      </c>
      <c r="G1" t="s">
        <v>124</v>
      </c>
      <c r="H1" t="s">
        <v>125</v>
      </c>
      <c r="I1" t="s">
        <v>123</v>
      </c>
      <c r="J1" t="s">
        <v>126</v>
      </c>
      <c r="K1" t="s">
        <v>122</v>
      </c>
      <c r="L1" t="s">
        <v>123</v>
      </c>
      <c r="M1" s="16" t="s">
        <v>79</v>
      </c>
    </row>
    <row r="2" spans="1:13" x14ac:dyDescent="0.25">
      <c r="B2" s="8" t="s">
        <v>127</v>
      </c>
      <c r="C2" t="s">
        <v>83</v>
      </c>
      <c r="D2" t="s">
        <v>128</v>
      </c>
      <c r="G2" t="s">
        <v>128</v>
      </c>
      <c r="J2" t="s">
        <v>128</v>
      </c>
      <c r="M2" s="16" t="s">
        <v>290</v>
      </c>
    </row>
    <row r="3" spans="1:13" x14ac:dyDescent="0.25">
      <c r="A3" s="12" t="s">
        <v>137</v>
      </c>
      <c r="B3" t="s">
        <v>129</v>
      </c>
      <c r="C3" t="s">
        <v>129</v>
      </c>
      <c r="D3" t="s">
        <v>129</v>
      </c>
      <c r="E3" t="s">
        <v>129</v>
      </c>
      <c r="F3" t="s">
        <v>129</v>
      </c>
      <c r="G3" t="s">
        <v>129</v>
      </c>
      <c r="H3" t="s">
        <v>129</v>
      </c>
      <c r="I3" t="s">
        <v>129</v>
      </c>
      <c r="J3" t="s">
        <v>129</v>
      </c>
      <c r="K3" t="s">
        <v>129</v>
      </c>
      <c r="L3" t="s">
        <v>129</v>
      </c>
      <c r="M3" s="16" t="s">
        <v>129</v>
      </c>
    </row>
    <row r="4" spans="1:13" x14ac:dyDescent="0.25">
      <c r="A4" s="12" t="s">
        <v>272</v>
      </c>
      <c r="B4">
        <v>1</v>
      </c>
      <c r="C4">
        <v>1.65</v>
      </c>
      <c r="D4">
        <v>869</v>
      </c>
      <c r="E4" t="s">
        <v>273</v>
      </c>
      <c r="F4" t="s">
        <v>266</v>
      </c>
      <c r="G4">
        <v>754</v>
      </c>
      <c r="H4" t="s">
        <v>274</v>
      </c>
      <c r="I4" t="s">
        <v>266</v>
      </c>
      <c r="J4">
        <v>750</v>
      </c>
      <c r="K4" t="s">
        <v>275</v>
      </c>
      <c r="L4" t="s">
        <v>266</v>
      </c>
      <c r="M4" s="16">
        <v>15863.664000000001</v>
      </c>
    </row>
    <row r="5" spans="1:13" x14ac:dyDescent="0.25">
      <c r="A5" s="12" t="s">
        <v>264</v>
      </c>
      <c r="B5">
        <v>1</v>
      </c>
      <c r="C5">
        <v>1.66</v>
      </c>
      <c r="D5">
        <v>885</v>
      </c>
      <c r="E5" t="s">
        <v>273</v>
      </c>
      <c r="F5" t="s">
        <v>266</v>
      </c>
      <c r="G5">
        <v>782</v>
      </c>
      <c r="H5" t="s">
        <v>276</v>
      </c>
      <c r="I5" t="s">
        <v>266</v>
      </c>
      <c r="J5">
        <v>781</v>
      </c>
      <c r="K5" t="s">
        <v>277</v>
      </c>
      <c r="L5" t="s">
        <v>266</v>
      </c>
      <c r="M5" s="16">
        <v>17044.936000000002</v>
      </c>
    </row>
    <row r="6" spans="1:13" x14ac:dyDescent="0.25">
      <c r="A6" s="12" t="s">
        <v>264</v>
      </c>
      <c r="B6">
        <v>5</v>
      </c>
      <c r="C6">
        <v>4.0199999999999996</v>
      </c>
      <c r="D6">
        <v>757</v>
      </c>
      <c r="E6" t="s">
        <v>265</v>
      </c>
      <c r="F6" t="s">
        <v>266</v>
      </c>
      <c r="G6">
        <v>743</v>
      </c>
      <c r="H6" t="s">
        <v>267</v>
      </c>
      <c r="I6" t="s">
        <v>266</v>
      </c>
      <c r="J6">
        <v>704</v>
      </c>
      <c r="K6" t="s">
        <v>268</v>
      </c>
      <c r="L6" t="s">
        <v>266</v>
      </c>
      <c r="M6" s="16">
        <v>13890.388999999999</v>
      </c>
    </row>
    <row r="7" spans="1:13" x14ac:dyDescent="0.25">
      <c r="A7" s="12" t="s">
        <v>264</v>
      </c>
      <c r="B7">
        <v>12</v>
      </c>
      <c r="C7">
        <v>7.84</v>
      </c>
      <c r="D7">
        <v>768</v>
      </c>
      <c r="E7" t="s">
        <v>269</v>
      </c>
      <c r="F7" t="s">
        <v>266</v>
      </c>
      <c r="G7">
        <v>720</v>
      </c>
      <c r="H7" t="s">
        <v>270</v>
      </c>
      <c r="I7" t="s">
        <v>266</v>
      </c>
      <c r="J7">
        <v>712</v>
      </c>
      <c r="K7" t="s">
        <v>271</v>
      </c>
      <c r="L7" t="s">
        <v>266</v>
      </c>
      <c r="M7" s="16">
        <v>10874.151</v>
      </c>
    </row>
    <row r="8" spans="1:13" x14ac:dyDescent="0.25">
      <c r="A8" s="12" t="s">
        <v>278</v>
      </c>
      <c r="B8">
        <v>1</v>
      </c>
      <c r="C8">
        <v>1.65</v>
      </c>
      <c r="D8">
        <v>885</v>
      </c>
      <c r="E8" t="s">
        <v>273</v>
      </c>
      <c r="F8" t="s">
        <v>266</v>
      </c>
      <c r="G8">
        <v>804</v>
      </c>
      <c r="H8" t="s">
        <v>277</v>
      </c>
      <c r="I8" t="s">
        <v>266</v>
      </c>
      <c r="J8">
        <v>788</v>
      </c>
      <c r="K8" t="s">
        <v>276</v>
      </c>
      <c r="L8" t="s">
        <v>266</v>
      </c>
      <c r="M8" s="16">
        <v>25837.502</v>
      </c>
    </row>
    <row r="9" spans="1:13" x14ac:dyDescent="0.25">
      <c r="A9" s="12" t="s">
        <v>278</v>
      </c>
      <c r="B9">
        <v>5</v>
      </c>
      <c r="C9">
        <v>4.6500000000000004</v>
      </c>
      <c r="D9">
        <v>694</v>
      </c>
      <c r="E9" t="s">
        <v>279</v>
      </c>
      <c r="F9" t="s">
        <v>266</v>
      </c>
      <c r="G9">
        <v>662</v>
      </c>
      <c r="H9" t="s">
        <v>280</v>
      </c>
      <c r="I9" t="s">
        <v>266</v>
      </c>
      <c r="J9">
        <v>628</v>
      </c>
      <c r="K9" t="s">
        <v>281</v>
      </c>
      <c r="L9" t="s">
        <v>266</v>
      </c>
      <c r="M9" s="16">
        <v>10041.611000000001</v>
      </c>
    </row>
    <row r="10" spans="1:13" x14ac:dyDescent="0.25">
      <c r="A10" s="12" t="s">
        <v>278</v>
      </c>
      <c r="B10">
        <v>24</v>
      </c>
      <c r="C10">
        <v>10.79</v>
      </c>
      <c r="D10">
        <v>833</v>
      </c>
      <c r="E10" t="s">
        <v>282</v>
      </c>
      <c r="F10" t="s">
        <v>266</v>
      </c>
      <c r="G10">
        <v>810</v>
      </c>
      <c r="H10" t="s">
        <v>283</v>
      </c>
      <c r="I10" t="s">
        <v>266</v>
      </c>
      <c r="J10">
        <v>807</v>
      </c>
      <c r="K10" t="s">
        <v>284</v>
      </c>
      <c r="L10" t="s">
        <v>266</v>
      </c>
      <c r="M10" s="16">
        <v>43268.271999999997</v>
      </c>
    </row>
    <row r="11" spans="1:13" x14ac:dyDescent="0.25">
      <c r="A11" s="12" t="s">
        <v>285</v>
      </c>
      <c r="B11">
        <v>2</v>
      </c>
      <c r="C11">
        <v>1.66</v>
      </c>
      <c r="D11">
        <v>810</v>
      </c>
      <c r="E11" t="s">
        <v>273</v>
      </c>
      <c r="F11" t="s">
        <v>266</v>
      </c>
      <c r="G11">
        <v>711</v>
      </c>
      <c r="H11" t="s">
        <v>286</v>
      </c>
      <c r="I11" t="s">
        <v>266</v>
      </c>
      <c r="J11">
        <v>700</v>
      </c>
      <c r="K11" t="s">
        <v>275</v>
      </c>
      <c r="L11" t="s">
        <v>266</v>
      </c>
      <c r="M11" s="16">
        <v>10442.723</v>
      </c>
    </row>
    <row r="12" spans="1:13" x14ac:dyDescent="0.25">
      <c r="A12" s="12" t="s">
        <v>287</v>
      </c>
      <c r="B12">
        <v>1</v>
      </c>
      <c r="C12">
        <v>1.66</v>
      </c>
      <c r="D12">
        <v>877</v>
      </c>
      <c r="E12" t="s">
        <v>273</v>
      </c>
      <c r="F12" t="s">
        <v>266</v>
      </c>
      <c r="G12">
        <v>775</v>
      </c>
      <c r="H12" t="s">
        <v>276</v>
      </c>
      <c r="I12" t="s">
        <v>266</v>
      </c>
      <c r="J12">
        <v>744</v>
      </c>
      <c r="K12" t="s">
        <v>274</v>
      </c>
      <c r="L12" t="s">
        <v>266</v>
      </c>
      <c r="M12" s="16">
        <v>16000.047</v>
      </c>
    </row>
    <row r="13" spans="1:13" x14ac:dyDescent="0.25">
      <c r="A13" s="12" t="s">
        <v>289</v>
      </c>
      <c r="B13">
        <v>1</v>
      </c>
      <c r="C13">
        <v>1.65</v>
      </c>
      <c r="D13">
        <v>871</v>
      </c>
      <c r="E13" t="s">
        <v>273</v>
      </c>
      <c r="F13" t="s">
        <v>266</v>
      </c>
      <c r="G13">
        <v>773</v>
      </c>
      <c r="H13" t="s">
        <v>288</v>
      </c>
      <c r="I13" t="s">
        <v>266</v>
      </c>
      <c r="J13">
        <v>771</v>
      </c>
      <c r="K13" t="s">
        <v>277</v>
      </c>
      <c r="L13" t="s">
        <v>266</v>
      </c>
      <c r="M13" s="16">
        <v>14600.825000000001</v>
      </c>
    </row>
    <row r="14" spans="1:13" x14ac:dyDescent="0.25">
      <c r="A14" s="12" t="s">
        <v>294</v>
      </c>
      <c r="B14">
        <v>3</v>
      </c>
      <c r="C14">
        <v>3.2</v>
      </c>
      <c r="D14">
        <v>812</v>
      </c>
      <c r="E14" t="s">
        <v>291</v>
      </c>
      <c r="F14" t="s">
        <v>266</v>
      </c>
      <c r="G14">
        <v>804</v>
      </c>
      <c r="H14" t="s">
        <v>292</v>
      </c>
      <c r="I14" t="s">
        <v>266</v>
      </c>
      <c r="J14">
        <v>666</v>
      </c>
      <c r="K14" t="s">
        <v>293</v>
      </c>
      <c r="L14" t="s">
        <v>266</v>
      </c>
      <c r="M14" s="16">
        <v>14571.835999999999</v>
      </c>
    </row>
    <row r="15" spans="1:13" x14ac:dyDescent="0.25">
      <c r="A15" s="12" t="s">
        <v>294</v>
      </c>
      <c r="B15">
        <v>5</v>
      </c>
      <c r="C15">
        <v>3.41</v>
      </c>
      <c r="D15">
        <v>741</v>
      </c>
      <c r="E15" t="s">
        <v>295</v>
      </c>
      <c r="F15" t="s">
        <v>266</v>
      </c>
      <c r="G15">
        <v>730</v>
      </c>
      <c r="H15" t="s">
        <v>296</v>
      </c>
      <c r="I15" t="s">
        <v>266</v>
      </c>
      <c r="J15">
        <v>728</v>
      </c>
      <c r="K15" t="s">
        <v>297</v>
      </c>
      <c r="L15" t="s">
        <v>266</v>
      </c>
      <c r="M15" s="16">
        <v>14972.249</v>
      </c>
    </row>
    <row r="16" spans="1:13" x14ac:dyDescent="0.25">
      <c r="A16" s="12" t="s">
        <v>302</v>
      </c>
      <c r="B16">
        <v>2</v>
      </c>
      <c r="C16">
        <v>1.65</v>
      </c>
      <c r="D16">
        <v>844</v>
      </c>
      <c r="E16" t="s">
        <v>273</v>
      </c>
      <c r="F16" t="s">
        <v>266</v>
      </c>
      <c r="G16">
        <v>763</v>
      </c>
      <c r="H16" t="s">
        <v>276</v>
      </c>
      <c r="I16" t="s">
        <v>266</v>
      </c>
      <c r="J16">
        <v>752</v>
      </c>
      <c r="K16" t="s">
        <v>277</v>
      </c>
      <c r="L16" t="s">
        <v>266</v>
      </c>
      <c r="M16" s="16">
        <v>15435.502</v>
      </c>
    </row>
    <row r="17" spans="1:13" x14ac:dyDescent="0.25">
      <c r="A17" s="12" t="s">
        <v>301</v>
      </c>
      <c r="B17">
        <v>2</v>
      </c>
      <c r="C17">
        <v>1.52</v>
      </c>
      <c r="D17">
        <v>935</v>
      </c>
      <c r="E17" t="s">
        <v>298</v>
      </c>
      <c r="F17" t="s">
        <v>266</v>
      </c>
      <c r="G17">
        <v>915</v>
      </c>
      <c r="H17" t="s">
        <v>299</v>
      </c>
      <c r="I17" t="s">
        <v>266</v>
      </c>
      <c r="J17">
        <v>901</v>
      </c>
      <c r="K17" t="s">
        <v>300</v>
      </c>
      <c r="L17" t="s">
        <v>266</v>
      </c>
      <c r="M17" s="16">
        <v>124064.993</v>
      </c>
    </row>
    <row r="18" spans="1:13" x14ac:dyDescent="0.25">
      <c r="A18" s="12" t="s">
        <v>301</v>
      </c>
      <c r="B18">
        <v>6</v>
      </c>
      <c r="C18">
        <v>4.6399999999999997</v>
      </c>
      <c r="D18">
        <v>751</v>
      </c>
      <c r="E18" t="s">
        <v>279</v>
      </c>
      <c r="F18" t="s">
        <v>266</v>
      </c>
      <c r="G18">
        <v>722</v>
      </c>
      <c r="H18" t="s">
        <v>280</v>
      </c>
      <c r="I18" t="s">
        <v>266</v>
      </c>
      <c r="J18">
        <v>713</v>
      </c>
      <c r="K18" t="s">
        <v>281</v>
      </c>
      <c r="L18" t="s">
        <v>266</v>
      </c>
      <c r="M18" s="16">
        <v>18014.685000000001</v>
      </c>
    </row>
    <row r="19" spans="1:13" x14ac:dyDescent="0.25">
      <c r="A19" s="12" t="s">
        <v>301</v>
      </c>
      <c r="B19">
        <v>7</v>
      </c>
      <c r="C19">
        <v>4.8499999999999996</v>
      </c>
      <c r="D19">
        <v>652</v>
      </c>
      <c r="E19" t="s">
        <v>303</v>
      </c>
      <c r="F19" t="s">
        <v>266</v>
      </c>
      <c r="G19">
        <v>627</v>
      </c>
      <c r="H19" t="s">
        <v>304</v>
      </c>
      <c r="I19" t="s">
        <v>266</v>
      </c>
      <c r="J19">
        <v>621</v>
      </c>
      <c r="K19" t="s">
        <v>305</v>
      </c>
      <c r="L19" t="s">
        <v>266</v>
      </c>
      <c r="M19" s="16">
        <v>20260.391</v>
      </c>
    </row>
    <row r="20" spans="1:13" x14ac:dyDescent="0.25">
      <c r="A20" s="12" t="s">
        <v>301</v>
      </c>
      <c r="B20">
        <v>11</v>
      </c>
      <c r="C20">
        <v>6.6</v>
      </c>
      <c r="D20">
        <v>679</v>
      </c>
      <c r="E20" t="s">
        <v>306</v>
      </c>
      <c r="F20" t="s">
        <v>266</v>
      </c>
      <c r="G20">
        <v>673</v>
      </c>
      <c r="H20" t="s">
        <v>307</v>
      </c>
      <c r="I20" t="s">
        <v>266</v>
      </c>
      <c r="J20">
        <v>648</v>
      </c>
      <c r="K20" t="s">
        <v>308</v>
      </c>
      <c r="L20" t="s">
        <v>266</v>
      </c>
      <c r="M20" s="16">
        <v>6272.4849999999997</v>
      </c>
    </row>
    <row r="21" spans="1:13" x14ac:dyDescent="0.25">
      <c r="A21" s="12" t="s">
        <v>301</v>
      </c>
      <c r="B21">
        <v>12</v>
      </c>
      <c r="C21">
        <v>6.7</v>
      </c>
      <c r="D21">
        <v>727</v>
      </c>
      <c r="E21" t="s">
        <v>309</v>
      </c>
      <c r="F21" t="s">
        <v>266</v>
      </c>
      <c r="G21">
        <v>668</v>
      </c>
      <c r="H21" t="s">
        <v>310</v>
      </c>
      <c r="I21" t="s">
        <v>266</v>
      </c>
      <c r="J21">
        <v>626</v>
      </c>
      <c r="K21" t="s">
        <v>311</v>
      </c>
      <c r="L21" t="s">
        <v>266</v>
      </c>
      <c r="M21" s="16">
        <v>12683.384</v>
      </c>
    </row>
    <row r="22" spans="1:13" x14ac:dyDescent="0.25">
      <c r="A22" s="12" t="s">
        <v>301</v>
      </c>
      <c r="B22">
        <v>14</v>
      </c>
      <c r="C22">
        <v>6.94</v>
      </c>
      <c r="D22">
        <v>724</v>
      </c>
      <c r="E22" t="s">
        <v>312</v>
      </c>
      <c r="F22" t="s">
        <v>266</v>
      </c>
      <c r="G22">
        <v>723</v>
      </c>
      <c r="H22" t="s">
        <v>313</v>
      </c>
      <c r="I22" t="s">
        <v>266</v>
      </c>
      <c r="J22">
        <v>722</v>
      </c>
      <c r="K22" t="s">
        <v>314</v>
      </c>
      <c r="L22" t="s">
        <v>266</v>
      </c>
      <c r="M22" s="16">
        <v>17023.68</v>
      </c>
    </row>
    <row r="23" spans="1:13" x14ac:dyDescent="0.25">
      <c r="A23" s="12" t="s">
        <v>301</v>
      </c>
      <c r="B23">
        <v>20</v>
      </c>
      <c r="C23">
        <v>9.2899999999999991</v>
      </c>
      <c r="D23">
        <v>798</v>
      </c>
      <c r="E23" t="s">
        <v>315</v>
      </c>
      <c r="F23" t="s">
        <v>266</v>
      </c>
      <c r="G23">
        <v>743</v>
      </c>
      <c r="H23" t="s">
        <v>316</v>
      </c>
      <c r="I23" t="s">
        <v>266</v>
      </c>
      <c r="J23">
        <v>743</v>
      </c>
      <c r="K23" t="s">
        <v>317</v>
      </c>
      <c r="L23" t="s">
        <v>266</v>
      </c>
      <c r="M23" s="16">
        <v>24641.376</v>
      </c>
    </row>
    <row r="24" spans="1:13" x14ac:dyDescent="0.25">
      <c r="A24" s="12" t="s">
        <v>301</v>
      </c>
      <c r="B24">
        <v>21</v>
      </c>
      <c r="C24">
        <v>9.4499999999999993</v>
      </c>
      <c r="D24">
        <v>805</v>
      </c>
      <c r="E24" t="s">
        <v>318</v>
      </c>
      <c r="F24" t="s">
        <v>266</v>
      </c>
      <c r="G24">
        <v>801</v>
      </c>
      <c r="H24" t="s">
        <v>319</v>
      </c>
      <c r="I24" t="s">
        <v>266</v>
      </c>
      <c r="J24">
        <v>735</v>
      </c>
      <c r="K24" t="s">
        <v>320</v>
      </c>
      <c r="L24" t="s">
        <v>266</v>
      </c>
      <c r="M24" s="16">
        <v>21205.969000000001</v>
      </c>
    </row>
    <row r="25" spans="1:13" x14ac:dyDescent="0.25">
      <c r="A25" s="12" t="s">
        <v>301</v>
      </c>
      <c r="B25">
        <v>22</v>
      </c>
      <c r="C25">
        <v>9.5299999999999994</v>
      </c>
      <c r="D25">
        <v>830</v>
      </c>
      <c r="E25" t="s">
        <v>321</v>
      </c>
      <c r="F25" t="s">
        <v>266</v>
      </c>
      <c r="G25">
        <v>810</v>
      </c>
      <c r="H25" t="s">
        <v>322</v>
      </c>
      <c r="I25" t="s">
        <v>266</v>
      </c>
      <c r="J25">
        <v>778</v>
      </c>
      <c r="K25" t="s">
        <v>323</v>
      </c>
      <c r="L25" t="s">
        <v>266</v>
      </c>
      <c r="M25" s="16">
        <v>22709.659</v>
      </c>
    </row>
    <row r="26" spans="1:13" x14ac:dyDescent="0.25">
      <c r="A26" s="12" t="s">
        <v>301</v>
      </c>
      <c r="B26">
        <v>26</v>
      </c>
      <c r="C26">
        <v>10.11</v>
      </c>
      <c r="D26">
        <v>676</v>
      </c>
      <c r="E26" t="s">
        <v>324</v>
      </c>
      <c r="F26" t="s">
        <v>266</v>
      </c>
      <c r="G26">
        <v>666</v>
      </c>
      <c r="H26" t="s">
        <v>325</v>
      </c>
      <c r="I26" t="s">
        <v>266</v>
      </c>
      <c r="J26">
        <v>656</v>
      </c>
      <c r="K26" t="s">
        <v>326</v>
      </c>
      <c r="L26" t="s">
        <v>266</v>
      </c>
      <c r="M26" s="16">
        <v>41941.853999999999</v>
      </c>
    </row>
    <row r="27" spans="1:13" x14ac:dyDescent="0.25">
      <c r="A27" s="12" t="s">
        <v>301</v>
      </c>
      <c r="B27">
        <v>27</v>
      </c>
      <c r="C27">
        <v>10.15</v>
      </c>
      <c r="D27">
        <v>785</v>
      </c>
      <c r="E27" t="s">
        <v>327</v>
      </c>
      <c r="F27" t="s">
        <v>266</v>
      </c>
      <c r="G27">
        <v>697</v>
      </c>
      <c r="H27" t="s">
        <v>328</v>
      </c>
      <c r="I27" t="s">
        <v>266</v>
      </c>
      <c r="J27">
        <v>689</v>
      </c>
      <c r="K27" t="s">
        <v>329</v>
      </c>
      <c r="L27" t="s">
        <v>266</v>
      </c>
      <c r="M27" s="16">
        <v>19152.607</v>
      </c>
    </row>
    <row r="28" spans="1:13" x14ac:dyDescent="0.25">
      <c r="A28" s="12" t="s">
        <v>301</v>
      </c>
      <c r="B28">
        <v>30</v>
      </c>
      <c r="C28">
        <v>10.97</v>
      </c>
      <c r="D28">
        <v>679</v>
      </c>
      <c r="E28" t="s">
        <v>330</v>
      </c>
      <c r="F28" t="s">
        <v>266</v>
      </c>
      <c r="G28">
        <v>660</v>
      </c>
      <c r="H28" t="s">
        <v>331</v>
      </c>
      <c r="I28" t="s">
        <v>266</v>
      </c>
      <c r="J28">
        <v>650</v>
      </c>
      <c r="K28" t="s">
        <v>332</v>
      </c>
      <c r="L28" t="s">
        <v>266</v>
      </c>
      <c r="M28" s="16">
        <v>16019.101000000001</v>
      </c>
    </row>
    <row r="29" spans="1:13" x14ac:dyDescent="0.25">
      <c r="A29" s="12" t="s">
        <v>333</v>
      </c>
      <c r="B29">
        <v>5</v>
      </c>
      <c r="C29">
        <v>3.55</v>
      </c>
      <c r="D29">
        <v>846</v>
      </c>
      <c r="E29" t="s">
        <v>334</v>
      </c>
      <c r="F29" t="s">
        <v>266</v>
      </c>
      <c r="G29">
        <v>801</v>
      </c>
      <c r="H29" t="s">
        <v>335</v>
      </c>
      <c r="I29" t="s">
        <v>266</v>
      </c>
      <c r="J29">
        <v>797</v>
      </c>
      <c r="K29" t="s">
        <v>336</v>
      </c>
      <c r="L29" t="s">
        <v>266</v>
      </c>
      <c r="M29" s="16">
        <v>144795.21100000001</v>
      </c>
    </row>
    <row r="30" spans="1:13" x14ac:dyDescent="0.25">
      <c r="A30" s="12" t="s">
        <v>333</v>
      </c>
      <c r="B30">
        <v>6</v>
      </c>
      <c r="C30">
        <v>3.69</v>
      </c>
      <c r="D30">
        <v>853</v>
      </c>
      <c r="E30" t="s">
        <v>337</v>
      </c>
      <c r="F30" t="s">
        <v>266</v>
      </c>
      <c r="G30">
        <v>818</v>
      </c>
      <c r="H30" t="s">
        <v>338</v>
      </c>
      <c r="I30" t="s">
        <v>266</v>
      </c>
      <c r="J30">
        <v>816</v>
      </c>
      <c r="K30" t="s">
        <v>339</v>
      </c>
      <c r="L30" t="s">
        <v>266</v>
      </c>
      <c r="M30" s="16">
        <v>83196.14</v>
      </c>
    </row>
    <row r="31" spans="1:13" x14ac:dyDescent="0.25">
      <c r="A31" s="12" t="s">
        <v>333</v>
      </c>
      <c r="B31">
        <v>7</v>
      </c>
      <c r="C31">
        <v>4.6399999999999997</v>
      </c>
      <c r="D31">
        <v>742</v>
      </c>
      <c r="E31" t="s">
        <v>279</v>
      </c>
      <c r="F31" t="s">
        <v>266</v>
      </c>
      <c r="G31">
        <v>732</v>
      </c>
      <c r="H31" t="s">
        <v>340</v>
      </c>
      <c r="I31" t="s">
        <v>266</v>
      </c>
      <c r="J31">
        <v>729</v>
      </c>
      <c r="K31" t="s">
        <v>341</v>
      </c>
      <c r="L31" t="s">
        <v>266</v>
      </c>
      <c r="M31" s="16">
        <v>27594.917000000001</v>
      </c>
    </row>
    <row r="32" spans="1:13" x14ac:dyDescent="0.25">
      <c r="A32" s="12" t="s">
        <v>333</v>
      </c>
      <c r="B32">
        <v>14</v>
      </c>
      <c r="C32">
        <v>6.95</v>
      </c>
      <c r="D32">
        <v>748</v>
      </c>
      <c r="E32" t="s">
        <v>312</v>
      </c>
      <c r="F32" t="s">
        <v>266</v>
      </c>
      <c r="G32">
        <v>724</v>
      </c>
      <c r="H32" t="s">
        <v>342</v>
      </c>
      <c r="I32" t="s">
        <v>266</v>
      </c>
      <c r="J32">
        <v>723</v>
      </c>
      <c r="K32" t="s">
        <v>313</v>
      </c>
      <c r="L32" t="s">
        <v>266</v>
      </c>
      <c r="M32" s="16">
        <v>11972.763000000001</v>
      </c>
    </row>
    <row r="33" spans="1:13" x14ac:dyDescent="0.25">
      <c r="A33" s="12" t="s">
        <v>333</v>
      </c>
      <c r="B33">
        <v>24</v>
      </c>
      <c r="C33">
        <v>10.11</v>
      </c>
      <c r="D33">
        <v>660</v>
      </c>
      <c r="E33" t="s">
        <v>343</v>
      </c>
      <c r="F33" t="s">
        <v>266</v>
      </c>
      <c r="G33">
        <v>642</v>
      </c>
      <c r="H33" t="s">
        <v>344</v>
      </c>
      <c r="I33" t="s">
        <v>266</v>
      </c>
      <c r="J33">
        <v>627</v>
      </c>
      <c r="K33" t="s">
        <v>345</v>
      </c>
      <c r="L33" t="s">
        <v>266</v>
      </c>
      <c r="M33" s="16">
        <v>14993.03</v>
      </c>
    </row>
    <row r="34" spans="1:13" x14ac:dyDescent="0.25">
      <c r="A34" s="12" t="s">
        <v>333</v>
      </c>
      <c r="B34">
        <v>27</v>
      </c>
      <c r="C34">
        <v>10.79</v>
      </c>
      <c r="D34">
        <v>856</v>
      </c>
      <c r="E34" t="s">
        <v>282</v>
      </c>
      <c r="F34" t="s">
        <v>266</v>
      </c>
      <c r="G34">
        <v>834</v>
      </c>
      <c r="H34" t="s">
        <v>283</v>
      </c>
      <c r="I34" t="s">
        <v>266</v>
      </c>
      <c r="J34">
        <v>825</v>
      </c>
      <c r="K34" t="s">
        <v>284</v>
      </c>
      <c r="L34" t="s">
        <v>266</v>
      </c>
      <c r="M34" s="16">
        <v>81816.394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F19" sqref="F19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110</v>
      </c>
      <c r="S1" t="s">
        <v>111</v>
      </c>
      <c r="T1" t="s">
        <v>112</v>
      </c>
      <c r="U1" t="s">
        <v>112</v>
      </c>
      <c r="V1" t="s">
        <v>112</v>
      </c>
      <c r="W1" t="s">
        <v>113</v>
      </c>
      <c r="X1" t="s">
        <v>114</v>
      </c>
      <c r="Y1" t="s">
        <v>114</v>
      </c>
      <c r="Z1" t="s">
        <v>114</v>
      </c>
    </row>
    <row r="2" spans="1:26" x14ac:dyDescent="0.25">
      <c r="B2" t="s">
        <v>104</v>
      </c>
      <c r="C2" t="s">
        <v>79</v>
      </c>
      <c r="D2" t="s">
        <v>100</v>
      </c>
      <c r="E2" t="s">
        <v>101</v>
      </c>
      <c r="F2" s="3" t="s">
        <v>102</v>
      </c>
      <c r="G2" s="3" t="s">
        <v>103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115</v>
      </c>
      <c r="S2" t="s">
        <v>115</v>
      </c>
      <c r="T2" t="s">
        <v>116</v>
      </c>
      <c r="U2" t="s">
        <v>117</v>
      </c>
      <c r="V2" t="s">
        <v>118</v>
      </c>
      <c r="W2" t="s">
        <v>115</v>
      </c>
      <c r="X2" t="s">
        <v>116</v>
      </c>
      <c r="Y2" t="s">
        <v>117</v>
      </c>
      <c r="Z2" t="s">
        <v>118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216178</v>
      </c>
      <c r="D3">
        <v>5.42</v>
      </c>
      <c r="E3">
        <v>205868</v>
      </c>
      <c r="F3" s="1" t="b">
        <f>ABS(D3-B3)&lt;=0.5</f>
        <v>1</v>
      </c>
      <c r="G3" s="1" t="b">
        <f>AND(C3&gt;E3*0.5,C3&lt;E3*1.5)</f>
        <v>1</v>
      </c>
      <c r="I3" t="s">
        <v>138</v>
      </c>
      <c r="J3" s="2" t="s">
        <v>95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288313</v>
      </c>
      <c r="D4">
        <v>6.17</v>
      </c>
      <c r="E4">
        <v>272904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94.469999999999985</v>
      </c>
      <c r="J4" s="2">
        <v>10</v>
      </c>
      <c r="K4" s="2" t="b">
        <f>AND(P4&gt;J4*0.8,P4&lt;J4*1.2)</f>
        <v>1</v>
      </c>
      <c r="L4" t="s">
        <v>1</v>
      </c>
      <c r="M4">
        <v>1.45</v>
      </c>
      <c r="N4">
        <v>30499</v>
      </c>
      <c r="O4">
        <v>0.19</v>
      </c>
      <c r="P4">
        <v>9.4469999999999992</v>
      </c>
      <c r="Q4" t="s">
        <v>94</v>
      </c>
      <c r="R4">
        <v>50</v>
      </c>
      <c r="S4">
        <v>52</v>
      </c>
      <c r="T4">
        <v>32.549999999999997</v>
      </c>
      <c r="U4">
        <v>32.520000000000003</v>
      </c>
      <c r="V4" t="s">
        <v>94</v>
      </c>
      <c r="W4">
        <v>49</v>
      </c>
      <c r="X4">
        <v>12.24</v>
      </c>
      <c r="Y4">
        <v>9.41</v>
      </c>
      <c r="Z4" t="s">
        <v>94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288663</v>
      </c>
      <c r="D5">
        <v>8.91</v>
      </c>
      <c r="E5">
        <v>265455</v>
      </c>
      <c r="F5" s="1" t="b">
        <f t="shared" si="0"/>
        <v>1</v>
      </c>
      <c r="G5" s="1" t="b">
        <f t="shared" si="1"/>
        <v>1</v>
      </c>
      <c r="I5">
        <f t="shared" ref="I5:I68" si="2">P5/J5*100</f>
        <v>98.009999999999991</v>
      </c>
      <c r="J5" s="2">
        <v>10</v>
      </c>
      <c r="K5" s="2" t="b">
        <f t="shared" ref="K5:K68" si="3">AND(P5&gt;J5*0.8,P5&lt;J5*1.2)</f>
        <v>1</v>
      </c>
      <c r="L5" t="s">
        <v>2</v>
      </c>
      <c r="M5">
        <v>1.55</v>
      </c>
      <c r="N5">
        <v>46821</v>
      </c>
      <c r="O5">
        <v>0.28999999999999998</v>
      </c>
      <c r="P5">
        <v>9.8010000000000002</v>
      </c>
      <c r="Q5" t="s">
        <v>94</v>
      </c>
      <c r="R5">
        <v>62</v>
      </c>
      <c r="S5">
        <v>64</v>
      </c>
      <c r="T5">
        <v>32.299999999999997</v>
      </c>
      <c r="U5">
        <v>31.54</v>
      </c>
      <c r="V5" t="s">
        <v>94</v>
      </c>
      <c r="W5">
        <v>61</v>
      </c>
      <c r="X5">
        <v>8.36</v>
      </c>
      <c r="Y5">
        <v>7.24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191401</v>
      </c>
      <c r="D6">
        <v>10.65</v>
      </c>
      <c r="E6">
        <v>176430</v>
      </c>
      <c r="F6" s="1" t="b">
        <f t="shared" si="0"/>
        <v>1</v>
      </c>
      <c r="G6" s="1" t="b">
        <f t="shared" si="1"/>
        <v>1</v>
      </c>
      <c r="I6">
        <f t="shared" si="2"/>
        <v>104.12000000000002</v>
      </c>
      <c r="J6" s="2">
        <v>10</v>
      </c>
      <c r="K6" s="2" t="b">
        <f t="shared" si="3"/>
        <v>1</v>
      </c>
      <c r="L6" t="s">
        <v>3</v>
      </c>
      <c r="M6">
        <v>1.83</v>
      </c>
      <c r="N6">
        <v>69553</v>
      </c>
      <c r="O6">
        <v>0.43</v>
      </c>
      <c r="P6">
        <v>10.412000000000001</v>
      </c>
      <c r="Q6" t="s">
        <v>94</v>
      </c>
      <c r="R6">
        <v>94</v>
      </c>
      <c r="S6">
        <v>96</v>
      </c>
      <c r="T6">
        <v>97.67</v>
      </c>
      <c r="U6">
        <v>94.25</v>
      </c>
      <c r="V6" t="s">
        <v>94</v>
      </c>
      <c r="W6">
        <v>93</v>
      </c>
      <c r="X6">
        <v>19.73</v>
      </c>
      <c r="Y6">
        <v>18.55</v>
      </c>
      <c r="Z6" t="s">
        <v>94</v>
      </c>
    </row>
    <row r="7" spans="1:26" x14ac:dyDescent="0.25">
      <c r="I7">
        <f t="shared" si="2"/>
        <v>93.490000000000009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26829</v>
      </c>
      <c r="O7">
        <v>0.17</v>
      </c>
      <c r="P7">
        <v>9.3490000000000002</v>
      </c>
      <c r="Q7" t="s">
        <v>94</v>
      </c>
      <c r="R7">
        <v>64</v>
      </c>
      <c r="S7">
        <v>66</v>
      </c>
      <c r="T7">
        <v>30.04</v>
      </c>
      <c r="U7">
        <v>29.79</v>
      </c>
      <c r="V7" t="s">
        <v>94</v>
      </c>
      <c r="W7">
        <v>49</v>
      </c>
      <c r="X7">
        <v>24.03</v>
      </c>
      <c r="Y7">
        <v>23.61</v>
      </c>
      <c r="Z7" t="s">
        <v>94</v>
      </c>
    </row>
    <row r="8" spans="1:26" x14ac:dyDescent="0.25">
      <c r="I8">
        <f t="shared" si="2"/>
        <v>87.32</v>
      </c>
      <c r="J8" s="2">
        <v>10</v>
      </c>
      <c r="K8" s="2" t="b">
        <f t="shared" si="3"/>
        <v>1</v>
      </c>
      <c r="L8" t="s">
        <v>5</v>
      </c>
      <c r="M8">
        <v>2.1800000000000002</v>
      </c>
      <c r="N8">
        <v>53054</v>
      </c>
      <c r="O8">
        <v>0.33</v>
      </c>
      <c r="P8">
        <v>8.7319999999999993</v>
      </c>
      <c r="Q8" t="s">
        <v>94</v>
      </c>
      <c r="R8">
        <v>101</v>
      </c>
      <c r="S8">
        <v>103</v>
      </c>
      <c r="T8">
        <v>65.92</v>
      </c>
      <c r="U8">
        <v>68.06</v>
      </c>
      <c r="V8" t="s">
        <v>94</v>
      </c>
      <c r="W8">
        <v>105</v>
      </c>
      <c r="X8">
        <v>9.19</v>
      </c>
      <c r="Y8">
        <v>10.6</v>
      </c>
      <c r="Z8" t="s">
        <v>94</v>
      </c>
    </row>
    <row r="9" spans="1:26" x14ac:dyDescent="0.25">
      <c r="A9" s="4" t="s">
        <v>96</v>
      </c>
      <c r="B9">
        <f>85-4</f>
        <v>81</v>
      </c>
      <c r="I9">
        <f t="shared" si="2"/>
        <v>82.029999999999987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28989</v>
      </c>
      <c r="O9">
        <v>0.18</v>
      </c>
      <c r="P9">
        <v>8.2029999999999994</v>
      </c>
      <c r="Q9" t="s">
        <v>94</v>
      </c>
      <c r="R9">
        <v>59</v>
      </c>
      <c r="S9">
        <v>74</v>
      </c>
      <c r="T9">
        <v>70.55</v>
      </c>
      <c r="U9">
        <v>93.5</v>
      </c>
      <c r="V9" t="s">
        <v>94</v>
      </c>
      <c r="W9">
        <v>45</v>
      </c>
      <c r="X9">
        <v>71.83</v>
      </c>
      <c r="Y9">
        <v>82.45</v>
      </c>
      <c r="Z9" t="s">
        <v>94</v>
      </c>
    </row>
    <row r="10" spans="1:26" x14ac:dyDescent="0.25">
      <c r="A10" t="s">
        <v>97</v>
      </c>
      <c r="B10">
        <f>COUNTIF(K4:K88,"FALSE")</f>
        <v>5</v>
      </c>
      <c r="I10">
        <f t="shared" si="2"/>
        <v>90.429999999999993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42935</v>
      </c>
      <c r="O10">
        <v>0.26</v>
      </c>
      <c r="P10">
        <v>9.0429999999999993</v>
      </c>
      <c r="Q10" t="s">
        <v>94</v>
      </c>
      <c r="R10">
        <v>61</v>
      </c>
      <c r="S10">
        <v>96</v>
      </c>
      <c r="T10">
        <v>80.099999999999994</v>
      </c>
      <c r="U10">
        <v>79.48</v>
      </c>
      <c r="V10" t="s">
        <v>94</v>
      </c>
      <c r="W10">
        <v>98</v>
      </c>
      <c r="X10">
        <v>50.3</v>
      </c>
      <c r="Y10">
        <v>43.76</v>
      </c>
      <c r="Z10" t="s">
        <v>94</v>
      </c>
    </row>
    <row r="11" spans="1:26" x14ac:dyDescent="0.25">
      <c r="A11" t="s">
        <v>98</v>
      </c>
      <c r="B11">
        <f>0.2*B9</f>
        <v>16.2</v>
      </c>
      <c r="I11">
        <f t="shared" si="2"/>
        <v>108.9388888888889</v>
      </c>
      <c r="J11" s="2">
        <v>18</v>
      </c>
      <c r="K11" s="2" t="b">
        <f t="shared" si="3"/>
        <v>1</v>
      </c>
      <c r="L11" t="s">
        <v>8</v>
      </c>
      <c r="M11">
        <v>2.82</v>
      </c>
      <c r="N11">
        <v>27851</v>
      </c>
      <c r="O11">
        <v>0.17</v>
      </c>
      <c r="P11">
        <v>19.609000000000002</v>
      </c>
      <c r="Q11" t="s">
        <v>94</v>
      </c>
      <c r="R11">
        <v>43</v>
      </c>
      <c r="S11">
        <v>58</v>
      </c>
      <c r="T11">
        <v>34.36</v>
      </c>
      <c r="U11">
        <v>27.53</v>
      </c>
      <c r="V11" t="s">
        <v>94</v>
      </c>
      <c r="W11" t="s">
        <v>86</v>
      </c>
      <c r="X11" t="s">
        <v>86</v>
      </c>
      <c r="Y11" t="s">
        <v>86</v>
      </c>
      <c r="Z11" t="s">
        <v>86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84.960000000000008</v>
      </c>
      <c r="J12" s="2">
        <v>10</v>
      </c>
      <c r="K12" s="2" t="b">
        <f t="shared" si="3"/>
        <v>1</v>
      </c>
      <c r="L12" t="s">
        <v>9</v>
      </c>
      <c r="M12">
        <v>2.88</v>
      </c>
      <c r="N12">
        <v>49967</v>
      </c>
      <c r="O12">
        <v>0.31</v>
      </c>
      <c r="P12">
        <v>8.4960000000000004</v>
      </c>
      <c r="Q12" t="s">
        <v>94</v>
      </c>
      <c r="R12">
        <v>142</v>
      </c>
      <c r="S12">
        <v>127</v>
      </c>
      <c r="T12">
        <v>31.68</v>
      </c>
      <c r="U12">
        <v>32.479999999999997</v>
      </c>
      <c r="V12" t="s">
        <v>94</v>
      </c>
      <c r="W12">
        <v>141</v>
      </c>
      <c r="X12">
        <v>11.49</v>
      </c>
      <c r="Y12">
        <v>12.71</v>
      </c>
      <c r="Z12" t="s">
        <v>94</v>
      </c>
    </row>
    <row r="13" spans="1:26" x14ac:dyDescent="0.25">
      <c r="I13">
        <f t="shared" si="2"/>
        <v>98.800000000000011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93286</v>
      </c>
      <c r="O13">
        <v>0.57999999999999996</v>
      </c>
      <c r="P13">
        <v>9.8800000000000008</v>
      </c>
      <c r="Q13" t="s">
        <v>94</v>
      </c>
      <c r="R13">
        <v>76</v>
      </c>
      <c r="S13">
        <v>78</v>
      </c>
      <c r="T13">
        <v>7.67</v>
      </c>
      <c r="U13">
        <v>7.89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102.64</v>
      </c>
      <c r="J14" s="2">
        <v>10</v>
      </c>
      <c r="K14" s="2" t="b">
        <f t="shared" si="3"/>
        <v>1</v>
      </c>
      <c r="L14" t="s">
        <v>11</v>
      </c>
      <c r="M14">
        <v>3.19</v>
      </c>
      <c r="N14">
        <v>51647</v>
      </c>
      <c r="O14">
        <v>0.32</v>
      </c>
      <c r="P14">
        <v>10.263999999999999</v>
      </c>
      <c r="Q14" t="s">
        <v>94</v>
      </c>
      <c r="R14">
        <v>41</v>
      </c>
      <c r="S14">
        <v>39</v>
      </c>
      <c r="T14">
        <v>68.760000000000005</v>
      </c>
      <c r="U14">
        <v>64.040000000000006</v>
      </c>
      <c r="V14" t="s">
        <v>94</v>
      </c>
      <c r="W14">
        <v>76</v>
      </c>
      <c r="X14">
        <v>36.799999999999997</v>
      </c>
      <c r="Y14">
        <v>37.119999999999997</v>
      </c>
      <c r="Z14" t="s">
        <v>94</v>
      </c>
    </row>
    <row r="15" spans="1:26" x14ac:dyDescent="0.25">
      <c r="I15">
        <f t="shared" si="2"/>
        <v>97.15</v>
      </c>
      <c r="J15" s="2">
        <v>10</v>
      </c>
      <c r="K15" s="2" t="b">
        <f t="shared" si="3"/>
        <v>1</v>
      </c>
      <c r="L15" t="s">
        <v>263</v>
      </c>
      <c r="M15">
        <v>3.35</v>
      </c>
      <c r="N15">
        <v>54855</v>
      </c>
      <c r="O15">
        <v>0.34</v>
      </c>
      <c r="P15">
        <v>9.7149999999999999</v>
      </c>
      <c r="Q15" t="s">
        <v>94</v>
      </c>
      <c r="R15">
        <v>49</v>
      </c>
      <c r="S15">
        <v>84</v>
      </c>
      <c r="T15">
        <v>95.58</v>
      </c>
      <c r="U15">
        <v>91.92</v>
      </c>
      <c r="V15" t="s">
        <v>94</v>
      </c>
      <c r="W15">
        <v>86</v>
      </c>
      <c r="X15">
        <v>59.18</v>
      </c>
      <c r="Y15">
        <v>61.29</v>
      </c>
      <c r="Z15" t="s">
        <v>94</v>
      </c>
    </row>
    <row r="16" spans="1:26" x14ac:dyDescent="0.25">
      <c r="I16">
        <f t="shared" si="2"/>
        <v>88.889999999999986</v>
      </c>
      <c r="J16" s="2">
        <v>10</v>
      </c>
      <c r="K16" s="2" t="b">
        <f t="shared" si="3"/>
        <v>1</v>
      </c>
      <c r="L16" t="s">
        <v>13</v>
      </c>
      <c r="M16">
        <v>3.67</v>
      </c>
      <c r="N16">
        <v>47755</v>
      </c>
      <c r="O16">
        <v>0.28999999999999998</v>
      </c>
      <c r="P16">
        <v>8.8889999999999993</v>
      </c>
      <c r="Q16" t="s">
        <v>94</v>
      </c>
      <c r="R16">
        <v>61</v>
      </c>
      <c r="S16">
        <v>96</v>
      </c>
      <c r="T16">
        <v>81.87</v>
      </c>
      <c r="U16">
        <v>80.739999999999995</v>
      </c>
      <c r="V16" t="s">
        <v>94</v>
      </c>
      <c r="W16">
        <v>98</v>
      </c>
      <c r="X16">
        <v>54.11</v>
      </c>
      <c r="Y16">
        <v>53.09</v>
      </c>
      <c r="Z16" t="s">
        <v>94</v>
      </c>
    </row>
    <row r="17" spans="9:26" x14ac:dyDescent="0.25">
      <c r="I17">
        <f t="shared" si="2"/>
        <v>96.25</v>
      </c>
      <c r="J17" s="2">
        <v>10</v>
      </c>
      <c r="K17" s="2" t="b">
        <f t="shared" si="3"/>
        <v>1</v>
      </c>
      <c r="L17" t="s">
        <v>14</v>
      </c>
      <c r="M17">
        <v>3.68</v>
      </c>
      <c r="N17">
        <v>123886</v>
      </c>
      <c r="O17">
        <v>0.76</v>
      </c>
      <c r="P17">
        <v>9.625</v>
      </c>
      <c r="Q17" t="s">
        <v>94</v>
      </c>
      <c r="R17">
        <v>73</v>
      </c>
      <c r="S17">
        <v>41</v>
      </c>
      <c r="T17">
        <v>25.62</v>
      </c>
      <c r="U17">
        <v>24.45</v>
      </c>
      <c r="V17" t="s">
        <v>94</v>
      </c>
      <c r="W17">
        <v>57</v>
      </c>
      <c r="X17">
        <v>20.25</v>
      </c>
      <c r="Y17">
        <v>20.03</v>
      </c>
      <c r="Z17" t="s">
        <v>94</v>
      </c>
    </row>
    <row r="18" spans="9:26" x14ac:dyDescent="0.25">
      <c r="I18">
        <f t="shared" si="2"/>
        <v>97.34</v>
      </c>
      <c r="J18" s="2">
        <v>10</v>
      </c>
      <c r="K18" s="2" t="b">
        <f t="shared" si="3"/>
        <v>1</v>
      </c>
      <c r="L18" t="s">
        <v>15</v>
      </c>
      <c r="M18">
        <v>4.18</v>
      </c>
      <c r="N18">
        <v>64097</v>
      </c>
      <c r="O18">
        <v>0.4</v>
      </c>
      <c r="P18">
        <v>9.734</v>
      </c>
      <c r="Q18" t="s">
        <v>94</v>
      </c>
      <c r="R18">
        <v>63</v>
      </c>
      <c r="S18">
        <v>65</v>
      </c>
      <c r="T18">
        <v>32.020000000000003</v>
      </c>
      <c r="U18">
        <v>30.91</v>
      </c>
      <c r="V18" t="s">
        <v>94</v>
      </c>
      <c r="W18">
        <v>83</v>
      </c>
      <c r="X18">
        <v>13.39</v>
      </c>
      <c r="Y18">
        <v>13.7</v>
      </c>
      <c r="Z18" t="s">
        <v>94</v>
      </c>
    </row>
    <row r="19" spans="9:26" x14ac:dyDescent="0.25">
      <c r="I19">
        <f t="shared" si="2"/>
        <v>88.93</v>
      </c>
      <c r="J19" s="2">
        <v>10</v>
      </c>
      <c r="K19" s="2" t="b">
        <f t="shared" si="3"/>
        <v>1</v>
      </c>
      <c r="L19" t="s">
        <v>16</v>
      </c>
      <c r="M19">
        <v>4.8099999999999996</v>
      </c>
      <c r="N19">
        <v>39864</v>
      </c>
      <c r="O19">
        <v>0.25</v>
      </c>
      <c r="P19">
        <v>8.8930000000000007</v>
      </c>
      <c r="Q19" t="s">
        <v>94</v>
      </c>
      <c r="R19">
        <v>77</v>
      </c>
      <c r="S19">
        <v>41</v>
      </c>
      <c r="T19">
        <v>75.2</v>
      </c>
      <c r="U19">
        <v>74.2</v>
      </c>
      <c r="V19" t="s">
        <v>94</v>
      </c>
      <c r="W19">
        <v>79</v>
      </c>
      <c r="X19">
        <v>31.5</v>
      </c>
      <c r="Y19">
        <v>32.65</v>
      </c>
      <c r="Z19" t="s">
        <v>94</v>
      </c>
    </row>
    <row r="20" spans="9:26" x14ac:dyDescent="0.25">
      <c r="I20">
        <f t="shared" si="2"/>
        <v>87.84</v>
      </c>
      <c r="J20" s="2">
        <v>10</v>
      </c>
      <c r="K20" s="2" t="b">
        <f t="shared" si="3"/>
        <v>1</v>
      </c>
      <c r="L20" t="s">
        <v>17</v>
      </c>
      <c r="M20">
        <v>4.8099999999999996</v>
      </c>
      <c r="N20">
        <v>56102</v>
      </c>
      <c r="O20">
        <v>0.35</v>
      </c>
      <c r="P20">
        <v>8.7840000000000007</v>
      </c>
      <c r="Q20" t="s">
        <v>94</v>
      </c>
      <c r="R20">
        <v>61</v>
      </c>
      <c r="S20">
        <v>96</v>
      </c>
      <c r="T20">
        <v>84.73</v>
      </c>
      <c r="U20">
        <v>85.12</v>
      </c>
      <c r="V20" t="s">
        <v>94</v>
      </c>
      <c r="W20">
        <v>98</v>
      </c>
      <c r="X20">
        <v>54.76</v>
      </c>
      <c r="Y20">
        <v>55.15</v>
      </c>
      <c r="Z20" t="s">
        <v>94</v>
      </c>
    </row>
    <row r="21" spans="9:26" x14ac:dyDescent="0.25">
      <c r="I21">
        <f t="shared" si="2"/>
        <v>99.86666666666666</v>
      </c>
      <c r="J21" s="2">
        <v>18</v>
      </c>
      <c r="K21" s="2" t="b">
        <f t="shared" si="3"/>
        <v>1</v>
      </c>
      <c r="L21" t="s">
        <v>18</v>
      </c>
      <c r="M21">
        <v>4.83</v>
      </c>
      <c r="N21">
        <v>42181</v>
      </c>
      <c r="O21">
        <v>0.26</v>
      </c>
      <c r="P21">
        <v>17.975999999999999</v>
      </c>
      <c r="Q21" t="s">
        <v>94</v>
      </c>
      <c r="R21">
        <v>43</v>
      </c>
      <c r="S21">
        <v>72</v>
      </c>
      <c r="T21">
        <v>25.52</v>
      </c>
      <c r="U21">
        <v>27.99</v>
      </c>
      <c r="V21" t="s">
        <v>94</v>
      </c>
      <c r="W21">
        <v>57</v>
      </c>
      <c r="X21">
        <v>7.61</v>
      </c>
      <c r="Y21">
        <v>7.76</v>
      </c>
      <c r="Z21" t="s">
        <v>94</v>
      </c>
    </row>
    <row r="22" spans="9:26" x14ac:dyDescent="0.25">
      <c r="I22">
        <f t="shared" si="2"/>
        <v>108.39000000000001</v>
      </c>
      <c r="J22" s="2">
        <v>10</v>
      </c>
      <c r="K22" s="2" t="b">
        <f t="shared" si="3"/>
        <v>1</v>
      </c>
      <c r="L22" t="s">
        <v>19</v>
      </c>
      <c r="M22">
        <v>4.93</v>
      </c>
      <c r="N22">
        <v>34741</v>
      </c>
      <c r="O22">
        <v>0.21</v>
      </c>
      <c r="P22">
        <v>10.839</v>
      </c>
      <c r="Q22" t="s">
        <v>94</v>
      </c>
      <c r="R22">
        <v>55</v>
      </c>
      <c r="S22">
        <v>85</v>
      </c>
      <c r="T22">
        <v>17.420000000000002</v>
      </c>
      <c r="U22">
        <v>18.41</v>
      </c>
      <c r="V22" t="s">
        <v>94</v>
      </c>
      <c r="W22" t="s">
        <v>86</v>
      </c>
      <c r="X22" t="s">
        <v>86</v>
      </c>
      <c r="Y22" t="s">
        <v>86</v>
      </c>
      <c r="Z22" t="s">
        <v>86</v>
      </c>
    </row>
    <row r="23" spans="9:26" x14ac:dyDescent="0.25">
      <c r="I23">
        <f t="shared" si="2"/>
        <v>88.84</v>
      </c>
      <c r="J23" s="2">
        <v>10</v>
      </c>
      <c r="K23" s="2" t="b">
        <f t="shared" si="3"/>
        <v>1</v>
      </c>
      <c r="L23" t="s">
        <v>21</v>
      </c>
      <c r="M23">
        <v>5.05</v>
      </c>
      <c r="N23">
        <v>20963</v>
      </c>
      <c r="O23">
        <v>0.13</v>
      </c>
      <c r="P23">
        <v>8.8840000000000003</v>
      </c>
      <c r="Q23" t="s">
        <v>94</v>
      </c>
      <c r="R23">
        <v>67</v>
      </c>
      <c r="S23">
        <v>52</v>
      </c>
      <c r="T23">
        <v>32.979999999999997</v>
      </c>
      <c r="U23">
        <v>35.840000000000003</v>
      </c>
      <c r="V23" t="s">
        <v>94</v>
      </c>
      <c r="W23">
        <v>40</v>
      </c>
      <c r="X23">
        <v>40.43</v>
      </c>
      <c r="Y23">
        <v>45.79</v>
      </c>
      <c r="Z23" t="s">
        <v>94</v>
      </c>
    </row>
    <row r="24" spans="9:26" x14ac:dyDescent="0.25">
      <c r="I24">
        <f t="shared" si="2"/>
        <v>92.24</v>
      </c>
      <c r="J24" s="2">
        <v>10</v>
      </c>
      <c r="K24" s="2" t="b">
        <f t="shared" si="3"/>
        <v>1</v>
      </c>
      <c r="L24" t="s">
        <v>20</v>
      </c>
      <c r="M24">
        <v>5.0599999999999996</v>
      </c>
      <c r="N24">
        <v>33587</v>
      </c>
      <c r="O24">
        <v>0.21</v>
      </c>
      <c r="P24">
        <v>9.2240000000000002</v>
      </c>
      <c r="Q24" t="s">
        <v>94</v>
      </c>
      <c r="R24">
        <v>49</v>
      </c>
      <c r="S24">
        <v>130</v>
      </c>
      <c r="T24">
        <v>114.83</v>
      </c>
      <c r="U24">
        <v>112.03</v>
      </c>
      <c r="V24" t="s">
        <v>94</v>
      </c>
      <c r="W24">
        <v>128</v>
      </c>
      <c r="X24">
        <v>88.69</v>
      </c>
      <c r="Y24">
        <v>89.2</v>
      </c>
      <c r="Z24" t="s">
        <v>94</v>
      </c>
    </row>
    <row r="25" spans="9:26" x14ac:dyDescent="0.25">
      <c r="I25">
        <f t="shared" si="2"/>
        <v>105.52</v>
      </c>
      <c r="J25" s="2">
        <v>10</v>
      </c>
      <c r="K25" s="2" t="b">
        <f t="shared" si="3"/>
        <v>1</v>
      </c>
      <c r="L25" t="s">
        <v>22</v>
      </c>
      <c r="M25">
        <v>5.08</v>
      </c>
      <c r="N25">
        <v>16976</v>
      </c>
      <c r="O25">
        <v>0.1</v>
      </c>
      <c r="P25">
        <v>10.552</v>
      </c>
      <c r="Q25" t="s">
        <v>94</v>
      </c>
      <c r="R25">
        <v>42</v>
      </c>
      <c r="S25">
        <v>72</v>
      </c>
      <c r="T25">
        <v>42.24</v>
      </c>
      <c r="U25">
        <v>43.37</v>
      </c>
      <c r="V25" t="s">
        <v>94</v>
      </c>
      <c r="W25">
        <v>71</v>
      </c>
      <c r="X25">
        <v>44.02</v>
      </c>
      <c r="Y25">
        <v>38.51</v>
      </c>
      <c r="Z25" t="s">
        <v>94</v>
      </c>
    </row>
    <row r="26" spans="9:26" x14ac:dyDescent="0.25">
      <c r="I26">
        <f t="shared" si="2"/>
        <v>102.34</v>
      </c>
      <c r="J26" s="2">
        <v>10</v>
      </c>
      <c r="K26" s="2" t="b">
        <f t="shared" si="3"/>
        <v>1</v>
      </c>
      <c r="L26" t="s">
        <v>23</v>
      </c>
      <c r="M26">
        <v>5.19</v>
      </c>
      <c r="N26">
        <v>72279</v>
      </c>
      <c r="O26">
        <v>0.45</v>
      </c>
      <c r="P26">
        <v>10.234</v>
      </c>
      <c r="Q26" t="s">
        <v>94</v>
      </c>
      <c r="R26">
        <v>83</v>
      </c>
      <c r="S26">
        <v>85</v>
      </c>
      <c r="T26">
        <v>64</v>
      </c>
      <c r="U26">
        <v>66.08</v>
      </c>
      <c r="V26" t="s">
        <v>94</v>
      </c>
      <c r="W26">
        <v>47</v>
      </c>
      <c r="X26">
        <v>18.21</v>
      </c>
      <c r="Y26">
        <v>19.43</v>
      </c>
      <c r="Z26" t="s">
        <v>94</v>
      </c>
    </row>
    <row r="27" spans="9:26" x14ac:dyDescent="0.25">
      <c r="I27">
        <f t="shared" si="2"/>
        <v>84.179999999999993</v>
      </c>
      <c r="J27" s="2">
        <v>10</v>
      </c>
      <c r="K27" s="2" t="b">
        <f t="shared" si="3"/>
        <v>1</v>
      </c>
      <c r="L27" t="s">
        <v>24</v>
      </c>
      <c r="M27">
        <v>5.33</v>
      </c>
      <c r="N27">
        <v>58214</v>
      </c>
      <c r="O27">
        <v>0.36</v>
      </c>
      <c r="P27">
        <v>8.4179999999999993</v>
      </c>
      <c r="Q27" t="s">
        <v>94</v>
      </c>
      <c r="R27">
        <v>97</v>
      </c>
      <c r="S27">
        <v>99</v>
      </c>
      <c r="T27">
        <v>64.25</v>
      </c>
      <c r="U27">
        <v>63.46</v>
      </c>
      <c r="V27" t="s">
        <v>94</v>
      </c>
      <c r="W27">
        <v>61</v>
      </c>
      <c r="X27">
        <v>33.39</v>
      </c>
      <c r="Y27">
        <v>33.29</v>
      </c>
      <c r="Z27" t="s">
        <v>94</v>
      </c>
    </row>
    <row r="28" spans="9:26" x14ac:dyDescent="0.25">
      <c r="I28">
        <f t="shared" si="2"/>
        <v>102.65499999999999</v>
      </c>
      <c r="J28" s="2">
        <v>20</v>
      </c>
      <c r="K28" s="2" t="b">
        <f t="shared" si="3"/>
        <v>1</v>
      </c>
      <c r="L28" t="s">
        <v>130</v>
      </c>
      <c r="M28">
        <v>5.35</v>
      </c>
      <c r="N28">
        <v>85929</v>
      </c>
      <c r="O28">
        <v>0.53</v>
      </c>
      <c r="P28">
        <v>20.530999999999999</v>
      </c>
      <c r="Q28" t="s">
        <v>94</v>
      </c>
      <c r="R28">
        <v>113</v>
      </c>
      <c r="S28">
        <v>111</v>
      </c>
      <c r="T28">
        <v>102.91</v>
      </c>
      <c r="U28">
        <v>101.3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131</v>
      </c>
      <c r="M29">
        <v>5.42</v>
      </c>
      <c r="N29">
        <v>216178</v>
      </c>
      <c r="O29">
        <v>1.33</v>
      </c>
      <c r="P29">
        <v>20</v>
      </c>
      <c r="Q29" t="s">
        <v>94</v>
      </c>
      <c r="R29">
        <v>168</v>
      </c>
      <c r="S29">
        <v>99</v>
      </c>
      <c r="T29">
        <v>41.56</v>
      </c>
      <c r="U29">
        <v>42.79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96.76</v>
      </c>
      <c r="J30" s="2">
        <v>10</v>
      </c>
      <c r="K30" s="2" t="b">
        <f t="shared" si="3"/>
        <v>1</v>
      </c>
      <c r="L30" t="s">
        <v>26</v>
      </c>
      <c r="M30">
        <v>5.47</v>
      </c>
      <c r="N30">
        <v>62006</v>
      </c>
      <c r="O30">
        <v>0.38</v>
      </c>
      <c r="P30">
        <v>9.6760000000000002</v>
      </c>
      <c r="Q30" t="s">
        <v>94</v>
      </c>
      <c r="R30">
        <v>56</v>
      </c>
      <c r="S30">
        <v>41</v>
      </c>
      <c r="T30">
        <v>63.58</v>
      </c>
      <c r="U30">
        <v>61.24</v>
      </c>
      <c r="V30" t="s">
        <v>94</v>
      </c>
      <c r="W30">
        <v>43</v>
      </c>
      <c r="X30">
        <v>25.03</v>
      </c>
      <c r="Y30">
        <v>24.78</v>
      </c>
      <c r="Z30" t="s">
        <v>94</v>
      </c>
    </row>
    <row r="31" spans="9:26" x14ac:dyDescent="0.25">
      <c r="I31">
        <f t="shared" si="2"/>
        <v>93.74</v>
      </c>
      <c r="J31" s="2">
        <v>10</v>
      </c>
      <c r="K31" s="2" t="b">
        <f t="shared" si="3"/>
        <v>1</v>
      </c>
      <c r="L31" t="s">
        <v>25</v>
      </c>
      <c r="M31">
        <v>5.48</v>
      </c>
      <c r="N31">
        <v>46198</v>
      </c>
      <c r="O31">
        <v>0.28999999999999998</v>
      </c>
      <c r="P31">
        <v>9.3740000000000006</v>
      </c>
      <c r="Q31" t="s">
        <v>94</v>
      </c>
      <c r="R31">
        <v>119</v>
      </c>
      <c r="S31">
        <v>121</v>
      </c>
      <c r="T31">
        <v>32.090000000000003</v>
      </c>
      <c r="U31">
        <v>32.68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96.59</v>
      </c>
      <c r="J32" s="2">
        <v>10</v>
      </c>
      <c r="K32" s="2" t="b">
        <f t="shared" si="3"/>
        <v>1</v>
      </c>
      <c r="L32" t="s">
        <v>27</v>
      </c>
      <c r="M32">
        <v>5.5</v>
      </c>
      <c r="N32">
        <v>45491</v>
      </c>
      <c r="O32">
        <v>0.28000000000000003</v>
      </c>
      <c r="P32">
        <v>9.6590000000000007</v>
      </c>
      <c r="Q32" t="s">
        <v>94</v>
      </c>
      <c r="R32">
        <v>75</v>
      </c>
      <c r="S32">
        <v>77</v>
      </c>
      <c r="T32">
        <v>31.28</v>
      </c>
      <c r="U32">
        <v>30.77</v>
      </c>
      <c r="V32" t="s">
        <v>94</v>
      </c>
      <c r="W32">
        <v>110</v>
      </c>
      <c r="X32">
        <v>47.1</v>
      </c>
      <c r="Y32">
        <v>46.19</v>
      </c>
      <c r="Z32" t="s">
        <v>94</v>
      </c>
    </row>
    <row r="33" spans="9:26" x14ac:dyDescent="0.25">
      <c r="I33">
        <f t="shared" si="2"/>
        <v>85.58</v>
      </c>
      <c r="J33" s="2">
        <v>10</v>
      </c>
      <c r="K33" s="2" t="b">
        <f t="shared" si="3"/>
        <v>1</v>
      </c>
      <c r="L33" t="s">
        <v>28</v>
      </c>
      <c r="M33">
        <v>5.69</v>
      </c>
      <c r="N33">
        <v>171713</v>
      </c>
      <c r="O33">
        <v>1.06</v>
      </c>
      <c r="P33">
        <v>8.5579999999999998</v>
      </c>
      <c r="Q33" t="s">
        <v>94</v>
      </c>
      <c r="R33">
        <v>78</v>
      </c>
      <c r="S33">
        <v>77</v>
      </c>
      <c r="T33">
        <v>24.11</v>
      </c>
      <c r="U33">
        <v>24.41</v>
      </c>
      <c r="V33" t="s">
        <v>94</v>
      </c>
      <c r="W33">
        <v>52</v>
      </c>
      <c r="X33">
        <v>13.73</v>
      </c>
      <c r="Y33">
        <v>13.78</v>
      </c>
      <c r="Z33" t="s">
        <v>94</v>
      </c>
    </row>
    <row r="34" spans="9:26" x14ac:dyDescent="0.25">
      <c r="I34">
        <f t="shared" si="2"/>
        <v>95.009999999999991</v>
      </c>
      <c r="J34" s="2">
        <v>10</v>
      </c>
      <c r="K34" s="2" t="b">
        <f t="shared" si="3"/>
        <v>1</v>
      </c>
      <c r="L34" t="s">
        <v>29</v>
      </c>
      <c r="M34">
        <v>5.77</v>
      </c>
      <c r="N34">
        <v>59383</v>
      </c>
      <c r="O34">
        <v>0.37</v>
      </c>
      <c r="P34">
        <v>9.5009999999999994</v>
      </c>
      <c r="Q34" t="s">
        <v>94</v>
      </c>
      <c r="R34">
        <v>62</v>
      </c>
      <c r="S34">
        <v>64</v>
      </c>
      <c r="T34">
        <v>31.51</v>
      </c>
      <c r="U34">
        <v>30.87</v>
      </c>
      <c r="V34" t="s">
        <v>94</v>
      </c>
      <c r="W34">
        <v>49</v>
      </c>
      <c r="X34">
        <v>23.92</v>
      </c>
      <c r="Y34">
        <v>23.99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132</v>
      </c>
      <c r="M35">
        <v>6.16</v>
      </c>
      <c r="N35">
        <v>288313</v>
      </c>
      <c r="O35">
        <v>1.78</v>
      </c>
      <c r="P35">
        <v>20</v>
      </c>
      <c r="Q35" t="s">
        <v>94</v>
      </c>
      <c r="R35">
        <v>114</v>
      </c>
      <c r="S35">
        <v>88</v>
      </c>
      <c r="T35">
        <v>16.73</v>
      </c>
      <c r="U35">
        <v>16.84</v>
      </c>
      <c r="V35" t="s">
        <v>94</v>
      </c>
      <c r="W35">
        <v>63</v>
      </c>
      <c r="X35">
        <v>14.99</v>
      </c>
      <c r="Y35">
        <v>15.56</v>
      </c>
      <c r="Z35" t="s">
        <v>94</v>
      </c>
    </row>
    <row r="36" spans="9:26" x14ac:dyDescent="0.25">
      <c r="I36">
        <f t="shared" si="2"/>
        <v>94.809999999999988</v>
      </c>
      <c r="J36" s="2">
        <v>10</v>
      </c>
      <c r="K36" s="2" t="b">
        <f t="shared" si="3"/>
        <v>1</v>
      </c>
      <c r="L36" t="s">
        <v>30</v>
      </c>
      <c r="M36">
        <v>6.38</v>
      </c>
      <c r="N36">
        <v>62674</v>
      </c>
      <c r="O36">
        <v>0.39</v>
      </c>
      <c r="P36">
        <v>9.4809999999999999</v>
      </c>
      <c r="Q36" t="s">
        <v>94</v>
      </c>
      <c r="R36">
        <v>130</v>
      </c>
      <c r="S36">
        <v>132</v>
      </c>
      <c r="T36">
        <v>97.74</v>
      </c>
      <c r="U36">
        <v>96.15</v>
      </c>
      <c r="V36" t="s">
        <v>94</v>
      </c>
      <c r="W36">
        <v>95</v>
      </c>
      <c r="X36">
        <v>80.28</v>
      </c>
      <c r="Y36">
        <v>80.66</v>
      </c>
      <c r="Z36" t="s">
        <v>94</v>
      </c>
    </row>
    <row r="37" spans="9:26" x14ac:dyDescent="0.25">
      <c r="I37">
        <f t="shared" si="2"/>
        <v>93.56</v>
      </c>
      <c r="J37" s="2">
        <v>10</v>
      </c>
      <c r="K37" s="2" t="b">
        <f t="shared" si="3"/>
        <v>1</v>
      </c>
      <c r="L37" t="s">
        <v>31</v>
      </c>
      <c r="M37">
        <v>6.64</v>
      </c>
      <c r="N37">
        <v>40375</v>
      </c>
      <c r="O37">
        <v>0.25</v>
      </c>
      <c r="P37">
        <v>9.3559999999999999</v>
      </c>
      <c r="Q37" t="s">
        <v>94</v>
      </c>
      <c r="R37">
        <v>63</v>
      </c>
      <c r="S37">
        <v>62</v>
      </c>
      <c r="T37">
        <v>70.17</v>
      </c>
      <c r="U37">
        <v>69.98</v>
      </c>
      <c r="V37" t="s">
        <v>94</v>
      </c>
      <c r="W37">
        <v>41</v>
      </c>
      <c r="X37">
        <v>58</v>
      </c>
      <c r="Y37">
        <v>55.41</v>
      </c>
      <c r="Z37" t="s">
        <v>94</v>
      </c>
    </row>
    <row r="38" spans="9:26" x14ac:dyDescent="0.25">
      <c r="I38">
        <f t="shared" si="2"/>
        <v>102.49000000000001</v>
      </c>
      <c r="J38" s="2">
        <v>10</v>
      </c>
      <c r="K38" s="2" t="b">
        <f t="shared" si="3"/>
        <v>1</v>
      </c>
      <c r="L38" t="s">
        <v>32</v>
      </c>
      <c r="M38">
        <v>6.72</v>
      </c>
      <c r="N38">
        <v>46777</v>
      </c>
      <c r="O38">
        <v>0.28999999999999998</v>
      </c>
      <c r="P38">
        <v>10.249000000000001</v>
      </c>
      <c r="Q38" t="s">
        <v>94</v>
      </c>
      <c r="R38">
        <v>174</v>
      </c>
      <c r="S38">
        <v>93</v>
      </c>
      <c r="T38">
        <v>66.11</v>
      </c>
      <c r="U38">
        <v>64.88</v>
      </c>
      <c r="V38" t="s">
        <v>94</v>
      </c>
      <c r="W38">
        <v>95</v>
      </c>
      <c r="X38">
        <v>54.07</v>
      </c>
      <c r="Y38">
        <v>56.99</v>
      </c>
      <c r="Z38" t="s">
        <v>94</v>
      </c>
    </row>
    <row r="39" spans="9:26" x14ac:dyDescent="0.25">
      <c r="I39">
        <f t="shared" si="2"/>
        <v>91.22</v>
      </c>
      <c r="J39" s="2">
        <v>10</v>
      </c>
      <c r="K39" s="2" t="b">
        <f t="shared" si="3"/>
        <v>1</v>
      </c>
      <c r="L39" t="s">
        <v>33</v>
      </c>
      <c r="M39">
        <v>6.73</v>
      </c>
      <c r="N39">
        <v>31789</v>
      </c>
      <c r="O39">
        <v>0.2</v>
      </c>
      <c r="P39">
        <v>9.1219999999999999</v>
      </c>
      <c r="Q39" t="s">
        <v>94</v>
      </c>
      <c r="R39">
        <v>41</v>
      </c>
      <c r="S39">
        <v>69</v>
      </c>
      <c r="T39">
        <v>77.31</v>
      </c>
      <c r="U39">
        <v>81.99</v>
      </c>
      <c r="V39" t="s">
        <v>94</v>
      </c>
      <c r="W39">
        <v>39</v>
      </c>
      <c r="X39">
        <v>50.11</v>
      </c>
      <c r="Y39">
        <v>51.81</v>
      </c>
      <c r="Z39" t="s">
        <v>94</v>
      </c>
    </row>
    <row r="40" spans="9:26" x14ac:dyDescent="0.25">
      <c r="I40">
        <f t="shared" si="2"/>
        <v>91.77</v>
      </c>
      <c r="J40" s="2">
        <v>10</v>
      </c>
      <c r="K40" s="2" t="b">
        <f t="shared" si="3"/>
        <v>1</v>
      </c>
      <c r="L40" t="s">
        <v>34</v>
      </c>
      <c r="M40">
        <v>6.91</v>
      </c>
      <c r="N40">
        <v>53473</v>
      </c>
      <c r="O40">
        <v>0.33</v>
      </c>
      <c r="P40">
        <v>9.1769999999999996</v>
      </c>
      <c r="Q40" t="s">
        <v>94</v>
      </c>
      <c r="R40">
        <v>83</v>
      </c>
      <c r="S40">
        <v>85</v>
      </c>
      <c r="T40">
        <v>65.150000000000006</v>
      </c>
      <c r="U40">
        <v>64.81</v>
      </c>
      <c r="V40" t="s">
        <v>94</v>
      </c>
      <c r="W40">
        <v>47</v>
      </c>
      <c r="X40">
        <v>15.29</v>
      </c>
      <c r="Y40">
        <v>14.92</v>
      </c>
      <c r="Z40" t="s">
        <v>94</v>
      </c>
    </row>
    <row r="41" spans="9:26" x14ac:dyDescent="0.25">
      <c r="I41">
        <f t="shared" si="2"/>
        <v>93.47</v>
      </c>
      <c r="J41" s="2">
        <v>10</v>
      </c>
      <c r="K41" s="2" t="b">
        <f t="shared" si="3"/>
        <v>1</v>
      </c>
      <c r="L41" t="s">
        <v>35</v>
      </c>
      <c r="M41">
        <v>7.14</v>
      </c>
      <c r="N41">
        <v>11029</v>
      </c>
      <c r="O41">
        <v>7.0000000000000007E-2</v>
      </c>
      <c r="P41">
        <v>9.3469999999999995</v>
      </c>
      <c r="Q41" t="s">
        <v>94</v>
      </c>
      <c r="R41">
        <v>43</v>
      </c>
      <c r="S41">
        <v>41</v>
      </c>
      <c r="T41">
        <v>89.76</v>
      </c>
      <c r="U41">
        <v>88.11</v>
      </c>
      <c r="V41" t="s">
        <v>94</v>
      </c>
      <c r="W41">
        <v>39</v>
      </c>
      <c r="X41">
        <v>26.64</v>
      </c>
      <c r="Y41">
        <v>26.76</v>
      </c>
      <c r="Z41" t="s">
        <v>94</v>
      </c>
    </row>
    <row r="42" spans="9:26" x14ac:dyDescent="0.25">
      <c r="I42">
        <f t="shared" si="2"/>
        <v>93.88</v>
      </c>
      <c r="J42" s="2">
        <v>10</v>
      </c>
      <c r="K42" s="2" t="b">
        <f t="shared" si="3"/>
        <v>1</v>
      </c>
      <c r="L42" t="s">
        <v>36</v>
      </c>
      <c r="M42">
        <v>7.35</v>
      </c>
      <c r="N42">
        <v>57303</v>
      </c>
      <c r="O42">
        <v>0.35</v>
      </c>
      <c r="P42">
        <v>9.3879999999999999</v>
      </c>
      <c r="Q42" t="s">
        <v>94</v>
      </c>
      <c r="R42">
        <v>75</v>
      </c>
      <c r="S42">
        <v>39</v>
      </c>
      <c r="T42">
        <v>50.05</v>
      </c>
      <c r="U42">
        <v>48.66</v>
      </c>
      <c r="V42" t="s">
        <v>94</v>
      </c>
      <c r="W42">
        <v>77</v>
      </c>
      <c r="X42">
        <v>31.84</v>
      </c>
      <c r="Y42">
        <v>31.47</v>
      </c>
      <c r="Z42" t="s">
        <v>94</v>
      </c>
    </row>
    <row r="43" spans="9:26" x14ac:dyDescent="0.25">
      <c r="I43">
        <f t="shared" si="2"/>
        <v>85.866666666666674</v>
      </c>
      <c r="J43" s="2">
        <v>18</v>
      </c>
      <c r="K43" s="2" t="b">
        <f t="shared" si="3"/>
        <v>1</v>
      </c>
      <c r="L43" t="s">
        <v>37</v>
      </c>
      <c r="M43">
        <v>7.51</v>
      </c>
      <c r="N43">
        <v>84596</v>
      </c>
      <c r="O43">
        <v>0.52</v>
      </c>
      <c r="P43">
        <v>15.456</v>
      </c>
      <c r="Q43" t="s">
        <v>94</v>
      </c>
      <c r="R43">
        <v>43</v>
      </c>
      <c r="S43">
        <v>58</v>
      </c>
      <c r="T43">
        <v>38.72</v>
      </c>
      <c r="U43">
        <v>40.67</v>
      </c>
      <c r="V43" t="s">
        <v>94</v>
      </c>
      <c r="W43">
        <v>41</v>
      </c>
      <c r="X43">
        <v>25.55</v>
      </c>
      <c r="Y43">
        <v>26.2</v>
      </c>
      <c r="Z43" t="s">
        <v>94</v>
      </c>
    </row>
    <row r="44" spans="9:26" x14ac:dyDescent="0.25">
      <c r="I44">
        <f t="shared" si="2"/>
        <v>97.474999999999994</v>
      </c>
      <c r="J44" s="2">
        <v>20</v>
      </c>
      <c r="K44" s="2" t="b">
        <f t="shared" si="3"/>
        <v>1</v>
      </c>
      <c r="L44" t="s">
        <v>133</v>
      </c>
      <c r="M44">
        <v>7.6</v>
      </c>
      <c r="N44">
        <v>347825</v>
      </c>
      <c r="O44">
        <v>2.15</v>
      </c>
      <c r="P44">
        <v>19.495000000000001</v>
      </c>
      <c r="Q44" t="s">
        <v>94</v>
      </c>
      <c r="R44">
        <v>98</v>
      </c>
      <c r="S44">
        <v>100</v>
      </c>
      <c r="T44">
        <v>65.14</v>
      </c>
      <c r="U44">
        <v>66.37</v>
      </c>
      <c r="V44" t="s">
        <v>94</v>
      </c>
      <c r="W44">
        <v>70</v>
      </c>
      <c r="X44">
        <v>10</v>
      </c>
      <c r="Y44">
        <v>10.210000000000001</v>
      </c>
      <c r="Z44" t="s">
        <v>94</v>
      </c>
    </row>
    <row r="45" spans="9:26" x14ac:dyDescent="0.25">
      <c r="I45">
        <f t="shared" si="2"/>
        <v>79.94</v>
      </c>
      <c r="J45" s="2">
        <v>10</v>
      </c>
      <c r="K45" s="2" t="b">
        <f t="shared" si="3"/>
        <v>0</v>
      </c>
      <c r="L45" t="s">
        <v>38</v>
      </c>
      <c r="M45">
        <v>7.67</v>
      </c>
      <c r="N45">
        <v>191663</v>
      </c>
      <c r="O45">
        <v>1.18</v>
      </c>
      <c r="P45">
        <v>7.9939999999999998</v>
      </c>
      <c r="Q45" t="s">
        <v>94</v>
      </c>
      <c r="R45">
        <v>91</v>
      </c>
      <c r="S45">
        <v>92</v>
      </c>
      <c r="T45">
        <v>59.62</v>
      </c>
      <c r="U45">
        <v>60.1</v>
      </c>
      <c r="V45" t="s">
        <v>94</v>
      </c>
      <c r="W45">
        <v>65</v>
      </c>
      <c r="X45">
        <v>10.99</v>
      </c>
      <c r="Y45">
        <v>10.66</v>
      </c>
      <c r="Z45" t="s">
        <v>94</v>
      </c>
    </row>
    <row r="46" spans="9:26" x14ac:dyDescent="0.25">
      <c r="I46">
        <f t="shared" si="2"/>
        <v>93.89</v>
      </c>
      <c r="J46" s="2">
        <v>10</v>
      </c>
      <c r="K46" s="2" t="b">
        <f t="shared" si="3"/>
        <v>1</v>
      </c>
      <c r="L46" t="s">
        <v>39</v>
      </c>
      <c r="M46">
        <v>7.92</v>
      </c>
      <c r="N46">
        <v>46314</v>
      </c>
      <c r="O46">
        <v>0.28999999999999998</v>
      </c>
      <c r="P46">
        <v>9.3889999999999993</v>
      </c>
      <c r="Q46" t="s">
        <v>94</v>
      </c>
      <c r="R46">
        <v>75</v>
      </c>
      <c r="S46">
        <v>39</v>
      </c>
      <c r="T46">
        <v>48.81</v>
      </c>
      <c r="U46">
        <v>46.29</v>
      </c>
      <c r="V46" t="s">
        <v>94</v>
      </c>
      <c r="W46">
        <v>77</v>
      </c>
      <c r="X46">
        <v>32.92</v>
      </c>
      <c r="Y46">
        <v>31.97</v>
      </c>
      <c r="Z46" t="s">
        <v>94</v>
      </c>
    </row>
    <row r="47" spans="9:26" x14ac:dyDescent="0.25">
      <c r="I47">
        <f t="shared" si="2"/>
        <v>79.759999999999991</v>
      </c>
      <c r="J47" s="2">
        <v>10</v>
      </c>
      <c r="K47" s="2" t="b">
        <f t="shared" si="3"/>
        <v>0</v>
      </c>
      <c r="L47" t="s">
        <v>40</v>
      </c>
      <c r="M47">
        <v>7.98</v>
      </c>
      <c r="N47">
        <v>44930</v>
      </c>
      <c r="O47">
        <v>0.28000000000000003</v>
      </c>
      <c r="P47">
        <v>7.976</v>
      </c>
      <c r="Q47" t="s">
        <v>94</v>
      </c>
      <c r="R47">
        <v>69</v>
      </c>
      <c r="S47">
        <v>41</v>
      </c>
      <c r="T47">
        <v>66.33</v>
      </c>
      <c r="U47">
        <v>65.78</v>
      </c>
      <c r="V47" t="s">
        <v>94</v>
      </c>
      <c r="W47">
        <v>99</v>
      </c>
      <c r="X47">
        <v>33.520000000000003</v>
      </c>
      <c r="Y47">
        <v>31.12</v>
      </c>
      <c r="Z47" t="s">
        <v>94</v>
      </c>
    </row>
    <row r="48" spans="9:26" x14ac:dyDescent="0.25">
      <c r="I48">
        <f t="shared" si="2"/>
        <v>94.75</v>
      </c>
      <c r="J48" s="2">
        <v>10</v>
      </c>
      <c r="K48" s="2" t="b">
        <f t="shared" si="3"/>
        <v>1</v>
      </c>
      <c r="L48" t="s">
        <v>41</v>
      </c>
      <c r="M48">
        <v>8.09</v>
      </c>
      <c r="N48">
        <v>45793</v>
      </c>
      <c r="O48">
        <v>0.28000000000000003</v>
      </c>
      <c r="P48">
        <v>9.4749999999999996</v>
      </c>
      <c r="Q48" t="s">
        <v>94</v>
      </c>
      <c r="R48">
        <v>97</v>
      </c>
      <c r="S48">
        <v>83</v>
      </c>
      <c r="T48">
        <v>80.12</v>
      </c>
      <c r="U48">
        <v>77.849999999999994</v>
      </c>
      <c r="V48" t="s">
        <v>94</v>
      </c>
      <c r="W48">
        <v>99</v>
      </c>
      <c r="X48">
        <v>63.93</v>
      </c>
      <c r="Y48">
        <v>63.75</v>
      </c>
      <c r="Z48" t="s">
        <v>94</v>
      </c>
    </row>
    <row r="49" spans="9:26" x14ac:dyDescent="0.25">
      <c r="I49">
        <f t="shared" si="2"/>
        <v>101.95</v>
      </c>
      <c r="J49" s="2">
        <v>10</v>
      </c>
      <c r="K49" s="2" t="b">
        <f t="shared" si="3"/>
        <v>1</v>
      </c>
      <c r="L49" t="s">
        <v>42</v>
      </c>
      <c r="M49">
        <v>8.15</v>
      </c>
      <c r="N49">
        <v>100522</v>
      </c>
      <c r="O49">
        <v>0.62</v>
      </c>
      <c r="P49">
        <v>10.195</v>
      </c>
      <c r="Q49" t="s">
        <v>94</v>
      </c>
      <c r="R49">
        <v>166</v>
      </c>
      <c r="S49">
        <v>164</v>
      </c>
      <c r="T49">
        <v>78.23</v>
      </c>
      <c r="U49">
        <v>79.12</v>
      </c>
      <c r="V49" t="s">
        <v>94</v>
      </c>
      <c r="W49">
        <v>129</v>
      </c>
      <c r="X49">
        <v>63.45</v>
      </c>
      <c r="Y49">
        <v>65.94</v>
      </c>
      <c r="Z49" t="s">
        <v>94</v>
      </c>
    </row>
    <row r="50" spans="9:26" x14ac:dyDescent="0.25">
      <c r="I50">
        <f t="shared" si="2"/>
        <v>93.04</v>
      </c>
      <c r="J50" s="2">
        <v>10</v>
      </c>
      <c r="K50" s="2" t="b">
        <f t="shared" si="3"/>
        <v>1</v>
      </c>
      <c r="L50" t="s">
        <v>43</v>
      </c>
      <c r="M50">
        <v>8.23</v>
      </c>
      <c r="N50">
        <v>70049</v>
      </c>
      <c r="O50">
        <v>0.43</v>
      </c>
      <c r="P50">
        <v>9.3040000000000003</v>
      </c>
      <c r="Q50" t="s">
        <v>94</v>
      </c>
      <c r="R50">
        <v>76</v>
      </c>
      <c r="S50">
        <v>41</v>
      </c>
      <c r="T50">
        <v>70.19</v>
      </c>
      <c r="U50">
        <v>67.37</v>
      </c>
      <c r="V50" t="s">
        <v>94</v>
      </c>
      <c r="W50">
        <v>78</v>
      </c>
      <c r="X50">
        <v>32.590000000000003</v>
      </c>
      <c r="Y50">
        <v>33.25</v>
      </c>
      <c r="Z50" t="s">
        <v>94</v>
      </c>
    </row>
    <row r="51" spans="9:26" x14ac:dyDescent="0.25">
      <c r="I51">
        <f t="shared" si="2"/>
        <v>87.566666666666677</v>
      </c>
      <c r="J51" s="2">
        <v>18</v>
      </c>
      <c r="K51" s="2" t="b">
        <f t="shared" si="3"/>
        <v>1</v>
      </c>
      <c r="L51" t="s">
        <v>44</v>
      </c>
      <c r="M51">
        <v>8.3000000000000007</v>
      </c>
      <c r="N51">
        <v>58996</v>
      </c>
      <c r="O51">
        <v>0.36</v>
      </c>
      <c r="P51">
        <v>15.762</v>
      </c>
      <c r="Q51" t="s">
        <v>94</v>
      </c>
      <c r="R51">
        <v>43</v>
      </c>
      <c r="S51">
        <v>58</v>
      </c>
      <c r="T51">
        <v>52.34</v>
      </c>
      <c r="U51">
        <v>53.95</v>
      </c>
      <c r="V51" t="s">
        <v>94</v>
      </c>
      <c r="W51">
        <v>57</v>
      </c>
      <c r="X51">
        <v>20.56</v>
      </c>
      <c r="Y51">
        <v>22.14</v>
      </c>
      <c r="Z51" t="s">
        <v>94</v>
      </c>
    </row>
    <row r="52" spans="9:26" x14ac:dyDescent="0.25">
      <c r="I52">
        <f t="shared" si="2"/>
        <v>82.83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47561</v>
      </c>
      <c r="O52">
        <v>0.28999999999999998</v>
      </c>
      <c r="P52">
        <v>8.2829999999999995</v>
      </c>
      <c r="Q52" t="s">
        <v>94</v>
      </c>
      <c r="R52">
        <v>129</v>
      </c>
      <c r="S52">
        <v>127</v>
      </c>
      <c r="T52">
        <v>76.14</v>
      </c>
      <c r="U52">
        <v>78.22</v>
      </c>
      <c r="V52" t="s">
        <v>94</v>
      </c>
      <c r="W52">
        <v>131</v>
      </c>
      <c r="X52">
        <v>24</v>
      </c>
      <c r="Y52">
        <v>24.39</v>
      </c>
      <c r="Z52" t="s">
        <v>94</v>
      </c>
    </row>
    <row r="53" spans="9:26" x14ac:dyDescent="0.25">
      <c r="I53">
        <f t="shared" si="2"/>
        <v>103.07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48661</v>
      </c>
      <c r="O53">
        <v>0.3</v>
      </c>
      <c r="P53">
        <v>10.307</v>
      </c>
      <c r="Q53" t="s">
        <v>94</v>
      </c>
      <c r="R53">
        <v>107</v>
      </c>
      <c r="S53">
        <v>109</v>
      </c>
      <c r="T53">
        <v>94.87</v>
      </c>
      <c r="U53">
        <v>94.54</v>
      </c>
      <c r="V53" t="s">
        <v>94</v>
      </c>
      <c r="W53">
        <v>93</v>
      </c>
      <c r="X53">
        <v>4.3</v>
      </c>
      <c r="Y53">
        <v>4.24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134</v>
      </c>
      <c r="M54">
        <v>8.9</v>
      </c>
      <c r="N54">
        <v>288663</v>
      </c>
      <c r="O54">
        <v>1.78</v>
      </c>
      <c r="P54">
        <v>20</v>
      </c>
      <c r="Q54" t="s">
        <v>94</v>
      </c>
      <c r="R54">
        <v>117</v>
      </c>
      <c r="S54">
        <v>82</v>
      </c>
      <c r="T54">
        <v>51.1</v>
      </c>
      <c r="U54">
        <v>50.06</v>
      </c>
      <c r="V54" t="s">
        <v>94</v>
      </c>
      <c r="W54">
        <v>52</v>
      </c>
      <c r="X54">
        <v>12.49</v>
      </c>
      <c r="Y54">
        <v>12.4</v>
      </c>
      <c r="Z54" t="s">
        <v>94</v>
      </c>
    </row>
    <row r="55" spans="9:26" x14ac:dyDescent="0.25">
      <c r="I55">
        <f t="shared" si="2"/>
        <v>86.259999999999991</v>
      </c>
      <c r="J55" s="2">
        <v>10</v>
      </c>
      <c r="K55" s="2" t="b">
        <f t="shared" si="3"/>
        <v>1</v>
      </c>
      <c r="L55" t="s">
        <v>47</v>
      </c>
      <c r="M55">
        <v>8.93</v>
      </c>
      <c r="N55">
        <v>144490</v>
      </c>
      <c r="O55">
        <v>0.89</v>
      </c>
      <c r="P55">
        <v>8.6259999999999994</v>
      </c>
      <c r="Q55" t="s">
        <v>94</v>
      </c>
      <c r="R55">
        <v>112</v>
      </c>
      <c r="S55">
        <v>77</v>
      </c>
      <c r="T55">
        <v>53.01</v>
      </c>
      <c r="U55">
        <v>54.33</v>
      </c>
      <c r="V55" t="s">
        <v>94</v>
      </c>
      <c r="W55">
        <v>114</v>
      </c>
      <c r="X55">
        <v>31.24</v>
      </c>
      <c r="Y55">
        <v>31.5</v>
      </c>
      <c r="Z55" t="s">
        <v>94</v>
      </c>
    </row>
    <row r="56" spans="9:26" x14ac:dyDescent="0.25">
      <c r="I56">
        <f t="shared" si="2"/>
        <v>92.78</v>
      </c>
      <c r="J56" s="2">
        <v>10</v>
      </c>
      <c r="K56" s="2" t="b">
        <f t="shared" si="3"/>
        <v>1</v>
      </c>
      <c r="L56" t="s">
        <v>48</v>
      </c>
      <c r="M56">
        <v>9</v>
      </c>
      <c r="N56">
        <v>46020</v>
      </c>
      <c r="O56">
        <v>0.28000000000000003</v>
      </c>
      <c r="P56">
        <v>9.2780000000000005</v>
      </c>
      <c r="Q56" t="s">
        <v>94</v>
      </c>
      <c r="R56">
        <v>131</v>
      </c>
      <c r="S56">
        <v>133</v>
      </c>
      <c r="T56">
        <v>97.12</v>
      </c>
      <c r="U56">
        <v>92.82</v>
      </c>
      <c r="V56" t="s">
        <v>94</v>
      </c>
      <c r="W56">
        <v>117</v>
      </c>
      <c r="X56">
        <v>65.38</v>
      </c>
      <c r="Y56">
        <v>65.09</v>
      </c>
      <c r="Z56" t="s">
        <v>94</v>
      </c>
    </row>
    <row r="57" spans="9:26" x14ac:dyDescent="0.25">
      <c r="I57">
        <f t="shared" si="2"/>
        <v>87.200000000000017</v>
      </c>
      <c r="J57" s="2">
        <v>10</v>
      </c>
      <c r="K57" s="2" t="b">
        <f t="shared" si="3"/>
        <v>1</v>
      </c>
      <c r="L57" t="s">
        <v>49</v>
      </c>
      <c r="M57">
        <v>9.01</v>
      </c>
      <c r="N57">
        <v>210682</v>
      </c>
      <c r="O57">
        <v>1.3</v>
      </c>
      <c r="P57">
        <v>8.7200000000000006</v>
      </c>
      <c r="Q57" t="s">
        <v>94</v>
      </c>
      <c r="R57">
        <v>91</v>
      </c>
      <c r="S57">
        <v>106</v>
      </c>
      <c r="T57">
        <v>39.07</v>
      </c>
      <c r="U57">
        <v>38.619999999999997</v>
      </c>
      <c r="V57" t="s">
        <v>94</v>
      </c>
      <c r="W57">
        <v>51</v>
      </c>
      <c r="X57">
        <v>8.0299999999999994</v>
      </c>
      <c r="Y57">
        <v>8.0399999999999991</v>
      </c>
      <c r="Z57" t="s">
        <v>94</v>
      </c>
    </row>
    <row r="58" spans="9:26" x14ac:dyDescent="0.25">
      <c r="I58">
        <f t="shared" si="2"/>
        <v>92.96</v>
      </c>
      <c r="J58" s="2">
        <v>10</v>
      </c>
      <c r="K58" s="2" t="b">
        <f t="shared" si="3"/>
        <v>1</v>
      </c>
      <c r="L58" t="s">
        <v>50</v>
      </c>
      <c r="M58">
        <v>9.1199999999999992</v>
      </c>
      <c r="N58">
        <v>379834</v>
      </c>
      <c r="O58">
        <v>2.34</v>
      </c>
      <c r="P58">
        <v>9.2959999999999994</v>
      </c>
      <c r="Q58" t="s">
        <v>94</v>
      </c>
      <c r="R58">
        <v>91</v>
      </c>
      <c r="S58">
        <v>106</v>
      </c>
      <c r="T58">
        <v>53.99</v>
      </c>
      <c r="U58">
        <v>55.11</v>
      </c>
      <c r="V58" t="s">
        <v>94</v>
      </c>
      <c r="W58">
        <v>105</v>
      </c>
      <c r="X58">
        <v>21.5</v>
      </c>
      <c r="Y58">
        <v>21.71</v>
      </c>
      <c r="Z58" t="s">
        <v>94</v>
      </c>
    </row>
    <row r="59" spans="9:26" x14ac:dyDescent="0.25">
      <c r="I59">
        <f t="shared" si="2"/>
        <v>90.79</v>
      </c>
      <c r="J59" s="2">
        <v>10</v>
      </c>
      <c r="K59" s="2" t="b">
        <f t="shared" si="3"/>
        <v>1</v>
      </c>
      <c r="L59" t="s">
        <v>51</v>
      </c>
      <c r="M59">
        <v>9.42</v>
      </c>
      <c r="N59">
        <v>204783</v>
      </c>
      <c r="O59">
        <v>1.26</v>
      </c>
      <c r="P59">
        <v>9.0790000000000006</v>
      </c>
      <c r="Q59" t="s">
        <v>94</v>
      </c>
      <c r="R59">
        <v>91</v>
      </c>
      <c r="S59">
        <v>106</v>
      </c>
      <c r="T59">
        <v>52.86</v>
      </c>
      <c r="U59">
        <v>52.57</v>
      </c>
      <c r="V59" t="s">
        <v>94</v>
      </c>
      <c r="W59">
        <v>105</v>
      </c>
      <c r="X59">
        <v>26.09</v>
      </c>
      <c r="Y59">
        <v>25.46</v>
      </c>
      <c r="Z59" t="s">
        <v>94</v>
      </c>
    </row>
    <row r="60" spans="9:26" x14ac:dyDescent="0.25">
      <c r="I60">
        <f t="shared" si="2"/>
        <v>98.26</v>
      </c>
      <c r="J60" s="2">
        <v>10</v>
      </c>
      <c r="K60" s="2" t="b">
        <f t="shared" si="3"/>
        <v>1</v>
      </c>
      <c r="L60" t="s">
        <v>52</v>
      </c>
      <c r="M60">
        <v>9.44</v>
      </c>
      <c r="N60">
        <v>170897</v>
      </c>
      <c r="O60">
        <v>1.05</v>
      </c>
      <c r="P60">
        <v>9.8260000000000005</v>
      </c>
      <c r="Q60" t="s">
        <v>94</v>
      </c>
      <c r="R60">
        <v>104</v>
      </c>
      <c r="S60">
        <v>78</v>
      </c>
      <c r="T60">
        <v>51.59</v>
      </c>
      <c r="U60">
        <v>51.82</v>
      </c>
      <c r="V60" t="s">
        <v>94</v>
      </c>
      <c r="W60">
        <v>103</v>
      </c>
      <c r="X60">
        <v>51.8</v>
      </c>
      <c r="Y60">
        <v>52.65</v>
      </c>
      <c r="Z60" t="s">
        <v>94</v>
      </c>
    </row>
    <row r="61" spans="9:26" x14ac:dyDescent="0.25">
      <c r="I61">
        <f t="shared" si="2"/>
        <v>84.53</v>
      </c>
      <c r="J61" s="2">
        <v>10</v>
      </c>
      <c r="K61" s="2" t="b">
        <f t="shared" si="3"/>
        <v>1</v>
      </c>
      <c r="L61" t="s">
        <v>53</v>
      </c>
      <c r="M61">
        <v>9.56</v>
      </c>
      <c r="N61">
        <v>37819</v>
      </c>
      <c r="O61">
        <v>0.23</v>
      </c>
      <c r="P61">
        <v>8.4529999999999994</v>
      </c>
      <c r="Q61" t="s">
        <v>94</v>
      </c>
      <c r="R61">
        <v>173</v>
      </c>
      <c r="S61">
        <v>171</v>
      </c>
      <c r="T61">
        <v>50.75</v>
      </c>
      <c r="U61">
        <v>50.81</v>
      </c>
      <c r="V61" t="s">
        <v>94</v>
      </c>
      <c r="W61">
        <v>175</v>
      </c>
      <c r="X61">
        <v>49.1</v>
      </c>
      <c r="Y61">
        <v>48.37</v>
      </c>
      <c r="Z61" t="s">
        <v>94</v>
      </c>
    </row>
    <row r="62" spans="9:26" x14ac:dyDescent="0.25">
      <c r="I62">
        <f t="shared" si="2"/>
        <v>85.42</v>
      </c>
      <c r="J62" s="2">
        <v>10</v>
      </c>
      <c r="K62" s="2" t="b">
        <f t="shared" si="3"/>
        <v>1</v>
      </c>
      <c r="L62" t="s">
        <v>54</v>
      </c>
      <c r="M62">
        <v>9.6999999999999993</v>
      </c>
      <c r="N62">
        <v>229717</v>
      </c>
      <c r="O62">
        <v>1.42</v>
      </c>
      <c r="P62">
        <v>8.5419999999999998</v>
      </c>
      <c r="Q62" t="s">
        <v>94</v>
      </c>
      <c r="R62">
        <v>105</v>
      </c>
      <c r="S62">
        <v>120</v>
      </c>
      <c r="T62">
        <v>30.77</v>
      </c>
      <c r="U62">
        <v>31.37</v>
      </c>
      <c r="V62" t="s">
        <v>94</v>
      </c>
      <c r="W62">
        <v>79</v>
      </c>
      <c r="X62">
        <v>14.6</v>
      </c>
      <c r="Y62">
        <v>14.93</v>
      </c>
      <c r="Z62" t="s">
        <v>94</v>
      </c>
    </row>
    <row r="63" spans="9:26" x14ac:dyDescent="0.25">
      <c r="I63">
        <f t="shared" si="2"/>
        <v>102.19499999999999</v>
      </c>
      <c r="J63" s="2">
        <v>20</v>
      </c>
      <c r="K63" s="2" t="b">
        <f t="shared" si="3"/>
        <v>1</v>
      </c>
      <c r="L63" t="s">
        <v>135</v>
      </c>
      <c r="M63">
        <v>9.83</v>
      </c>
      <c r="N63">
        <v>143099</v>
      </c>
      <c r="O63">
        <v>0.88</v>
      </c>
      <c r="P63">
        <v>20.439</v>
      </c>
      <c r="Q63" t="s">
        <v>94</v>
      </c>
      <c r="R63">
        <v>95</v>
      </c>
      <c r="S63">
        <v>174</v>
      </c>
      <c r="T63">
        <v>102.7</v>
      </c>
      <c r="U63">
        <v>102.3</v>
      </c>
      <c r="V63" t="s">
        <v>94</v>
      </c>
      <c r="W63">
        <v>176</v>
      </c>
      <c r="X63">
        <v>98.1</v>
      </c>
      <c r="Y63">
        <v>99.52</v>
      </c>
      <c r="Z63" t="s">
        <v>94</v>
      </c>
    </row>
    <row r="64" spans="9:26" x14ac:dyDescent="0.25">
      <c r="I64">
        <f t="shared" si="2"/>
        <v>91.17</v>
      </c>
      <c r="J64" s="2">
        <v>10</v>
      </c>
      <c r="K64" s="2" t="b">
        <f t="shared" si="3"/>
        <v>1</v>
      </c>
      <c r="L64" t="s">
        <v>55</v>
      </c>
      <c r="M64">
        <v>9.92</v>
      </c>
      <c r="N64">
        <v>91338</v>
      </c>
      <c r="O64">
        <v>0.56000000000000005</v>
      </c>
      <c r="P64">
        <v>9.1170000000000009</v>
      </c>
      <c r="Q64" t="s">
        <v>94</v>
      </c>
      <c r="R64">
        <v>77</v>
      </c>
      <c r="S64">
        <v>156</v>
      </c>
      <c r="T64">
        <v>87.9</v>
      </c>
      <c r="U64">
        <v>84.5</v>
      </c>
      <c r="V64" t="s">
        <v>94</v>
      </c>
      <c r="W64">
        <v>158</v>
      </c>
      <c r="X64">
        <v>84.47</v>
      </c>
      <c r="Y64">
        <v>83.92</v>
      </c>
      <c r="Z64" t="s">
        <v>94</v>
      </c>
    </row>
    <row r="65" spans="9:26" x14ac:dyDescent="0.25">
      <c r="I65">
        <f t="shared" si="2"/>
        <v>76.88</v>
      </c>
      <c r="J65" s="2">
        <v>10</v>
      </c>
      <c r="K65" s="2" t="b">
        <f t="shared" si="3"/>
        <v>0</v>
      </c>
      <c r="L65" t="s">
        <v>56</v>
      </c>
      <c r="M65">
        <v>9.94</v>
      </c>
      <c r="N65">
        <v>43215</v>
      </c>
      <c r="O65">
        <v>0.27</v>
      </c>
      <c r="P65">
        <v>7.6879999999999997</v>
      </c>
      <c r="Q65" t="s">
        <v>94</v>
      </c>
      <c r="R65">
        <v>83</v>
      </c>
      <c r="S65">
        <v>85</v>
      </c>
      <c r="T65">
        <v>65.739999999999995</v>
      </c>
      <c r="U65">
        <v>66.47</v>
      </c>
      <c r="V65" t="s">
        <v>94</v>
      </c>
      <c r="W65">
        <v>95</v>
      </c>
      <c r="X65">
        <v>17.47</v>
      </c>
      <c r="Y65">
        <v>17.93</v>
      </c>
      <c r="Z65" t="s">
        <v>94</v>
      </c>
    </row>
    <row r="66" spans="9:26" x14ac:dyDescent="0.25">
      <c r="I66">
        <f t="shared" si="2"/>
        <v>101.82</v>
      </c>
      <c r="J66" s="2">
        <v>10</v>
      </c>
      <c r="K66" s="2" t="b">
        <f t="shared" si="3"/>
        <v>1</v>
      </c>
      <c r="L66" t="s">
        <v>57</v>
      </c>
      <c r="M66">
        <v>9.9700000000000006</v>
      </c>
      <c r="N66">
        <v>22295</v>
      </c>
      <c r="O66">
        <v>0.14000000000000001</v>
      </c>
      <c r="P66">
        <v>10.182</v>
      </c>
      <c r="Q66" t="s">
        <v>94</v>
      </c>
      <c r="R66">
        <v>77</v>
      </c>
      <c r="S66">
        <v>110</v>
      </c>
      <c r="T66">
        <v>96.58</v>
      </c>
      <c r="U66">
        <v>94.12</v>
      </c>
      <c r="V66" t="s">
        <v>94</v>
      </c>
      <c r="W66">
        <v>61</v>
      </c>
      <c r="X66">
        <v>55.03</v>
      </c>
      <c r="Y66">
        <v>54.67</v>
      </c>
      <c r="Z66" t="s">
        <v>94</v>
      </c>
    </row>
    <row r="67" spans="9:26" x14ac:dyDescent="0.25">
      <c r="I67">
        <f t="shared" si="2"/>
        <v>102.79</v>
      </c>
      <c r="J67" s="2">
        <v>10</v>
      </c>
      <c r="K67" s="2" t="b">
        <f t="shared" si="3"/>
        <v>1</v>
      </c>
      <c r="L67" t="s">
        <v>58</v>
      </c>
      <c r="M67">
        <v>9.9700000000000006</v>
      </c>
      <c r="N67">
        <v>68013</v>
      </c>
      <c r="O67">
        <v>0.42</v>
      </c>
      <c r="P67">
        <v>10.279</v>
      </c>
      <c r="Q67" t="s">
        <v>94</v>
      </c>
      <c r="R67">
        <v>75</v>
      </c>
      <c r="S67">
        <v>53</v>
      </c>
      <c r="T67">
        <v>19.489999999999998</v>
      </c>
      <c r="U67">
        <v>18.46</v>
      </c>
      <c r="V67" t="s">
        <v>94</v>
      </c>
      <c r="W67">
        <v>89</v>
      </c>
      <c r="X67">
        <v>12.53</v>
      </c>
      <c r="Y67">
        <v>10.81</v>
      </c>
      <c r="Z67" t="s">
        <v>94</v>
      </c>
    </row>
    <row r="68" spans="9:26" x14ac:dyDescent="0.25">
      <c r="I68">
        <f t="shared" si="2"/>
        <v>86.89</v>
      </c>
      <c r="J68" s="2">
        <v>10</v>
      </c>
      <c r="K68" s="2" t="b">
        <f t="shared" si="3"/>
        <v>1</v>
      </c>
      <c r="L68" t="s">
        <v>59</v>
      </c>
      <c r="M68">
        <v>10.01</v>
      </c>
      <c r="N68">
        <v>246883</v>
      </c>
      <c r="O68">
        <v>1.52</v>
      </c>
      <c r="P68">
        <v>8.6890000000000001</v>
      </c>
      <c r="Q68" t="s">
        <v>94</v>
      </c>
      <c r="R68">
        <v>91</v>
      </c>
      <c r="S68">
        <v>120</v>
      </c>
      <c r="T68">
        <v>31</v>
      </c>
      <c r="U68">
        <v>30.7</v>
      </c>
      <c r="V68" t="s">
        <v>94</v>
      </c>
      <c r="W68">
        <v>65</v>
      </c>
      <c r="X68">
        <v>10.09</v>
      </c>
      <c r="Y68">
        <v>10.039999999999999</v>
      </c>
      <c r="Z68" t="s">
        <v>94</v>
      </c>
    </row>
    <row r="69" spans="9:26" x14ac:dyDescent="0.25">
      <c r="I69">
        <f t="shared" ref="I69:I88" si="4">P69/J69*100</f>
        <v>95.16</v>
      </c>
      <c r="J69" s="2">
        <v>10</v>
      </c>
      <c r="K69" s="2" t="b">
        <f t="shared" ref="K69:K88" si="5">AND(P69&gt;J69*0.8,P69&lt;J69*1.2)</f>
        <v>1</v>
      </c>
      <c r="L69" t="s">
        <v>60</v>
      </c>
      <c r="M69">
        <v>10.06</v>
      </c>
      <c r="N69">
        <v>163181</v>
      </c>
      <c r="O69">
        <v>1.01</v>
      </c>
      <c r="P69">
        <v>9.516</v>
      </c>
      <c r="Q69" t="s">
        <v>94</v>
      </c>
      <c r="R69">
        <v>91</v>
      </c>
      <c r="S69">
        <v>126</v>
      </c>
      <c r="T69">
        <v>42.34</v>
      </c>
      <c r="U69">
        <v>42.51</v>
      </c>
      <c r="V69" t="s">
        <v>94</v>
      </c>
      <c r="W69">
        <v>89</v>
      </c>
      <c r="X69">
        <v>18.170000000000002</v>
      </c>
      <c r="Y69">
        <v>18.59</v>
      </c>
      <c r="Z69" t="s">
        <v>94</v>
      </c>
    </row>
    <row r="70" spans="9:26" x14ac:dyDescent="0.25">
      <c r="I70">
        <f t="shared" si="4"/>
        <v>84.749999999999986</v>
      </c>
      <c r="J70" s="2">
        <v>10</v>
      </c>
      <c r="K70" s="2" t="b">
        <f t="shared" si="5"/>
        <v>1</v>
      </c>
      <c r="L70" t="s">
        <v>62</v>
      </c>
      <c r="M70">
        <v>10.14</v>
      </c>
      <c r="N70">
        <v>227727</v>
      </c>
      <c r="O70">
        <v>1.41</v>
      </c>
      <c r="P70">
        <v>8.4749999999999996</v>
      </c>
      <c r="Q70" t="s">
        <v>94</v>
      </c>
      <c r="R70">
        <v>105</v>
      </c>
      <c r="S70">
        <v>120</v>
      </c>
      <c r="T70">
        <v>50.6</v>
      </c>
      <c r="U70">
        <v>51.96</v>
      </c>
      <c r="V70" t="s">
        <v>94</v>
      </c>
      <c r="W70">
        <v>119</v>
      </c>
      <c r="X70">
        <v>11.76</v>
      </c>
      <c r="Y70">
        <v>11.97</v>
      </c>
      <c r="Z70" t="s">
        <v>94</v>
      </c>
    </row>
    <row r="71" spans="9:26" x14ac:dyDescent="0.25">
      <c r="I71">
        <f t="shared" si="4"/>
        <v>96.57</v>
      </c>
      <c r="J71" s="2">
        <v>10</v>
      </c>
      <c r="K71" s="2" t="b">
        <f t="shared" si="5"/>
        <v>1</v>
      </c>
      <c r="L71" t="s">
        <v>61</v>
      </c>
      <c r="M71">
        <v>10.15</v>
      </c>
      <c r="N71">
        <v>201202</v>
      </c>
      <c r="O71">
        <v>1.24</v>
      </c>
      <c r="P71">
        <v>9.657</v>
      </c>
      <c r="Q71" t="s">
        <v>94</v>
      </c>
      <c r="R71">
        <v>91</v>
      </c>
      <c r="S71">
        <v>126</v>
      </c>
      <c r="T71">
        <v>37.479999999999997</v>
      </c>
      <c r="U71">
        <v>36.700000000000003</v>
      </c>
      <c r="V71" t="s">
        <v>94</v>
      </c>
      <c r="W71">
        <v>89</v>
      </c>
      <c r="X71">
        <v>12.12</v>
      </c>
      <c r="Y71">
        <v>11.77</v>
      </c>
      <c r="Z71" t="s">
        <v>94</v>
      </c>
    </row>
    <row r="72" spans="9:26" x14ac:dyDescent="0.25">
      <c r="I72">
        <f t="shared" si="4"/>
        <v>91.47999999999999</v>
      </c>
      <c r="J72" s="2">
        <v>10</v>
      </c>
      <c r="K72" s="2" t="b">
        <f t="shared" si="5"/>
        <v>1</v>
      </c>
      <c r="L72" t="s">
        <v>63</v>
      </c>
      <c r="M72">
        <v>10.36</v>
      </c>
      <c r="N72">
        <v>198093</v>
      </c>
      <c r="O72">
        <v>1.22</v>
      </c>
      <c r="P72">
        <v>9.1479999999999997</v>
      </c>
      <c r="Q72" t="s">
        <v>94</v>
      </c>
      <c r="R72">
        <v>119</v>
      </c>
      <c r="S72">
        <v>91</v>
      </c>
      <c r="T72">
        <v>62.88</v>
      </c>
      <c r="U72">
        <v>62.64</v>
      </c>
      <c r="V72" t="s">
        <v>94</v>
      </c>
      <c r="W72">
        <v>134</v>
      </c>
      <c r="X72">
        <v>25.53</v>
      </c>
      <c r="Y72">
        <v>24.82</v>
      </c>
      <c r="Z72" t="s">
        <v>94</v>
      </c>
    </row>
    <row r="73" spans="9:26" x14ac:dyDescent="0.25">
      <c r="I73">
        <f t="shared" si="4"/>
        <v>66.34</v>
      </c>
      <c r="J73" s="2">
        <v>10</v>
      </c>
      <c r="K73" s="2" t="b">
        <f t="shared" si="5"/>
        <v>0</v>
      </c>
      <c r="L73" t="s">
        <v>64</v>
      </c>
      <c r="M73">
        <v>10.38</v>
      </c>
      <c r="N73">
        <v>10390</v>
      </c>
      <c r="O73">
        <v>0.06</v>
      </c>
      <c r="P73">
        <v>6.6340000000000003</v>
      </c>
      <c r="Q73" t="s">
        <v>94</v>
      </c>
      <c r="R73">
        <v>167</v>
      </c>
      <c r="S73">
        <v>130</v>
      </c>
      <c r="T73">
        <v>52.97</v>
      </c>
      <c r="U73">
        <v>57.49</v>
      </c>
      <c r="V73" t="s">
        <v>94</v>
      </c>
      <c r="W73">
        <v>132</v>
      </c>
      <c r="X73">
        <v>54.73</v>
      </c>
      <c r="Y73">
        <v>59.4</v>
      </c>
      <c r="Z73" t="s">
        <v>94</v>
      </c>
    </row>
    <row r="74" spans="9:26" x14ac:dyDescent="0.25">
      <c r="I74">
        <f t="shared" si="4"/>
        <v>91.649999999999991</v>
      </c>
      <c r="J74" s="2">
        <v>10</v>
      </c>
      <c r="K74" s="2" t="b">
        <f t="shared" si="5"/>
        <v>1</v>
      </c>
      <c r="L74" t="s">
        <v>65</v>
      </c>
      <c r="M74">
        <v>10.4</v>
      </c>
      <c r="N74">
        <v>227562</v>
      </c>
      <c r="O74">
        <v>1.4</v>
      </c>
      <c r="P74">
        <v>9.1649999999999991</v>
      </c>
      <c r="Q74" t="s">
        <v>94</v>
      </c>
      <c r="R74">
        <v>105</v>
      </c>
      <c r="S74">
        <v>120</v>
      </c>
      <c r="T74">
        <v>49.16</v>
      </c>
      <c r="U74">
        <v>50.12</v>
      </c>
      <c r="V74" t="s">
        <v>94</v>
      </c>
      <c r="W74">
        <v>77</v>
      </c>
      <c r="X74">
        <v>9.35</v>
      </c>
      <c r="Y74">
        <v>9.74</v>
      </c>
      <c r="Z74" t="s">
        <v>94</v>
      </c>
    </row>
    <row r="75" spans="9:26" x14ac:dyDescent="0.25">
      <c r="I75">
        <f t="shared" si="4"/>
        <v>86.1</v>
      </c>
      <c r="J75" s="2">
        <v>10</v>
      </c>
      <c r="K75" s="2" t="b">
        <f t="shared" si="5"/>
        <v>1</v>
      </c>
      <c r="L75" t="s">
        <v>66</v>
      </c>
      <c r="M75">
        <v>10.52</v>
      </c>
      <c r="N75">
        <v>248291</v>
      </c>
      <c r="O75">
        <v>1.53</v>
      </c>
      <c r="P75">
        <v>8.61</v>
      </c>
      <c r="Q75" t="s">
        <v>94</v>
      </c>
      <c r="R75">
        <v>105</v>
      </c>
      <c r="S75">
        <v>134</v>
      </c>
      <c r="T75">
        <v>24.99</v>
      </c>
      <c r="U75">
        <v>24.48</v>
      </c>
      <c r="V75" t="s">
        <v>94</v>
      </c>
      <c r="W75">
        <v>91</v>
      </c>
      <c r="X75">
        <v>14.77</v>
      </c>
      <c r="Y75">
        <v>14.91</v>
      </c>
      <c r="Z75" t="s">
        <v>94</v>
      </c>
    </row>
    <row r="76" spans="9:26" x14ac:dyDescent="0.25">
      <c r="I76">
        <f t="shared" si="4"/>
        <v>97.92</v>
      </c>
      <c r="J76" s="2">
        <v>10</v>
      </c>
      <c r="K76" s="2" t="b">
        <f t="shared" si="5"/>
        <v>1</v>
      </c>
      <c r="L76" t="s">
        <v>67</v>
      </c>
      <c r="M76">
        <v>10.6</v>
      </c>
      <c r="N76">
        <v>146808</v>
      </c>
      <c r="O76">
        <v>0.91</v>
      </c>
      <c r="P76">
        <v>9.7919999999999998</v>
      </c>
      <c r="Q76" t="s">
        <v>94</v>
      </c>
      <c r="R76">
        <v>146</v>
      </c>
      <c r="S76">
        <v>148</v>
      </c>
      <c r="T76">
        <v>63.79</v>
      </c>
      <c r="U76">
        <v>64.2</v>
      </c>
      <c r="V76" t="s">
        <v>94</v>
      </c>
      <c r="W76">
        <v>111</v>
      </c>
      <c r="X76">
        <v>37.619999999999997</v>
      </c>
      <c r="Y76">
        <v>37.74</v>
      </c>
      <c r="Z76" t="s">
        <v>94</v>
      </c>
    </row>
    <row r="77" spans="9:26" x14ac:dyDescent="0.25">
      <c r="I77">
        <f t="shared" si="4"/>
        <v>88.21</v>
      </c>
      <c r="J77" s="2">
        <v>10</v>
      </c>
      <c r="K77" s="2" t="b">
        <f t="shared" si="5"/>
        <v>1</v>
      </c>
      <c r="L77" t="s">
        <v>68</v>
      </c>
      <c r="M77">
        <v>10.62</v>
      </c>
      <c r="N77">
        <v>229900</v>
      </c>
      <c r="O77">
        <v>1.42</v>
      </c>
      <c r="P77">
        <v>8.8209999999999997</v>
      </c>
      <c r="Q77" t="s">
        <v>94</v>
      </c>
      <c r="R77">
        <v>119</v>
      </c>
      <c r="S77">
        <v>91</v>
      </c>
      <c r="T77">
        <v>26.99</v>
      </c>
      <c r="U77">
        <v>26.2</v>
      </c>
      <c r="V77" t="s">
        <v>94</v>
      </c>
      <c r="W77">
        <v>134</v>
      </c>
      <c r="X77">
        <v>31.89</v>
      </c>
      <c r="Y77">
        <v>30.63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136</v>
      </c>
      <c r="M78">
        <v>10.65</v>
      </c>
      <c r="N78">
        <v>191401</v>
      </c>
      <c r="O78">
        <v>1.18</v>
      </c>
      <c r="P78">
        <v>20</v>
      </c>
      <c r="Q78" t="s">
        <v>94</v>
      </c>
      <c r="R78">
        <v>152</v>
      </c>
      <c r="S78">
        <v>150</v>
      </c>
      <c r="T78">
        <v>165.26</v>
      </c>
      <c r="U78">
        <v>169.36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101.39</v>
      </c>
      <c r="J79" s="2">
        <v>10</v>
      </c>
      <c r="K79" s="2" t="b">
        <f t="shared" si="5"/>
        <v>1</v>
      </c>
      <c r="L79" t="s">
        <v>69</v>
      </c>
      <c r="M79">
        <v>10.67</v>
      </c>
      <c r="N79">
        <v>148719</v>
      </c>
      <c r="O79">
        <v>0.92</v>
      </c>
      <c r="P79">
        <v>10.138999999999999</v>
      </c>
      <c r="Q79" t="s">
        <v>94</v>
      </c>
      <c r="R79">
        <v>146</v>
      </c>
      <c r="S79">
        <v>148</v>
      </c>
      <c r="T79">
        <v>65.23</v>
      </c>
      <c r="U79">
        <v>64.8</v>
      </c>
      <c r="V79" t="s">
        <v>94</v>
      </c>
      <c r="W79">
        <v>111</v>
      </c>
      <c r="X79">
        <v>39.520000000000003</v>
      </c>
      <c r="Y79">
        <v>38.9</v>
      </c>
      <c r="Z79" t="s">
        <v>94</v>
      </c>
    </row>
    <row r="80" spans="9:26" x14ac:dyDescent="0.25">
      <c r="I80">
        <f t="shared" si="4"/>
        <v>90.49</v>
      </c>
      <c r="J80" s="2">
        <v>10</v>
      </c>
      <c r="K80" s="2" t="b">
        <f t="shared" si="5"/>
        <v>1</v>
      </c>
      <c r="L80" t="s">
        <v>71</v>
      </c>
      <c r="M80">
        <v>10.9</v>
      </c>
      <c r="N80">
        <v>173901</v>
      </c>
      <c r="O80">
        <v>1.07</v>
      </c>
      <c r="P80">
        <v>9.0489999999999995</v>
      </c>
      <c r="Q80" t="s">
        <v>94</v>
      </c>
      <c r="R80">
        <v>91</v>
      </c>
      <c r="S80">
        <v>92</v>
      </c>
      <c r="T80">
        <v>54.08</v>
      </c>
      <c r="U80">
        <v>54.15</v>
      </c>
      <c r="V80" t="s">
        <v>94</v>
      </c>
      <c r="W80">
        <v>134</v>
      </c>
      <c r="X80">
        <v>36.619999999999997</v>
      </c>
      <c r="Y80">
        <v>35.44</v>
      </c>
      <c r="Z80" t="s">
        <v>94</v>
      </c>
    </row>
    <row r="81" spans="9:26" x14ac:dyDescent="0.25">
      <c r="I81">
        <f t="shared" si="4"/>
        <v>99.91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155722</v>
      </c>
      <c r="O81">
        <v>0.96</v>
      </c>
      <c r="P81">
        <v>9.9909999999999997</v>
      </c>
      <c r="Q81" t="s">
        <v>94</v>
      </c>
      <c r="R81">
        <v>146</v>
      </c>
      <c r="S81">
        <v>148</v>
      </c>
      <c r="T81">
        <v>63.57</v>
      </c>
      <c r="U81">
        <v>62.69</v>
      </c>
      <c r="V81" t="s">
        <v>94</v>
      </c>
      <c r="W81">
        <v>111</v>
      </c>
      <c r="X81">
        <v>39.01</v>
      </c>
      <c r="Y81">
        <v>38.549999999999997</v>
      </c>
      <c r="Z81" t="s">
        <v>94</v>
      </c>
    </row>
    <row r="82" spans="9:26" x14ac:dyDescent="0.25">
      <c r="I82">
        <f t="shared" si="4"/>
        <v>92.5</v>
      </c>
      <c r="J82" s="2">
        <v>10</v>
      </c>
      <c r="K82" s="2" t="b">
        <f t="shared" si="5"/>
        <v>1</v>
      </c>
      <c r="L82" t="s">
        <v>72</v>
      </c>
      <c r="M82">
        <v>11.09</v>
      </c>
      <c r="N82">
        <v>22132</v>
      </c>
      <c r="O82">
        <v>0.14000000000000001</v>
      </c>
      <c r="P82">
        <v>9.25</v>
      </c>
      <c r="Q82" t="s">
        <v>94</v>
      </c>
      <c r="R82">
        <v>117</v>
      </c>
      <c r="S82">
        <v>119</v>
      </c>
      <c r="T82">
        <v>99.2</v>
      </c>
      <c r="U82">
        <v>96.25</v>
      </c>
      <c r="V82" t="s">
        <v>94</v>
      </c>
      <c r="W82">
        <v>201</v>
      </c>
      <c r="X82">
        <v>121.48</v>
      </c>
      <c r="Y82">
        <v>116.27</v>
      </c>
      <c r="Z82" t="s">
        <v>94</v>
      </c>
    </row>
    <row r="83" spans="9:26" x14ac:dyDescent="0.25">
      <c r="I83">
        <f t="shared" si="4"/>
        <v>96.240000000000009</v>
      </c>
      <c r="J83" s="2">
        <v>10</v>
      </c>
      <c r="K83" s="2" t="b">
        <f t="shared" si="5"/>
        <v>1</v>
      </c>
      <c r="L83" t="s">
        <v>73</v>
      </c>
      <c r="M83">
        <v>11.43</v>
      </c>
      <c r="N83">
        <v>16212</v>
      </c>
      <c r="O83">
        <v>0.1</v>
      </c>
      <c r="P83">
        <v>9.6240000000000006</v>
      </c>
      <c r="Q83" t="s">
        <v>94</v>
      </c>
      <c r="R83">
        <v>157</v>
      </c>
      <c r="S83">
        <v>155</v>
      </c>
      <c r="T83">
        <v>77.37</v>
      </c>
      <c r="U83">
        <v>75.36</v>
      </c>
      <c r="V83" t="s">
        <v>94</v>
      </c>
      <c r="W83">
        <v>75</v>
      </c>
      <c r="X83">
        <v>72.12</v>
      </c>
      <c r="Y83">
        <v>74.08</v>
      </c>
      <c r="Z83" t="s">
        <v>94</v>
      </c>
    </row>
    <row r="84" spans="9:26" x14ac:dyDescent="0.25">
      <c r="I84">
        <f t="shared" si="4"/>
        <v>101.54</v>
      </c>
      <c r="J84" s="2">
        <v>10</v>
      </c>
      <c r="K84" s="2" t="b">
        <f t="shared" si="5"/>
        <v>1</v>
      </c>
      <c r="L84" t="s">
        <v>74</v>
      </c>
      <c r="M84">
        <v>11.56</v>
      </c>
      <c r="N84">
        <v>2758</v>
      </c>
      <c r="O84">
        <v>0.02</v>
      </c>
      <c r="P84">
        <v>10.154</v>
      </c>
      <c r="Q84" t="s">
        <v>94</v>
      </c>
      <c r="R84">
        <v>77</v>
      </c>
      <c r="S84">
        <v>51</v>
      </c>
      <c r="T84">
        <v>53.96</v>
      </c>
      <c r="U84">
        <v>49.77</v>
      </c>
      <c r="V84" t="s">
        <v>94</v>
      </c>
      <c r="W84">
        <v>123</v>
      </c>
      <c r="X84">
        <v>55.89</v>
      </c>
      <c r="Y84">
        <v>58.4</v>
      </c>
      <c r="Z84" t="s">
        <v>94</v>
      </c>
    </row>
    <row r="85" spans="9:26" x14ac:dyDescent="0.25">
      <c r="I85">
        <f t="shared" si="4"/>
        <v>87.26</v>
      </c>
      <c r="J85" s="2">
        <v>10</v>
      </c>
      <c r="K85" s="2" t="b">
        <f t="shared" si="5"/>
        <v>1</v>
      </c>
      <c r="L85" t="s">
        <v>75</v>
      </c>
      <c r="M85">
        <v>11.96</v>
      </c>
      <c r="N85">
        <v>101878</v>
      </c>
      <c r="O85">
        <v>0.63</v>
      </c>
      <c r="P85">
        <v>8.7260000000000009</v>
      </c>
      <c r="Q85" t="s">
        <v>94</v>
      </c>
      <c r="R85">
        <v>180</v>
      </c>
      <c r="S85">
        <v>182</v>
      </c>
      <c r="T85">
        <v>95.79</v>
      </c>
      <c r="U85">
        <v>96.5</v>
      </c>
      <c r="V85" t="s">
        <v>94</v>
      </c>
      <c r="W85">
        <v>145</v>
      </c>
      <c r="X85">
        <v>29.27</v>
      </c>
      <c r="Y85">
        <v>29.02</v>
      </c>
      <c r="Z85" t="s">
        <v>94</v>
      </c>
    </row>
    <row r="86" spans="9:26" x14ac:dyDescent="0.25">
      <c r="I86">
        <f t="shared" si="4"/>
        <v>75.27000000000001</v>
      </c>
      <c r="J86" s="2">
        <v>10</v>
      </c>
      <c r="K86" s="2" t="b">
        <f t="shared" si="5"/>
        <v>0</v>
      </c>
      <c r="L86" t="s">
        <v>76</v>
      </c>
      <c r="M86">
        <v>12.05</v>
      </c>
      <c r="N86">
        <v>40538</v>
      </c>
      <c r="O86">
        <v>0.25</v>
      </c>
      <c r="P86">
        <v>7.5270000000000001</v>
      </c>
      <c r="Q86" t="s">
        <v>94</v>
      </c>
      <c r="R86">
        <v>225</v>
      </c>
      <c r="S86">
        <v>227</v>
      </c>
      <c r="T86">
        <v>62.94</v>
      </c>
      <c r="U86">
        <v>62.27</v>
      </c>
      <c r="V86" t="s">
        <v>94</v>
      </c>
      <c r="W86">
        <v>223</v>
      </c>
      <c r="X86">
        <v>62.94</v>
      </c>
      <c r="Y86">
        <v>61.83</v>
      </c>
      <c r="Z86" t="s">
        <v>94</v>
      </c>
    </row>
    <row r="87" spans="9:26" x14ac:dyDescent="0.25">
      <c r="I87">
        <f t="shared" si="4"/>
        <v>86.77</v>
      </c>
      <c r="J87" s="2">
        <v>10</v>
      </c>
      <c r="K87" s="2" t="b">
        <f t="shared" si="5"/>
        <v>1</v>
      </c>
      <c r="L87" t="s">
        <v>77</v>
      </c>
      <c r="M87">
        <v>12.13</v>
      </c>
      <c r="N87">
        <v>232779</v>
      </c>
      <c r="O87">
        <v>1.44</v>
      </c>
      <c r="P87">
        <v>8.6769999999999996</v>
      </c>
      <c r="Q87" t="s">
        <v>94</v>
      </c>
      <c r="R87">
        <v>128</v>
      </c>
      <c r="S87">
        <v>127</v>
      </c>
      <c r="T87">
        <v>12.22</v>
      </c>
      <c r="U87">
        <v>12.46</v>
      </c>
      <c r="V87" t="s">
        <v>94</v>
      </c>
      <c r="W87">
        <v>129</v>
      </c>
      <c r="X87">
        <v>10.34</v>
      </c>
      <c r="Y87">
        <v>10.17</v>
      </c>
      <c r="Z87" t="s">
        <v>94</v>
      </c>
    </row>
    <row r="88" spans="9:26" x14ac:dyDescent="0.25">
      <c r="I88">
        <f t="shared" si="4"/>
        <v>91.240000000000009</v>
      </c>
      <c r="J88" s="2">
        <v>10</v>
      </c>
      <c r="K88" s="2" t="b">
        <f t="shared" si="5"/>
        <v>1</v>
      </c>
      <c r="L88" t="s">
        <v>78</v>
      </c>
      <c r="M88">
        <v>12.27</v>
      </c>
      <c r="N88">
        <v>96785</v>
      </c>
      <c r="O88">
        <v>0.6</v>
      </c>
      <c r="P88">
        <v>9.1240000000000006</v>
      </c>
      <c r="Q88" t="s">
        <v>94</v>
      </c>
      <c r="R88">
        <v>180</v>
      </c>
      <c r="S88">
        <v>182</v>
      </c>
      <c r="T88">
        <v>96.14</v>
      </c>
      <c r="U88">
        <v>96.47</v>
      </c>
      <c r="V88" t="s">
        <v>94</v>
      </c>
      <c r="W88">
        <v>145</v>
      </c>
      <c r="X88">
        <v>28.93</v>
      </c>
      <c r="Y88">
        <v>30.47</v>
      </c>
      <c r="Z88" t="s">
        <v>94</v>
      </c>
    </row>
  </sheetData>
  <conditionalFormatting sqref="K1:K3 K89:K1048576">
    <cfRule type="cellIs" dxfId="13" priority="5" operator="equal">
      <formula>FALSE</formula>
    </cfRule>
  </conditionalFormatting>
  <conditionalFormatting sqref="B1:B1048576 F1:G1048576">
    <cfRule type="cellIs" dxfId="12" priority="4" operator="equal">
      <formula>FALSE</formula>
    </cfRule>
  </conditionalFormatting>
  <conditionalFormatting sqref="I4:I88">
    <cfRule type="cellIs" dxfId="5" priority="3" operator="lessThan">
      <formula>80</formula>
    </cfRule>
    <cfRule type="cellIs" dxfId="6" priority="1" operator="greaterThan">
      <formula>120</formula>
    </cfRule>
  </conditionalFormatting>
  <conditionalFormatting sqref="K4:K88">
    <cfRule type="cellIs" dxfId="11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E13" sqref="E13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110</v>
      </c>
      <c r="S1" t="s">
        <v>111</v>
      </c>
      <c r="T1" t="s">
        <v>112</v>
      </c>
      <c r="U1" t="s">
        <v>112</v>
      </c>
      <c r="V1" t="s">
        <v>112</v>
      </c>
      <c r="W1" t="s">
        <v>113</v>
      </c>
      <c r="X1" t="s">
        <v>114</v>
      </c>
      <c r="Y1" t="s">
        <v>114</v>
      </c>
      <c r="Z1" t="s">
        <v>114</v>
      </c>
    </row>
    <row r="2" spans="1:26" x14ac:dyDescent="0.25">
      <c r="B2" t="s">
        <v>104</v>
      </c>
      <c r="C2" t="s">
        <v>79</v>
      </c>
      <c r="D2" t="s">
        <v>100</v>
      </c>
      <c r="E2" t="s">
        <v>101</v>
      </c>
      <c r="F2" s="3" t="s">
        <v>102</v>
      </c>
      <c r="G2" s="3" t="s">
        <v>103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115</v>
      </c>
      <c r="S2" t="s">
        <v>115</v>
      </c>
      <c r="T2" t="s">
        <v>116</v>
      </c>
      <c r="U2" t="s">
        <v>117</v>
      </c>
      <c r="V2" t="s">
        <v>118</v>
      </c>
      <c r="W2" t="s">
        <v>115</v>
      </c>
      <c r="X2" t="s">
        <v>116</v>
      </c>
      <c r="Y2" t="s">
        <v>117</v>
      </c>
      <c r="Z2" t="s">
        <v>118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212434</v>
      </c>
      <c r="D3">
        <v>5.42</v>
      </c>
      <c r="E3">
        <v>205868</v>
      </c>
      <c r="F3" s="1" t="b">
        <f>ABS(D3-B3)&lt;=0.5</f>
        <v>1</v>
      </c>
      <c r="G3" s="1" t="b">
        <f>AND(C3&gt;E3*0.5,C3&lt;E3*1.5)</f>
        <v>1</v>
      </c>
      <c r="I3" t="s">
        <v>138</v>
      </c>
      <c r="J3" s="2" t="s">
        <v>95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283055</v>
      </c>
      <c r="D4">
        <v>6.17</v>
      </c>
      <c r="E4">
        <v>272904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89.73</v>
      </c>
      <c r="J4" s="2">
        <v>10</v>
      </c>
      <c r="K4" s="2" t="b">
        <f>AND(P4&gt;J4*0.8,P4&lt;J4*1.2)</f>
        <v>1</v>
      </c>
      <c r="L4" t="s">
        <v>1</v>
      </c>
      <c r="M4">
        <v>1.45</v>
      </c>
      <c r="N4">
        <v>28465</v>
      </c>
      <c r="O4">
        <v>0.2</v>
      </c>
      <c r="P4">
        <v>8.9730000000000008</v>
      </c>
      <c r="Q4" t="s">
        <v>94</v>
      </c>
      <c r="R4">
        <v>50</v>
      </c>
      <c r="S4">
        <v>52</v>
      </c>
      <c r="T4">
        <v>32.549999999999997</v>
      </c>
      <c r="U4">
        <v>31.75</v>
      </c>
      <c r="V4" t="s">
        <v>94</v>
      </c>
      <c r="W4">
        <v>49</v>
      </c>
      <c r="X4">
        <v>12.24</v>
      </c>
      <c r="Y4">
        <v>10.81</v>
      </c>
      <c r="Z4" t="s">
        <v>94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266210</v>
      </c>
      <c r="D5">
        <v>8.91</v>
      </c>
      <c r="E5">
        <v>265455</v>
      </c>
      <c r="F5" s="1" t="b">
        <f t="shared" si="0"/>
        <v>1</v>
      </c>
      <c r="G5" s="1" t="b">
        <f t="shared" si="1"/>
        <v>1</v>
      </c>
      <c r="I5">
        <f t="shared" ref="I5:I68" si="2">P5/J5*100</f>
        <v>91.609999999999985</v>
      </c>
      <c r="J5" s="2">
        <v>10</v>
      </c>
      <c r="K5" s="2" t="b">
        <f t="shared" ref="K5:K68" si="3">AND(P5&gt;J5*0.8,P5&lt;J5*1.2)</f>
        <v>1</v>
      </c>
      <c r="L5" t="s">
        <v>2</v>
      </c>
      <c r="M5">
        <v>1.55</v>
      </c>
      <c r="N5">
        <v>43002</v>
      </c>
      <c r="O5">
        <v>0.3</v>
      </c>
      <c r="P5">
        <v>9.1609999999999996</v>
      </c>
      <c r="Q5" t="s">
        <v>94</v>
      </c>
      <c r="R5">
        <v>62</v>
      </c>
      <c r="S5">
        <v>64</v>
      </c>
      <c r="T5">
        <v>32.299999999999997</v>
      </c>
      <c r="U5">
        <v>30.45</v>
      </c>
      <c r="V5" t="s">
        <v>94</v>
      </c>
      <c r="W5">
        <v>61</v>
      </c>
      <c r="X5">
        <v>8.36</v>
      </c>
      <c r="Y5">
        <v>6.91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181173</v>
      </c>
      <c r="D6">
        <v>10.65</v>
      </c>
      <c r="E6">
        <v>176430</v>
      </c>
      <c r="F6" s="1" t="b">
        <f t="shared" si="0"/>
        <v>1</v>
      </c>
      <c r="G6" s="1" t="b">
        <f t="shared" si="1"/>
        <v>1</v>
      </c>
      <c r="I6">
        <f t="shared" si="2"/>
        <v>94.93</v>
      </c>
      <c r="J6" s="2">
        <v>10</v>
      </c>
      <c r="K6" s="2" t="b">
        <f t="shared" si="3"/>
        <v>1</v>
      </c>
      <c r="L6" t="s">
        <v>3</v>
      </c>
      <c r="M6">
        <v>1.83</v>
      </c>
      <c r="N6">
        <v>62620</v>
      </c>
      <c r="O6">
        <v>0.43</v>
      </c>
      <c r="P6">
        <v>9.4930000000000003</v>
      </c>
      <c r="Q6" t="s">
        <v>94</v>
      </c>
      <c r="R6">
        <v>94</v>
      </c>
      <c r="S6">
        <v>96</v>
      </c>
      <c r="T6">
        <v>97.67</v>
      </c>
      <c r="U6">
        <v>95.41</v>
      </c>
      <c r="V6" t="s">
        <v>94</v>
      </c>
      <c r="W6">
        <v>93</v>
      </c>
      <c r="X6">
        <v>19.73</v>
      </c>
      <c r="Y6">
        <v>17</v>
      </c>
      <c r="Z6" t="s">
        <v>94</v>
      </c>
    </row>
    <row r="7" spans="1:26" x14ac:dyDescent="0.25">
      <c r="I7">
        <f t="shared" si="2"/>
        <v>88.05</v>
      </c>
      <c r="J7" s="2">
        <v>10</v>
      </c>
      <c r="K7" s="2" t="b">
        <f t="shared" si="3"/>
        <v>1</v>
      </c>
      <c r="L7" t="s">
        <v>4</v>
      </c>
      <c r="M7">
        <v>1.94</v>
      </c>
      <c r="N7">
        <v>24832</v>
      </c>
      <c r="O7">
        <v>0.17</v>
      </c>
      <c r="P7">
        <v>8.8049999999999997</v>
      </c>
      <c r="Q7" t="s">
        <v>94</v>
      </c>
      <c r="R7">
        <v>64</v>
      </c>
      <c r="S7">
        <v>66</v>
      </c>
      <c r="T7">
        <v>30.04</v>
      </c>
      <c r="U7">
        <v>29.05</v>
      </c>
      <c r="V7" t="s">
        <v>94</v>
      </c>
      <c r="W7">
        <v>49</v>
      </c>
      <c r="X7">
        <v>24.03</v>
      </c>
      <c r="Y7">
        <v>24.42</v>
      </c>
      <c r="Z7" t="s">
        <v>94</v>
      </c>
    </row>
    <row r="8" spans="1:26" x14ac:dyDescent="0.25">
      <c r="I8">
        <f t="shared" si="2"/>
        <v>86.09</v>
      </c>
      <c r="J8" s="2">
        <v>10</v>
      </c>
      <c r="K8" s="2" t="b">
        <f t="shared" si="3"/>
        <v>1</v>
      </c>
      <c r="L8" t="s">
        <v>5</v>
      </c>
      <c r="M8">
        <v>2.1800000000000002</v>
      </c>
      <c r="N8">
        <v>51398</v>
      </c>
      <c r="O8">
        <v>0.36</v>
      </c>
      <c r="P8">
        <v>8.609</v>
      </c>
      <c r="Q8" t="s">
        <v>94</v>
      </c>
      <c r="R8">
        <v>101</v>
      </c>
      <c r="S8">
        <v>103</v>
      </c>
      <c r="T8">
        <v>65.92</v>
      </c>
      <c r="U8">
        <v>66.09</v>
      </c>
      <c r="V8" t="s">
        <v>94</v>
      </c>
      <c r="W8">
        <v>105</v>
      </c>
      <c r="X8">
        <v>9.19</v>
      </c>
      <c r="Y8">
        <v>8.93</v>
      </c>
      <c r="Z8" t="s">
        <v>94</v>
      </c>
    </row>
    <row r="9" spans="1:26" x14ac:dyDescent="0.25">
      <c r="A9" s="4" t="s">
        <v>96</v>
      </c>
      <c r="B9">
        <f>85-4</f>
        <v>81</v>
      </c>
      <c r="I9">
        <f t="shared" si="2"/>
        <v>97.98</v>
      </c>
      <c r="J9" s="2">
        <v>10</v>
      </c>
      <c r="K9" s="2" t="b">
        <f t="shared" si="3"/>
        <v>1</v>
      </c>
      <c r="L9" t="s">
        <v>6</v>
      </c>
      <c r="M9">
        <v>2.4900000000000002</v>
      </c>
      <c r="N9">
        <v>34026</v>
      </c>
      <c r="O9">
        <v>0.24</v>
      </c>
      <c r="P9">
        <v>9.798</v>
      </c>
      <c r="Q9" t="s">
        <v>94</v>
      </c>
      <c r="R9">
        <v>59</v>
      </c>
      <c r="S9">
        <v>74</v>
      </c>
      <c r="T9">
        <v>70.55</v>
      </c>
      <c r="U9">
        <v>74.959999999999994</v>
      </c>
      <c r="V9" t="s">
        <v>94</v>
      </c>
      <c r="W9">
        <v>45</v>
      </c>
      <c r="X9">
        <v>71.83</v>
      </c>
      <c r="Y9">
        <v>68.069999999999993</v>
      </c>
      <c r="Z9" t="s">
        <v>94</v>
      </c>
    </row>
    <row r="10" spans="1:26" x14ac:dyDescent="0.25">
      <c r="A10" t="s">
        <v>97</v>
      </c>
      <c r="B10">
        <f>COUNTIF(K4:K88,"FALSE")</f>
        <v>11</v>
      </c>
      <c r="I10">
        <f t="shared" si="2"/>
        <v>87.14</v>
      </c>
      <c r="J10" s="2">
        <v>10</v>
      </c>
      <c r="K10" s="2" t="b">
        <f t="shared" si="3"/>
        <v>1</v>
      </c>
      <c r="L10" t="s">
        <v>7</v>
      </c>
      <c r="M10">
        <v>2.73</v>
      </c>
      <c r="N10">
        <v>40654</v>
      </c>
      <c r="O10">
        <v>0.28000000000000003</v>
      </c>
      <c r="P10">
        <v>8.7140000000000004</v>
      </c>
      <c r="Q10" t="s">
        <v>94</v>
      </c>
      <c r="R10">
        <v>61</v>
      </c>
      <c r="S10">
        <v>96</v>
      </c>
      <c r="T10">
        <v>80.099999999999994</v>
      </c>
      <c r="U10">
        <v>78.39</v>
      </c>
      <c r="V10" t="s">
        <v>94</v>
      </c>
      <c r="W10">
        <v>98</v>
      </c>
      <c r="X10">
        <v>50.3</v>
      </c>
      <c r="Y10">
        <v>45.72</v>
      </c>
      <c r="Z10" t="s">
        <v>94</v>
      </c>
    </row>
    <row r="11" spans="1:26" x14ac:dyDescent="0.25">
      <c r="A11" t="s">
        <v>98</v>
      </c>
      <c r="B11">
        <f>0.2*B9</f>
        <v>16.2</v>
      </c>
      <c r="I11">
        <f t="shared" si="2"/>
        <v>99.377777777777794</v>
      </c>
      <c r="J11" s="2">
        <v>18</v>
      </c>
      <c r="K11" s="2" t="b">
        <f t="shared" si="3"/>
        <v>1</v>
      </c>
      <c r="L11" t="s">
        <v>8</v>
      </c>
      <c r="M11">
        <v>2.82</v>
      </c>
      <c r="N11">
        <v>24966</v>
      </c>
      <c r="O11">
        <v>0.17</v>
      </c>
      <c r="P11">
        <v>17.888000000000002</v>
      </c>
      <c r="Q11" t="s">
        <v>94</v>
      </c>
      <c r="R11">
        <v>43</v>
      </c>
      <c r="S11">
        <v>58</v>
      </c>
      <c r="T11">
        <v>34.36</v>
      </c>
      <c r="U11">
        <v>27.62</v>
      </c>
      <c r="V11" t="s">
        <v>94</v>
      </c>
      <c r="W11" t="s">
        <v>86</v>
      </c>
      <c r="X11" t="s">
        <v>86</v>
      </c>
      <c r="Y11" t="s">
        <v>86</v>
      </c>
      <c r="Z11" t="s">
        <v>86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78.77</v>
      </c>
      <c r="J12" s="2">
        <v>10</v>
      </c>
      <c r="K12" s="2" t="b">
        <f t="shared" si="3"/>
        <v>0</v>
      </c>
      <c r="L12" t="s">
        <v>9</v>
      </c>
      <c r="M12">
        <v>2.88</v>
      </c>
      <c r="N12">
        <v>45368</v>
      </c>
      <c r="O12">
        <v>0.31</v>
      </c>
      <c r="P12">
        <v>7.8769999999999998</v>
      </c>
      <c r="Q12" t="s">
        <v>94</v>
      </c>
      <c r="R12">
        <v>142</v>
      </c>
      <c r="S12">
        <v>127</v>
      </c>
      <c r="T12">
        <v>31.68</v>
      </c>
      <c r="U12">
        <v>32.29</v>
      </c>
      <c r="V12" t="s">
        <v>94</v>
      </c>
      <c r="W12">
        <v>141</v>
      </c>
      <c r="X12">
        <v>11.49</v>
      </c>
      <c r="Y12">
        <v>11.78</v>
      </c>
      <c r="Z12" t="s">
        <v>94</v>
      </c>
    </row>
    <row r="13" spans="1:26" x14ac:dyDescent="0.25">
      <c r="I13">
        <f t="shared" si="2"/>
        <v>89.9</v>
      </c>
      <c r="J13" s="2">
        <v>10</v>
      </c>
      <c r="K13" s="2" t="b">
        <f t="shared" si="3"/>
        <v>1</v>
      </c>
      <c r="L13" t="s">
        <v>10</v>
      </c>
      <c r="M13">
        <v>2.95</v>
      </c>
      <c r="N13">
        <v>83321</v>
      </c>
      <c r="O13">
        <v>0.57999999999999996</v>
      </c>
      <c r="P13">
        <v>8.99</v>
      </c>
      <c r="Q13" t="s">
        <v>94</v>
      </c>
      <c r="R13">
        <v>76</v>
      </c>
      <c r="S13">
        <v>78</v>
      </c>
      <c r="T13">
        <v>7.67</v>
      </c>
      <c r="U13">
        <v>7.86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93.030000000000015</v>
      </c>
      <c r="J14" s="2">
        <v>10</v>
      </c>
      <c r="K14" s="2" t="b">
        <f t="shared" si="3"/>
        <v>1</v>
      </c>
      <c r="L14" t="s">
        <v>11</v>
      </c>
      <c r="M14">
        <v>3.19</v>
      </c>
      <c r="N14">
        <v>45887</v>
      </c>
      <c r="O14">
        <v>0.32</v>
      </c>
      <c r="P14">
        <v>9.3030000000000008</v>
      </c>
      <c r="Q14" t="s">
        <v>94</v>
      </c>
      <c r="R14">
        <v>41</v>
      </c>
      <c r="S14">
        <v>39</v>
      </c>
      <c r="T14">
        <v>68.760000000000005</v>
      </c>
      <c r="U14">
        <v>64.150000000000006</v>
      </c>
      <c r="V14" t="s">
        <v>94</v>
      </c>
      <c r="W14">
        <v>76</v>
      </c>
      <c r="X14">
        <v>36.799999999999997</v>
      </c>
      <c r="Y14">
        <v>36.909999999999997</v>
      </c>
      <c r="Z14" t="s">
        <v>94</v>
      </c>
    </row>
    <row r="15" spans="1:26" x14ac:dyDescent="0.25">
      <c r="I15">
        <f t="shared" si="2"/>
        <v>90.09</v>
      </c>
      <c r="J15" s="2">
        <v>10</v>
      </c>
      <c r="K15" s="2" t="b">
        <f t="shared" si="3"/>
        <v>1</v>
      </c>
      <c r="L15" t="s">
        <v>263</v>
      </c>
      <c r="M15">
        <v>3.35</v>
      </c>
      <c r="N15">
        <v>50054</v>
      </c>
      <c r="O15">
        <v>0.35</v>
      </c>
      <c r="P15">
        <v>9.0090000000000003</v>
      </c>
      <c r="Q15" t="s">
        <v>94</v>
      </c>
      <c r="R15">
        <v>49</v>
      </c>
      <c r="S15">
        <v>84</v>
      </c>
      <c r="T15">
        <v>95.58</v>
      </c>
      <c r="U15">
        <v>95.23</v>
      </c>
      <c r="V15" t="s">
        <v>94</v>
      </c>
      <c r="W15">
        <v>86</v>
      </c>
      <c r="X15">
        <v>59.18</v>
      </c>
      <c r="Y15">
        <v>61.83</v>
      </c>
      <c r="Z15" t="s">
        <v>94</v>
      </c>
    </row>
    <row r="16" spans="1:26" x14ac:dyDescent="0.25">
      <c r="I16">
        <f t="shared" si="2"/>
        <v>81.410000000000011</v>
      </c>
      <c r="J16" s="2">
        <v>10</v>
      </c>
      <c r="K16" s="2" t="b">
        <f t="shared" si="3"/>
        <v>1</v>
      </c>
      <c r="L16" t="s">
        <v>13</v>
      </c>
      <c r="M16">
        <v>3.67</v>
      </c>
      <c r="N16">
        <v>42979</v>
      </c>
      <c r="O16">
        <v>0.3</v>
      </c>
      <c r="P16">
        <v>8.141</v>
      </c>
      <c r="Q16" t="s">
        <v>94</v>
      </c>
      <c r="R16">
        <v>61</v>
      </c>
      <c r="S16">
        <v>96</v>
      </c>
      <c r="T16">
        <v>81.87</v>
      </c>
      <c r="U16">
        <v>83.13</v>
      </c>
      <c r="V16" t="s">
        <v>94</v>
      </c>
      <c r="W16">
        <v>98</v>
      </c>
      <c r="X16">
        <v>54.11</v>
      </c>
      <c r="Y16">
        <v>52.63</v>
      </c>
      <c r="Z16" t="s">
        <v>94</v>
      </c>
    </row>
    <row r="17" spans="9:26" x14ac:dyDescent="0.25">
      <c r="I17">
        <f t="shared" si="2"/>
        <v>95.600000000000009</v>
      </c>
      <c r="J17" s="2">
        <v>10</v>
      </c>
      <c r="K17" s="2" t="b">
        <f t="shared" si="3"/>
        <v>1</v>
      </c>
      <c r="L17" t="s">
        <v>14</v>
      </c>
      <c r="M17">
        <v>3.68</v>
      </c>
      <c r="N17">
        <v>120916</v>
      </c>
      <c r="O17">
        <v>0.84</v>
      </c>
      <c r="P17">
        <v>9.56</v>
      </c>
      <c r="Q17" t="s">
        <v>94</v>
      </c>
      <c r="R17">
        <v>73</v>
      </c>
      <c r="S17">
        <v>41</v>
      </c>
      <c r="T17">
        <v>25.62</v>
      </c>
      <c r="U17">
        <v>24.99</v>
      </c>
      <c r="V17" t="s">
        <v>94</v>
      </c>
      <c r="W17">
        <v>57</v>
      </c>
      <c r="X17">
        <v>20.25</v>
      </c>
      <c r="Y17">
        <v>20.56</v>
      </c>
      <c r="Z17" t="s">
        <v>94</v>
      </c>
    </row>
    <row r="18" spans="9:26" x14ac:dyDescent="0.25">
      <c r="I18">
        <f t="shared" si="2"/>
        <v>88.52</v>
      </c>
      <c r="J18" s="2">
        <v>10</v>
      </c>
      <c r="K18" s="2" t="b">
        <f t="shared" si="3"/>
        <v>1</v>
      </c>
      <c r="L18" t="s">
        <v>15</v>
      </c>
      <c r="M18">
        <v>4.18</v>
      </c>
      <c r="N18">
        <v>57281</v>
      </c>
      <c r="O18">
        <v>0.4</v>
      </c>
      <c r="P18">
        <v>8.8520000000000003</v>
      </c>
      <c r="Q18" t="s">
        <v>94</v>
      </c>
      <c r="R18">
        <v>63</v>
      </c>
      <c r="S18">
        <v>65</v>
      </c>
      <c r="T18">
        <v>32.020000000000003</v>
      </c>
      <c r="U18">
        <v>31.88</v>
      </c>
      <c r="V18" t="s">
        <v>94</v>
      </c>
      <c r="W18">
        <v>83</v>
      </c>
      <c r="X18">
        <v>13.39</v>
      </c>
      <c r="Y18">
        <v>14.29</v>
      </c>
      <c r="Z18" t="s">
        <v>94</v>
      </c>
    </row>
    <row r="19" spans="9:26" x14ac:dyDescent="0.25">
      <c r="I19">
        <f t="shared" si="2"/>
        <v>71.75</v>
      </c>
      <c r="J19" s="2">
        <v>10</v>
      </c>
      <c r="K19" s="2" t="b">
        <f t="shared" si="3"/>
        <v>0</v>
      </c>
      <c r="L19" t="s">
        <v>16</v>
      </c>
      <c r="M19">
        <v>4.8099999999999996</v>
      </c>
      <c r="N19">
        <v>31472</v>
      </c>
      <c r="O19">
        <v>0.22</v>
      </c>
      <c r="P19">
        <v>7.1749999999999998</v>
      </c>
      <c r="Q19" t="s">
        <v>94</v>
      </c>
      <c r="R19">
        <v>77</v>
      </c>
      <c r="S19">
        <v>41</v>
      </c>
      <c r="T19">
        <v>75.2</v>
      </c>
      <c r="U19">
        <v>75.739999999999995</v>
      </c>
      <c r="V19" t="s">
        <v>94</v>
      </c>
      <c r="W19">
        <v>79</v>
      </c>
      <c r="X19">
        <v>31.5</v>
      </c>
      <c r="Y19">
        <v>32.82</v>
      </c>
      <c r="Z19" t="s">
        <v>94</v>
      </c>
    </row>
    <row r="20" spans="9:26" x14ac:dyDescent="0.25">
      <c r="I20">
        <f t="shared" si="2"/>
        <v>78.83</v>
      </c>
      <c r="J20" s="2">
        <v>10</v>
      </c>
      <c r="K20" s="2" t="b">
        <f t="shared" si="3"/>
        <v>0</v>
      </c>
      <c r="L20" t="s">
        <v>17</v>
      </c>
      <c r="M20">
        <v>4.8099999999999996</v>
      </c>
      <c r="N20">
        <v>49473</v>
      </c>
      <c r="O20">
        <v>0.34</v>
      </c>
      <c r="P20">
        <v>7.883</v>
      </c>
      <c r="Q20" t="s">
        <v>94</v>
      </c>
      <c r="R20">
        <v>61</v>
      </c>
      <c r="S20">
        <v>96</v>
      </c>
      <c r="T20">
        <v>84.73</v>
      </c>
      <c r="U20">
        <v>88.6</v>
      </c>
      <c r="V20" t="s">
        <v>94</v>
      </c>
      <c r="W20">
        <v>98</v>
      </c>
      <c r="X20">
        <v>54.76</v>
      </c>
      <c r="Y20">
        <v>56.52</v>
      </c>
      <c r="Z20" t="s">
        <v>94</v>
      </c>
    </row>
    <row r="21" spans="9:26" x14ac:dyDescent="0.25">
      <c r="I21">
        <f t="shared" si="2"/>
        <v>99.433333333333323</v>
      </c>
      <c r="J21" s="2">
        <v>18</v>
      </c>
      <c r="K21" s="2" t="b">
        <f t="shared" si="3"/>
        <v>1</v>
      </c>
      <c r="L21" t="s">
        <v>18</v>
      </c>
      <c r="M21">
        <v>4.83</v>
      </c>
      <c r="N21">
        <v>41269</v>
      </c>
      <c r="O21">
        <v>0.28999999999999998</v>
      </c>
      <c r="P21">
        <v>17.898</v>
      </c>
      <c r="Q21" t="s">
        <v>94</v>
      </c>
      <c r="R21">
        <v>43</v>
      </c>
      <c r="S21">
        <v>72</v>
      </c>
      <c r="T21">
        <v>25.52</v>
      </c>
      <c r="U21">
        <v>28.16</v>
      </c>
      <c r="V21" t="s">
        <v>94</v>
      </c>
      <c r="W21">
        <v>57</v>
      </c>
      <c r="X21">
        <v>7.61</v>
      </c>
      <c r="Y21">
        <v>7.13</v>
      </c>
      <c r="Z21" t="s">
        <v>94</v>
      </c>
    </row>
    <row r="22" spans="9:26" x14ac:dyDescent="0.25">
      <c r="I22">
        <f t="shared" si="2"/>
        <v>102.15999999999998</v>
      </c>
      <c r="J22" s="2">
        <v>10</v>
      </c>
      <c r="K22" s="2" t="b">
        <f t="shared" si="3"/>
        <v>1</v>
      </c>
      <c r="L22" t="s">
        <v>19</v>
      </c>
      <c r="M22">
        <v>4.93</v>
      </c>
      <c r="N22">
        <v>32142</v>
      </c>
      <c r="O22">
        <v>0.22</v>
      </c>
      <c r="P22">
        <v>10.215999999999999</v>
      </c>
      <c r="Q22" t="s">
        <v>94</v>
      </c>
      <c r="R22">
        <v>55</v>
      </c>
      <c r="S22">
        <v>85</v>
      </c>
      <c r="T22">
        <v>17.420000000000002</v>
      </c>
      <c r="U22">
        <v>18.670000000000002</v>
      </c>
      <c r="V22" t="s">
        <v>94</v>
      </c>
      <c r="W22" t="s">
        <v>86</v>
      </c>
      <c r="X22" t="s">
        <v>86</v>
      </c>
      <c r="Y22" t="s">
        <v>86</v>
      </c>
      <c r="Z22" t="s">
        <v>86</v>
      </c>
    </row>
    <row r="23" spans="9:26" x14ac:dyDescent="0.25">
      <c r="I23">
        <f t="shared" si="2"/>
        <v>96.07</v>
      </c>
      <c r="J23" s="2">
        <v>10</v>
      </c>
      <c r="K23" s="2" t="b">
        <f t="shared" si="3"/>
        <v>1</v>
      </c>
      <c r="L23" t="s">
        <v>21</v>
      </c>
      <c r="M23">
        <v>5.05</v>
      </c>
      <c r="N23">
        <v>22277</v>
      </c>
      <c r="O23">
        <v>0.15</v>
      </c>
      <c r="P23">
        <v>9.6069999999999993</v>
      </c>
      <c r="Q23" t="s">
        <v>94</v>
      </c>
      <c r="R23">
        <v>67</v>
      </c>
      <c r="S23">
        <v>52</v>
      </c>
      <c r="T23">
        <v>32.979999999999997</v>
      </c>
      <c r="U23">
        <v>32.340000000000003</v>
      </c>
      <c r="V23" t="s">
        <v>94</v>
      </c>
      <c r="W23">
        <v>40</v>
      </c>
      <c r="X23">
        <v>40.43</v>
      </c>
      <c r="Y23">
        <v>44.45</v>
      </c>
      <c r="Z23" t="s">
        <v>94</v>
      </c>
    </row>
    <row r="24" spans="9:26" x14ac:dyDescent="0.25">
      <c r="I24">
        <f t="shared" si="2"/>
        <v>87.92</v>
      </c>
      <c r="J24" s="2">
        <v>10</v>
      </c>
      <c r="K24" s="2" t="b">
        <f t="shared" si="3"/>
        <v>1</v>
      </c>
      <c r="L24" t="s">
        <v>20</v>
      </c>
      <c r="M24">
        <v>5.0599999999999996</v>
      </c>
      <c r="N24">
        <v>31461</v>
      </c>
      <c r="O24">
        <v>0.22</v>
      </c>
      <c r="P24">
        <v>8.7919999999999998</v>
      </c>
      <c r="Q24" t="s">
        <v>94</v>
      </c>
      <c r="R24">
        <v>49</v>
      </c>
      <c r="S24">
        <v>130</v>
      </c>
      <c r="T24">
        <v>114.83</v>
      </c>
      <c r="U24">
        <v>115.51</v>
      </c>
      <c r="V24" t="s">
        <v>94</v>
      </c>
      <c r="W24">
        <v>128</v>
      </c>
      <c r="X24">
        <v>88.69</v>
      </c>
      <c r="Y24">
        <v>86.33</v>
      </c>
      <c r="Z24" t="s">
        <v>94</v>
      </c>
    </row>
    <row r="25" spans="9:26" x14ac:dyDescent="0.25">
      <c r="I25">
        <f t="shared" si="2"/>
        <v>102.94000000000001</v>
      </c>
      <c r="J25" s="2">
        <v>10</v>
      </c>
      <c r="K25" s="2" t="b">
        <f t="shared" si="3"/>
        <v>1</v>
      </c>
      <c r="L25" t="s">
        <v>22</v>
      </c>
      <c r="M25">
        <v>5.07</v>
      </c>
      <c r="N25">
        <v>16275</v>
      </c>
      <c r="O25">
        <v>0.11</v>
      </c>
      <c r="P25">
        <v>10.294</v>
      </c>
      <c r="Q25" t="s">
        <v>94</v>
      </c>
      <c r="R25">
        <v>42</v>
      </c>
      <c r="S25">
        <v>72</v>
      </c>
      <c r="T25">
        <v>42.24</v>
      </c>
      <c r="U25">
        <v>42.61</v>
      </c>
      <c r="V25" t="s">
        <v>94</v>
      </c>
      <c r="W25">
        <v>71</v>
      </c>
      <c r="X25">
        <v>44.02</v>
      </c>
      <c r="Y25">
        <v>41.82</v>
      </c>
      <c r="Z25" t="s">
        <v>94</v>
      </c>
    </row>
    <row r="26" spans="9:26" x14ac:dyDescent="0.25">
      <c r="I26">
        <f t="shared" si="2"/>
        <v>95.95</v>
      </c>
      <c r="J26" s="2">
        <v>10</v>
      </c>
      <c r="K26" s="2" t="b">
        <f t="shared" si="3"/>
        <v>1</v>
      </c>
      <c r="L26" t="s">
        <v>23</v>
      </c>
      <c r="M26">
        <v>5.19</v>
      </c>
      <c r="N26">
        <v>66588</v>
      </c>
      <c r="O26">
        <v>0.46</v>
      </c>
      <c r="P26">
        <v>9.5950000000000006</v>
      </c>
      <c r="Q26" t="s">
        <v>94</v>
      </c>
      <c r="R26">
        <v>83</v>
      </c>
      <c r="S26">
        <v>85</v>
      </c>
      <c r="T26">
        <v>64</v>
      </c>
      <c r="U26">
        <v>66.260000000000005</v>
      </c>
      <c r="V26" t="s">
        <v>94</v>
      </c>
      <c r="W26">
        <v>47</v>
      </c>
      <c r="X26">
        <v>18.21</v>
      </c>
      <c r="Y26">
        <v>19.2</v>
      </c>
      <c r="Z26" t="s">
        <v>94</v>
      </c>
    </row>
    <row r="27" spans="9:26" x14ac:dyDescent="0.25">
      <c r="I27">
        <f t="shared" si="2"/>
        <v>84.31</v>
      </c>
      <c r="J27" s="2">
        <v>10</v>
      </c>
      <c r="K27" s="2" t="b">
        <f t="shared" si="3"/>
        <v>1</v>
      </c>
      <c r="L27" t="s">
        <v>24</v>
      </c>
      <c r="M27">
        <v>5.33</v>
      </c>
      <c r="N27">
        <v>53766</v>
      </c>
      <c r="O27">
        <v>0.37</v>
      </c>
      <c r="P27">
        <v>8.4309999999999992</v>
      </c>
      <c r="Q27" t="s">
        <v>94</v>
      </c>
      <c r="R27">
        <v>97</v>
      </c>
      <c r="S27">
        <v>99</v>
      </c>
      <c r="T27">
        <v>64.25</v>
      </c>
      <c r="U27">
        <v>65.88</v>
      </c>
      <c r="V27" t="s">
        <v>94</v>
      </c>
      <c r="W27">
        <v>61</v>
      </c>
      <c r="X27">
        <v>33.39</v>
      </c>
      <c r="Y27">
        <v>33.44</v>
      </c>
      <c r="Z27" t="s">
        <v>94</v>
      </c>
    </row>
    <row r="28" spans="9:26" x14ac:dyDescent="0.25">
      <c r="I28">
        <f t="shared" si="2"/>
        <v>101.02499999999999</v>
      </c>
      <c r="J28" s="2">
        <v>20</v>
      </c>
      <c r="K28" s="2" t="b">
        <f t="shared" si="3"/>
        <v>1</v>
      </c>
      <c r="L28" t="s">
        <v>130</v>
      </c>
      <c r="M28">
        <v>5.35</v>
      </c>
      <c r="N28">
        <v>83098</v>
      </c>
      <c r="O28">
        <v>0.57999999999999996</v>
      </c>
      <c r="P28">
        <v>20.204999999999998</v>
      </c>
      <c r="Q28" t="s">
        <v>94</v>
      </c>
      <c r="R28">
        <v>113</v>
      </c>
      <c r="S28">
        <v>111</v>
      </c>
      <c r="T28">
        <v>102.91</v>
      </c>
      <c r="U28">
        <v>100.39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131</v>
      </c>
      <c r="M29">
        <v>5.42</v>
      </c>
      <c r="N29">
        <v>212434</v>
      </c>
      <c r="O29">
        <v>1.47</v>
      </c>
      <c r="P29">
        <v>20</v>
      </c>
      <c r="Q29" t="s">
        <v>94</v>
      </c>
      <c r="R29">
        <v>168</v>
      </c>
      <c r="S29">
        <v>99</v>
      </c>
      <c r="T29">
        <v>41.56</v>
      </c>
      <c r="U29">
        <v>42.46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91.210000000000008</v>
      </c>
      <c r="J30" s="2">
        <v>10</v>
      </c>
      <c r="K30" s="2" t="b">
        <f t="shared" si="3"/>
        <v>1</v>
      </c>
      <c r="L30" t="s">
        <v>26</v>
      </c>
      <c r="M30">
        <v>5.47</v>
      </c>
      <c r="N30">
        <v>57311</v>
      </c>
      <c r="O30">
        <v>0.4</v>
      </c>
      <c r="P30">
        <v>9.1210000000000004</v>
      </c>
      <c r="Q30" t="s">
        <v>94</v>
      </c>
      <c r="R30">
        <v>56</v>
      </c>
      <c r="S30">
        <v>41</v>
      </c>
      <c r="T30">
        <v>63.58</v>
      </c>
      <c r="U30">
        <v>62.51</v>
      </c>
      <c r="V30" t="s">
        <v>94</v>
      </c>
      <c r="W30">
        <v>43</v>
      </c>
      <c r="X30">
        <v>25.03</v>
      </c>
      <c r="Y30">
        <v>23.83</v>
      </c>
      <c r="Z30" t="s">
        <v>94</v>
      </c>
    </row>
    <row r="31" spans="9:26" x14ac:dyDescent="0.25">
      <c r="I31">
        <f t="shared" si="2"/>
        <v>87.940000000000012</v>
      </c>
      <c r="J31" s="2">
        <v>10</v>
      </c>
      <c r="K31" s="2" t="b">
        <f t="shared" si="3"/>
        <v>1</v>
      </c>
      <c r="L31" t="s">
        <v>25</v>
      </c>
      <c r="M31">
        <v>5.48</v>
      </c>
      <c r="N31">
        <v>42514</v>
      </c>
      <c r="O31">
        <v>0.28999999999999998</v>
      </c>
      <c r="P31">
        <v>8.7940000000000005</v>
      </c>
      <c r="Q31" t="s">
        <v>94</v>
      </c>
      <c r="R31">
        <v>119</v>
      </c>
      <c r="S31">
        <v>121</v>
      </c>
      <c r="T31">
        <v>32.090000000000003</v>
      </c>
      <c r="U31">
        <v>32.92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89.23</v>
      </c>
      <c r="J32" s="2">
        <v>10</v>
      </c>
      <c r="K32" s="2" t="b">
        <f t="shared" si="3"/>
        <v>1</v>
      </c>
      <c r="L32" t="s">
        <v>27</v>
      </c>
      <c r="M32">
        <v>5.5</v>
      </c>
      <c r="N32">
        <v>41208</v>
      </c>
      <c r="O32">
        <v>0.28999999999999998</v>
      </c>
      <c r="P32">
        <v>8.923</v>
      </c>
      <c r="Q32" t="s">
        <v>94</v>
      </c>
      <c r="R32">
        <v>75</v>
      </c>
      <c r="S32">
        <v>77</v>
      </c>
      <c r="T32">
        <v>31.28</v>
      </c>
      <c r="U32">
        <v>32.479999999999997</v>
      </c>
      <c r="V32" t="s">
        <v>94</v>
      </c>
      <c r="W32">
        <v>110</v>
      </c>
      <c r="X32">
        <v>47.1</v>
      </c>
      <c r="Y32">
        <v>47.89</v>
      </c>
      <c r="Z32" t="s">
        <v>94</v>
      </c>
    </row>
    <row r="33" spans="9:26" x14ac:dyDescent="0.25">
      <c r="I33">
        <f t="shared" si="2"/>
        <v>81.679999999999993</v>
      </c>
      <c r="J33" s="2">
        <v>10</v>
      </c>
      <c r="K33" s="2" t="b">
        <f t="shared" si="3"/>
        <v>1</v>
      </c>
      <c r="L33" t="s">
        <v>28</v>
      </c>
      <c r="M33">
        <v>5.69</v>
      </c>
      <c r="N33">
        <v>151137</v>
      </c>
      <c r="O33">
        <v>1.05</v>
      </c>
      <c r="P33">
        <v>8.1679999999999993</v>
      </c>
      <c r="Q33" t="s">
        <v>94</v>
      </c>
      <c r="R33">
        <v>78</v>
      </c>
      <c r="S33">
        <v>77</v>
      </c>
      <c r="T33">
        <v>24.11</v>
      </c>
      <c r="U33">
        <v>24.62</v>
      </c>
      <c r="V33" t="s">
        <v>94</v>
      </c>
      <c r="W33">
        <v>52</v>
      </c>
      <c r="X33">
        <v>13.73</v>
      </c>
      <c r="Y33">
        <v>14.36</v>
      </c>
      <c r="Z33" t="s">
        <v>94</v>
      </c>
    </row>
    <row r="34" spans="9:26" x14ac:dyDescent="0.25">
      <c r="I34">
        <f t="shared" si="2"/>
        <v>95.22999999999999</v>
      </c>
      <c r="J34" s="2">
        <v>10</v>
      </c>
      <c r="K34" s="2" t="b">
        <f t="shared" si="3"/>
        <v>1</v>
      </c>
      <c r="L34" t="s">
        <v>29</v>
      </c>
      <c r="M34">
        <v>5.77</v>
      </c>
      <c r="N34">
        <v>54888</v>
      </c>
      <c r="O34">
        <v>0.38</v>
      </c>
      <c r="P34">
        <v>9.5229999999999997</v>
      </c>
      <c r="Q34" t="s">
        <v>94</v>
      </c>
      <c r="R34">
        <v>62</v>
      </c>
      <c r="S34">
        <v>64</v>
      </c>
      <c r="T34">
        <v>31.51</v>
      </c>
      <c r="U34">
        <v>31.69</v>
      </c>
      <c r="V34" t="s">
        <v>94</v>
      </c>
      <c r="W34">
        <v>49</v>
      </c>
      <c r="X34">
        <v>23.92</v>
      </c>
      <c r="Y34">
        <v>24.75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132</v>
      </c>
      <c r="M35">
        <v>6.16</v>
      </c>
      <c r="N35">
        <v>283055</v>
      </c>
      <c r="O35">
        <v>1.96</v>
      </c>
      <c r="P35">
        <v>20</v>
      </c>
      <c r="Q35" t="s">
        <v>94</v>
      </c>
      <c r="R35">
        <v>114</v>
      </c>
      <c r="S35">
        <v>88</v>
      </c>
      <c r="T35">
        <v>16.73</v>
      </c>
      <c r="U35">
        <v>16.77</v>
      </c>
      <c r="V35" t="s">
        <v>94</v>
      </c>
      <c r="W35">
        <v>63</v>
      </c>
      <c r="X35">
        <v>14.99</v>
      </c>
      <c r="Y35">
        <v>15.17</v>
      </c>
      <c r="Z35" t="s">
        <v>94</v>
      </c>
    </row>
    <row r="36" spans="9:26" x14ac:dyDescent="0.25">
      <c r="I36">
        <f t="shared" si="2"/>
        <v>97.72999999999999</v>
      </c>
      <c r="J36" s="2">
        <v>10</v>
      </c>
      <c r="K36" s="2" t="b">
        <f t="shared" si="3"/>
        <v>1</v>
      </c>
      <c r="L36" t="s">
        <v>30</v>
      </c>
      <c r="M36">
        <v>6.38</v>
      </c>
      <c r="N36">
        <v>59579</v>
      </c>
      <c r="O36">
        <v>0.41</v>
      </c>
      <c r="P36">
        <v>9.7729999999999997</v>
      </c>
      <c r="Q36" t="s">
        <v>94</v>
      </c>
      <c r="R36">
        <v>130</v>
      </c>
      <c r="S36">
        <v>132</v>
      </c>
      <c r="T36">
        <v>97.74</v>
      </c>
      <c r="U36">
        <v>96.34</v>
      </c>
      <c r="V36" t="s">
        <v>94</v>
      </c>
      <c r="W36">
        <v>95</v>
      </c>
      <c r="X36">
        <v>80.28</v>
      </c>
      <c r="Y36">
        <v>81.7</v>
      </c>
      <c r="Z36" t="s">
        <v>94</v>
      </c>
    </row>
    <row r="37" spans="9:26" x14ac:dyDescent="0.25">
      <c r="I37">
        <f t="shared" si="2"/>
        <v>93.919999999999987</v>
      </c>
      <c r="J37" s="2">
        <v>10</v>
      </c>
      <c r="K37" s="2" t="b">
        <f t="shared" si="3"/>
        <v>1</v>
      </c>
      <c r="L37" t="s">
        <v>31</v>
      </c>
      <c r="M37">
        <v>6.63</v>
      </c>
      <c r="N37">
        <v>37377</v>
      </c>
      <c r="O37">
        <v>0.26</v>
      </c>
      <c r="P37">
        <v>9.3919999999999995</v>
      </c>
      <c r="Q37" t="s">
        <v>94</v>
      </c>
      <c r="R37">
        <v>63</v>
      </c>
      <c r="S37">
        <v>62</v>
      </c>
      <c r="T37">
        <v>70.17</v>
      </c>
      <c r="U37">
        <v>71.34</v>
      </c>
      <c r="V37" t="s">
        <v>94</v>
      </c>
      <c r="W37">
        <v>41</v>
      </c>
      <c r="X37">
        <v>58</v>
      </c>
      <c r="Y37">
        <v>57.32</v>
      </c>
      <c r="Z37" t="s">
        <v>94</v>
      </c>
    </row>
    <row r="38" spans="9:26" x14ac:dyDescent="0.25">
      <c r="I38">
        <f t="shared" si="2"/>
        <v>107.42</v>
      </c>
      <c r="J38" s="2">
        <v>10</v>
      </c>
      <c r="K38" s="2" t="b">
        <f t="shared" si="3"/>
        <v>1</v>
      </c>
      <c r="L38" t="s">
        <v>32</v>
      </c>
      <c r="M38">
        <v>6.72</v>
      </c>
      <c r="N38">
        <v>45213</v>
      </c>
      <c r="O38">
        <v>0.31</v>
      </c>
      <c r="P38">
        <v>10.742000000000001</v>
      </c>
      <c r="Q38" t="s">
        <v>94</v>
      </c>
      <c r="R38">
        <v>174</v>
      </c>
      <c r="S38">
        <v>93</v>
      </c>
      <c r="T38">
        <v>66.11</v>
      </c>
      <c r="U38">
        <v>65.42</v>
      </c>
      <c r="V38" t="s">
        <v>94</v>
      </c>
      <c r="W38">
        <v>95</v>
      </c>
      <c r="X38">
        <v>54.07</v>
      </c>
      <c r="Y38">
        <v>55.83</v>
      </c>
      <c r="Z38" t="s">
        <v>94</v>
      </c>
    </row>
    <row r="39" spans="9:26" x14ac:dyDescent="0.25">
      <c r="I39">
        <f t="shared" si="2"/>
        <v>94.3</v>
      </c>
      <c r="J39" s="2">
        <v>10</v>
      </c>
      <c r="K39" s="2" t="b">
        <f t="shared" si="3"/>
        <v>1</v>
      </c>
      <c r="L39" t="s">
        <v>33</v>
      </c>
      <c r="M39">
        <v>6.73</v>
      </c>
      <c r="N39">
        <v>30323</v>
      </c>
      <c r="O39">
        <v>0.21</v>
      </c>
      <c r="P39">
        <v>9.43</v>
      </c>
      <c r="Q39" t="s">
        <v>94</v>
      </c>
      <c r="R39">
        <v>41</v>
      </c>
      <c r="S39">
        <v>69</v>
      </c>
      <c r="T39">
        <v>77.31</v>
      </c>
      <c r="U39">
        <v>83.6</v>
      </c>
      <c r="V39" t="s">
        <v>94</v>
      </c>
      <c r="W39">
        <v>39</v>
      </c>
      <c r="X39">
        <v>50.11</v>
      </c>
      <c r="Y39">
        <v>55.45</v>
      </c>
      <c r="Z39" t="s">
        <v>94</v>
      </c>
    </row>
    <row r="40" spans="9:26" x14ac:dyDescent="0.25">
      <c r="I40">
        <f t="shared" si="2"/>
        <v>91.96</v>
      </c>
      <c r="J40" s="2">
        <v>10</v>
      </c>
      <c r="K40" s="2" t="b">
        <f t="shared" si="3"/>
        <v>1</v>
      </c>
      <c r="L40" t="s">
        <v>34</v>
      </c>
      <c r="M40">
        <v>6.91</v>
      </c>
      <c r="N40">
        <v>49418</v>
      </c>
      <c r="O40">
        <v>0.34</v>
      </c>
      <c r="P40">
        <v>9.1959999999999997</v>
      </c>
      <c r="Q40" t="s">
        <v>94</v>
      </c>
      <c r="R40">
        <v>83</v>
      </c>
      <c r="S40">
        <v>85</v>
      </c>
      <c r="T40">
        <v>65.150000000000006</v>
      </c>
      <c r="U40">
        <v>62.72</v>
      </c>
      <c r="V40" t="s">
        <v>94</v>
      </c>
      <c r="W40">
        <v>47</v>
      </c>
      <c r="X40">
        <v>15.29</v>
      </c>
      <c r="Y40">
        <v>15.09</v>
      </c>
      <c r="Z40" t="s">
        <v>94</v>
      </c>
    </row>
    <row r="41" spans="9:26" x14ac:dyDescent="0.25">
      <c r="I41">
        <f t="shared" si="2"/>
        <v>94.9</v>
      </c>
      <c r="J41" s="2">
        <v>10</v>
      </c>
      <c r="K41" s="2" t="b">
        <f t="shared" si="3"/>
        <v>1</v>
      </c>
      <c r="L41" t="s">
        <v>35</v>
      </c>
      <c r="M41">
        <v>7.14</v>
      </c>
      <c r="N41">
        <v>10328</v>
      </c>
      <c r="O41">
        <v>7.0000000000000007E-2</v>
      </c>
      <c r="P41">
        <v>9.49</v>
      </c>
      <c r="Q41" t="s">
        <v>94</v>
      </c>
      <c r="R41">
        <v>43</v>
      </c>
      <c r="S41">
        <v>41</v>
      </c>
      <c r="T41">
        <v>89.76</v>
      </c>
      <c r="U41">
        <v>93.69</v>
      </c>
      <c r="V41" t="s">
        <v>94</v>
      </c>
      <c r="W41">
        <v>39</v>
      </c>
      <c r="X41">
        <v>26.64</v>
      </c>
      <c r="Y41">
        <v>28.44</v>
      </c>
      <c r="Z41" t="s">
        <v>94</v>
      </c>
    </row>
    <row r="42" spans="9:26" x14ac:dyDescent="0.25">
      <c r="I42">
        <f t="shared" si="2"/>
        <v>91.140000000000015</v>
      </c>
      <c r="J42" s="2">
        <v>10</v>
      </c>
      <c r="K42" s="2" t="b">
        <f t="shared" si="3"/>
        <v>1</v>
      </c>
      <c r="L42" t="s">
        <v>36</v>
      </c>
      <c r="M42">
        <v>7.35</v>
      </c>
      <c r="N42">
        <v>51271</v>
      </c>
      <c r="O42">
        <v>0.36</v>
      </c>
      <c r="P42">
        <v>9.1140000000000008</v>
      </c>
      <c r="Q42" t="s">
        <v>94</v>
      </c>
      <c r="R42">
        <v>75</v>
      </c>
      <c r="S42">
        <v>39</v>
      </c>
      <c r="T42">
        <v>50.05</v>
      </c>
      <c r="U42">
        <v>48.95</v>
      </c>
      <c r="V42" t="s">
        <v>94</v>
      </c>
      <c r="W42">
        <v>77</v>
      </c>
      <c r="X42">
        <v>31.84</v>
      </c>
      <c r="Y42">
        <v>31.67</v>
      </c>
      <c r="Z42" t="s">
        <v>94</v>
      </c>
    </row>
    <row r="43" spans="9:26" x14ac:dyDescent="0.25">
      <c r="I43">
        <f t="shared" si="2"/>
        <v>89.511111111111092</v>
      </c>
      <c r="J43" s="2">
        <v>18</v>
      </c>
      <c r="K43" s="2" t="b">
        <f t="shared" si="3"/>
        <v>1</v>
      </c>
      <c r="L43" t="s">
        <v>37</v>
      </c>
      <c r="M43">
        <v>7.51</v>
      </c>
      <c r="N43">
        <v>81323</v>
      </c>
      <c r="O43">
        <v>0.56000000000000005</v>
      </c>
      <c r="P43">
        <v>16.111999999999998</v>
      </c>
      <c r="Q43" t="s">
        <v>94</v>
      </c>
      <c r="R43">
        <v>43</v>
      </c>
      <c r="S43">
        <v>58</v>
      </c>
      <c r="T43">
        <v>38.72</v>
      </c>
      <c r="U43">
        <v>39.51</v>
      </c>
      <c r="V43" t="s">
        <v>94</v>
      </c>
      <c r="W43">
        <v>41</v>
      </c>
      <c r="X43">
        <v>25.55</v>
      </c>
      <c r="Y43">
        <v>26.73</v>
      </c>
      <c r="Z43" t="s">
        <v>94</v>
      </c>
    </row>
    <row r="44" spans="9:26" x14ac:dyDescent="0.25">
      <c r="I44">
        <f t="shared" si="2"/>
        <v>102.21000000000001</v>
      </c>
      <c r="J44" s="2">
        <v>20</v>
      </c>
      <c r="K44" s="2" t="b">
        <f t="shared" si="3"/>
        <v>1</v>
      </c>
      <c r="L44" t="s">
        <v>133</v>
      </c>
      <c r="M44">
        <v>7.6</v>
      </c>
      <c r="N44">
        <v>336352</v>
      </c>
      <c r="O44">
        <v>2.33</v>
      </c>
      <c r="P44">
        <v>20.442</v>
      </c>
      <c r="Q44" t="s">
        <v>94</v>
      </c>
      <c r="R44">
        <v>98</v>
      </c>
      <c r="S44">
        <v>100</v>
      </c>
      <c r="T44">
        <v>65.14</v>
      </c>
      <c r="U44">
        <v>66.27</v>
      </c>
      <c r="V44" t="s">
        <v>94</v>
      </c>
      <c r="W44">
        <v>70</v>
      </c>
      <c r="X44">
        <v>10</v>
      </c>
      <c r="Y44">
        <v>9.9499999999999993</v>
      </c>
      <c r="Z44" t="s">
        <v>94</v>
      </c>
    </row>
    <row r="45" spans="9:26" x14ac:dyDescent="0.25">
      <c r="I45">
        <f t="shared" si="2"/>
        <v>77.33</v>
      </c>
      <c r="J45" s="2">
        <v>10</v>
      </c>
      <c r="K45" s="2" t="b">
        <f t="shared" si="3"/>
        <v>0</v>
      </c>
      <c r="L45" t="s">
        <v>38</v>
      </c>
      <c r="M45">
        <v>7.67</v>
      </c>
      <c r="N45">
        <v>170989</v>
      </c>
      <c r="O45">
        <v>1.18</v>
      </c>
      <c r="P45">
        <v>7.7329999999999997</v>
      </c>
      <c r="Q45" t="s">
        <v>94</v>
      </c>
      <c r="R45">
        <v>91</v>
      </c>
      <c r="S45">
        <v>92</v>
      </c>
      <c r="T45">
        <v>59.62</v>
      </c>
      <c r="U45">
        <v>59.72</v>
      </c>
      <c r="V45" t="s">
        <v>94</v>
      </c>
      <c r="W45">
        <v>65</v>
      </c>
      <c r="X45">
        <v>10.99</v>
      </c>
      <c r="Y45">
        <v>10.51</v>
      </c>
      <c r="Z45" t="s">
        <v>94</v>
      </c>
    </row>
    <row r="46" spans="9:26" x14ac:dyDescent="0.25">
      <c r="I46">
        <f t="shared" si="2"/>
        <v>92.39</v>
      </c>
      <c r="J46" s="2">
        <v>10</v>
      </c>
      <c r="K46" s="2" t="b">
        <f t="shared" si="3"/>
        <v>1</v>
      </c>
      <c r="L46" t="s">
        <v>39</v>
      </c>
      <c r="M46">
        <v>7.91</v>
      </c>
      <c r="N46">
        <v>42010</v>
      </c>
      <c r="O46">
        <v>0.28999999999999998</v>
      </c>
      <c r="P46">
        <v>9.2390000000000008</v>
      </c>
      <c r="Q46" t="s">
        <v>94</v>
      </c>
      <c r="R46">
        <v>75</v>
      </c>
      <c r="S46">
        <v>39</v>
      </c>
      <c r="T46">
        <v>48.81</v>
      </c>
      <c r="U46">
        <v>46.87</v>
      </c>
      <c r="V46" t="s">
        <v>94</v>
      </c>
      <c r="W46">
        <v>77</v>
      </c>
      <c r="X46">
        <v>32.92</v>
      </c>
      <c r="Y46">
        <v>31.71</v>
      </c>
      <c r="Z46" t="s">
        <v>94</v>
      </c>
    </row>
    <row r="47" spans="9:26" x14ac:dyDescent="0.25">
      <c r="I47">
        <f t="shared" si="2"/>
        <v>86.06</v>
      </c>
      <c r="J47" s="2">
        <v>10</v>
      </c>
      <c r="K47" s="2" t="b">
        <f t="shared" si="3"/>
        <v>1</v>
      </c>
      <c r="L47" t="s">
        <v>40</v>
      </c>
      <c r="M47">
        <v>7.98</v>
      </c>
      <c r="N47">
        <v>44713</v>
      </c>
      <c r="O47">
        <v>0.31</v>
      </c>
      <c r="P47">
        <v>8.6059999999999999</v>
      </c>
      <c r="Q47" t="s">
        <v>94</v>
      </c>
      <c r="R47">
        <v>69</v>
      </c>
      <c r="S47">
        <v>41</v>
      </c>
      <c r="T47">
        <v>66.33</v>
      </c>
      <c r="U47">
        <v>65.25</v>
      </c>
      <c r="V47" t="s">
        <v>94</v>
      </c>
      <c r="W47">
        <v>99</v>
      </c>
      <c r="X47">
        <v>33.520000000000003</v>
      </c>
      <c r="Y47">
        <v>32.08</v>
      </c>
      <c r="Z47" t="s">
        <v>94</v>
      </c>
    </row>
    <row r="48" spans="9:26" x14ac:dyDescent="0.25">
      <c r="I48">
        <f t="shared" si="2"/>
        <v>98.670000000000016</v>
      </c>
      <c r="J48" s="2">
        <v>10</v>
      </c>
      <c r="K48" s="2" t="b">
        <f t="shared" si="3"/>
        <v>1</v>
      </c>
      <c r="L48" t="s">
        <v>41</v>
      </c>
      <c r="M48">
        <v>8.09</v>
      </c>
      <c r="N48">
        <v>43976</v>
      </c>
      <c r="O48">
        <v>0.3</v>
      </c>
      <c r="P48">
        <v>9.8670000000000009</v>
      </c>
      <c r="Q48" t="s">
        <v>94</v>
      </c>
      <c r="R48">
        <v>97</v>
      </c>
      <c r="S48">
        <v>83</v>
      </c>
      <c r="T48">
        <v>80.12</v>
      </c>
      <c r="U48">
        <v>79.48</v>
      </c>
      <c r="V48" t="s">
        <v>94</v>
      </c>
      <c r="W48">
        <v>99</v>
      </c>
      <c r="X48">
        <v>63.93</v>
      </c>
      <c r="Y48">
        <v>63.25</v>
      </c>
      <c r="Z48" t="s">
        <v>94</v>
      </c>
    </row>
    <row r="49" spans="9:26" x14ac:dyDescent="0.25">
      <c r="I49">
        <f t="shared" si="2"/>
        <v>105.35000000000001</v>
      </c>
      <c r="J49" s="2">
        <v>10</v>
      </c>
      <c r="K49" s="2" t="b">
        <f t="shared" si="3"/>
        <v>1</v>
      </c>
      <c r="L49" t="s">
        <v>42</v>
      </c>
      <c r="M49">
        <v>8.14</v>
      </c>
      <c r="N49">
        <v>95790</v>
      </c>
      <c r="O49">
        <v>0.66</v>
      </c>
      <c r="P49">
        <v>10.535</v>
      </c>
      <c r="Q49" t="s">
        <v>94</v>
      </c>
      <c r="R49">
        <v>166</v>
      </c>
      <c r="S49">
        <v>164</v>
      </c>
      <c r="T49">
        <v>78.23</v>
      </c>
      <c r="U49">
        <v>76.72</v>
      </c>
      <c r="V49" t="s">
        <v>94</v>
      </c>
      <c r="W49">
        <v>129</v>
      </c>
      <c r="X49">
        <v>63.45</v>
      </c>
      <c r="Y49">
        <v>64.16</v>
      </c>
      <c r="Z49" t="s">
        <v>94</v>
      </c>
    </row>
    <row r="50" spans="9:26" x14ac:dyDescent="0.25">
      <c r="I50">
        <f t="shared" si="2"/>
        <v>95.48</v>
      </c>
      <c r="J50" s="2">
        <v>10</v>
      </c>
      <c r="K50" s="2" t="b">
        <f t="shared" si="3"/>
        <v>1</v>
      </c>
      <c r="L50" t="s">
        <v>43</v>
      </c>
      <c r="M50">
        <v>8.23</v>
      </c>
      <c r="N50">
        <v>66292</v>
      </c>
      <c r="O50">
        <v>0.46</v>
      </c>
      <c r="P50">
        <v>9.548</v>
      </c>
      <c r="Q50" t="s">
        <v>94</v>
      </c>
      <c r="R50">
        <v>76</v>
      </c>
      <c r="S50">
        <v>41</v>
      </c>
      <c r="T50">
        <v>70.19</v>
      </c>
      <c r="U50">
        <v>68.33</v>
      </c>
      <c r="V50" t="s">
        <v>94</v>
      </c>
      <c r="W50">
        <v>78</v>
      </c>
      <c r="X50">
        <v>32.590000000000003</v>
      </c>
      <c r="Y50">
        <v>31.8</v>
      </c>
      <c r="Z50" t="s">
        <v>94</v>
      </c>
    </row>
    <row r="51" spans="9:26" x14ac:dyDescent="0.25">
      <c r="I51">
        <f t="shared" si="2"/>
        <v>92.311111111111117</v>
      </c>
      <c r="J51" s="2">
        <v>18</v>
      </c>
      <c r="K51" s="2" t="b">
        <f t="shared" si="3"/>
        <v>1</v>
      </c>
      <c r="L51" t="s">
        <v>44</v>
      </c>
      <c r="M51">
        <v>8.3000000000000007</v>
      </c>
      <c r="N51">
        <v>57356</v>
      </c>
      <c r="O51">
        <v>0.4</v>
      </c>
      <c r="P51">
        <v>16.616</v>
      </c>
      <c r="Q51" t="s">
        <v>94</v>
      </c>
      <c r="R51">
        <v>43</v>
      </c>
      <c r="S51">
        <v>58</v>
      </c>
      <c r="T51">
        <v>52.34</v>
      </c>
      <c r="U51">
        <v>53.56</v>
      </c>
      <c r="V51" t="s">
        <v>94</v>
      </c>
      <c r="W51">
        <v>57</v>
      </c>
      <c r="X51">
        <v>20.56</v>
      </c>
      <c r="Y51">
        <v>21.08</v>
      </c>
      <c r="Z51" t="s">
        <v>94</v>
      </c>
    </row>
    <row r="52" spans="9:26" x14ac:dyDescent="0.25">
      <c r="I52">
        <f t="shared" si="2"/>
        <v>83.2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44058</v>
      </c>
      <c r="O52">
        <v>0.31</v>
      </c>
      <c r="P52">
        <v>8.32</v>
      </c>
      <c r="Q52" t="s">
        <v>94</v>
      </c>
      <c r="R52">
        <v>129</v>
      </c>
      <c r="S52">
        <v>127</v>
      </c>
      <c r="T52">
        <v>76.14</v>
      </c>
      <c r="U52">
        <v>75.66</v>
      </c>
      <c r="V52" t="s">
        <v>94</v>
      </c>
      <c r="W52">
        <v>131</v>
      </c>
      <c r="X52">
        <v>24</v>
      </c>
      <c r="Y52">
        <v>24.01</v>
      </c>
      <c r="Z52" t="s">
        <v>94</v>
      </c>
    </row>
    <row r="53" spans="9:26" x14ac:dyDescent="0.25">
      <c r="I53">
        <f t="shared" si="2"/>
        <v>102.03999999999999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44425</v>
      </c>
      <c r="O53">
        <v>0.31</v>
      </c>
      <c r="P53">
        <v>10.204000000000001</v>
      </c>
      <c r="Q53" t="s">
        <v>94</v>
      </c>
      <c r="R53">
        <v>107</v>
      </c>
      <c r="S53">
        <v>109</v>
      </c>
      <c r="T53">
        <v>94.87</v>
      </c>
      <c r="U53">
        <v>95.97</v>
      </c>
      <c r="V53" t="s">
        <v>94</v>
      </c>
      <c r="W53">
        <v>93</v>
      </c>
      <c r="X53">
        <v>4.3</v>
      </c>
      <c r="Y53">
        <v>4.3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134</v>
      </c>
      <c r="M54">
        <v>8.9</v>
      </c>
      <c r="N54">
        <v>266210</v>
      </c>
      <c r="O54">
        <v>1.84</v>
      </c>
      <c r="P54">
        <v>20</v>
      </c>
      <c r="Q54" t="s">
        <v>94</v>
      </c>
      <c r="R54">
        <v>117</v>
      </c>
      <c r="S54">
        <v>82</v>
      </c>
      <c r="T54">
        <v>51.1</v>
      </c>
      <c r="U54">
        <v>50.31</v>
      </c>
      <c r="V54" t="s">
        <v>94</v>
      </c>
      <c r="W54">
        <v>52</v>
      </c>
      <c r="X54">
        <v>12.49</v>
      </c>
      <c r="Y54">
        <v>12.37</v>
      </c>
      <c r="Z54" t="s">
        <v>94</v>
      </c>
    </row>
    <row r="55" spans="9:26" x14ac:dyDescent="0.25">
      <c r="I55">
        <f t="shared" si="2"/>
        <v>79.64</v>
      </c>
      <c r="J55" s="2">
        <v>10</v>
      </c>
      <c r="K55" s="2" t="b">
        <f t="shared" si="3"/>
        <v>0</v>
      </c>
      <c r="L55" t="s">
        <v>47</v>
      </c>
      <c r="M55">
        <v>8.92</v>
      </c>
      <c r="N55">
        <v>123022</v>
      </c>
      <c r="O55">
        <v>0.85</v>
      </c>
      <c r="P55">
        <v>7.9640000000000004</v>
      </c>
      <c r="Q55" t="s">
        <v>94</v>
      </c>
      <c r="R55">
        <v>112</v>
      </c>
      <c r="S55">
        <v>77</v>
      </c>
      <c r="T55">
        <v>53.01</v>
      </c>
      <c r="U55">
        <v>56.3</v>
      </c>
      <c r="V55" t="s">
        <v>94</v>
      </c>
      <c r="W55">
        <v>114</v>
      </c>
      <c r="X55">
        <v>31.24</v>
      </c>
      <c r="Y55">
        <v>32.24</v>
      </c>
      <c r="Z55" t="s">
        <v>94</v>
      </c>
    </row>
    <row r="56" spans="9:26" x14ac:dyDescent="0.25">
      <c r="I56">
        <f t="shared" si="2"/>
        <v>88.219999999999985</v>
      </c>
      <c r="J56" s="2">
        <v>10</v>
      </c>
      <c r="K56" s="2" t="b">
        <f t="shared" si="3"/>
        <v>1</v>
      </c>
      <c r="L56" t="s">
        <v>48</v>
      </c>
      <c r="M56">
        <v>9</v>
      </c>
      <c r="N56">
        <v>40315</v>
      </c>
      <c r="O56">
        <v>0.28000000000000003</v>
      </c>
      <c r="P56">
        <v>8.8219999999999992</v>
      </c>
      <c r="Q56" t="s">
        <v>94</v>
      </c>
      <c r="R56">
        <v>131</v>
      </c>
      <c r="S56">
        <v>133</v>
      </c>
      <c r="T56">
        <v>97.12</v>
      </c>
      <c r="U56">
        <v>96.3</v>
      </c>
      <c r="V56" t="s">
        <v>94</v>
      </c>
      <c r="W56">
        <v>117</v>
      </c>
      <c r="X56">
        <v>65.38</v>
      </c>
      <c r="Y56">
        <v>68.34</v>
      </c>
      <c r="Z56" t="s">
        <v>94</v>
      </c>
    </row>
    <row r="57" spans="9:26" x14ac:dyDescent="0.25">
      <c r="I57">
        <f t="shared" si="2"/>
        <v>81.47</v>
      </c>
      <c r="J57" s="2">
        <v>10</v>
      </c>
      <c r="K57" s="2" t="b">
        <f t="shared" si="3"/>
        <v>1</v>
      </c>
      <c r="L57" t="s">
        <v>49</v>
      </c>
      <c r="M57">
        <v>9.01</v>
      </c>
      <c r="N57">
        <v>181538</v>
      </c>
      <c r="O57">
        <v>1.26</v>
      </c>
      <c r="P57">
        <v>8.1470000000000002</v>
      </c>
      <c r="Q57" t="s">
        <v>94</v>
      </c>
      <c r="R57">
        <v>91</v>
      </c>
      <c r="S57">
        <v>106</v>
      </c>
      <c r="T57">
        <v>39.07</v>
      </c>
      <c r="U57">
        <v>38.08</v>
      </c>
      <c r="V57" t="s">
        <v>94</v>
      </c>
      <c r="W57">
        <v>51</v>
      </c>
      <c r="X57">
        <v>8.0299999999999994</v>
      </c>
      <c r="Y57">
        <v>7.57</v>
      </c>
      <c r="Z57" t="s">
        <v>94</v>
      </c>
    </row>
    <row r="58" spans="9:26" x14ac:dyDescent="0.25">
      <c r="I58">
        <f t="shared" si="2"/>
        <v>86.839999999999989</v>
      </c>
      <c r="J58" s="2">
        <v>10</v>
      </c>
      <c r="K58" s="2" t="b">
        <f t="shared" si="3"/>
        <v>1</v>
      </c>
      <c r="L58" t="s">
        <v>50</v>
      </c>
      <c r="M58">
        <v>9.1199999999999992</v>
      </c>
      <c r="N58">
        <v>327221</v>
      </c>
      <c r="O58">
        <v>2.27</v>
      </c>
      <c r="P58">
        <v>8.6839999999999993</v>
      </c>
      <c r="Q58" t="s">
        <v>94</v>
      </c>
      <c r="R58">
        <v>91</v>
      </c>
      <c r="S58">
        <v>106</v>
      </c>
      <c r="T58">
        <v>53.99</v>
      </c>
      <c r="U58">
        <v>54.53</v>
      </c>
      <c r="V58" t="s">
        <v>94</v>
      </c>
      <c r="W58">
        <v>105</v>
      </c>
      <c r="X58">
        <v>21.5</v>
      </c>
      <c r="Y58">
        <v>22.36</v>
      </c>
      <c r="Z58" t="s">
        <v>94</v>
      </c>
    </row>
    <row r="59" spans="9:26" x14ac:dyDescent="0.25">
      <c r="I59">
        <f t="shared" si="2"/>
        <v>83.72</v>
      </c>
      <c r="J59" s="2">
        <v>10</v>
      </c>
      <c r="K59" s="2" t="b">
        <f t="shared" si="3"/>
        <v>1</v>
      </c>
      <c r="L59" t="s">
        <v>51</v>
      </c>
      <c r="M59">
        <v>9.42</v>
      </c>
      <c r="N59">
        <v>174145</v>
      </c>
      <c r="O59">
        <v>1.21</v>
      </c>
      <c r="P59">
        <v>8.3719999999999999</v>
      </c>
      <c r="Q59" t="s">
        <v>94</v>
      </c>
      <c r="R59">
        <v>91</v>
      </c>
      <c r="S59">
        <v>106</v>
      </c>
      <c r="T59">
        <v>52.86</v>
      </c>
      <c r="U59">
        <v>52.25</v>
      </c>
      <c r="V59" t="s">
        <v>94</v>
      </c>
      <c r="W59">
        <v>105</v>
      </c>
      <c r="X59">
        <v>26.09</v>
      </c>
      <c r="Y59">
        <v>26.46</v>
      </c>
      <c r="Z59" t="s">
        <v>94</v>
      </c>
    </row>
    <row r="60" spans="9:26" x14ac:dyDescent="0.25">
      <c r="I60">
        <f t="shared" si="2"/>
        <v>93.179999999999993</v>
      </c>
      <c r="J60" s="2">
        <v>10</v>
      </c>
      <c r="K60" s="2" t="b">
        <f t="shared" si="3"/>
        <v>1</v>
      </c>
      <c r="L60" t="s">
        <v>52</v>
      </c>
      <c r="M60">
        <v>9.43</v>
      </c>
      <c r="N60">
        <v>149453</v>
      </c>
      <c r="O60">
        <v>1.04</v>
      </c>
      <c r="P60">
        <v>9.3179999999999996</v>
      </c>
      <c r="Q60" t="s">
        <v>94</v>
      </c>
      <c r="R60">
        <v>104</v>
      </c>
      <c r="S60">
        <v>78</v>
      </c>
      <c r="T60">
        <v>51.59</v>
      </c>
      <c r="U60">
        <v>51.03</v>
      </c>
      <c r="V60" t="s">
        <v>94</v>
      </c>
      <c r="W60">
        <v>103</v>
      </c>
      <c r="X60">
        <v>51.8</v>
      </c>
      <c r="Y60">
        <v>51.78</v>
      </c>
      <c r="Z60" t="s">
        <v>94</v>
      </c>
    </row>
    <row r="61" spans="9:26" x14ac:dyDescent="0.25">
      <c r="I61">
        <f t="shared" si="2"/>
        <v>77.649999999999991</v>
      </c>
      <c r="J61" s="2">
        <v>10</v>
      </c>
      <c r="K61" s="2" t="b">
        <f t="shared" si="3"/>
        <v>0</v>
      </c>
      <c r="L61" t="s">
        <v>53</v>
      </c>
      <c r="M61">
        <v>9.56</v>
      </c>
      <c r="N61">
        <v>32882</v>
      </c>
      <c r="O61">
        <v>0.23</v>
      </c>
      <c r="P61">
        <v>7.7649999999999997</v>
      </c>
      <c r="Q61" t="s">
        <v>94</v>
      </c>
      <c r="R61">
        <v>173</v>
      </c>
      <c r="S61">
        <v>171</v>
      </c>
      <c r="T61">
        <v>50.75</v>
      </c>
      <c r="U61">
        <v>52.12</v>
      </c>
      <c r="V61" t="s">
        <v>94</v>
      </c>
      <c r="W61">
        <v>175</v>
      </c>
      <c r="X61">
        <v>49.1</v>
      </c>
      <c r="Y61">
        <v>49.52</v>
      </c>
      <c r="Z61" t="s">
        <v>94</v>
      </c>
    </row>
    <row r="62" spans="9:26" x14ac:dyDescent="0.25">
      <c r="I62">
        <f t="shared" si="2"/>
        <v>77.12</v>
      </c>
      <c r="J62" s="2">
        <v>10</v>
      </c>
      <c r="K62" s="2" t="b">
        <f t="shared" si="3"/>
        <v>0</v>
      </c>
      <c r="L62" t="s">
        <v>54</v>
      </c>
      <c r="M62">
        <v>9.6999999999999993</v>
      </c>
      <c r="N62">
        <v>196315</v>
      </c>
      <c r="O62">
        <v>1.36</v>
      </c>
      <c r="P62">
        <v>7.7119999999999997</v>
      </c>
      <c r="Q62" t="s">
        <v>94</v>
      </c>
      <c r="R62">
        <v>105</v>
      </c>
      <c r="S62">
        <v>120</v>
      </c>
      <c r="T62">
        <v>30.77</v>
      </c>
      <c r="U62">
        <v>30.98</v>
      </c>
      <c r="V62" t="s">
        <v>94</v>
      </c>
      <c r="W62">
        <v>79</v>
      </c>
      <c r="X62">
        <v>14.6</v>
      </c>
      <c r="Y62">
        <v>14.58</v>
      </c>
      <c r="Z62" t="s">
        <v>94</v>
      </c>
    </row>
    <row r="63" spans="9:26" x14ac:dyDescent="0.25">
      <c r="I63">
        <f t="shared" si="2"/>
        <v>97.174999999999983</v>
      </c>
      <c r="J63" s="2">
        <v>20</v>
      </c>
      <c r="K63" s="2" t="b">
        <f t="shared" si="3"/>
        <v>1</v>
      </c>
      <c r="L63" t="s">
        <v>135</v>
      </c>
      <c r="M63">
        <v>9.83</v>
      </c>
      <c r="N63">
        <v>128800</v>
      </c>
      <c r="O63">
        <v>0.89</v>
      </c>
      <c r="P63">
        <v>19.434999999999999</v>
      </c>
      <c r="Q63" t="s">
        <v>94</v>
      </c>
      <c r="R63">
        <v>95</v>
      </c>
      <c r="S63">
        <v>174</v>
      </c>
      <c r="T63">
        <v>102.7</v>
      </c>
      <c r="U63">
        <v>103.15</v>
      </c>
      <c r="V63" t="s">
        <v>94</v>
      </c>
      <c r="W63">
        <v>176</v>
      </c>
      <c r="X63">
        <v>98.1</v>
      </c>
      <c r="Y63">
        <v>101.95</v>
      </c>
      <c r="Z63" t="s">
        <v>94</v>
      </c>
    </row>
    <row r="64" spans="9:26" x14ac:dyDescent="0.25">
      <c r="I64">
        <f t="shared" si="2"/>
        <v>84.54</v>
      </c>
      <c r="J64" s="2">
        <v>10</v>
      </c>
      <c r="K64" s="2" t="b">
        <f t="shared" si="3"/>
        <v>1</v>
      </c>
      <c r="L64" t="s">
        <v>55</v>
      </c>
      <c r="M64">
        <v>9.92</v>
      </c>
      <c r="N64">
        <v>80171</v>
      </c>
      <c r="O64">
        <v>0.56000000000000005</v>
      </c>
      <c r="P64">
        <v>8.4540000000000006</v>
      </c>
      <c r="Q64" t="s">
        <v>94</v>
      </c>
      <c r="R64">
        <v>77</v>
      </c>
      <c r="S64">
        <v>156</v>
      </c>
      <c r="T64">
        <v>87.9</v>
      </c>
      <c r="U64">
        <v>84.84</v>
      </c>
      <c r="V64" t="s">
        <v>94</v>
      </c>
      <c r="W64">
        <v>158</v>
      </c>
      <c r="X64">
        <v>84.47</v>
      </c>
      <c r="Y64">
        <v>84.29</v>
      </c>
      <c r="Z64" t="s">
        <v>94</v>
      </c>
    </row>
    <row r="65" spans="9:26" x14ac:dyDescent="0.25">
      <c r="I65">
        <f t="shared" si="2"/>
        <v>67.45</v>
      </c>
      <c r="J65" s="2">
        <v>10</v>
      </c>
      <c r="K65" s="2" t="b">
        <f t="shared" si="3"/>
        <v>0</v>
      </c>
      <c r="L65" t="s">
        <v>56</v>
      </c>
      <c r="M65">
        <v>9.94</v>
      </c>
      <c r="N65">
        <v>35890</v>
      </c>
      <c r="O65">
        <v>0.25</v>
      </c>
      <c r="P65">
        <v>6.7450000000000001</v>
      </c>
      <c r="Q65" t="s">
        <v>94</v>
      </c>
      <c r="R65">
        <v>83</v>
      </c>
      <c r="S65">
        <v>85</v>
      </c>
      <c r="T65">
        <v>65.739999999999995</v>
      </c>
      <c r="U65">
        <v>67.099999999999994</v>
      </c>
      <c r="V65" t="s">
        <v>94</v>
      </c>
      <c r="W65">
        <v>95</v>
      </c>
      <c r="X65">
        <v>17.47</v>
      </c>
      <c r="Y65">
        <v>19.13</v>
      </c>
      <c r="Z65" t="s">
        <v>94</v>
      </c>
    </row>
    <row r="66" spans="9:26" x14ac:dyDescent="0.25">
      <c r="I66">
        <f t="shared" si="2"/>
        <v>93.42</v>
      </c>
      <c r="J66" s="2">
        <v>10</v>
      </c>
      <c r="K66" s="2" t="b">
        <f t="shared" si="3"/>
        <v>1</v>
      </c>
      <c r="L66" t="s">
        <v>57</v>
      </c>
      <c r="M66">
        <v>9.9700000000000006</v>
      </c>
      <c r="N66">
        <v>19362</v>
      </c>
      <c r="O66">
        <v>0.13</v>
      </c>
      <c r="P66">
        <v>9.3420000000000005</v>
      </c>
      <c r="Q66" t="s">
        <v>94</v>
      </c>
      <c r="R66">
        <v>77</v>
      </c>
      <c r="S66">
        <v>110</v>
      </c>
      <c r="T66">
        <v>96.58</v>
      </c>
      <c r="U66">
        <v>103.58</v>
      </c>
      <c r="V66" t="s">
        <v>94</v>
      </c>
      <c r="W66">
        <v>61</v>
      </c>
      <c r="X66">
        <v>55.03</v>
      </c>
      <c r="Y66">
        <v>57.23</v>
      </c>
      <c r="Z66" t="s">
        <v>94</v>
      </c>
    </row>
    <row r="67" spans="9:26" x14ac:dyDescent="0.25">
      <c r="I67">
        <f t="shared" si="2"/>
        <v>91.98</v>
      </c>
      <c r="J67" s="2">
        <v>10</v>
      </c>
      <c r="K67" s="2" t="b">
        <f t="shared" si="3"/>
        <v>1</v>
      </c>
      <c r="L67" t="s">
        <v>58</v>
      </c>
      <c r="M67">
        <v>9.9700000000000006</v>
      </c>
      <c r="N67">
        <v>57608</v>
      </c>
      <c r="O67">
        <v>0.4</v>
      </c>
      <c r="P67">
        <v>9.1980000000000004</v>
      </c>
      <c r="Q67" t="s">
        <v>94</v>
      </c>
      <c r="R67">
        <v>75</v>
      </c>
      <c r="S67">
        <v>53</v>
      </c>
      <c r="T67">
        <v>19.489999999999998</v>
      </c>
      <c r="U67">
        <v>19.37</v>
      </c>
      <c r="V67" t="s">
        <v>94</v>
      </c>
      <c r="W67">
        <v>89</v>
      </c>
      <c r="X67">
        <v>12.53</v>
      </c>
      <c r="Y67">
        <v>11.58</v>
      </c>
      <c r="Z67" t="s">
        <v>94</v>
      </c>
    </row>
    <row r="68" spans="9:26" x14ac:dyDescent="0.25">
      <c r="I68">
        <f t="shared" si="2"/>
        <v>80.27</v>
      </c>
      <c r="J68" s="2">
        <v>10</v>
      </c>
      <c r="K68" s="2" t="b">
        <f t="shared" si="3"/>
        <v>1</v>
      </c>
      <c r="L68" t="s">
        <v>59</v>
      </c>
      <c r="M68">
        <v>10.01</v>
      </c>
      <c r="N68">
        <v>215873</v>
      </c>
      <c r="O68">
        <v>1.5</v>
      </c>
      <c r="P68">
        <v>8.0269999999999992</v>
      </c>
      <c r="Q68" t="s">
        <v>94</v>
      </c>
      <c r="R68">
        <v>91</v>
      </c>
      <c r="S68">
        <v>120</v>
      </c>
      <c r="T68">
        <v>31</v>
      </c>
      <c r="U68">
        <v>30.75</v>
      </c>
      <c r="V68" t="s">
        <v>94</v>
      </c>
      <c r="W68">
        <v>65</v>
      </c>
      <c r="X68">
        <v>10.09</v>
      </c>
      <c r="Y68">
        <v>9.9499999999999993</v>
      </c>
      <c r="Z68" t="s">
        <v>94</v>
      </c>
    </row>
    <row r="69" spans="9:26" x14ac:dyDescent="0.25">
      <c r="I69">
        <f t="shared" ref="I69:I88" si="4">P69/J69*100</f>
        <v>88.44</v>
      </c>
      <c r="J69" s="2">
        <v>10</v>
      </c>
      <c r="K69" s="2" t="b">
        <f t="shared" ref="K69:K88" si="5">AND(P69&gt;J69*0.8,P69&lt;J69*1.2)</f>
        <v>1</v>
      </c>
      <c r="L69" t="s">
        <v>60</v>
      </c>
      <c r="M69">
        <v>10.06</v>
      </c>
      <c r="N69">
        <v>143546</v>
      </c>
      <c r="O69">
        <v>0.99</v>
      </c>
      <c r="P69">
        <v>8.8439999999999994</v>
      </c>
      <c r="Q69" t="s">
        <v>94</v>
      </c>
      <c r="R69">
        <v>91</v>
      </c>
      <c r="S69">
        <v>126</v>
      </c>
      <c r="T69">
        <v>42.34</v>
      </c>
      <c r="U69">
        <v>40.93</v>
      </c>
      <c r="V69" t="s">
        <v>94</v>
      </c>
      <c r="W69">
        <v>89</v>
      </c>
      <c r="X69">
        <v>18.170000000000002</v>
      </c>
      <c r="Y69">
        <v>18.45</v>
      </c>
      <c r="Z69" t="s">
        <v>94</v>
      </c>
    </row>
    <row r="70" spans="9:26" x14ac:dyDescent="0.25">
      <c r="I70">
        <f t="shared" si="4"/>
        <v>75.59</v>
      </c>
      <c r="J70" s="2">
        <v>10</v>
      </c>
      <c r="K70" s="2" t="b">
        <f t="shared" si="5"/>
        <v>0</v>
      </c>
      <c r="L70" t="s">
        <v>62</v>
      </c>
      <c r="M70">
        <v>10.14</v>
      </c>
      <c r="N70">
        <v>192261</v>
      </c>
      <c r="O70">
        <v>1.33</v>
      </c>
      <c r="P70">
        <v>7.5590000000000002</v>
      </c>
      <c r="Q70" t="s">
        <v>94</v>
      </c>
      <c r="R70">
        <v>105</v>
      </c>
      <c r="S70">
        <v>120</v>
      </c>
      <c r="T70">
        <v>50.6</v>
      </c>
      <c r="U70">
        <v>52.36</v>
      </c>
      <c r="V70" t="s">
        <v>94</v>
      </c>
      <c r="W70">
        <v>119</v>
      </c>
      <c r="X70">
        <v>11.76</v>
      </c>
      <c r="Y70">
        <v>12.06</v>
      </c>
      <c r="Z70" t="s">
        <v>94</v>
      </c>
    </row>
    <row r="71" spans="9:26" x14ac:dyDescent="0.25">
      <c r="I71">
        <f t="shared" si="4"/>
        <v>86.61</v>
      </c>
      <c r="J71" s="2">
        <v>10</v>
      </c>
      <c r="K71" s="2" t="b">
        <f t="shared" si="5"/>
        <v>1</v>
      </c>
      <c r="L71" t="s">
        <v>61</v>
      </c>
      <c r="M71">
        <v>10.15</v>
      </c>
      <c r="N71">
        <v>170821</v>
      </c>
      <c r="O71">
        <v>1.18</v>
      </c>
      <c r="P71">
        <v>8.6609999999999996</v>
      </c>
      <c r="Q71" t="s">
        <v>94</v>
      </c>
      <c r="R71">
        <v>91</v>
      </c>
      <c r="S71">
        <v>126</v>
      </c>
      <c r="T71">
        <v>37.479999999999997</v>
      </c>
      <c r="U71">
        <v>36.6</v>
      </c>
      <c r="V71" t="s">
        <v>94</v>
      </c>
      <c r="W71">
        <v>89</v>
      </c>
      <c r="X71">
        <v>12.12</v>
      </c>
      <c r="Y71">
        <v>12.46</v>
      </c>
      <c r="Z71" t="s">
        <v>94</v>
      </c>
    </row>
    <row r="72" spans="9:26" x14ac:dyDescent="0.25">
      <c r="I72">
        <f t="shared" si="4"/>
        <v>83.6</v>
      </c>
      <c r="J72" s="2">
        <v>10</v>
      </c>
      <c r="K72" s="2" t="b">
        <f t="shared" si="5"/>
        <v>1</v>
      </c>
      <c r="L72" t="s">
        <v>63</v>
      </c>
      <c r="M72">
        <v>10.36</v>
      </c>
      <c r="N72">
        <v>171145</v>
      </c>
      <c r="O72">
        <v>1.19</v>
      </c>
      <c r="P72">
        <v>8.36</v>
      </c>
      <c r="Q72" t="s">
        <v>94</v>
      </c>
      <c r="R72">
        <v>119</v>
      </c>
      <c r="S72">
        <v>91</v>
      </c>
      <c r="T72">
        <v>62.88</v>
      </c>
      <c r="U72">
        <v>65.290000000000006</v>
      </c>
      <c r="V72" t="s">
        <v>94</v>
      </c>
      <c r="W72">
        <v>134</v>
      </c>
      <c r="X72">
        <v>25.53</v>
      </c>
      <c r="Y72">
        <v>25.97</v>
      </c>
      <c r="Z72" t="s">
        <v>94</v>
      </c>
    </row>
    <row r="73" spans="9:26" x14ac:dyDescent="0.25">
      <c r="I73">
        <f t="shared" si="4"/>
        <v>52.449999999999996</v>
      </c>
      <c r="J73" s="2">
        <v>10</v>
      </c>
      <c r="K73" s="2" t="b">
        <f t="shared" si="5"/>
        <v>0</v>
      </c>
      <c r="L73" t="s">
        <v>64</v>
      </c>
      <c r="M73">
        <v>10.38</v>
      </c>
      <c r="N73">
        <v>7699</v>
      </c>
      <c r="O73">
        <v>0.05</v>
      </c>
      <c r="P73">
        <v>5.2450000000000001</v>
      </c>
      <c r="Q73" t="s">
        <v>94</v>
      </c>
      <c r="R73">
        <v>167</v>
      </c>
      <c r="S73">
        <v>130</v>
      </c>
      <c r="T73">
        <v>52.97</v>
      </c>
      <c r="U73">
        <v>57.82</v>
      </c>
      <c r="V73" t="s">
        <v>94</v>
      </c>
      <c r="W73">
        <v>132</v>
      </c>
      <c r="X73">
        <v>54.73</v>
      </c>
      <c r="Y73">
        <v>60.2</v>
      </c>
      <c r="Z73" t="s">
        <v>94</v>
      </c>
    </row>
    <row r="74" spans="9:26" x14ac:dyDescent="0.25">
      <c r="I74">
        <f t="shared" si="4"/>
        <v>83.98</v>
      </c>
      <c r="J74" s="2">
        <v>10</v>
      </c>
      <c r="K74" s="2" t="b">
        <f t="shared" si="5"/>
        <v>1</v>
      </c>
      <c r="L74" t="s">
        <v>65</v>
      </c>
      <c r="M74">
        <v>10.4</v>
      </c>
      <c r="N74">
        <v>197387</v>
      </c>
      <c r="O74">
        <v>1.37</v>
      </c>
      <c r="P74">
        <v>8.3979999999999997</v>
      </c>
      <c r="Q74" t="s">
        <v>94</v>
      </c>
      <c r="R74">
        <v>105</v>
      </c>
      <c r="S74">
        <v>120</v>
      </c>
      <c r="T74">
        <v>49.16</v>
      </c>
      <c r="U74">
        <v>49.61</v>
      </c>
      <c r="V74" t="s">
        <v>94</v>
      </c>
      <c r="W74">
        <v>77</v>
      </c>
      <c r="X74">
        <v>9.35</v>
      </c>
      <c r="Y74">
        <v>9.7100000000000009</v>
      </c>
      <c r="Z74" t="s">
        <v>94</v>
      </c>
    </row>
    <row r="75" spans="9:26" x14ac:dyDescent="0.25">
      <c r="I75">
        <f t="shared" si="4"/>
        <v>81.319999999999993</v>
      </c>
      <c r="J75" s="2">
        <v>10</v>
      </c>
      <c r="K75" s="2" t="b">
        <f t="shared" si="5"/>
        <v>1</v>
      </c>
      <c r="L75" t="s">
        <v>66</v>
      </c>
      <c r="M75">
        <v>10.51</v>
      </c>
      <c r="N75">
        <v>221979</v>
      </c>
      <c r="O75">
        <v>1.54</v>
      </c>
      <c r="P75">
        <v>8.1319999999999997</v>
      </c>
      <c r="Q75" t="s">
        <v>94</v>
      </c>
      <c r="R75">
        <v>105</v>
      </c>
      <c r="S75">
        <v>134</v>
      </c>
      <c r="T75">
        <v>24.99</v>
      </c>
      <c r="U75">
        <v>25.21</v>
      </c>
      <c r="V75" t="s">
        <v>94</v>
      </c>
      <c r="W75">
        <v>91</v>
      </c>
      <c r="X75">
        <v>14.77</v>
      </c>
      <c r="Y75">
        <v>14.69</v>
      </c>
      <c r="Z75" t="s">
        <v>94</v>
      </c>
    </row>
    <row r="76" spans="9:26" x14ac:dyDescent="0.25">
      <c r="I76">
        <f t="shared" si="4"/>
        <v>90.45</v>
      </c>
      <c r="J76" s="2">
        <v>10</v>
      </c>
      <c r="K76" s="2" t="b">
        <f t="shared" si="5"/>
        <v>1</v>
      </c>
      <c r="L76" t="s">
        <v>67</v>
      </c>
      <c r="M76">
        <v>10.59</v>
      </c>
      <c r="N76">
        <v>128368</v>
      </c>
      <c r="O76">
        <v>0.89</v>
      </c>
      <c r="P76">
        <v>9.0449999999999999</v>
      </c>
      <c r="Q76" t="s">
        <v>94</v>
      </c>
      <c r="R76">
        <v>146</v>
      </c>
      <c r="S76">
        <v>148</v>
      </c>
      <c r="T76">
        <v>63.79</v>
      </c>
      <c r="U76">
        <v>64.64</v>
      </c>
      <c r="V76" t="s">
        <v>94</v>
      </c>
      <c r="W76">
        <v>111</v>
      </c>
      <c r="X76">
        <v>37.619999999999997</v>
      </c>
      <c r="Y76">
        <v>37.96</v>
      </c>
      <c r="Z76" t="s">
        <v>94</v>
      </c>
    </row>
    <row r="77" spans="9:26" x14ac:dyDescent="0.25">
      <c r="I77">
        <f t="shared" si="4"/>
        <v>81.39</v>
      </c>
      <c r="J77" s="2">
        <v>10</v>
      </c>
      <c r="K77" s="2" t="b">
        <f t="shared" si="5"/>
        <v>1</v>
      </c>
      <c r="L77" t="s">
        <v>68</v>
      </c>
      <c r="M77">
        <v>10.62</v>
      </c>
      <c r="N77">
        <v>200805</v>
      </c>
      <c r="O77">
        <v>1.39</v>
      </c>
      <c r="P77">
        <v>8.1389999999999993</v>
      </c>
      <c r="Q77" t="s">
        <v>94</v>
      </c>
      <c r="R77">
        <v>119</v>
      </c>
      <c r="S77">
        <v>91</v>
      </c>
      <c r="T77">
        <v>26.99</v>
      </c>
      <c r="U77">
        <v>25.83</v>
      </c>
      <c r="V77" t="s">
        <v>94</v>
      </c>
      <c r="W77">
        <v>134</v>
      </c>
      <c r="X77">
        <v>31.89</v>
      </c>
      <c r="Y77">
        <v>31.2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136</v>
      </c>
      <c r="M78">
        <v>10.65</v>
      </c>
      <c r="N78">
        <v>181173</v>
      </c>
      <c r="O78">
        <v>1.25</v>
      </c>
      <c r="P78">
        <v>20</v>
      </c>
      <c r="Q78" t="s">
        <v>94</v>
      </c>
      <c r="R78">
        <v>152</v>
      </c>
      <c r="S78">
        <v>150</v>
      </c>
      <c r="T78">
        <v>165.26</v>
      </c>
      <c r="U78">
        <v>161.46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94.73</v>
      </c>
      <c r="J79" s="2">
        <v>10</v>
      </c>
      <c r="K79" s="2" t="b">
        <f t="shared" si="5"/>
        <v>1</v>
      </c>
      <c r="L79" t="s">
        <v>69</v>
      </c>
      <c r="M79">
        <v>10.66</v>
      </c>
      <c r="N79">
        <v>131530</v>
      </c>
      <c r="O79">
        <v>0.91</v>
      </c>
      <c r="P79">
        <v>9.4730000000000008</v>
      </c>
      <c r="Q79" t="s">
        <v>94</v>
      </c>
      <c r="R79">
        <v>146</v>
      </c>
      <c r="S79">
        <v>148</v>
      </c>
      <c r="T79">
        <v>65.23</v>
      </c>
      <c r="U79">
        <v>63.88</v>
      </c>
      <c r="V79" t="s">
        <v>94</v>
      </c>
      <c r="W79">
        <v>111</v>
      </c>
      <c r="X79">
        <v>39.520000000000003</v>
      </c>
      <c r="Y79">
        <v>39.14</v>
      </c>
      <c r="Z79" t="s">
        <v>94</v>
      </c>
    </row>
    <row r="80" spans="9:26" x14ac:dyDescent="0.25">
      <c r="I80">
        <f t="shared" si="4"/>
        <v>83.379999999999981</v>
      </c>
      <c r="J80" s="2">
        <v>10</v>
      </c>
      <c r="K80" s="2" t="b">
        <f t="shared" si="5"/>
        <v>1</v>
      </c>
      <c r="L80" t="s">
        <v>71</v>
      </c>
      <c r="M80">
        <v>10.9</v>
      </c>
      <c r="N80">
        <v>151455</v>
      </c>
      <c r="O80">
        <v>1.05</v>
      </c>
      <c r="P80">
        <v>8.3379999999999992</v>
      </c>
      <c r="Q80" t="s">
        <v>94</v>
      </c>
      <c r="R80">
        <v>91</v>
      </c>
      <c r="S80">
        <v>92</v>
      </c>
      <c r="T80">
        <v>54.08</v>
      </c>
      <c r="U80">
        <v>52.57</v>
      </c>
      <c r="V80" t="s">
        <v>94</v>
      </c>
      <c r="W80">
        <v>134</v>
      </c>
      <c r="X80">
        <v>36.619999999999997</v>
      </c>
      <c r="Y80">
        <v>35.31</v>
      </c>
      <c r="Z80" t="s">
        <v>94</v>
      </c>
    </row>
    <row r="81" spans="9:26" x14ac:dyDescent="0.25">
      <c r="I81">
        <f t="shared" si="4"/>
        <v>93.08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137331</v>
      </c>
      <c r="O81">
        <v>0.95</v>
      </c>
      <c r="P81">
        <v>9.3079999999999998</v>
      </c>
      <c r="Q81" t="s">
        <v>94</v>
      </c>
      <c r="R81">
        <v>146</v>
      </c>
      <c r="S81">
        <v>148</v>
      </c>
      <c r="T81">
        <v>63.57</v>
      </c>
      <c r="U81">
        <v>63.34</v>
      </c>
      <c r="V81" t="s">
        <v>94</v>
      </c>
      <c r="W81">
        <v>111</v>
      </c>
      <c r="X81">
        <v>39.01</v>
      </c>
      <c r="Y81">
        <v>38.409999999999997</v>
      </c>
      <c r="Z81" t="s">
        <v>94</v>
      </c>
    </row>
    <row r="82" spans="9:26" x14ac:dyDescent="0.25">
      <c r="I82">
        <f t="shared" si="4"/>
        <v>83.919999999999987</v>
      </c>
      <c r="J82" s="2">
        <v>10</v>
      </c>
      <c r="K82" s="2" t="b">
        <f t="shared" si="5"/>
        <v>1</v>
      </c>
      <c r="L82" t="s">
        <v>72</v>
      </c>
      <c r="M82">
        <v>11.09</v>
      </c>
      <c r="N82">
        <v>18937</v>
      </c>
      <c r="O82">
        <v>0.13</v>
      </c>
      <c r="P82">
        <v>8.3919999999999995</v>
      </c>
      <c r="Q82" t="s">
        <v>94</v>
      </c>
      <c r="R82">
        <v>117</v>
      </c>
      <c r="S82">
        <v>119</v>
      </c>
      <c r="T82">
        <v>99.2</v>
      </c>
      <c r="U82">
        <v>99.17</v>
      </c>
      <c r="V82" t="s">
        <v>94</v>
      </c>
      <c r="W82">
        <v>201</v>
      </c>
      <c r="X82">
        <v>121.48</v>
      </c>
      <c r="Y82">
        <v>118.79</v>
      </c>
      <c r="Z82" t="s">
        <v>94</v>
      </c>
    </row>
    <row r="83" spans="9:26" x14ac:dyDescent="0.25">
      <c r="I83">
        <f t="shared" si="4"/>
        <v>90.14</v>
      </c>
      <c r="J83" s="2">
        <v>10</v>
      </c>
      <c r="K83" s="2" t="b">
        <f t="shared" si="5"/>
        <v>1</v>
      </c>
      <c r="L83" t="s">
        <v>73</v>
      </c>
      <c r="M83">
        <v>11.43</v>
      </c>
      <c r="N83">
        <v>14348</v>
      </c>
      <c r="O83">
        <v>0.1</v>
      </c>
      <c r="P83">
        <v>9.0139999999999993</v>
      </c>
      <c r="Q83" t="s">
        <v>94</v>
      </c>
      <c r="R83">
        <v>157</v>
      </c>
      <c r="S83">
        <v>155</v>
      </c>
      <c r="T83">
        <v>77.37</v>
      </c>
      <c r="U83">
        <v>75.37</v>
      </c>
      <c r="V83" t="s">
        <v>94</v>
      </c>
      <c r="W83">
        <v>75</v>
      </c>
      <c r="X83">
        <v>72.12</v>
      </c>
      <c r="Y83">
        <v>76.22</v>
      </c>
      <c r="Z83" t="s">
        <v>94</v>
      </c>
    </row>
    <row r="84" spans="9:26" x14ac:dyDescent="0.25">
      <c r="I84">
        <f t="shared" si="4"/>
        <v>93.24</v>
      </c>
      <c r="J84" s="2">
        <v>10</v>
      </c>
      <c r="K84" s="2" t="b">
        <f t="shared" si="5"/>
        <v>1</v>
      </c>
      <c r="L84" t="s">
        <v>74</v>
      </c>
      <c r="M84">
        <v>11.56</v>
      </c>
      <c r="N84">
        <v>2392</v>
      </c>
      <c r="O84">
        <v>0.02</v>
      </c>
      <c r="P84">
        <v>9.3239999999999998</v>
      </c>
      <c r="Q84" t="s">
        <v>94</v>
      </c>
      <c r="R84">
        <v>77</v>
      </c>
      <c r="S84">
        <v>51</v>
      </c>
      <c r="T84">
        <v>53.96</v>
      </c>
      <c r="U84">
        <v>54.97</v>
      </c>
      <c r="V84" t="s">
        <v>94</v>
      </c>
      <c r="W84">
        <v>123</v>
      </c>
      <c r="X84">
        <v>55.89</v>
      </c>
      <c r="Y84">
        <v>64.38</v>
      </c>
      <c r="Z84" t="s">
        <v>94</v>
      </c>
    </row>
    <row r="85" spans="9:26" x14ac:dyDescent="0.25">
      <c r="I85">
        <f t="shared" si="4"/>
        <v>81.210000000000008</v>
      </c>
      <c r="J85" s="2">
        <v>10</v>
      </c>
      <c r="K85" s="2" t="b">
        <f t="shared" si="5"/>
        <v>1</v>
      </c>
      <c r="L85" t="s">
        <v>75</v>
      </c>
      <c r="M85">
        <v>11.96</v>
      </c>
      <c r="N85">
        <v>89751</v>
      </c>
      <c r="O85">
        <v>0.62</v>
      </c>
      <c r="P85">
        <v>8.1210000000000004</v>
      </c>
      <c r="Q85" t="s">
        <v>94</v>
      </c>
      <c r="R85">
        <v>180</v>
      </c>
      <c r="S85">
        <v>182</v>
      </c>
      <c r="T85">
        <v>95.79</v>
      </c>
      <c r="U85">
        <v>97.95</v>
      </c>
      <c r="V85" t="s">
        <v>94</v>
      </c>
      <c r="W85">
        <v>145</v>
      </c>
      <c r="X85">
        <v>29.27</v>
      </c>
      <c r="Y85">
        <v>29.2</v>
      </c>
      <c r="Z85" t="s">
        <v>94</v>
      </c>
    </row>
    <row r="86" spans="9:26" x14ac:dyDescent="0.25">
      <c r="I86">
        <f t="shared" si="4"/>
        <v>66.569999999999993</v>
      </c>
      <c r="J86" s="2">
        <v>10</v>
      </c>
      <c r="K86" s="2" t="b">
        <f t="shared" si="5"/>
        <v>0</v>
      </c>
      <c r="L86" t="s">
        <v>76</v>
      </c>
      <c r="M86">
        <v>12.05</v>
      </c>
      <c r="N86">
        <v>33940</v>
      </c>
      <c r="O86">
        <v>0.24</v>
      </c>
      <c r="P86">
        <v>6.657</v>
      </c>
      <c r="Q86" t="s">
        <v>94</v>
      </c>
      <c r="R86">
        <v>225</v>
      </c>
      <c r="S86">
        <v>227</v>
      </c>
      <c r="T86">
        <v>62.94</v>
      </c>
      <c r="U86">
        <v>63.25</v>
      </c>
      <c r="V86" t="s">
        <v>94</v>
      </c>
      <c r="W86">
        <v>223</v>
      </c>
      <c r="X86">
        <v>62.94</v>
      </c>
      <c r="Y86">
        <v>64.42</v>
      </c>
      <c r="Z86" t="s">
        <v>94</v>
      </c>
    </row>
    <row r="87" spans="9:26" x14ac:dyDescent="0.25">
      <c r="I87">
        <f t="shared" si="4"/>
        <v>83.57</v>
      </c>
      <c r="J87" s="2">
        <v>10</v>
      </c>
      <c r="K87" s="2" t="b">
        <f t="shared" si="5"/>
        <v>1</v>
      </c>
      <c r="L87" t="s">
        <v>77</v>
      </c>
      <c r="M87">
        <v>12.13</v>
      </c>
      <c r="N87">
        <v>212205</v>
      </c>
      <c r="O87">
        <v>1.47</v>
      </c>
      <c r="P87">
        <v>8.3569999999999993</v>
      </c>
      <c r="Q87" t="s">
        <v>94</v>
      </c>
      <c r="R87">
        <v>128</v>
      </c>
      <c r="S87">
        <v>127</v>
      </c>
      <c r="T87">
        <v>12.22</v>
      </c>
      <c r="U87">
        <v>12.57</v>
      </c>
      <c r="V87" t="s">
        <v>94</v>
      </c>
      <c r="W87">
        <v>129</v>
      </c>
      <c r="X87">
        <v>10.34</v>
      </c>
      <c r="Y87">
        <v>10.39</v>
      </c>
      <c r="Z87" t="s">
        <v>94</v>
      </c>
    </row>
    <row r="88" spans="9:26" x14ac:dyDescent="0.25">
      <c r="I88">
        <f t="shared" si="4"/>
        <v>85.410000000000011</v>
      </c>
      <c r="J88" s="2">
        <v>10</v>
      </c>
      <c r="K88" s="2" t="b">
        <f t="shared" si="5"/>
        <v>1</v>
      </c>
      <c r="L88" t="s">
        <v>78</v>
      </c>
      <c r="M88">
        <v>12.27</v>
      </c>
      <c r="N88">
        <v>85763</v>
      </c>
      <c r="O88">
        <v>0.59</v>
      </c>
      <c r="P88">
        <v>8.5410000000000004</v>
      </c>
      <c r="Q88" t="s">
        <v>94</v>
      </c>
      <c r="R88">
        <v>180</v>
      </c>
      <c r="S88">
        <v>182</v>
      </c>
      <c r="T88">
        <v>96.14</v>
      </c>
      <c r="U88">
        <v>97.76</v>
      </c>
      <c r="V88" t="s">
        <v>94</v>
      </c>
      <c r="W88">
        <v>145</v>
      </c>
      <c r="X88">
        <v>28.93</v>
      </c>
      <c r="Y88">
        <v>31.21</v>
      </c>
      <c r="Z88" t="s">
        <v>94</v>
      </c>
    </row>
  </sheetData>
  <conditionalFormatting sqref="K1:K3 K89:K1048576">
    <cfRule type="cellIs" dxfId="4" priority="5" operator="equal">
      <formula>FALSE</formula>
    </cfRule>
  </conditionalFormatting>
  <conditionalFormatting sqref="B1:B1048576 F1:G1048576">
    <cfRule type="cellIs" dxfId="3" priority="4" operator="equal">
      <formula>FALSE</formula>
    </cfRule>
  </conditionalFormatting>
  <conditionalFormatting sqref="I4:I88">
    <cfRule type="cellIs" dxfId="1" priority="1" operator="greaterThan">
      <formula>120</formula>
    </cfRule>
    <cfRule type="cellIs" dxfId="2" priority="3" operator="lessThan">
      <formula>80</formula>
    </cfRule>
  </conditionalFormatting>
  <conditionalFormatting sqref="K4:K88"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BFB</vt:lpstr>
      <vt:lpstr>ICAL</vt:lpstr>
      <vt:lpstr>Blank</vt:lpstr>
      <vt:lpstr>Samples</vt:lpstr>
      <vt:lpstr>Tent</vt:lpstr>
      <vt:lpstr>CCV1</vt:lpstr>
      <vt:lpstr>CCV2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2023-10-06T21:20:20Z</dcterms:modified>
</cp:coreProperties>
</file>