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3"/>
  </bookViews>
  <sheets>
    <sheet name="BFB" sheetId="11" r:id="rId1"/>
    <sheet name="ICAL" sheetId="12" r:id="rId2"/>
    <sheet name="Blank" sheetId="13" r:id="rId3"/>
    <sheet name="Samples" sheetId="7" r:id="rId4"/>
    <sheet name="Tent" sheetId="10" r:id="rId5"/>
    <sheet name="CCV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B88" i="13"/>
  <c r="D88" i="13" s="1"/>
  <c r="C87" i="13"/>
  <c r="B87" i="13"/>
  <c r="C86" i="13"/>
  <c r="B86" i="13"/>
  <c r="C85" i="13"/>
  <c r="B85" i="13"/>
  <c r="C84" i="13"/>
  <c r="B84" i="13"/>
  <c r="C83" i="13"/>
  <c r="B83" i="13"/>
  <c r="D83" i="13" s="1"/>
  <c r="C82" i="13"/>
  <c r="B82" i="13"/>
  <c r="D82" i="13" s="1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D66" i="13" s="1"/>
  <c r="C65" i="13"/>
  <c r="B65" i="13"/>
  <c r="C64" i="13"/>
  <c r="B64" i="13"/>
  <c r="C63" i="13"/>
  <c r="B63" i="13"/>
  <c r="D63" i="13" s="1"/>
  <c r="C62" i="13"/>
  <c r="B62" i="13"/>
  <c r="C61" i="13"/>
  <c r="B61" i="13"/>
  <c r="C60" i="13"/>
  <c r="B60" i="13"/>
  <c r="C59" i="13"/>
  <c r="B59" i="13"/>
  <c r="C58" i="13"/>
  <c r="B58" i="13"/>
  <c r="D58" i="13" s="1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D51" i="13" s="1"/>
  <c r="C50" i="13"/>
  <c r="B50" i="13"/>
  <c r="D50" i="13" s="1"/>
  <c r="C49" i="13"/>
  <c r="B49" i="13"/>
  <c r="D49" i="13" s="1"/>
  <c r="C48" i="13"/>
  <c r="B48" i="13"/>
  <c r="C47" i="13"/>
  <c r="B47" i="13"/>
  <c r="D47" i="13" s="1"/>
  <c r="C46" i="13"/>
  <c r="B46" i="13"/>
  <c r="C45" i="13"/>
  <c r="B45" i="13"/>
  <c r="D45" i="13" s="1"/>
  <c r="C44" i="13"/>
  <c r="B44" i="13"/>
  <c r="C43" i="13"/>
  <c r="B43" i="13"/>
  <c r="D43" i="13" s="1"/>
  <c r="C42" i="13"/>
  <c r="B42" i="13"/>
  <c r="C41" i="13"/>
  <c r="B41" i="13"/>
  <c r="D41" i="13" s="1"/>
  <c r="C40" i="13"/>
  <c r="B40" i="13"/>
  <c r="C39" i="13"/>
  <c r="B39" i="13"/>
  <c r="D39" i="13" s="1"/>
  <c r="C38" i="13"/>
  <c r="B38" i="13"/>
  <c r="C37" i="13"/>
  <c r="B37" i="13"/>
  <c r="D37" i="13" s="1"/>
  <c r="C36" i="13"/>
  <c r="B36" i="13"/>
  <c r="C35" i="13"/>
  <c r="B35" i="13"/>
  <c r="D35" i="13" s="1"/>
  <c r="C34" i="13"/>
  <c r="B34" i="13"/>
  <c r="D34" i="13" s="1"/>
  <c r="C33" i="13"/>
  <c r="B33" i="13"/>
  <c r="D33" i="13" s="1"/>
  <c r="C32" i="13"/>
  <c r="B32" i="13"/>
  <c r="C31" i="13"/>
  <c r="B31" i="13"/>
  <c r="D31" i="13" s="1"/>
  <c r="C30" i="13"/>
  <c r="B30" i="13"/>
  <c r="C29" i="13"/>
  <c r="B29" i="13"/>
  <c r="D29" i="13" s="1"/>
  <c r="C28" i="13"/>
  <c r="B28" i="13"/>
  <c r="C27" i="13"/>
  <c r="B27" i="13"/>
  <c r="C26" i="13"/>
  <c r="B26" i="13"/>
  <c r="D26" i="13" s="1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D19" i="13" s="1"/>
  <c r="C18" i="13"/>
  <c r="B18" i="13"/>
  <c r="C17" i="13"/>
  <c r="B17" i="13"/>
  <c r="D17" i="13" s="1"/>
  <c r="C16" i="13"/>
  <c r="B16" i="13"/>
  <c r="C15" i="13"/>
  <c r="B15" i="13"/>
  <c r="D15" i="13" s="1"/>
  <c r="C14" i="13"/>
  <c r="B14" i="13"/>
  <c r="C13" i="13"/>
  <c r="B13" i="13"/>
  <c r="D13" i="13" s="1"/>
  <c r="C12" i="13"/>
  <c r="B12" i="13"/>
  <c r="C11" i="13"/>
  <c r="B11" i="13"/>
  <c r="D11" i="13" s="1"/>
  <c r="C10" i="13"/>
  <c r="B10" i="13"/>
  <c r="C9" i="13"/>
  <c r="B9" i="13"/>
  <c r="D9" i="13" s="1"/>
  <c r="C8" i="13"/>
  <c r="B8" i="13"/>
  <c r="C7" i="13"/>
  <c r="B7" i="13"/>
  <c r="D7" i="13" s="1"/>
  <c r="C6" i="13"/>
  <c r="B6" i="13"/>
  <c r="C5" i="13"/>
  <c r="B5" i="13"/>
  <c r="D5" i="13" s="1"/>
  <c r="C4" i="13"/>
  <c r="B4" i="13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16" i="13" l="1"/>
  <c r="D56" i="13"/>
  <c r="D64" i="13"/>
  <c r="D80" i="13"/>
  <c r="D36" i="13"/>
  <c r="D6" i="13"/>
  <c r="F8" i="11"/>
  <c r="F6" i="11"/>
  <c r="F5" i="11"/>
  <c r="D68" i="13"/>
  <c r="D18" i="13"/>
  <c r="D61" i="13"/>
  <c r="D65" i="13"/>
  <c r="D69" i="13"/>
  <c r="D73" i="13"/>
  <c r="D77" i="13"/>
  <c r="D81" i="13"/>
  <c r="D70" i="13"/>
  <c r="D27" i="13"/>
  <c r="D67" i="13"/>
  <c r="D71" i="13"/>
  <c r="D75" i="13"/>
  <c r="D79" i="13"/>
  <c r="D38" i="13"/>
  <c r="D4" i="13"/>
  <c r="D24" i="13"/>
  <c r="D32" i="13"/>
  <c r="D48" i="13"/>
  <c r="D59" i="13"/>
  <c r="D76" i="13"/>
  <c r="D20" i="13"/>
  <c r="D54" i="13"/>
  <c r="D84" i="13"/>
  <c r="D10" i="13"/>
  <c r="D21" i="13"/>
  <c r="D25" i="13"/>
  <c r="D28" i="13"/>
  <c r="D40" i="13"/>
  <c r="D55" i="13"/>
  <c r="D62" i="13"/>
  <c r="D74" i="13"/>
  <c r="D85" i="13"/>
  <c r="D14" i="13"/>
  <c r="D44" i="13"/>
  <c r="D22" i="13"/>
  <c r="D52" i="13"/>
  <c r="D86" i="13"/>
  <c r="D12" i="13"/>
  <c r="D46" i="13"/>
  <c r="D78" i="13"/>
  <c r="D8" i="13"/>
  <c r="D23" i="13"/>
  <c r="D30" i="13"/>
  <c r="D42" i="13"/>
  <c r="D53" i="13"/>
  <c r="D57" i="13"/>
  <c r="D60" i="13"/>
  <c r="D72" i="13"/>
  <c r="D87" i="13"/>
  <c r="F9" i="11"/>
  <c r="F7" i="11"/>
  <c r="F11" i="11"/>
  <c r="F10" i="11"/>
  <c r="I6" i="11" l="1"/>
  <c r="L6" i="11" s="1"/>
  <c r="I10" i="11"/>
  <c r="L10" i="11" s="1"/>
  <c r="I7" i="11"/>
  <c r="L7" i="11" s="1"/>
  <c r="I9" i="11"/>
  <c r="L9" i="11" s="1"/>
  <c r="I5" i="11"/>
  <c r="L5" i="11" s="1"/>
  <c r="I8" i="11"/>
  <c r="L8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<sst xmlns="http://schemas.openxmlformats.org/spreadsheetml/2006/main" count="1895" uniqueCount="264">
  <si>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</si>
  <si>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</si>
  <si>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</si>
  <si>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</si>
  <si>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</si>
  <si>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</si>
  <si>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</si>
  <si>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</si>
  <si>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</si>
  <si>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</si>
  <si>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</si>
  <si>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</si>
  <si>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</si>
  <si>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</si>
  <si>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</si>
  <si>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</si>
  <si>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</si>
  <si>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</si>
  <si>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</si>
  <si>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</si>
  <si>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</si>
  <si>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</si>
  <si>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</si>
  <si>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</si>
  <si>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</si>
  <si>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</si>
  <si>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</si>
  <si>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</si>
  <si>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</si>
  <si>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</si>
  <si>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</si>
  <si>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</si>
  <si>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</si>
  <si>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</si>
  <si>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</si>
  <si>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</si>
  <si>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</si>
  <si>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</si>
  <si>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</si>
  <si>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</si>
  <si>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</si>
  <si>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</si>
  <si>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</si>
  <si>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</si>
  <si>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</si>
  <si>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</si>
  <si>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</si>
  <si>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</si>
  <si>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</si>
  <si>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</si>
  <si>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</si>
  <si>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</si>
  <si>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</si>
  <si>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</si>
  <si>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</si>
  <si>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</si>
  <si>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</si>
  <si>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</si>
  <si>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</si>
  <si>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</si>
  <si>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</si>
  <si>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</si>
  <si>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</si>
  <si>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</si>
  <si>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</si>
  <si>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</si>
  <si>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</si>
  <si>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</si>
  <si>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</si>
  <si>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</si>
  <si>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</si>
  <si>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</si>
  <si>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</si>
  <si>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</si>
  <si>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</si>
  <si>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</si>
  <si>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</si>
  <si>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</si>
  <si>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</si>
  <si>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</si>
  <si>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</si>
  <si>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</si>
  <si>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</si>
  <si>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</si>
  <si>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</si>
  <si>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</si>
  <si>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</si>
  <si>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</si>
  <si>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</si>
  <si>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</si>
  <si>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</si>
  <si>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</si>
  <si>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</si>
  <si>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</si>
  <si>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</si>
  <si>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</si>
  <si>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</si>
  <si>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</si>
  <si>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</si>
  <si>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</si>
  <si>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</si>
  <si>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</si>
  <si>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</si>
  <si>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</si>
  <si>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</si>
  <si>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</si>
  <si>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</si>
  <si>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</si>
  <si>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</si>
  <si>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</si>
  <si>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</si>
  <si>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</si>
  <si>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</si>
  <si>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</si>
  <si>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</si>
  <si>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</si>
  <si>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</si>
  <si>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</si>
  <si>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</si>
  <si>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</si>
  <si>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</si>
  <si>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</si>
  <si>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</si>
  <si>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</si>
  <si>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</si>
  <si>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</si>
  <si>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</si>
  <si>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</si>
  <si>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</si>
  <si>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</si>
  <si>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</si>
  <si>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</si>
  <si>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</si>
  <si>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</si>
  <si>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</si>
  <si>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</si>
  <si>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</si>
  <si>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</si>
  <si>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</si>
  <si>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</si>
  <si>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</si>
  <si>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</si>
  <si>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</si>
  <si>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</si>
  <si>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</si>
  <si>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</si>
  <si>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</si>
  <si>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</si>
  <si>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</si>
  <si>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</si>
  <si>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</si>
  <si>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</si>
  <si>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</si>
  <si>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</si>
  <si>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</si>
  <si>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</si>
  <si>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</si>
  <si>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</si>
  <si>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</si>
  <si>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</si>
  <si>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</si>
  <si>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</si>
  <si>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</si>
  <si>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</si>
  <si>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</si>
  <si>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</si>
  <si>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VOC-8</t>
  </si>
  <si>
    <t>95 to 105% of m/z 174</t>
  </si>
  <si>
    <t>176/174</t>
  </si>
  <si>
    <t>Instrument Method</t>
  </si>
  <si>
    <t>VOC-24</t>
  </si>
  <si>
    <t>5 to 10% of m/z 176</t>
  </si>
  <si>
    <t>177/176</t>
  </si>
  <si>
    <t>Type</t>
  </si>
  <si>
    <t>Status</t>
  </si>
  <si>
    <t>Finished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</si>
  <si>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</si>
  <si>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</si>
  <si>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</si>
  <si>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</si>
  <si>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</si>
  <si>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</si>
  <si>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</si>
  <si>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</si>
  <si>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</si>
  <si>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</si>
  <si>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</si>
  <si>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</si>
  <si>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</si>
  <si>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</si>
  <si>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</si>
  <si>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</si>
  <si>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</si>
  <si>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</si>
  <si>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</si>
  <si>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</si>
  <si>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</si>
  <si>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</si>
  <si>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</si>
  <si>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>N/A</t>
  </si>
  <si>
    <t xml:space="preserve">Cal.Type </t>
  </si>
  <si>
    <t>Number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</si>
  <si>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</si>
  <si>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</si>
  <si>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</si>
  <si>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</si>
  <si>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</si>
  <si>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</si>
  <si>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</si>
  <si>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</si>
  <si>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</si>
  <si>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</si>
  <si>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</si>
  <si>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</si>
  <si>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</si>
  <si>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</si>
  <si>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0.050 AN</t>
  </si>
  <si>
    <t>Internal Pentafluorobenzene [IS1]</t>
  </si>
  <si>
    <t>Quad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</si>
  <si>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</si>
  <si>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</si>
  <si>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</si>
  <si>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</si>
  <si>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</si>
  <si>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</si>
  <si>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</si>
  <si>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</si>
  <si>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</si>
  <si>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</si>
  <si>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</si>
  <si>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</si>
  <si>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</si>
  <si>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</si>
  <si>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</si>
  <si>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</si>
  <si>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</si>
  <si>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</si>
  <si>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</si>
  <si>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</si>
  <si>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</si>
  <si>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</si>
  <si>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</si>
  <si>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</si>
  <si>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</si>
  <si>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</si>
  <si>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</si>
  <si>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</si>
  <si>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</si>
  <si>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</si>
  <si>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Not confirmed</t>
  </si>
  <si>
    <t>Methylene chloride (DCM)</t>
  </si>
  <si>
    <t>Counts*min</t>
  </si>
  <si>
    <t>H2O-V1</t>
  </si>
  <si>
    <t>H2O-V2</t>
  </si>
  <si>
    <t>H2O-V3</t>
  </si>
  <si>
    <t>H2O-V4</t>
  </si>
  <si>
    <t>Unknown</t>
  </si>
  <si>
    <t>chrom://wrrcgcms/ChromeleonLocal/Instrument Data/GC_MS_PT/2023/231013.seq/114.smp/MSDevice.xraw</t>
  </si>
  <si>
    <t>H2O-V5</t>
  </si>
  <si>
    <t>09-22-KDP-2</t>
  </si>
  <si>
    <t>09-22-KDP-1</t>
  </si>
  <si>
    <t>10-02-KDP-1</t>
  </si>
  <si>
    <t>10-02-KDP-2</t>
  </si>
  <si>
    <t>P-P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</si>
</sst>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1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H23" sqref="H23"/>
    </sheetView>
  </sheetViews>
  <sheetFormatPr defaultRowHeight="15" x14ac:dyDescent="0.25"/>
  <cols>
    <col min="1" max="1" width="21" style="14" bestFit="1" customWidth="1"/>
    <col min="2" max="2" width="14.28515625" customWidth="1"/>
    <col min="3" max="3" width="10.7109375" style="15" bestFit="1" customWidth="1"/>
    <col min="4" max="4" width="14" style="16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6" bestFit="1" customWidth="1"/>
    <col min="9" max="9" width="10" style="16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5" customFormat="1" x14ac:dyDescent="0.25">
      <c r="A1" s="14" t="s">
        <v>139</v>
      </c>
      <c r="B1" t="s">
        <v>257</v>
      </c>
      <c r="D1" s="16"/>
      <c r="E1"/>
      <c r="F1"/>
      <c r="G1"/>
      <c r="H1" s="16"/>
      <c r="I1" s="16"/>
      <c r="J1"/>
      <c r="K1"/>
      <c r="L1"/>
    </row>
    <row r="2" spans="1:12" s="15" customFormat="1" x14ac:dyDescent="0.25">
      <c r="A2" s="14" t="s">
        <v>140</v>
      </c>
      <c r="B2" t="s">
        <v>129</v>
      </c>
      <c r="D2" s="16"/>
      <c r="E2"/>
      <c r="F2"/>
      <c r="G2"/>
      <c r="H2" s="16"/>
      <c r="I2" s="16"/>
      <c r="J2"/>
      <c r="K2"/>
      <c r="L2"/>
    </row>
    <row r="3" spans="1:12" x14ac:dyDescent="0.25">
      <c r="H3" s="17"/>
      <c r="I3" s="17"/>
      <c r="J3" s="17"/>
      <c r="K3" s="17"/>
    </row>
    <row r="4" spans="1:12" s="15" customFormat="1" x14ac:dyDescent="0.25">
      <c r="A4" s="14" t="s">
        <v>141</v>
      </c>
      <c r="B4"/>
      <c r="D4" s="16"/>
      <c r="E4" s="2" t="s">
        <v>142</v>
      </c>
      <c r="F4" s="18" t="s">
        <v>143</v>
      </c>
      <c r="G4" s="8" t="s">
        <v>144</v>
      </c>
      <c r="H4" s="19" t="s">
        <v>145</v>
      </c>
      <c r="I4" s="19" t="s">
        <v>146</v>
      </c>
      <c r="J4" s="19" t="s">
        <v>147</v>
      </c>
      <c r="K4" s="19" t="s">
        <v>148</v>
      </c>
      <c r="L4" s="20" t="s">
        <v>0</v>
      </c>
    </row>
    <row r="5" spans="1:12" s="15" customFormat="1" x14ac:dyDescent="0.25">
      <c r="A5" s="14" t="s">
        <v>149</v>
      </c>
      <c r="B5" t="s">
        <v>150</v>
      </c>
      <c r="D5" s="16"/>
      <c r="E5" s="2">
        <v>95</v>
      </c>
      <c r="F5" s="18">
        <f t="shared" ref="F5:F11" si="0">VLOOKUP(E5,C:D,2,FALSE)</f>
        <v>9376122</v>
      </c>
      <c r="G5" s="8" t="s">
        <v>151</v>
      </c>
      <c r="H5" s="19" t="s">
        <v>152</v>
      </c>
      <c r="I5" s="19">
        <f>F5/F8*100</f>
        <v>100.64176538129325</v>
      </c>
      <c r="J5" s="2">
        <v>50</v>
      </c>
      <c r="K5" s="2">
        <v>200</v>
      </c>
      <c r="L5" s="21" t="b">
        <f t="shared" ref="L5:L11" si="1">AND(I5&gt;=J5, I5&lt;=K5)</f>
        <v>1</v>
      </c>
    </row>
    <row r="6" spans="1:12" s="15" customFormat="1" x14ac:dyDescent="0.25">
      <c r="A6" s="14" t="s">
        <v>153</v>
      </c>
      <c r="B6" t="s">
        <v>252</v>
      </c>
      <c r="D6" s="16"/>
      <c r="E6" s="2">
        <v>96</v>
      </c>
      <c r="F6" s="18">
        <f t="shared" si="0"/>
        <v>640361.625</v>
      </c>
      <c r="G6" s="8" t="s">
        <v>154</v>
      </c>
      <c r="H6" s="19" t="s">
        <v>155</v>
      </c>
      <c r="I6" s="19">
        <f>F6/F5*100</f>
        <v>6.829706620711633</v>
      </c>
      <c r="J6" s="2">
        <v>5</v>
      </c>
      <c r="K6" s="2">
        <v>9</v>
      </c>
      <c r="L6" s="21" t="b">
        <f t="shared" si="1"/>
        <v>1</v>
      </c>
    </row>
    <row r="7" spans="1:12" s="15" customFormat="1" x14ac:dyDescent="0.25">
      <c r="A7" s="14" t="s">
        <v>156</v>
      </c>
      <c r="B7">
        <v>12</v>
      </c>
      <c r="D7" s="16"/>
      <c r="E7" s="2">
        <v>173</v>
      </c>
      <c r="F7" s="18">
        <f t="shared" si="0"/>
        <v>25774.548827999999</v>
      </c>
      <c r="G7" s="8" t="s">
        <v>157</v>
      </c>
      <c r="H7" s="19" t="s">
        <v>158</v>
      </c>
      <c r="I7" s="19">
        <f>F7/F8*100</f>
        <v>0.27665980625638864</v>
      </c>
      <c r="J7" s="2">
        <v>0</v>
      </c>
      <c r="K7" s="2">
        <v>2</v>
      </c>
      <c r="L7" s="21" t="b">
        <f t="shared" si="1"/>
        <v>1</v>
      </c>
    </row>
    <row r="8" spans="1:12" s="15" customFormat="1" x14ac:dyDescent="0.25">
      <c r="A8" s="14" t="s">
        <v>159</v>
      </c>
      <c r="B8">
        <v>1</v>
      </c>
      <c r="D8" s="16"/>
      <c r="E8" s="2">
        <v>174</v>
      </c>
      <c r="F8" s="18">
        <f t="shared" si="0"/>
        <v>9316333</v>
      </c>
      <c r="G8" s="8" t="s">
        <v>160</v>
      </c>
      <c r="H8" s="19" t="s">
        <v>161</v>
      </c>
      <c r="I8" s="19">
        <f>F8/F5*100</f>
        <v>99.362326983373293</v>
      </c>
      <c r="J8" s="2">
        <v>50</v>
      </c>
      <c r="K8" s="2">
        <v>200</v>
      </c>
      <c r="L8" s="21" t="b">
        <f t="shared" si="1"/>
        <v>1</v>
      </c>
    </row>
    <row r="9" spans="1:12" s="15" customFormat="1" x14ac:dyDescent="0.25">
      <c r="A9" s="14" t="s">
        <v>162</v>
      </c>
      <c r="B9"/>
      <c r="D9" s="16"/>
      <c r="E9" s="2">
        <v>175</v>
      </c>
      <c r="F9" s="18">
        <f t="shared" si="0"/>
        <v>665768.5625</v>
      </c>
      <c r="G9" s="8" t="s">
        <v>163</v>
      </c>
      <c r="H9" s="19" t="s">
        <v>164</v>
      </c>
      <c r="I9" s="19">
        <f>F9/F8*100</f>
        <v>7.1462512396240019</v>
      </c>
      <c r="J9" s="2">
        <v>5</v>
      </c>
      <c r="K9" s="2">
        <v>9</v>
      </c>
      <c r="L9" s="21" t="b">
        <f t="shared" si="1"/>
        <v>1</v>
      </c>
    </row>
    <row r="10" spans="1:12" s="15" customFormat="1" x14ac:dyDescent="0.25">
      <c r="A10" s="14" t="s">
        <v>165</v>
      </c>
      <c r="B10" t="s">
        <v>166</v>
      </c>
      <c r="D10" s="16"/>
      <c r="E10" s="2">
        <v>176</v>
      </c>
      <c r="F10" s="18">
        <f t="shared" si="0"/>
        <v>8991980</v>
      </c>
      <c r="G10" s="8" t="s">
        <v>167</v>
      </c>
      <c r="H10" s="19" t="s">
        <v>168</v>
      </c>
      <c r="I10" s="19">
        <f>F10/F8*100</f>
        <v>96.518447762655114</v>
      </c>
      <c r="J10" s="2">
        <v>95</v>
      </c>
      <c r="K10" s="2">
        <v>105</v>
      </c>
      <c r="L10" s="21" t="b">
        <f t="shared" si="1"/>
        <v>1</v>
      </c>
    </row>
    <row r="11" spans="1:12" s="15" customFormat="1" x14ac:dyDescent="0.25">
      <c r="A11" s="14" t="s">
        <v>169</v>
      </c>
      <c r="B11" t="s">
        <v>170</v>
      </c>
      <c r="D11" s="16"/>
      <c r="E11" s="2">
        <v>177</v>
      </c>
      <c r="F11" s="18">
        <f t="shared" si="0"/>
        <v>558545.25</v>
      </c>
      <c r="G11" s="8" t="s">
        <v>171</v>
      </c>
      <c r="H11" s="19" t="s">
        <v>172</v>
      </c>
      <c r="I11" s="19">
        <f>F11/F10*100</f>
        <v>6.2115935533664439</v>
      </c>
      <c r="J11" s="2">
        <v>5</v>
      </c>
      <c r="K11" s="2">
        <v>10</v>
      </c>
      <c r="L11" s="21" t="b">
        <f t="shared" si="1"/>
        <v>1</v>
      </c>
    </row>
    <row r="12" spans="1:12" s="15" customFormat="1" x14ac:dyDescent="0.25">
      <c r="A12" s="14" t="s">
        <v>173</v>
      </c>
      <c r="B12" t="s">
        <v>256</v>
      </c>
      <c r="D12" s="16"/>
      <c r="E12"/>
      <c r="F12"/>
      <c r="G12"/>
      <c r="H12" s="16"/>
      <c r="I12" s="16"/>
      <c r="J12"/>
      <c r="K12"/>
      <c r="L12"/>
    </row>
    <row r="13" spans="1:12" s="15" customFormat="1" x14ac:dyDescent="0.25">
      <c r="A13" s="14" t="s">
        <v>174</v>
      </c>
      <c r="B13" t="s">
        <v>175</v>
      </c>
      <c r="D13" s="16"/>
      <c r="E13"/>
      <c r="F13" s="19"/>
      <c r="G13"/>
      <c r="H13" s="16"/>
      <c r="I13" s="16"/>
      <c r="J13"/>
      <c r="K13"/>
      <c r="L13"/>
    </row>
    <row r="14" spans="1:12" s="15" customFormat="1" x14ac:dyDescent="0.25">
      <c r="A14" s="14" t="s">
        <v>176</v>
      </c>
      <c r="B14" s="22">
        <v>45212</v>
      </c>
      <c r="D14" s="16"/>
      <c r="E14"/>
      <c r="F14"/>
      <c r="G14"/>
      <c r="H14" s="16"/>
      <c r="I14" s="16"/>
      <c r="J14"/>
      <c r="K14"/>
      <c r="L14"/>
    </row>
    <row r="15" spans="1:12" s="15" customFormat="1" x14ac:dyDescent="0.25">
      <c r="A15" s="14" t="s">
        <v>177</v>
      </c>
      <c r="B15" s="23">
        <v>0.55762731481481487</v>
      </c>
      <c r="D15" s="16"/>
      <c r="E15"/>
      <c r="F15"/>
      <c r="G15"/>
      <c r="H15" s="16"/>
      <c r="I15" s="16"/>
      <c r="J15"/>
      <c r="K15"/>
      <c r="L15"/>
    </row>
    <row r="16" spans="1:12" s="15" customFormat="1" x14ac:dyDescent="0.25">
      <c r="A16" s="14" t="s">
        <v>178</v>
      </c>
      <c r="B16">
        <v>20</v>
      </c>
      <c r="C16" s="15" t="s">
        <v>179</v>
      </c>
      <c r="D16" s="16"/>
      <c r="E16"/>
      <c r="F16"/>
      <c r="G16"/>
      <c r="H16" s="16"/>
      <c r="I16" s="16"/>
      <c r="J16"/>
      <c r="K16"/>
      <c r="L16"/>
    </row>
    <row r="17" spans="1:11" s="15" customFormat="1" x14ac:dyDescent="0.25">
      <c r="A17" s="14" t="s">
        <v>180</v>
      </c>
      <c r="B17">
        <v>1</v>
      </c>
      <c r="D17" s="16"/>
      <c r="E17"/>
      <c r="F17"/>
      <c r="G17"/>
      <c r="H17" s="16"/>
      <c r="I17" s="16"/>
      <c r="J17"/>
      <c r="K17"/>
    </row>
    <row r="18" spans="1:11" s="15" customFormat="1" x14ac:dyDescent="0.25">
      <c r="A18" s="14" t="s">
        <v>181</v>
      </c>
      <c r="B18">
        <v>1</v>
      </c>
      <c r="D18" s="16"/>
      <c r="E18"/>
      <c r="F18"/>
      <c r="G18"/>
      <c r="H18" s="16"/>
      <c r="I18" s="16"/>
      <c r="J18"/>
      <c r="K18"/>
    </row>
    <row r="20" spans="1:11" s="15" customFormat="1" x14ac:dyDescent="0.25">
      <c r="A20" s="14" t="s">
        <v>182</v>
      </c>
      <c r="B20"/>
      <c r="D20" s="16"/>
      <c r="E20"/>
      <c r="F20"/>
      <c r="G20"/>
      <c r="H20" s="16"/>
      <c r="I20" s="16"/>
      <c r="J20"/>
      <c r="K20"/>
    </row>
    <row r="21" spans="1:11" s="15" customFormat="1" x14ac:dyDescent="0.25">
      <c r="A21" s="14" t="s">
        <v>183</v>
      </c>
      <c r="B21">
        <v>237</v>
      </c>
      <c r="D21" s="16"/>
      <c r="E21"/>
      <c r="F21"/>
      <c r="G21"/>
      <c r="H21" s="16"/>
      <c r="I21" s="16"/>
      <c r="J21"/>
      <c r="K21"/>
    </row>
    <row r="22" spans="1:11" s="15" customFormat="1" x14ac:dyDescent="0.25">
      <c r="A22" s="14" t="s">
        <v>184</v>
      </c>
      <c r="B22">
        <v>35</v>
      </c>
      <c r="D22" s="16"/>
      <c r="E22"/>
      <c r="F22"/>
      <c r="G22"/>
      <c r="H22" s="16"/>
      <c r="I22" s="16"/>
      <c r="J22"/>
      <c r="K22"/>
    </row>
    <row r="23" spans="1:11" s="15" customFormat="1" x14ac:dyDescent="0.25">
      <c r="A23" s="14" t="s">
        <v>185</v>
      </c>
      <c r="B23">
        <v>259.980749</v>
      </c>
      <c r="D23" s="16"/>
      <c r="E23"/>
      <c r="F23"/>
      <c r="G23"/>
      <c r="H23" s="16"/>
      <c r="I23" s="16"/>
      <c r="J23"/>
      <c r="K23"/>
    </row>
    <row r="24" spans="1:11" s="15" customFormat="1" x14ac:dyDescent="0.25">
      <c r="A24" s="14" t="s">
        <v>186</v>
      </c>
      <c r="B24">
        <v>9.8360719999999997</v>
      </c>
      <c r="D24" s="16"/>
      <c r="E24"/>
      <c r="F24"/>
      <c r="G24"/>
      <c r="H24" s="16"/>
      <c r="I24" s="16"/>
      <c r="J24"/>
      <c r="K24"/>
    </row>
    <row r="25" spans="1:11" s="15" customFormat="1" x14ac:dyDescent="0.25">
      <c r="A25" s="14" t="s">
        <v>187</v>
      </c>
      <c r="B25">
        <v>0.5</v>
      </c>
      <c r="D25" s="16"/>
      <c r="E25"/>
      <c r="F25"/>
      <c r="G25"/>
      <c r="H25" s="16"/>
      <c r="I25" s="16"/>
      <c r="J25"/>
      <c r="K25"/>
    </row>
    <row r="26" spans="1:11" s="15" customFormat="1" x14ac:dyDescent="0.25">
      <c r="A26" s="14" t="s">
        <v>188</v>
      </c>
      <c r="B26" t="s">
        <v>189</v>
      </c>
      <c r="D26" s="16"/>
      <c r="E26"/>
      <c r="F26"/>
      <c r="G26"/>
      <c r="H26" s="16"/>
      <c r="I26" s="16"/>
      <c r="J26"/>
      <c r="K26"/>
    </row>
    <row r="27" spans="1:11" s="15" customFormat="1" x14ac:dyDescent="0.25">
      <c r="A27" s="14" t="s">
        <v>190</v>
      </c>
      <c r="B27">
        <v>3286</v>
      </c>
      <c r="D27" s="16"/>
      <c r="E27"/>
      <c r="F27"/>
      <c r="G27"/>
      <c r="H27" s="16"/>
      <c r="I27" s="16"/>
      <c r="J27"/>
      <c r="K27"/>
    </row>
    <row r="28" spans="1:11" s="15" customFormat="1" x14ac:dyDescent="0.25">
      <c r="A28" s="14" t="s">
        <v>191</v>
      </c>
      <c r="B28" t="s">
        <v>192</v>
      </c>
      <c r="D28" s="16"/>
      <c r="E28"/>
      <c r="F28"/>
      <c r="G28"/>
      <c r="H28" s="16"/>
      <c r="I28" s="16"/>
      <c r="J28"/>
      <c r="K28"/>
    </row>
    <row r="29" spans="1:11" s="15" customFormat="1" x14ac:dyDescent="0.25">
      <c r="A29" s="14" t="s">
        <v>193</v>
      </c>
      <c r="B29" t="b">
        <v>1</v>
      </c>
      <c r="D29" s="16"/>
      <c r="E29"/>
      <c r="F29"/>
      <c r="G29"/>
      <c r="H29" s="16"/>
      <c r="I29" s="16"/>
      <c r="J29"/>
      <c r="K29"/>
    </row>
    <row r="30" spans="1:11" s="15" customFormat="1" x14ac:dyDescent="0.25">
      <c r="A30" s="14" t="s">
        <v>194</v>
      </c>
      <c r="B30">
        <v>95.021125999999995</v>
      </c>
      <c r="D30" s="16"/>
      <c r="E30"/>
      <c r="F30"/>
      <c r="G30"/>
      <c r="H30" s="16"/>
      <c r="I30" s="16"/>
      <c r="J30"/>
      <c r="K30"/>
    </row>
    <row r="31" spans="1:11" s="15" customFormat="1" x14ac:dyDescent="0.25">
      <c r="A31" s="14" t="s">
        <v>195</v>
      </c>
      <c r="B31" s="24">
        <v>9376122</v>
      </c>
      <c r="D31" s="16"/>
      <c r="E31"/>
      <c r="F31"/>
      <c r="G31"/>
      <c r="H31" s="16"/>
      <c r="I31" s="16"/>
      <c r="J31"/>
      <c r="K31"/>
    </row>
    <row r="32" spans="1:11" s="15" customFormat="1" x14ac:dyDescent="0.25">
      <c r="A32" s="14" t="s">
        <v>196</v>
      </c>
      <c r="B32" s="24">
        <v>43065971.371725999</v>
      </c>
      <c r="D32" s="16"/>
      <c r="E32"/>
      <c r="F32"/>
      <c r="G32"/>
      <c r="H32" s="16"/>
      <c r="I32" s="16"/>
      <c r="J32"/>
      <c r="K32"/>
    </row>
    <row r="34" spans="1:4" x14ac:dyDescent="0.25">
      <c r="A34" s="14" t="s">
        <v>197</v>
      </c>
      <c r="C34" s="15" t="s">
        <v>198</v>
      </c>
    </row>
    <row r="35" spans="1:4" x14ac:dyDescent="0.25">
      <c r="A35" s="14" t="s">
        <v>142</v>
      </c>
      <c r="B35" t="s">
        <v>143</v>
      </c>
      <c r="C35" s="15" t="s">
        <v>142</v>
      </c>
      <c r="D35" s="16" t="s">
        <v>143</v>
      </c>
    </row>
    <row r="36" spans="1:4" x14ac:dyDescent="0.25">
      <c r="A36" s="14">
        <v>35</v>
      </c>
      <c r="B36" s="24">
        <v>423.039063</v>
      </c>
      <c r="C36" s="15">
        <f t="shared" ref="C36:C99" si="2">ROUND(A36,0)</f>
        <v>35</v>
      </c>
      <c r="D36" s="16">
        <f t="shared" ref="D36:D99" si="3">B36</f>
        <v>423.039063</v>
      </c>
    </row>
    <row r="37" spans="1:4" x14ac:dyDescent="0.25">
      <c r="A37" s="14">
        <v>36.1</v>
      </c>
      <c r="B37" s="24">
        <v>52797.054687999997</v>
      </c>
      <c r="C37" s="15">
        <f t="shared" si="2"/>
        <v>36</v>
      </c>
      <c r="D37" s="16">
        <f t="shared" si="3"/>
        <v>52797.054687999997</v>
      </c>
    </row>
    <row r="38" spans="1:4" x14ac:dyDescent="0.25">
      <c r="A38" s="14">
        <v>37.1</v>
      </c>
      <c r="B38" s="24">
        <v>281006.375</v>
      </c>
      <c r="C38" s="15">
        <f t="shared" si="2"/>
        <v>37</v>
      </c>
      <c r="D38" s="16">
        <f t="shared" si="3"/>
        <v>281006.375</v>
      </c>
    </row>
    <row r="39" spans="1:4" x14ac:dyDescent="0.25">
      <c r="A39" s="14">
        <v>38.1</v>
      </c>
      <c r="B39" s="24">
        <v>233040.921875</v>
      </c>
      <c r="C39" s="15">
        <f t="shared" si="2"/>
        <v>38</v>
      </c>
      <c r="D39" s="16">
        <f t="shared" si="3"/>
        <v>233040.921875</v>
      </c>
    </row>
    <row r="40" spans="1:4" x14ac:dyDescent="0.25">
      <c r="A40" s="14">
        <v>39.1</v>
      </c>
      <c r="B40" s="24">
        <v>92200.453125</v>
      </c>
      <c r="C40" s="15">
        <f t="shared" si="2"/>
        <v>39</v>
      </c>
      <c r="D40" s="16">
        <f t="shared" si="3"/>
        <v>92200.453125</v>
      </c>
    </row>
    <row r="41" spans="1:4" x14ac:dyDescent="0.25">
      <c r="A41" s="14">
        <v>40</v>
      </c>
      <c r="B41" s="24">
        <v>44594.617187999997</v>
      </c>
      <c r="C41" s="15">
        <f t="shared" si="2"/>
        <v>40</v>
      </c>
      <c r="D41" s="16">
        <f t="shared" si="3"/>
        <v>44594.617187999997</v>
      </c>
    </row>
    <row r="42" spans="1:4" x14ac:dyDescent="0.25">
      <c r="A42" s="14">
        <v>41.2</v>
      </c>
      <c r="B42" s="24">
        <v>3692.0354000000002</v>
      </c>
      <c r="C42" s="15">
        <f t="shared" si="2"/>
        <v>41</v>
      </c>
      <c r="D42" s="16">
        <f t="shared" si="3"/>
        <v>3692.0354000000002</v>
      </c>
    </row>
    <row r="43" spans="1:4" x14ac:dyDescent="0.25">
      <c r="A43" s="14">
        <v>41.9</v>
      </c>
      <c r="B43" s="24">
        <v>2445.8291020000001</v>
      </c>
      <c r="C43" s="15">
        <f t="shared" si="2"/>
        <v>42</v>
      </c>
      <c r="D43" s="16">
        <f t="shared" si="3"/>
        <v>2445.8291020000001</v>
      </c>
    </row>
    <row r="44" spans="1:4" x14ac:dyDescent="0.25">
      <c r="A44" s="14">
        <v>42.7</v>
      </c>
      <c r="B44" s="24">
        <v>799.46460000000002</v>
      </c>
      <c r="C44" s="15">
        <f t="shared" si="2"/>
        <v>43</v>
      </c>
      <c r="D44" s="16">
        <f t="shared" si="3"/>
        <v>799.46460000000002</v>
      </c>
    </row>
    <row r="45" spans="1:4" x14ac:dyDescent="0.25">
      <c r="A45" s="14">
        <v>43.3</v>
      </c>
      <c r="B45" s="24">
        <v>246.56268299999999</v>
      </c>
      <c r="C45" s="15">
        <f t="shared" si="2"/>
        <v>43</v>
      </c>
      <c r="D45" s="16">
        <f t="shared" si="3"/>
        <v>246.56268299999999</v>
      </c>
    </row>
    <row r="46" spans="1:4" x14ac:dyDescent="0.25">
      <c r="A46" s="14">
        <v>44</v>
      </c>
      <c r="B46" s="24">
        <v>104491.734375</v>
      </c>
      <c r="C46" s="15">
        <f t="shared" si="2"/>
        <v>44</v>
      </c>
      <c r="D46" s="16">
        <f t="shared" si="3"/>
        <v>104491.734375</v>
      </c>
    </row>
    <row r="47" spans="1:4" x14ac:dyDescent="0.25">
      <c r="A47" s="14">
        <v>45</v>
      </c>
      <c r="B47" s="24">
        <v>47937.625</v>
      </c>
      <c r="C47" s="15">
        <f t="shared" si="2"/>
        <v>45</v>
      </c>
      <c r="D47" s="16">
        <f t="shared" si="3"/>
        <v>47937.625</v>
      </c>
    </row>
    <row r="48" spans="1:4" x14ac:dyDescent="0.25">
      <c r="A48" s="14">
        <v>46.2</v>
      </c>
      <c r="B48" s="24">
        <v>4089.617432</v>
      </c>
      <c r="C48" s="15">
        <f t="shared" si="2"/>
        <v>46</v>
      </c>
      <c r="D48" s="16">
        <f t="shared" si="3"/>
        <v>4089.617432</v>
      </c>
    </row>
    <row r="49" spans="1:4" x14ac:dyDescent="0.25">
      <c r="A49" s="14">
        <v>47.1</v>
      </c>
      <c r="B49" s="24">
        <v>83081.296875</v>
      </c>
      <c r="C49" s="15">
        <f t="shared" si="2"/>
        <v>47</v>
      </c>
      <c r="D49" s="16">
        <f t="shared" si="3"/>
        <v>83081.296875</v>
      </c>
    </row>
    <row r="50" spans="1:4" x14ac:dyDescent="0.25">
      <c r="A50" s="14">
        <v>48</v>
      </c>
      <c r="B50" s="24">
        <v>40392.59375</v>
      </c>
      <c r="C50" s="15">
        <f t="shared" si="2"/>
        <v>48</v>
      </c>
      <c r="D50" s="16">
        <f t="shared" si="3"/>
        <v>40392.59375</v>
      </c>
    </row>
    <row r="51" spans="1:4" x14ac:dyDescent="0.25">
      <c r="A51" s="14">
        <v>49</v>
      </c>
      <c r="B51" s="24">
        <v>236335.25</v>
      </c>
      <c r="C51" s="15">
        <f t="shared" si="2"/>
        <v>49</v>
      </c>
      <c r="D51" s="16">
        <f t="shared" si="3"/>
        <v>236335.25</v>
      </c>
    </row>
    <row r="52" spans="1:4" x14ac:dyDescent="0.25">
      <c r="A52" s="14">
        <v>50</v>
      </c>
      <c r="B52" s="24">
        <v>1153647.125</v>
      </c>
      <c r="C52" s="15">
        <f t="shared" si="2"/>
        <v>50</v>
      </c>
      <c r="D52" s="16">
        <f t="shared" si="3"/>
        <v>1153647.125</v>
      </c>
    </row>
    <row r="53" spans="1:4" x14ac:dyDescent="0.25">
      <c r="A53" s="14">
        <v>51</v>
      </c>
      <c r="B53" s="24">
        <v>337039.65625</v>
      </c>
      <c r="C53" s="15">
        <f t="shared" si="2"/>
        <v>51</v>
      </c>
      <c r="D53" s="16">
        <f t="shared" si="3"/>
        <v>337039.65625</v>
      </c>
    </row>
    <row r="54" spans="1:4" x14ac:dyDescent="0.25">
      <c r="A54" s="14">
        <v>52</v>
      </c>
      <c r="B54" s="24">
        <v>23589.236327999999</v>
      </c>
      <c r="C54" s="15">
        <f t="shared" si="2"/>
        <v>52</v>
      </c>
      <c r="D54" s="16">
        <f t="shared" si="3"/>
        <v>23589.236327999999</v>
      </c>
    </row>
    <row r="55" spans="1:4" x14ac:dyDescent="0.25">
      <c r="A55" s="14">
        <v>52.8</v>
      </c>
      <c r="B55" s="24">
        <v>20.832359</v>
      </c>
      <c r="C55" s="15">
        <f t="shared" si="2"/>
        <v>53</v>
      </c>
      <c r="D55" s="16">
        <f t="shared" si="3"/>
        <v>20.832359</v>
      </c>
    </row>
    <row r="56" spans="1:4" x14ac:dyDescent="0.25">
      <c r="A56" s="14">
        <v>53.5</v>
      </c>
      <c r="B56" s="24">
        <v>2373.1069339999999</v>
      </c>
      <c r="C56" s="15">
        <f t="shared" si="2"/>
        <v>54</v>
      </c>
      <c r="D56" s="16">
        <f t="shared" si="3"/>
        <v>2373.1069339999999</v>
      </c>
    </row>
    <row r="57" spans="1:4" x14ac:dyDescent="0.25">
      <c r="A57" s="14">
        <v>54.3</v>
      </c>
      <c r="B57" s="24">
        <v>1501.044312</v>
      </c>
      <c r="C57" s="15">
        <f t="shared" si="2"/>
        <v>54</v>
      </c>
      <c r="D57" s="16">
        <f t="shared" si="3"/>
        <v>1501.044312</v>
      </c>
    </row>
    <row r="58" spans="1:4" x14ac:dyDescent="0.25">
      <c r="A58" s="14">
        <v>55.1</v>
      </c>
      <c r="B58" s="24">
        <v>11511.247069999999</v>
      </c>
      <c r="C58" s="15">
        <f t="shared" si="2"/>
        <v>55</v>
      </c>
      <c r="D58" s="16">
        <f t="shared" si="3"/>
        <v>11511.247069999999</v>
      </c>
    </row>
    <row r="59" spans="1:4" x14ac:dyDescent="0.25">
      <c r="A59" s="14">
        <v>56</v>
      </c>
      <c r="B59" s="24">
        <v>69042.078125</v>
      </c>
      <c r="C59" s="15">
        <f t="shared" si="2"/>
        <v>56</v>
      </c>
      <c r="D59" s="16">
        <f t="shared" si="3"/>
        <v>69042.078125</v>
      </c>
    </row>
    <row r="60" spans="1:4" x14ac:dyDescent="0.25">
      <c r="A60" s="14">
        <v>57</v>
      </c>
      <c r="B60" s="24">
        <v>142199.421875</v>
      </c>
      <c r="C60" s="15">
        <f t="shared" si="2"/>
        <v>57</v>
      </c>
      <c r="D60" s="16">
        <f t="shared" si="3"/>
        <v>142199.421875</v>
      </c>
    </row>
    <row r="61" spans="1:4" x14ac:dyDescent="0.25">
      <c r="A61" s="14">
        <v>58.1</v>
      </c>
      <c r="B61" s="24">
        <v>3437.9570309999999</v>
      </c>
      <c r="C61" s="15">
        <f t="shared" si="2"/>
        <v>58</v>
      </c>
      <c r="D61" s="16">
        <f t="shared" si="3"/>
        <v>3437.9570309999999</v>
      </c>
    </row>
    <row r="62" spans="1:4" x14ac:dyDescent="0.25">
      <c r="A62" s="14">
        <v>58.7</v>
      </c>
      <c r="B62" s="24">
        <v>265.89993299999998</v>
      </c>
      <c r="C62" s="15">
        <f t="shared" si="2"/>
        <v>59</v>
      </c>
      <c r="D62" s="16">
        <f t="shared" si="3"/>
        <v>265.89993299999998</v>
      </c>
    </row>
    <row r="63" spans="1:4" x14ac:dyDescent="0.25">
      <c r="A63" s="14">
        <v>59.3</v>
      </c>
      <c r="B63" s="24">
        <v>1184.111938</v>
      </c>
      <c r="C63" s="15">
        <f t="shared" si="2"/>
        <v>59</v>
      </c>
      <c r="D63" s="16">
        <f t="shared" si="3"/>
        <v>1184.111938</v>
      </c>
    </row>
    <row r="64" spans="1:4" x14ac:dyDescent="0.25">
      <c r="A64" s="14">
        <v>60</v>
      </c>
      <c r="B64" s="24">
        <v>57075.984375</v>
      </c>
      <c r="C64" s="15">
        <f t="shared" si="2"/>
        <v>60</v>
      </c>
      <c r="D64" s="16">
        <f t="shared" si="3"/>
        <v>57075.984375</v>
      </c>
    </row>
    <row r="65" spans="1:4" x14ac:dyDescent="0.25">
      <c r="A65" s="14">
        <v>61</v>
      </c>
      <c r="B65" s="24">
        <v>237575.53125</v>
      </c>
      <c r="C65" s="15">
        <f t="shared" si="2"/>
        <v>61</v>
      </c>
      <c r="D65" s="16">
        <f t="shared" si="3"/>
        <v>237575.53125</v>
      </c>
    </row>
    <row r="66" spans="1:4" x14ac:dyDescent="0.25">
      <c r="A66" s="14">
        <v>62</v>
      </c>
      <c r="B66" s="24">
        <v>256952.578125</v>
      </c>
      <c r="C66" s="15">
        <f t="shared" si="2"/>
        <v>62</v>
      </c>
      <c r="D66" s="16">
        <f t="shared" si="3"/>
        <v>256952.578125</v>
      </c>
    </row>
    <row r="67" spans="1:4" x14ac:dyDescent="0.25">
      <c r="A67" s="14">
        <v>63</v>
      </c>
      <c r="B67" s="24">
        <v>184024.0625</v>
      </c>
      <c r="C67" s="15">
        <f t="shared" si="2"/>
        <v>63</v>
      </c>
      <c r="D67" s="16">
        <f t="shared" si="3"/>
        <v>184024.0625</v>
      </c>
    </row>
    <row r="68" spans="1:4" x14ac:dyDescent="0.25">
      <c r="A68" s="14">
        <v>64.099999999999994</v>
      </c>
      <c r="B68" s="24">
        <v>16351.712890999999</v>
      </c>
      <c r="C68" s="15">
        <f t="shared" si="2"/>
        <v>64</v>
      </c>
      <c r="D68" s="16">
        <f t="shared" si="3"/>
        <v>16351.712890999999</v>
      </c>
    </row>
    <row r="69" spans="1:4" x14ac:dyDescent="0.25">
      <c r="A69" s="14">
        <v>65</v>
      </c>
      <c r="B69" s="24">
        <v>3958.5241700000001</v>
      </c>
      <c r="C69" s="15">
        <f t="shared" si="2"/>
        <v>65</v>
      </c>
      <c r="D69" s="16">
        <f t="shared" si="3"/>
        <v>3958.5241700000001</v>
      </c>
    </row>
    <row r="70" spans="1:4" x14ac:dyDescent="0.25">
      <c r="A70" s="14">
        <v>65.7</v>
      </c>
      <c r="B70" s="24">
        <v>1648.883789</v>
      </c>
      <c r="C70" s="15">
        <f t="shared" si="2"/>
        <v>66</v>
      </c>
      <c r="D70" s="16">
        <f t="shared" si="3"/>
        <v>1648.883789</v>
      </c>
    </row>
    <row r="71" spans="1:4" x14ac:dyDescent="0.25">
      <c r="A71" s="14">
        <v>66.900000000000006</v>
      </c>
      <c r="B71" s="24">
        <v>9580.2880860000005</v>
      </c>
      <c r="C71" s="15">
        <f t="shared" si="2"/>
        <v>67</v>
      </c>
      <c r="D71" s="16">
        <f t="shared" si="3"/>
        <v>9580.2880860000005</v>
      </c>
    </row>
    <row r="72" spans="1:4" x14ac:dyDescent="0.25">
      <c r="A72" s="14">
        <v>68</v>
      </c>
      <c r="B72" s="24">
        <v>637237.1875</v>
      </c>
      <c r="C72" s="15">
        <f t="shared" si="2"/>
        <v>68</v>
      </c>
      <c r="D72" s="16">
        <f t="shared" si="3"/>
        <v>637237.1875</v>
      </c>
    </row>
    <row r="73" spans="1:4" x14ac:dyDescent="0.25">
      <c r="A73" s="14">
        <v>69</v>
      </c>
      <c r="B73" s="24">
        <v>575398.125</v>
      </c>
      <c r="C73" s="15">
        <f t="shared" si="2"/>
        <v>69</v>
      </c>
      <c r="D73" s="16">
        <f t="shared" si="3"/>
        <v>575398.125</v>
      </c>
    </row>
    <row r="74" spans="1:4" x14ac:dyDescent="0.25">
      <c r="A74" s="14">
        <v>70</v>
      </c>
      <c r="B74" s="24">
        <v>47218.816405999998</v>
      </c>
      <c r="C74" s="15">
        <f t="shared" si="2"/>
        <v>70</v>
      </c>
      <c r="D74" s="16">
        <f t="shared" si="3"/>
        <v>47218.816405999998</v>
      </c>
    </row>
    <row r="75" spans="1:4" x14ac:dyDescent="0.25">
      <c r="A75" s="14">
        <v>71.2</v>
      </c>
      <c r="B75" s="24">
        <v>5625.3193359999996</v>
      </c>
      <c r="C75" s="15">
        <f t="shared" si="2"/>
        <v>71</v>
      </c>
      <c r="D75" s="16">
        <f t="shared" si="3"/>
        <v>5625.3193359999996</v>
      </c>
    </row>
    <row r="76" spans="1:4" x14ac:dyDescent="0.25">
      <c r="A76" s="14">
        <v>72.099999999999994</v>
      </c>
      <c r="B76" s="24">
        <v>30126.126952999999</v>
      </c>
      <c r="C76" s="15">
        <f t="shared" si="2"/>
        <v>72</v>
      </c>
      <c r="D76" s="16">
        <f t="shared" si="3"/>
        <v>30126.126952999999</v>
      </c>
    </row>
    <row r="77" spans="1:4" x14ac:dyDescent="0.25">
      <c r="A77" s="14">
        <v>73</v>
      </c>
      <c r="B77" s="24">
        <v>295083.25</v>
      </c>
      <c r="C77" s="15">
        <f t="shared" si="2"/>
        <v>73</v>
      </c>
      <c r="D77" s="16">
        <f t="shared" si="3"/>
        <v>295083.25</v>
      </c>
    </row>
    <row r="78" spans="1:4" x14ac:dyDescent="0.25">
      <c r="A78" s="14">
        <v>74</v>
      </c>
      <c r="B78" s="24">
        <v>1092157.75</v>
      </c>
      <c r="C78" s="15">
        <f t="shared" si="2"/>
        <v>74</v>
      </c>
      <c r="D78" s="16">
        <f t="shared" si="3"/>
        <v>1092157.75</v>
      </c>
    </row>
    <row r="79" spans="1:4" x14ac:dyDescent="0.25">
      <c r="A79" s="14">
        <v>75</v>
      </c>
      <c r="B79" s="24">
        <v>3868669.75</v>
      </c>
      <c r="C79" s="15">
        <f t="shared" si="2"/>
        <v>75</v>
      </c>
      <c r="D79" s="16">
        <f t="shared" si="3"/>
        <v>3868669.75</v>
      </c>
    </row>
    <row r="80" spans="1:4" x14ac:dyDescent="0.25">
      <c r="A80" s="14">
        <v>76</v>
      </c>
      <c r="B80" s="24">
        <v>349879.6875</v>
      </c>
      <c r="C80" s="15">
        <f t="shared" si="2"/>
        <v>76</v>
      </c>
      <c r="D80" s="16">
        <f t="shared" si="3"/>
        <v>349879.6875</v>
      </c>
    </row>
    <row r="81" spans="1:4" x14ac:dyDescent="0.25">
      <c r="A81" s="14">
        <v>77</v>
      </c>
      <c r="B81" s="24">
        <v>31556.072265999999</v>
      </c>
      <c r="C81" s="15">
        <f t="shared" si="2"/>
        <v>77</v>
      </c>
      <c r="D81" s="16">
        <f t="shared" si="3"/>
        <v>31556.072265999999</v>
      </c>
    </row>
    <row r="82" spans="1:4" x14ac:dyDescent="0.25">
      <c r="A82" s="14">
        <v>78</v>
      </c>
      <c r="B82" s="24">
        <v>29170.09375</v>
      </c>
      <c r="C82" s="15">
        <f t="shared" si="2"/>
        <v>78</v>
      </c>
      <c r="D82" s="16">
        <f t="shared" si="3"/>
        <v>29170.09375</v>
      </c>
    </row>
    <row r="83" spans="1:4" x14ac:dyDescent="0.25">
      <c r="A83" s="14">
        <v>78.900000000000006</v>
      </c>
      <c r="B83" s="24">
        <v>84303.84375</v>
      </c>
      <c r="C83" s="15">
        <f t="shared" si="2"/>
        <v>79</v>
      </c>
      <c r="D83" s="16">
        <f t="shared" si="3"/>
        <v>84303.84375</v>
      </c>
    </row>
    <row r="84" spans="1:4" x14ac:dyDescent="0.25">
      <c r="A84" s="14">
        <v>79.900000000000006</v>
      </c>
      <c r="B84" s="24">
        <v>23594.978515999999</v>
      </c>
      <c r="C84" s="15">
        <f t="shared" si="2"/>
        <v>80</v>
      </c>
      <c r="D84" s="16">
        <f t="shared" si="3"/>
        <v>23594.978515999999</v>
      </c>
    </row>
    <row r="85" spans="1:4" x14ac:dyDescent="0.25">
      <c r="A85" s="14">
        <v>80.900000000000006</v>
      </c>
      <c r="B85" s="24">
        <v>86633.703125</v>
      </c>
      <c r="C85" s="15">
        <f t="shared" si="2"/>
        <v>81</v>
      </c>
      <c r="D85" s="16">
        <f t="shared" si="3"/>
        <v>86633.703125</v>
      </c>
    </row>
    <row r="86" spans="1:4" x14ac:dyDescent="0.25">
      <c r="A86" s="14">
        <v>82</v>
      </c>
      <c r="B86" s="24">
        <v>13951.728515999999</v>
      </c>
      <c r="C86" s="15">
        <f t="shared" si="2"/>
        <v>82</v>
      </c>
      <c r="D86" s="16">
        <f t="shared" si="3"/>
        <v>13951.728515999999</v>
      </c>
    </row>
    <row r="87" spans="1:4" x14ac:dyDescent="0.25">
      <c r="A87" s="14">
        <v>83.1</v>
      </c>
      <c r="B87" s="24">
        <v>1481.350952</v>
      </c>
      <c r="C87" s="15">
        <f t="shared" si="2"/>
        <v>83</v>
      </c>
      <c r="D87" s="16">
        <f t="shared" si="3"/>
        <v>1481.350952</v>
      </c>
    </row>
    <row r="88" spans="1:4" x14ac:dyDescent="0.25">
      <c r="A88" s="14">
        <v>83.9</v>
      </c>
      <c r="B88" s="24">
        <v>517.02886999999998</v>
      </c>
      <c r="C88" s="15">
        <f t="shared" si="2"/>
        <v>84</v>
      </c>
      <c r="D88" s="16">
        <f t="shared" si="3"/>
        <v>517.02886999999998</v>
      </c>
    </row>
    <row r="89" spans="1:4" x14ac:dyDescent="0.25">
      <c r="A89" s="14">
        <v>84.6</v>
      </c>
      <c r="B89" s="24">
        <v>336.75512700000002</v>
      </c>
      <c r="C89" s="15">
        <f t="shared" si="2"/>
        <v>85</v>
      </c>
      <c r="D89" s="16">
        <f t="shared" si="3"/>
        <v>336.75512700000002</v>
      </c>
    </row>
    <row r="90" spans="1:4" x14ac:dyDescent="0.25">
      <c r="A90" s="14">
        <v>85.3</v>
      </c>
      <c r="B90" s="24">
        <v>1231.666138</v>
      </c>
      <c r="C90" s="15">
        <f t="shared" si="2"/>
        <v>85</v>
      </c>
      <c r="D90" s="16">
        <f t="shared" si="3"/>
        <v>1231.666138</v>
      </c>
    </row>
    <row r="91" spans="1:4" x14ac:dyDescent="0.25">
      <c r="A91" s="14">
        <v>86</v>
      </c>
      <c r="B91" s="24">
        <v>7219.0400390000004</v>
      </c>
      <c r="C91" s="15">
        <f t="shared" si="2"/>
        <v>86</v>
      </c>
      <c r="D91" s="16">
        <f t="shared" si="3"/>
        <v>7219.0400390000004</v>
      </c>
    </row>
    <row r="92" spans="1:4" x14ac:dyDescent="0.25">
      <c r="A92" s="14">
        <v>87</v>
      </c>
      <c r="B92" s="24">
        <v>320272.875</v>
      </c>
      <c r="C92" s="15">
        <f t="shared" si="2"/>
        <v>87</v>
      </c>
      <c r="D92" s="16">
        <f t="shared" si="3"/>
        <v>320272.875</v>
      </c>
    </row>
    <row r="93" spans="1:4" x14ac:dyDescent="0.25">
      <c r="A93" s="14">
        <v>88</v>
      </c>
      <c r="B93" s="24">
        <v>261174.515625</v>
      </c>
      <c r="C93" s="15">
        <f t="shared" si="2"/>
        <v>88</v>
      </c>
      <c r="D93" s="16">
        <f t="shared" si="3"/>
        <v>261174.515625</v>
      </c>
    </row>
    <row r="94" spans="1:4" x14ac:dyDescent="0.25">
      <c r="A94" s="14">
        <v>88.7</v>
      </c>
      <c r="B94" s="24">
        <v>6914.1044920000004</v>
      </c>
      <c r="C94" s="15">
        <f t="shared" si="2"/>
        <v>89</v>
      </c>
      <c r="D94" s="16">
        <f t="shared" si="3"/>
        <v>6914.1044920000004</v>
      </c>
    </row>
    <row r="95" spans="1:4" x14ac:dyDescent="0.25">
      <c r="A95" s="14">
        <v>89.4</v>
      </c>
      <c r="B95" s="24">
        <v>0.15248800000000001</v>
      </c>
      <c r="C95" s="15">
        <f t="shared" si="2"/>
        <v>89</v>
      </c>
      <c r="D95" s="16">
        <f t="shared" si="3"/>
        <v>0.15248800000000001</v>
      </c>
    </row>
    <row r="96" spans="1:4" x14ac:dyDescent="0.25">
      <c r="A96" s="14">
        <v>90</v>
      </c>
      <c r="B96" s="24">
        <v>0</v>
      </c>
      <c r="C96" s="15">
        <f t="shared" si="2"/>
        <v>90</v>
      </c>
      <c r="D96" s="16">
        <f t="shared" si="3"/>
        <v>0</v>
      </c>
    </row>
    <row r="97" spans="1:4" x14ac:dyDescent="0.25">
      <c r="A97" s="14">
        <v>90.9</v>
      </c>
      <c r="B97" s="24">
        <v>24659.589843999998</v>
      </c>
      <c r="C97" s="15">
        <f t="shared" si="2"/>
        <v>91</v>
      </c>
      <c r="D97" s="16">
        <f t="shared" si="3"/>
        <v>24659.589843999998</v>
      </c>
    </row>
    <row r="98" spans="1:4" x14ac:dyDescent="0.25">
      <c r="A98" s="14">
        <v>92</v>
      </c>
      <c r="B98" s="24">
        <v>182256.484375</v>
      </c>
      <c r="C98" s="15">
        <f t="shared" si="2"/>
        <v>92</v>
      </c>
      <c r="D98" s="16">
        <f t="shared" si="3"/>
        <v>182256.484375</v>
      </c>
    </row>
    <row r="99" spans="1:4" x14ac:dyDescent="0.25">
      <c r="A99" s="14">
        <v>93</v>
      </c>
      <c r="B99" s="24">
        <v>296201.40625</v>
      </c>
      <c r="C99" s="15">
        <f t="shared" si="2"/>
        <v>93</v>
      </c>
      <c r="D99" s="16">
        <f t="shared" si="3"/>
        <v>296201.40625</v>
      </c>
    </row>
    <row r="100" spans="1:4" x14ac:dyDescent="0.25">
      <c r="A100" s="14">
        <v>94</v>
      </c>
      <c r="B100" s="24">
        <v>812303.25</v>
      </c>
      <c r="C100" s="15">
        <f t="shared" ref="C100:C163" si="4">ROUND(A100,0)</f>
        <v>94</v>
      </c>
      <c r="D100" s="16">
        <f t="shared" ref="D100:D163" si="5">B100</f>
        <v>812303.25</v>
      </c>
    </row>
    <row r="101" spans="1:4" x14ac:dyDescent="0.25">
      <c r="A101" s="14">
        <v>95</v>
      </c>
      <c r="B101" s="24">
        <v>9376122</v>
      </c>
      <c r="C101" s="15">
        <f t="shared" si="4"/>
        <v>95</v>
      </c>
      <c r="D101" s="16">
        <f t="shared" si="5"/>
        <v>9376122</v>
      </c>
    </row>
    <row r="102" spans="1:4" x14ac:dyDescent="0.25">
      <c r="A102" s="14">
        <v>96.1</v>
      </c>
      <c r="B102" s="24">
        <v>640361.625</v>
      </c>
      <c r="C102" s="15">
        <f t="shared" si="4"/>
        <v>96</v>
      </c>
      <c r="D102" s="16">
        <f t="shared" si="5"/>
        <v>640361.625</v>
      </c>
    </row>
    <row r="103" spans="1:4" x14ac:dyDescent="0.25">
      <c r="A103" s="14">
        <v>97</v>
      </c>
      <c r="B103" s="24">
        <v>14835.386719</v>
      </c>
      <c r="C103" s="15">
        <f t="shared" si="4"/>
        <v>97</v>
      </c>
      <c r="D103" s="16">
        <f t="shared" si="5"/>
        <v>14835.386719</v>
      </c>
    </row>
    <row r="104" spans="1:4" x14ac:dyDescent="0.25">
      <c r="A104" s="14">
        <v>97.7</v>
      </c>
      <c r="B104" s="24">
        <v>478.22503699999999</v>
      </c>
      <c r="C104" s="15">
        <f t="shared" si="4"/>
        <v>98</v>
      </c>
      <c r="D104" s="16">
        <f t="shared" si="5"/>
        <v>478.22503699999999</v>
      </c>
    </row>
    <row r="105" spans="1:4" x14ac:dyDescent="0.25">
      <c r="A105" s="14">
        <v>98.3</v>
      </c>
      <c r="B105" s="24">
        <v>998.15777600000001</v>
      </c>
      <c r="C105" s="15">
        <f t="shared" si="4"/>
        <v>98</v>
      </c>
      <c r="D105" s="16">
        <f t="shared" si="5"/>
        <v>998.15777600000001</v>
      </c>
    </row>
    <row r="106" spans="1:4" x14ac:dyDescent="0.25">
      <c r="A106" s="14">
        <v>99.2</v>
      </c>
      <c r="B106" s="24">
        <v>129.531036</v>
      </c>
      <c r="C106" s="15">
        <f t="shared" si="4"/>
        <v>99</v>
      </c>
      <c r="D106" s="16">
        <f t="shared" si="5"/>
        <v>129.531036</v>
      </c>
    </row>
    <row r="107" spans="1:4" x14ac:dyDescent="0.25">
      <c r="A107" s="14">
        <v>100.3</v>
      </c>
      <c r="B107" s="24">
        <v>120.077805</v>
      </c>
      <c r="C107" s="15">
        <f t="shared" si="4"/>
        <v>100</v>
      </c>
      <c r="D107" s="16">
        <f t="shared" si="5"/>
        <v>120.077805</v>
      </c>
    </row>
    <row r="108" spans="1:4" x14ac:dyDescent="0.25">
      <c r="A108" s="14">
        <v>101</v>
      </c>
      <c r="B108" s="24">
        <v>81.243003999999999</v>
      </c>
      <c r="C108" s="15">
        <f t="shared" si="4"/>
        <v>101</v>
      </c>
      <c r="D108" s="16">
        <f t="shared" si="5"/>
        <v>81.243003999999999</v>
      </c>
    </row>
    <row r="109" spans="1:4" x14ac:dyDescent="0.25">
      <c r="A109" s="14">
        <v>102.4</v>
      </c>
      <c r="B109" s="24">
        <v>702.96173099999999</v>
      </c>
      <c r="C109" s="15">
        <f t="shared" si="4"/>
        <v>102</v>
      </c>
      <c r="D109" s="16">
        <f t="shared" si="5"/>
        <v>702.96173099999999</v>
      </c>
    </row>
    <row r="110" spans="1:4" x14ac:dyDescent="0.25">
      <c r="A110" s="14">
        <v>103</v>
      </c>
      <c r="B110" s="24">
        <v>1350.729736</v>
      </c>
      <c r="C110" s="15">
        <f t="shared" si="4"/>
        <v>103</v>
      </c>
      <c r="D110" s="16">
        <f t="shared" si="5"/>
        <v>1350.729736</v>
      </c>
    </row>
    <row r="111" spans="1:4" x14ac:dyDescent="0.25">
      <c r="A111" s="14">
        <v>103.9</v>
      </c>
      <c r="B111" s="24">
        <v>22504.279297000001</v>
      </c>
      <c r="C111" s="15">
        <f t="shared" si="4"/>
        <v>104</v>
      </c>
      <c r="D111" s="16">
        <f t="shared" si="5"/>
        <v>22504.279297000001</v>
      </c>
    </row>
    <row r="112" spans="1:4" x14ac:dyDescent="0.25">
      <c r="A112" s="14">
        <v>105</v>
      </c>
      <c r="B112" s="24">
        <v>11677.924805000001</v>
      </c>
      <c r="C112" s="15">
        <f t="shared" si="4"/>
        <v>105</v>
      </c>
      <c r="D112" s="16">
        <f t="shared" si="5"/>
        <v>11677.924805000001</v>
      </c>
    </row>
    <row r="113" spans="1:4" x14ac:dyDescent="0.25">
      <c r="A113" s="14">
        <v>105.9</v>
      </c>
      <c r="B113" s="24">
        <v>25399.166015999999</v>
      </c>
      <c r="C113" s="15">
        <f t="shared" si="4"/>
        <v>106</v>
      </c>
      <c r="D113" s="16">
        <f t="shared" si="5"/>
        <v>25399.166015999999</v>
      </c>
    </row>
    <row r="114" spans="1:4" x14ac:dyDescent="0.25">
      <c r="A114" s="14">
        <v>106.9</v>
      </c>
      <c r="B114" s="24">
        <v>4831.8901370000003</v>
      </c>
      <c r="C114" s="15">
        <f t="shared" si="4"/>
        <v>107</v>
      </c>
      <c r="D114" s="16">
        <f t="shared" si="5"/>
        <v>4831.8901370000003</v>
      </c>
    </row>
    <row r="115" spans="1:4" x14ac:dyDescent="0.25">
      <c r="A115" s="14">
        <v>108</v>
      </c>
      <c r="B115" s="24">
        <v>309.62014799999997</v>
      </c>
      <c r="C115" s="15">
        <f t="shared" si="4"/>
        <v>108</v>
      </c>
      <c r="D115" s="16">
        <f t="shared" si="5"/>
        <v>309.62014799999997</v>
      </c>
    </row>
    <row r="116" spans="1:4" x14ac:dyDescent="0.25">
      <c r="A116" s="14">
        <v>108.7</v>
      </c>
      <c r="B116" s="24">
        <v>1.081053</v>
      </c>
      <c r="C116" s="15">
        <f t="shared" si="4"/>
        <v>109</v>
      </c>
      <c r="D116" s="16">
        <f t="shared" si="5"/>
        <v>1.081053</v>
      </c>
    </row>
    <row r="117" spans="1:4" x14ac:dyDescent="0.25">
      <c r="A117" s="14">
        <v>109.8</v>
      </c>
      <c r="B117" s="24">
        <v>2765.915039</v>
      </c>
      <c r="C117" s="15">
        <f t="shared" si="4"/>
        <v>110</v>
      </c>
      <c r="D117" s="16">
        <f t="shared" si="5"/>
        <v>2765.915039</v>
      </c>
    </row>
    <row r="118" spans="1:4" x14ac:dyDescent="0.25">
      <c r="A118" s="14">
        <v>110.9</v>
      </c>
      <c r="B118" s="24">
        <v>4685.5200199999999</v>
      </c>
      <c r="C118" s="15">
        <f t="shared" si="4"/>
        <v>111</v>
      </c>
      <c r="D118" s="16">
        <f t="shared" si="5"/>
        <v>4685.5200199999999</v>
      </c>
    </row>
    <row r="119" spans="1:4" x14ac:dyDescent="0.25">
      <c r="A119" s="14">
        <v>112.1</v>
      </c>
      <c r="B119" s="24">
        <v>1811.2607419999999</v>
      </c>
      <c r="C119" s="15">
        <f t="shared" si="4"/>
        <v>112</v>
      </c>
      <c r="D119" s="16">
        <f t="shared" si="5"/>
        <v>1811.2607419999999</v>
      </c>
    </row>
    <row r="120" spans="1:4" x14ac:dyDescent="0.25">
      <c r="A120" s="14">
        <v>112.9</v>
      </c>
      <c r="B120" s="24">
        <v>1465.765625</v>
      </c>
      <c r="C120" s="15">
        <f t="shared" si="4"/>
        <v>113</v>
      </c>
      <c r="D120" s="16">
        <f t="shared" si="5"/>
        <v>1465.765625</v>
      </c>
    </row>
    <row r="121" spans="1:4" x14ac:dyDescent="0.25">
      <c r="A121" s="14">
        <v>113.5</v>
      </c>
      <c r="B121" s="24">
        <v>5.7593999999999999E-2</v>
      </c>
      <c r="C121" s="15">
        <f t="shared" si="4"/>
        <v>114</v>
      </c>
      <c r="D121" s="16">
        <f t="shared" si="5"/>
        <v>5.7593999999999999E-2</v>
      </c>
    </row>
    <row r="122" spans="1:4" x14ac:dyDescent="0.25">
      <c r="A122" s="14">
        <v>115</v>
      </c>
      <c r="B122" s="24">
        <v>9453.6044920000004</v>
      </c>
      <c r="C122" s="15">
        <f t="shared" si="4"/>
        <v>115</v>
      </c>
      <c r="D122" s="16">
        <f t="shared" si="5"/>
        <v>9453.6044920000004</v>
      </c>
    </row>
    <row r="123" spans="1:4" x14ac:dyDescent="0.25">
      <c r="A123" s="14">
        <v>115.9</v>
      </c>
      <c r="B123" s="24">
        <v>22749.4375</v>
      </c>
      <c r="C123" s="15">
        <f t="shared" si="4"/>
        <v>116</v>
      </c>
      <c r="D123" s="16">
        <f t="shared" si="5"/>
        <v>22749.4375</v>
      </c>
    </row>
    <row r="124" spans="1:4" x14ac:dyDescent="0.25">
      <c r="A124" s="14">
        <v>116.9</v>
      </c>
      <c r="B124" s="24">
        <v>34290.503905999998</v>
      </c>
      <c r="C124" s="15">
        <f t="shared" si="4"/>
        <v>117</v>
      </c>
      <c r="D124" s="16">
        <f t="shared" si="5"/>
        <v>34290.503905999998</v>
      </c>
    </row>
    <row r="125" spans="1:4" x14ac:dyDescent="0.25">
      <c r="A125" s="14">
        <v>117.9</v>
      </c>
      <c r="B125" s="24">
        <v>27126.9375</v>
      </c>
      <c r="C125" s="15">
        <f t="shared" si="4"/>
        <v>118</v>
      </c>
      <c r="D125" s="16">
        <f t="shared" si="5"/>
        <v>27126.9375</v>
      </c>
    </row>
    <row r="126" spans="1:4" x14ac:dyDescent="0.25">
      <c r="A126" s="14">
        <v>118.9</v>
      </c>
      <c r="B126" s="24">
        <v>33389.285155999998</v>
      </c>
      <c r="C126" s="15">
        <f t="shared" si="4"/>
        <v>119</v>
      </c>
      <c r="D126" s="16">
        <f t="shared" si="5"/>
        <v>33389.285155999998</v>
      </c>
    </row>
    <row r="127" spans="1:4" x14ac:dyDescent="0.25">
      <c r="A127" s="14">
        <v>120.1</v>
      </c>
      <c r="B127" s="24">
        <v>1406.9123540000001</v>
      </c>
      <c r="C127" s="15">
        <f t="shared" si="4"/>
        <v>120</v>
      </c>
      <c r="D127" s="16">
        <f t="shared" si="5"/>
        <v>1406.9123540000001</v>
      </c>
    </row>
    <row r="128" spans="1:4" x14ac:dyDescent="0.25">
      <c r="A128" s="14">
        <v>120.9</v>
      </c>
      <c r="B128" s="24">
        <v>853.60400400000003</v>
      </c>
      <c r="C128" s="15">
        <f t="shared" si="4"/>
        <v>121</v>
      </c>
      <c r="D128" s="16">
        <f t="shared" si="5"/>
        <v>853.60400400000003</v>
      </c>
    </row>
    <row r="129" spans="1:4" x14ac:dyDescent="0.25">
      <c r="A129" s="14">
        <v>122</v>
      </c>
      <c r="B129" s="24">
        <v>1153.290283</v>
      </c>
      <c r="C129" s="15">
        <f t="shared" si="4"/>
        <v>122</v>
      </c>
      <c r="D129" s="16">
        <f t="shared" si="5"/>
        <v>1153.290283</v>
      </c>
    </row>
    <row r="130" spans="1:4" x14ac:dyDescent="0.25">
      <c r="A130" s="14">
        <v>123.1</v>
      </c>
      <c r="B130" s="24">
        <v>926.25476100000003</v>
      </c>
      <c r="C130" s="15">
        <f t="shared" si="4"/>
        <v>123</v>
      </c>
      <c r="D130" s="16">
        <f t="shared" si="5"/>
        <v>926.25476100000003</v>
      </c>
    </row>
    <row r="131" spans="1:4" x14ac:dyDescent="0.25">
      <c r="A131" s="14">
        <v>124.1</v>
      </c>
      <c r="B131" s="24">
        <v>3715.1535640000002</v>
      </c>
      <c r="C131" s="15">
        <f t="shared" si="4"/>
        <v>124</v>
      </c>
      <c r="D131" s="16">
        <f t="shared" si="5"/>
        <v>3715.1535640000002</v>
      </c>
    </row>
    <row r="132" spans="1:4" x14ac:dyDescent="0.25">
      <c r="A132" s="14">
        <v>125</v>
      </c>
      <c r="B132" s="24">
        <v>1685.783813</v>
      </c>
      <c r="C132" s="15">
        <f t="shared" si="4"/>
        <v>125</v>
      </c>
      <c r="D132" s="16">
        <f t="shared" si="5"/>
        <v>1685.783813</v>
      </c>
    </row>
    <row r="133" spans="1:4" x14ac:dyDescent="0.25">
      <c r="A133" s="14">
        <v>126</v>
      </c>
      <c r="B133" s="24">
        <v>3916.256836</v>
      </c>
      <c r="C133" s="15">
        <f t="shared" si="4"/>
        <v>126</v>
      </c>
      <c r="D133" s="16">
        <f t="shared" si="5"/>
        <v>3916.256836</v>
      </c>
    </row>
    <row r="134" spans="1:4" x14ac:dyDescent="0.25">
      <c r="A134" s="14">
        <v>126.9</v>
      </c>
      <c r="B134" s="24">
        <v>3695.069336</v>
      </c>
      <c r="C134" s="15">
        <f t="shared" si="4"/>
        <v>127</v>
      </c>
      <c r="D134" s="16">
        <f t="shared" si="5"/>
        <v>3695.069336</v>
      </c>
    </row>
    <row r="135" spans="1:4" x14ac:dyDescent="0.25">
      <c r="A135" s="14">
        <v>127.9</v>
      </c>
      <c r="B135" s="24">
        <v>27564.716797000001</v>
      </c>
      <c r="C135" s="15">
        <f t="shared" si="4"/>
        <v>128</v>
      </c>
      <c r="D135" s="16">
        <f t="shared" si="5"/>
        <v>27564.716797000001</v>
      </c>
    </row>
    <row r="136" spans="1:4" x14ac:dyDescent="0.25">
      <c r="A136" s="14">
        <v>129</v>
      </c>
      <c r="B136" s="24">
        <v>13136.9375</v>
      </c>
      <c r="C136" s="15">
        <f t="shared" si="4"/>
        <v>129</v>
      </c>
      <c r="D136" s="16">
        <f t="shared" si="5"/>
        <v>13136.9375</v>
      </c>
    </row>
    <row r="137" spans="1:4" x14ac:dyDescent="0.25">
      <c r="A137" s="14">
        <v>129.9</v>
      </c>
      <c r="B137" s="24">
        <v>28824.111327999999</v>
      </c>
      <c r="C137" s="15">
        <f t="shared" si="4"/>
        <v>130</v>
      </c>
      <c r="D137" s="16">
        <f t="shared" si="5"/>
        <v>28824.111327999999</v>
      </c>
    </row>
    <row r="138" spans="1:4" x14ac:dyDescent="0.25">
      <c r="A138" s="14">
        <v>130.9</v>
      </c>
      <c r="B138" s="24">
        <v>7706.6181640000004</v>
      </c>
      <c r="C138" s="15">
        <f t="shared" si="4"/>
        <v>131</v>
      </c>
      <c r="D138" s="16">
        <f t="shared" si="5"/>
        <v>7706.6181640000004</v>
      </c>
    </row>
    <row r="139" spans="1:4" x14ac:dyDescent="0.25">
      <c r="A139" s="14">
        <v>131.9</v>
      </c>
      <c r="B139" s="24">
        <v>2585.451172</v>
      </c>
      <c r="C139" s="15">
        <f t="shared" si="4"/>
        <v>132</v>
      </c>
      <c r="D139" s="16">
        <f t="shared" si="5"/>
        <v>2585.451172</v>
      </c>
    </row>
    <row r="140" spans="1:4" x14ac:dyDescent="0.25">
      <c r="A140" s="14">
        <v>132.69999999999999</v>
      </c>
      <c r="B140" s="24">
        <v>1832.3358149999999</v>
      </c>
      <c r="C140" s="15">
        <f t="shared" si="4"/>
        <v>133</v>
      </c>
      <c r="D140" s="16">
        <f t="shared" si="5"/>
        <v>1832.3358149999999</v>
      </c>
    </row>
    <row r="141" spans="1:4" x14ac:dyDescent="0.25">
      <c r="A141" s="14">
        <v>134</v>
      </c>
      <c r="B141" s="24">
        <v>2998.1655270000001</v>
      </c>
      <c r="C141" s="15">
        <f t="shared" si="4"/>
        <v>134</v>
      </c>
      <c r="D141" s="16">
        <f t="shared" si="5"/>
        <v>2998.1655270000001</v>
      </c>
    </row>
    <row r="142" spans="1:4" x14ac:dyDescent="0.25">
      <c r="A142" s="14">
        <v>134.9</v>
      </c>
      <c r="B142" s="24">
        <v>11010.192383</v>
      </c>
      <c r="C142" s="15">
        <f t="shared" si="4"/>
        <v>135</v>
      </c>
      <c r="D142" s="16">
        <f t="shared" si="5"/>
        <v>11010.192383</v>
      </c>
    </row>
    <row r="143" spans="1:4" x14ac:dyDescent="0.25">
      <c r="A143" s="14">
        <v>135.80000000000001</v>
      </c>
      <c r="B143" s="24">
        <v>769.63562000000002</v>
      </c>
      <c r="C143" s="15">
        <f t="shared" si="4"/>
        <v>136</v>
      </c>
      <c r="D143" s="16">
        <f t="shared" si="5"/>
        <v>769.63562000000002</v>
      </c>
    </row>
    <row r="144" spans="1:4" x14ac:dyDescent="0.25">
      <c r="A144" s="14">
        <v>136.9</v>
      </c>
      <c r="B144" s="24">
        <v>11326.612305000001</v>
      </c>
      <c r="C144" s="15">
        <f t="shared" si="4"/>
        <v>137</v>
      </c>
      <c r="D144" s="16">
        <f t="shared" si="5"/>
        <v>11326.612305000001</v>
      </c>
    </row>
    <row r="145" spans="1:4" x14ac:dyDescent="0.25">
      <c r="A145" s="14">
        <v>137.9</v>
      </c>
      <c r="B145" s="24">
        <v>400.22961400000003</v>
      </c>
      <c r="C145" s="15">
        <f t="shared" si="4"/>
        <v>138</v>
      </c>
      <c r="D145" s="16">
        <f t="shared" si="5"/>
        <v>400.22961400000003</v>
      </c>
    </row>
    <row r="146" spans="1:4" x14ac:dyDescent="0.25">
      <c r="A146" s="14">
        <v>138.9</v>
      </c>
      <c r="B146" s="24">
        <v>2491.4975589999999</v>
      </c>
      <c r="C146" s="15">
        <f t="shared" si="4"/>
        <v>139</v>
      </c>
      <c r="D146" s="16">
        <f t="shared" si="5"/>
        <v>2491.4975589999999</v>
      </c>
    </row>
    <row r="147" spans="1:4" x14ac:dyDescent="0.25">
      <c r="A147" s="14">
        <v>139.80000000000001</v>
      </c>
      <c r="B147" s="24">
        <v>4719.251953</v>
      </c>
      <c r="C147" s="15">
        <f t="shared" si="4"/>
        <v>140</v>
      </c>
      <c r="D147" s="16">
        <f t="shared" si="5"/>
        <v>4719.251953</v>
      </c>
    </row>
    <row r="148" spans="1:4" x14ac:dyDescent="0.25">
      <c r="A148" s="14">
        <v>140.9</v>
      </c>
      <c r="B148" s="24">
        <v>61044</v>
      </c>
      <c r="C148" s="15">
        <f t="shared" si="4"/>
        <v>141</v>
      </c>
      <c r="D148" s="16">
        <f t="shared" si="5"/>
        <v>61044</v>
      </c>
    </row>
    <row r="149" spans="1:4" x14ac:dyDescent="0.25">
      <c r="A149" s="14">
        <v>141.9</v>
      </c>
      <c r="B149" s="24">
        <v>10796.013671999999</v>
      </c>
      <c r="C149" s="15">
        <f t="shared" si="4"/>
        <v>142</v>
      </c>
      <c r="D149" s="16">
        <f t="shared" si="5"/>
        <v>10796.013671999999</v>
      </c>
    </row>
    <row r="150" spans="1:4" x14ac:dyDescent="0.25">
      <c r="A150" s="14">
        <v>142.9</v>
      </c>
      <c r="B150" s="24">
        <v>68906.34375</v>
      </c>
      <c r="C150" s="15">
        <f t="shared" si="4"/>
        <v>143</v>
      </c>
      <c r="D150" s="16">
        <f t="shared" si="5"/>
        <v>68906.34375</v>
      </c>
    </row>
    <row r="151" spans="1:4" x14ac:dyDescent="0.25">
      <c r="A151" s="14">
        <v>143.9</v>
      </c>
      <c r="B151" s="24">
        <v>4715.0073240000002</v>
      </c>
      <c r="C151" s="15">
        <f t="shared" si="4"/>
        <v>144</v>
      </c>
      <c r="D151" s="16">
        <f t="shared" si="5"/>
        <v>4715.0073240000002</v>
      </c>
    </row>
    <row r="152" spans="1:4" x14ac:dyDescent="0.25">
      <c r="A152" s="14">
        <v>144.9</v>
      </c>
      <c r="B152" s="24">
        <v>5096.7451170000004</v>
      </c>
      <c r="C152" s="15">
        <f t="shared" si="4"/>
        <v>145</v>
      </c>
      <c r="D152" s="16">
        <f t="shared" si="5"/>
        <v>5096.7451170000004</v>
      </c>
    </row>
    <row r="153" spans="1:4" x14ac:dyDescent="0.25">
      <c r="A153" s="14">
        <v>145.9</v>
      </c>
      <c r="B153" s="24">
        <v>9864.2958980000003</v>
      </c>
      <c r="C153" s="15">
        <f t="shared" si="4"/>
        <v>146</v>
      </c>
      <c r="D153" s="16">
        <f t="shared" si="5"/>
        <v>9864.2958980000003</v>
      </c>
    </row>
    <row r="154" spans="1:4" x14ac:dyDescent="0.25">
      <c r="A154" s="14">
        <v>146.9</v>
      </c>
      <c r="B154" s="24">
        <v>3577.8847660000001</v>
      </c>
      <c r="C154" s="15">
        <f t="shared" si="4"/>
        <v>147</v>
      </c>
      <c r="D154" s="16">
        <f t="shared" si="5"/>
        <v>3577.8847660000001</v>
      </c>
    </row>
    <row r="155" spans="1:4" x14ac:dyDescent="0.25">
      <c r="A155" s="14">
        <v>147.9</v>
      </c>
      <c r="B155" s="24">
        <v>20455.591797000001</v>
      </c>
      <c r="C155" s="15">
        <f t="shared" si="4"/>
        <v>148</v>
      </c>
      <c r="D155" s="16">
        <f t="shared" si="5"/>
        <v>20455.591797000001</v>
      </c>
    </row>
    <row r="156" spans="1:4" x14ac:dyDescent="0.25">
      <c r="A156" s="14">
        <v>149</v>
      </c>
      <c r="B156" s="24">
        <v>5143.4316410000001</v>
      </c>
      <c r="C156" s="15">
        <f t="shared" si="4"/>
        <v>149</v>
      </c>
      <c r="D156" s="16">
        <f t="shared" si="5"/>
        <v>5143.4316410000001</v>
      </c>
    </row>
    <row r="157" spans="1:4" x14ac:dyDescent="0.25">
      <c r="A157" s="14">
        <v>150</v>
      </c>
      <c r="B157" s="24">
        <v>8322.6708980000003</v>
      </c>
      <c r="C157" s="15">
        <f t="shared" si="4"/>
        <v>150</v>
      </c>
      <c r="D157" s="16">
        <f t="shared" si="5"/>
        <v>8322.6708980000003</v>
      </c>
    </row>
    <row r="158" spans="1:4" x14ac:dyDescent="0.25">
      <c r="A158" s="14">
        <v>151.1</v>
      </c>
      <c r="B158" s="24">
        <v>538.38909899999999</v>
      </c>
      <c r="C158" s="15">
        <f t="shared" si="4"/>
        <v>151</v>
      </c>
      <c r="D158" s="16">
        <f t="shared" si="5"/>
        <v>538.38909899999999</v>
      </c>
    </row>
    <row r="159" spans="1:4" x14ac:dyDescent="0.25">
      <c r="A159" s="14">
        <v>152</v>
      </c>
      <c r="B159" s="24">
        <v>2564.3920899999998</v>
      </c>
      <c r="C159" s="15">
        <f t="shared" si="4"/>
        <v>152</v>
      </c>
      <c r="D159" s="16">
        <f t="shared" si="5"/>
        <v>2564.3920899999998</v>
      </c>
    </row>
    <row r="160" spans="1:4" x14ac:dyDescent="0.25">
      <c r="A160" s="14">
        <v>152.9</v>
      </c>
      <c r="B160" s="24">
        <v>5238.2587890000004</v>
      </c>
      <c r="C160" s="15">
        <f t="shared" si="4"/>
        <v>153</v>
      </c>
      <c r="D160" s="16">
        <f t="shared" si="5"/>
        <v>5238.2587890000004</v>
      </c>
    </row>
    <row r="161" spans="1:4" x14ac:dyDescent="0.25">
      <c r="A161" s="14">
        <v>154</v>
      </c>
      <c r="B161" s="24">
        <v>5166.2763670000004</v>
      </c>
      <c r="C161" s="15">
        <f t="shared" si="4"/>
        <v>154</v>
      </c>
      <c r="D161" s="16">
        <f t="shared" si="5"/>
        <v>5166.2763670000004</v>
      </c>
    </row>
    <row r="162" spans="1:4" x14ac:dyDescent="0.25">
      <c r="A162" s="14">
        <v>154.9</v>
      </c>
      <c r="B162" s="24">
        <v>17571.486327999999</v>
      </c>
      <c r="C162" s="15">
        <f t="shared" si="4"/>
        <v>155</v>
      </c>
      <c r="D162" s="16">
        <f t="shared" si="5"/>
        <v>17571.486327999999</v>
      </c>
    </row>
    <row r="163" spans="1:4" x14ac:dyDescent="0.25">
      <c r="A163" s="14">
        <v>156</v>
      </c>
      <c r="B163" s="24">
        <v>4018.555664</v>
      </c>
      <c r="C163" s="15">
        <f t="shared" si="4"/>
        <v>156</v>
      </c>
      <c r="D163" s="16">
        <f t="shared" si="5"/>
        <v>4018.555664</v>
      </c>
    </row>
    <row r="164" spans="1:4" x14ac:dyDescent="0.25">
      <c r="A164" s="14">
        <v>157</v>
      </c>
      <c r="B164" s="24">
        <v>16015.176758</v>
      </c>
      <c r="C164" s="15">
        <f t="shared" ref="C164:C227" si="6">ROUND(A164,0)</f>
        <v>157</v>
      </c>
      <c r="D164" s="16">
        <f t="shared" ref="D164:D227" si="7">B164</f>
        <v>16015.176758</v>
      </c>
    </row>
    <row r="165" spans="1:4" x14ac:dyDescent="0.25">
      <c r="A165" s="14">
        <v>157.80000000000001</v>
      </c>
      <c r="B165" s="24">
        <v>1956.443481</v>
      </c>
      <c r="C165" s="15">
        <f t="shared" si="6"/>
        <v>158</v>
      </c>
      <c r="D165" s="16">
        <f t="shared" si="7"/>
        <v>1956.443481</v>
      </c>
    </row>
    <row r="166" spans="1:4" x14ac:dyDescent="0.25">
      <c r="A166" s="14">
        <v>158.9</v>
      </c>
      <c r="B166" s="24">
        <v>8132.9174800000001</v>
      </c>
      <c r="C166" s="15">
        <f t="shared" si="6"/>
        <v>159</v>
      </c>
      <c r="D166" s="16">
        <f t="shared" si="7"/>
        <v>8132.9174800000001</v>
      </c>
    </row>
    <row r="167" spans="1:4" x14ac:dyDescent="0.25">
      <c r="A167" s="14">
        <v>160.9</v>
      </c>
      <c r="B167" s="24">
        <v>8084.9448240000002</v>
      </c>
      <c r="C167" s="15">
        <f t="shared" si="6"/>
        <v>161</v>
      </c>
      <c r="D167" s="16">
        <f t="shared" si="7"/>
        <v>8084.9448240000002</v>
      </c>
    </row>
    <row r="168" spans="1:4" x14ac:dyDescent="0.25">
      <c r="A168" s="14">
        <v>161.5</v>
      </c>
      <c r="B168" s="24">
        <v>223.297989</v>
      </c>
      <c r="C168" s="15">
        <f t="shared" si="6"/>
        <v>162</v>
      </c>
      <c r="D168" s="16">
        <f t="shared" si="7"/>
        <v>223.297989</v>
      </c>
    </row>
    <row r="169" spans="1:4" x14ac:dyDescent="0.25">
      <c r="A169" s="14">
        <v>162.1</v>
      </c>
      <c r="B169" s="24">
        <v>4.5000000000000003E-5</v>
      </c>
      <c r="C169" s="15">
        <f t="shared" si="6"/>
        <v>162</v>
      </c>
      <c r="D169" s="16">
        <f t="shared" si="7"/>
        <v>4.5000000000000003E-5</v>
      </c>
    </row>
    <row r="170" spans="1:4" x14ac:dyDescent="0.25">
      <c r="A170" s="14">
        <v>162.6</v>
      </c>
      <c r="B170" s="24">
        <v>176.39988700000001</v>
      </c>
      <c r="C170" s="15">
        <f t="shared" si="6"/>
        <v>163</v>
      </c>
      <c r="D170" s="16">
        <f t="shared" si="7"/>
        <v>176.39988700000001</v>
      </c>
    </row>
    <row r="171" spans="1:4" x14ac:dyDescent="0.25">
      <c r="A171" s="14">
        <v>163.80000000000001</v>
      </c>
      <c r="B171" s="24">
        <v>1812.4316409999999</v>
      </c>
      <c r="C171" s="15">
        <f t="shared" si="6"/>
        <v>164</v>
      </c>
      <c r="D171" s="16">
        <f t="shared" si="7"/>
        <v>1812.4316409999999</v>
      </c>
    </row>
    <row r="172" spans="1:4" x14ac:dyDescent="0.25">
      <c r="A172" s="14">
        <v>164.8</v>
      </c>
      <c r="B172" s="24">
        <v>217.37196399999999</v>
      </c>
      <c r="C172" s="15">
        <f t="shared" si="6"/>
        <v>165</v>
      </c>
      <c r="D172" s="16">
        <f t="shared" si="7"/>
        <v>217.37196399999999</v>
      </c>
    </row>
    <row r="173" spans="1:4" x14ac:dyDescent="0.25">
      <c r="A173" s="14">
        <v>165.6</v>
      </c>
      <c r="B173" s="24">
        <v>0</v>
      </c>
      <c r="C173" s="15">
        <f t="shared" si="6"/>
        <v>166</v>
      </c>
      <c r="D173" s="16">
        <f t="shared" si="7"/>
        <v>0</v>
      </c>
    </row>
    <row r="174" spans="1:4" x14ac:dyDescent="0.25">
      <c r="A174" s="14">
        <v>166.1</v>
      </c>
      <c r="B174" s="24">
        <v>337.404022</v>
      </c>
      <c r="C174" s="15">
        <f t="shared" si="6"/>
        <v>166</v>
      </c>
      <c r="D174" s="16">
        <f t="shared" si="7"/>
        <v>337.404022</v>
      </c>
    </row>
    <row r="175" spans="1:4" x14ac:dyDescent="0.25">
      <c r="A175" s="14">
        <v>166.9</v>
      </c>
      <c r="B175" s="24">
        <v>214.26660200000001</v>
      </c>
      <c r="C175" s="15">
        <f t="shared" si="6"/>
        <v>167</v>
      </c>
      <c r="D175" s="16">
        <f t="shared" si="7"/>
        <v>214.26660200000001</v>
      </c>
    </row>
    <row r="176" spans="1:4" x14ac:dyDescent="0.25">
      <c r="A176" s="14">
        <v>168.1</v>
      </c>
      <c r="B176" s="24">
        <v>752.18554700000004</v>
      </c>
      <c r="C176" s="15">
        <f t="shared" si="6"/>
        <v>168</v>
      </c>
      <c r="D176" s="16">
        <f t="shared" si="7"/>
        <v>752.18554700000004</v>
      </c>
    </row>
    <row r="177" spans="1:4" x14ac:dyDescent="0.25">
      <c r="A177" s="14">
        <v>169.6</v>
      </c>
      <c r="B177" s="24">
        <v>978.85424799999998</v>
      </c>
      <c r="C177" s="15">
        <f t="shared" si="6"/>
        <v>170</v>
      </c>
      <c r="D177" s="16">
        <f t="shared" si="7"/>
        <v>978.85424799999998</v>
      </c>
    </row>
    <row r="178" spans="1:4" x14ac:dyDescent="0.25">
      <c r="A178" s="14">
        <v>170.7</v>
      </c>
      <c r="B178" s="24">
        <v>977.05767800000001</v>
      </c>
      <c r="C178" s="15">
        <f t="shared" si="6"/>
        <v>171</v>
      </c>
      <c r="D178" s="16">
        <f t="shared" si="7"/>
        <v>977.05767800000001</v>
      </c>
    </row>
    <row r="179" spans="1:4" x14ac:dyDescent="0.25">
      <c r="A179" s="14">
        <v>171.9</v>
      </c>
      <c r="B179" s="24">
        <v>9596.6933590000008</v>
      </c>
      <c r="C179" s="15">
        <f t="shared" si="6"/>
        <v>172</v>
      </c>
      <c r="D179" s="16">
        <f t="shared" si="7"/>
        <v>9596.6933590000008</v>
      </c>
    </row>
    <row r="180" spans="1:4" x14ac:dyDescent="0.25">
      <c r="A180" s="14">
        <v>172.8</v>
      </c>
      <c r="B180" s="24">
        <v>25774.548827999999</v>
      </c>
      <c r="C180" s="15">
        <f t="shared" si="6"/>
        <v>173</v>
      </c>
      <c r="D180" s="16">
        <f t="shared" si="7"/>
        <v>25774.548827999999</v>
      </c>
    </row>
    <row r="181" spans="1:4" x14ac:dyDescent="0.25">
      <c r="A181" s="14">
        <v>173.9</v>
      </c>
      <c r="B181" s="24">
        <v>9316333</v>
      </c>
      <c r="C181" s="15">
        <f t="shared" si="6"/>
        <v>174</v>
      </c>
      <c r="D181" s="16">
        <f t="shared" si="7"/>
        <v>9316333</v>
      </c>
    </row>
    <row r="182" spans="1:4" x14ac:dyDescent="0.25">
      <c r="A182" s="14">
        <v>175</v>
      </c>
      <c r="B182" s="24">
        <v>665768.5625</v>
      </c>
      <c r="C182" s="15">
        <f t="shared" si="6"/>
        <v>175</v>
      </c>
      <c r="D182" s="16">
        <f t="shared" si="7"/>
        <v>665768.5625</v>
      </c>
    </row>
    <row r="183" spans="1:4" x14ac:dyDescent="0.25">
      <c r="A183" s="14">
        <v>175.9</v>
      </c>
      <c r="B183" s="24">
        <v>8991980</v>
      </c>
      <c r="C183" s="15">
        <f t="shared" si="6"/>
        <v>176</v>
      </c>
      <c r="D183" s="16">
        <f t="shared" si="7"/>
        <v>8991980</v>
      </c>
    </row>
    <row r="184" spans="1:4" x14ac:dyDescent="0.25">
      <c r="A184" s="14">
        <v>176.9</v>
      </c>
      <c r="B184" s="24">
        <v>558545.25</v>
      </c>
      <c r="C184" s="15">
        <f t="shared" si="6"/>
        <v>177</v>
      </c>
      <c r="D184" s="16">
        <f t="shared" si="7"/>
        <v>558545.25</v>
      </c>
    </row>
    <row r="185" spans="1:4" x14ac:dyDescent="0.25">
      <c r="A185" s="14">
        <v>178</v>
      </c>
      <c r="B185" s="24">
        <v>14793.275390999999</v>
      </c>
      <c r="C185" s="15">
        <f t="shared" si="6"/>
        <v>178</v>
      </c>
      <c r="D185" s="16">
        <f t="shared" si="7"/>
        <v>14793.275390999999</v>
      </c>
    </row>
    <row r="186" spans="1:4" x14ac:dyDescent="0.25">
      <c r="A186" s="14">
        <v>178.6</v>
      </c>
      <c r="B186" s="24">
        <v>138.56758099999999</v>
      </c>
      <c r="C186" s="15">
        <f t="shared" si="6"/>
        <v>179</v>
      </c>
      <c r="D186" s="16">
        <f t="shared" si="7"/>
        <v>138.56758099999999</v>
      </c>
    </row>
    <row r="187" spans="1:4" x14ac:dyDescent="0.25">
      <c r="A187" s="14">
        <v>179.7</v>
      </c>
      <c r="B187" s="24">
        <v>6.5426960000000003</v>
      </c>
      <c r="C187" s="15">
        <f t="shared" si="6"/>
        <v>180</v>
      </c>
      <c r="D187" s="16">
        <f t="shared" si="7"/>
        <v>6.5426960000000003</v>
      </c>
    </row>
    <row r="188" spans="1:4" x14ac:dyDescent="0.25">
      <c r="A188" s="14">
        <v>180.3</v>
      </c>
      <c r="B188" s="24">
        <v>26.724748999999999</v>
      </c>
      <c r="C188" s="15">
        <f t="shared" si="6"/>
        <v>180</v>
      </c>
      <c r="D188" s="16">
        <f t="shared" si="7"/>
        <v>26.724748999999999</v>
      </c>
    </row>
    <row r="189" spans="1:4" x14ac:dyDescent="0.25">
      <c r="A189" s="14">
        <v>182.2</v>
      </c>
      <c r="B189" s="24">
        <v>445.52236900000003</v>
      </c>
      <c r="C189" s="15">
        <f t="shared" si="6"/>
        <v>182</v>
      </c>
      <c r="D189" s="16">
        <f t="shared" si="7"/>
        <v>445.52236900000003</v>
      </c>
    </row>
    <row r="190" spans="1:4" x14ac:dyDescent="0.25">
      <c r="A190" s="14">
        <v>183.1</v>
      </c>
      <c r="B190">
        <v>83.353592000000006</v>
      </c>
      <c r="C190" s="15">
        <f t="shared" si="6"/>
        <v>183</v>
      </c>
      <c r="D190" s="16">
        <f t="shared" si="7"/>
        <v>83.353592000000006</v>
      </c>
    </row>
    <row r="191" spans="1:4" x14ac:dyDescent="0.25">
      <c r="A191" s="14">
        <v>183.7</v>
      </c>
      <c r="B191" s="24">
        <v>2.6499999999999999E-4</v>
      </c>
      <c r="C191" s="15">
        <f t="shared" si="6"/>
        <v>184</v>
      </c>
      <c r="D191" s="16">
        <f t="shared" si="7"/>
        <v>2.6499999999999999E-4</v>
      </c>
    </row>
    <row r="192" spans="1:4" x14ac:dyDescent="0.25">
      <c r="A192" s="14">
        <v>184.5</v>
      </c>
      <c r="B192" s="24">
        <v>0</v>
      </c>
      <c r="C192" s="15">
        <f t="shared" si="6"/>
        <v>185</v>
      </c>
      <c r="D192" s="16">
        <f t="shared" si="7"/>
        <v>0</v>
      </c>
    </row>
    <row r="193" spans="1:4" x14ac:dyDescent="0.25">
      <c r="A193" s="14">
        <v>185.4</v>
      </c>
      <c r="B193" s="24">
        <v>0</v>
      </c>
      <c r="C193" s="15">
        <f t="shared" si="6"/>
        <v>185</v>
      </c>
      <c r="D193" s="16">
        <f t="shared" si="7"/>
        <v>0</v>
      </c>
    </row>
    <row r="194" spans="1:4" x14ac:dyDescent="0.25">
      <c r="A194" s="14">
        <v>186</v>
      </c>
      <c r="B194" s="24">
        <v>0</v>
      </c>
      <c r="C194" s="15">
        <f t="shared" si="6"/>
        <v>186</v>
      </c>
      <c r="D194" s="16">
        <f t="shared" si="7"/>
        <v>0</v>
      </c>
    </row>
    <row r="195" spans="1:4" x14ac:dyDescent="0.25">
      <c r="A195" s="14">
        <v>187.4</v>
      </c>
      <c r="B195" s="24">
        <v>292.19482399999998</v>
      </c>
      <c r="C195" s="15">
        <f t="shared" si="6"/>
        <v>187</v>
      </c>
      <c r="D195" s="16">
        <f t="shared" si="7"/>
        <v>292.19482399999998</v>
      </c>
    </row>
    <row r="196" spans="1:4" x14ac:dyDescent="0.25">
      <c r="A196" s="14">
        <v>187.9</v>
      </c>
      <c r="B196" s="24">
        <v>0</v>
      </c>
      <c r="C196" s="15">
        <f t="shared" si="6"/>
        <v>188</v>
      </c>
      <c r="D196" s="16">
        <f t="shared" si="7"/>
        <v>0</v>
      </c>
    </row>
    <row r="197" spans="1:4" x14ac:dyDescent="0.25">
      <c r="A197" s="14">
        <v>188.9</v>
      </c>
      <c r="B197" s="24">
        <v>3.2200000000000002E-4</v>
      </c>
      <c r="C197" s="15">
        <f t="shared" si="6"/>
        <v>189</v>
      </c>
      <c r="D197" s="16">
        <f t="shared" si="7"/>
        <v>3.2200000000000002E-4</v>
      </c>
    </row>
    <row r="198" spans="1:4" x14ac:dyDescent="0.25">
      <c r="A198" s="14">
        <v>190.1</v>
      </c>
      <c r="B198" s="24">
        <v>23.909082000000001</v>
      </c>
      <c r="C198" s="15">
        <f t="shared" si="6"/>
        <v>190</v>
      </c>
      <c r="D198" s="16">
        <f t="shared" si="7"/>
        <v>23.909082000000001</v>
      </c>
    </row>
    <row r="199" spans="1:4" x14ac:dyDescent="0.25">
      <c r="A199" s="14">
        <v>191.2</v>
      </c>
      <c r="B199" s="24">
        <v>1272.7498780000001</v>
      </c>
      <c r="C199" s="15">
        <f t="shared" si="6"/>
        <v>191</v>
      </c>
      <c r="D199" s="16">
        <f t="shared" si="7"/>
        <v>1272.7498780000001</v>
      </c>
    </row>
    <row r="200" spans="1:4" x14ac:dyDescent="0.25">
      <c r="A200" s="14">
        <v>192.1</v>
      </c>
      <c r="B200" s="24">
        <v>936.19665499999996</v>
      </c>
      <c r="C200" s="15">
        <f t="shared" si="6"/>
        <v>192</v>
      </c>
      <c r="D200" s="16">
        <f t="shared" si="7"/>
        <v>936.19665499999996</v>
      </c>
    </row>
    <row r="201" spans="1:4" x14ac:dyDescent="0.25">
      <c r="A201" s="14">
        <v>193</v>
      </c>
      <c r="B201" s="24">
        <v>1755.3786620000001</v>
      </c>
      <c r="C201" s="15">
        <f t="shared" si="6"/>
        <v>193</v>
      </c>
      <c r="D201" s="16">
        <f t="shared" si="7"/>
        <v>1755.3786620000001</v>
      </c>
    </row>
    <row r="202" spans="1:4" x14ac:dyDescent="0.25">
      <c r="A202" s="14">
        <v>194.4</v>
      </c>
      <c r="B202" s="24">
        <v>201.777817</v>
      </c>
      <c r="C202" s="15">
        <f t="shared" si="6"/>
        <v>194</v>
      </c>
      <c r="D202" s="16">
        <f t="shared" si="7"/>
        <v>201.777817</v>
      </c>
    </row>
    <row r="203" spans="1:4" x14ac:dyDescent="0.25">
      <c r="A203" s="14">
        <v>195.6</v>
      </c>
      <c r="B203" s="24">
        <v>0</v>
      </c>
      <c r="C203" s="15">
        <f t="shared" si="6"/>
        <v>196</v>
      </c>
      <c r="D203" s="16">
        <f t="shared" si="7"/>
        <v>0</v>
      </c>
    </row>
    <row r="204" spans="1:4" x14ac:dyDescent="0.25">
      <c r="A204" s="14">
        <v>196.4</v>
      </c>
      <c r="B204" s="24">
        <v>0</v>
      </c>
      <c r="C204" s="15">
        <f t="shared" si="6"/>
        <v>196</v>
      </c>
      <c r="D204" s="16">
        <f t="shared" si="7"/>
        <v>0</v>
      </c>
    </row>
    <row r="205" spans="1:4" x14ac:dyDescent="0.25">
      <c r="A205" s="14">
        <v>197.2</v>
      </c>
      <c r="B205" s="24">
        <v>0.124668</v>
      </c>
      <c r="C205" s="15">
        <f t="shared" si="6"/>
        <v>197</v>
      </c>
      <c r="D205" s="16">
        <f t="shared" si="7"/>
        <v>0.124668</v>
      </c>
    </row>
    <row r="206" spans="1:4" x14ac:dyDescent="0.25">
      <c r="A206" s="14">
        <v>198</v>
      </c>
      <c r="B206" s="24">
        <v>1.6504000000000001E-2</v>
      </c>
      <c r="C206" s="15">
        <f t="shared" si="6"/>
        <v>198</v>
      </c>
      <c r="D206" s="16">
        <f t="shared" si="7"/>
        <v>1.6504000000000001E-2</v>
      </c>
    </row>
    <row r="207" spans="1:4" x14ac:dyDescent="0.25">
      <c r="A207" s="14">
        <v>198.7</v>
      </c>
      <c r="B207" s="24">
        <v>2.0056000000000001E-2</v>
      </c>
      <c r="C207" s="15">
        <f t="shared" si="6"/>
        <v>199</v>
      </c>
      <c r="D207" s="16">
        <f t="shared" si="7"/>
        <v>2.0056000000000001E-2</v>
      </c>
    </row>
    <row r="208" spans="1:4" x14ac:dyDescent="0.25">
      <c r="A208" s="14">
        <v>200</v>
      </c>
      <c r="B208" s="24">
        <v>0</v>
      </c>
      <c r="C208" s="15">
        <f t="shared" si="6"/>
        <v>200</v>
      </c>
      <c r="D208" s="16">
        <f t="shared" si="7"/>
        <v>0</v>
      </c>
    </row>
    <row r="209" spans="1:4" x14ac:dyDescent="0.25">
      <c r="A209" s="14">
        <v>200.8</v>
      </c>
      <c r="B209" s="24">
        <v>9.6739149999999992</v>
      </c>
      <c r="C209" s="15">
        <f t="shared" si="6"/>
        <v>201</v>
      </c>
      <c r="D209" s="16">
        <f t="shared" si="7"/>
        <v>9.6739149999999992</v>
      </c>
    </row>
    <row r="210" spans="1:4" x14ac:dyDescent="0.25">
      <c r="A210" s="14">
        <v>201.6</v>
      </c>
      <c r="B210" s="24">
        <v>90.735213999999999</v>
      </c>
      <c r="C210" s="15">
        <f t="shared" si="6"/>
        <v>202</v>
      </c>
      <c r="D210" s="16">
        <f t="shared" si="7"/>
        <v>90.735213999999999</v>
      </c>
    </row>
    <row r="211" spans="1:4" x14ac:dyDescent="0.25">
      <c r="A211" s="14">
        <v>203</v>
      </c>
      <c r="B211" s="24">
        <v>1087.0272219999999</v>
      </c>
      <c r="C211" s="15">
        <f t="shared" si="6"/>
        <v>203</v>
      </c>
      <c r="D211" s="16">
        <f t="shared" si="7"/>
        <v>1087.0272219999999</v>
      </c>
    </row>
    <row r="212" spans="1:4" x14ac:dyDescent="0.25">
      <c r="A212" s="14">
        <v>204</v>
      </c>
      <c r="B212" s="24">
        <v>0.30766300000000002</v>
      </c>
      <c r="C212" s="15">
        <f t="shared" si="6"/>
        <v>204</v>
      </c>
      <c r="D212" s="16">
        <f t="shared" si="7"/>
        <v>0.30766300000000002</v>
      </c>
    </row>
    <row r="213" spans="1:4" x14ac:dyDescent="0.25">
      <c r="A213" s="14">
        <v>204.7</v>
      </c>
      <c r="B213" s="24">
        <v>6.3199999999999997E-4</v>
      </c>
      <c r="C213" s="15">
        <f t="shared" si="6"/>
        <v>205</v>
      </c>
      <c r="D213" s="16">
        <f t="shared" si="7"/>
        <v>6.3199999999999997E-4</v>
      </c>
    </row>
    <row r="214" spans="1:4" x14ac:dyDescent="0.25">
      <c r="A214" s="14">
        <v>205.4</v>
      </c>
      <c r="B214" s="24">
        <v>5.5548E-2</v>
      </c>
      <c r="C214" s="15">
        <f t="shared" si="6"/>
        <v>205</v>
      </c>
      <c r="D214" s="16">
        <f t="shared" si="7"/>
        <v>5.5548E-2</v>
      </c>
    </row>
    <row r="215" spans="1:4" x14ac:dyDescent="0.25">
      <c r="A215" s="14">
        <v>206.2</v>
      </c>
      <c r="B215" s="24">
        <v>397.24340799999999</v>
      </c>
      <c r="C215" s="15">
        <f t="shared" si="6"/>
        <v>206</v>
      </c>
      <c r="D215" s="16">
        <f t="shared" si="7"/>
        <v>397.24340799999999</v>
      </c>
    </row>
    <row r="216" spans="1:4" x14ac:dyDescent="0.25">
      <c r="A216" s="14">
        <v>207.1</v>
      </c>
      <c r="B216" s="24">
        <v>3867.6027829999998</v>
      </c>
      <c r="C216" s="15">
        <f t="shared" si="6"/>
        <v>207</v>
      </c>
      <c r="D216" s="16">
        <f t="shared" si="7"/>
        <v>3867.6027829999998</v>
      </c>
    </row>
    <row r="217" spans="1:4" x14ac:dyDescent="0.25">
      <c r="A217" s="14">
        <v>208.3</v>
      </c>
      <c r="B217" s="24">
        <v>218.395096</v>
      </c>
      <c r="C217" s="15">
        <f t="shared" si="6"/>
        <v>208</v>
      </c>
      <c r="D217" s="16">
        <f t="shared" si="7"/>
        <v>218.395096</v>
      </c>
    </row>
    <row r="218" spans="1:4" x14ac:dyDescent="0.25">
      <c r="A218" s="14">
        <v>209.5</v>
      </c>
      <c r="B218" s="24">
        <v>0.236932</v>
      </c>
      <c r="C218" s="15">
        <f t="shared" si="6"/>
        <v>210</v>
      </c>
      <c r="D218" s="16">
        <f t="shared" si="7"/>
        <v>0.236932</v>
      </c>
    </row>
    <row r="219" spans="1:4" x14ac:dyDescent="0.25">
      <c r="A219" s="14">
        <v>210.3</v>
      </c>
      <c r="B219" s="24">
        <v>7.5410000000000005E-2</v>
      </c>
      <c r="C219" s="15">
        <f t="shared" si="6"/>
        <v>210</v>
      </c>
      <c r="D219" s="16">
        <f t="shared" si="7"/>
        <v>7.5410000000000005E-2</v>
      </c>
    </row>
    <row r="220" spans="1:4" x14ac:dyDescent="0.25">
      <c r="A220" s="14">
        <v>211</v>
      </c>
      <c r="B220" s="24">
        <v>4.7399999999999998E-2</v>
      </c>
      <c r="C220" s="15">
        <f t="shared" si="6"/>
        <v>211</v>
      </c>
      <c r="D220" s="16">
        <f t="shared" si="7"/>
        <v>4.7399999999999998E-2</v>
      </c>
    </row>
    <row r="221" spans="1:4" x14ac:dyDescent="0.25">
      <c r="A221" s="14">
        <v>211.6</v>
      </c>
      <c r="B221" s="24">
        <v>7.4413000000000007E-2</v>
      </c>
      <c r="C221" s="15">
        <f t="shared" si="6"/>
        <v>212</v>
      </c>
      <c r="D221" s="16">
        <f t="shared" si="7"/>
        <v>7.4413000000000007E-2</v>
      </c>
    </row>
    <row r="222" spans="1:4" x14ac:dyDescent="0.25">
      <c r="A222" s="14">
        <v>213.1</v>
      </c>
      <c r="B222" s="24">
        <v>0</v>
      </c>
      <c r="C222" s="15">
        <f t="shared" si="6"/>
        <v>213</v>
      </c>
      <c r="D222" s="16">
        <f t="shared" si="7"/>
        <v>0</v>
      </c>
    </row>
    <row r="223" spans="1:4" x14ac:dyDescent="0.25">
      <c r="A223" s="14">
        <v>213.6</v>
      </c>
      <c r="B223" s="24">
        <v>62.188572000000001</v>
      </c>
      <c r="C223" s="15">
        <f t="shared" si="6"/>
        <v>214</v>
      </c>
      <c r="D223" s="16">
        <f t="shared" si="7"/>
        <v>62.188572000000001</v>
      </c>
    </row>
    <row r="224" spans="1:4" x14ac:dyDescent="0.25">
      <c r="A224" s="14">
        <v>214.7</v>
      </c>
      <c r="B224" s="24">
        <v>0.19875999999999999</v>
      </c>
      <c r="C224" s="15">
        <f t="shared" si="6"/>
        <v>215</v>
      </c>
      <c r="D224" s="16">
        <f t="shared" si="7"/>
        <v>0.19875999999999999</v>
      </c>
    </row>
    <row r="225" spans="1:4" x14ac:dyDescent="0.25">
      <c r="A225" s="14">
        <v>215.2</v>
      </c>
      <c r="B225" s="24">
        <v>2.6199999999999999E-3</v>
      </c>
      <c r="C225" s="15">
        <f t="shared" si="6"/>
        <v>215</v>
      </c>
      <c r="D225" s="16">
        <f t="shared" si="7"/>
        <v>2.6199999999999999E-3</v>
      </c>
    </row>
    <row r="226" spans="1:4" x14ac:dyDescent="0.25">
      <c r="A226" s="14">
        <v>215.9</v>
      </c>
      <c r="B226" s="24">
        <v>0.38063900000000001</v>
      </c>
      <c r="C226" s="15">
        <f t="shared" si="6"/>
        <v>216</v>
      </c>
      <c r="D226" s="16">
        <f t="shared" si="7"/>
        <v>0.38063900000000001</v>
      </c>
    </row>
    <row r="227" spans="1:4" x14ac:dyDescent="0.25">
      <c r="A227" s="14">
        <v>217</v>
      </c>
      <c r="B227" s="24">
        <v>8.7363999999999997E-2</v>
      </c>
      <c r="C227" s="15">
        <f t="shared" si="6"/>
        <v>217</v>
      </c>
      <c r="D227" s="16">
        <f t="shared" si="7"/>
        <v>8.7363999999999997E-2</v>
      </c>
    </row>
    <row r="228" spans="1:4" x14ac:dyDescent="0.25">
      <c r="A228" s="14">
        <v>217.8</v>
      </c>
      <c r="B228" s="24">
        <v>0</v>
      </c>
      <c r="C228" s="15">
        <f t="shared" ref="C228:C274" si="8">ROUND(A228,0)</f>
        <v>218</v>
      </c>
      <c r="D228" s="16">
        <f t="shared" ref="D228:D274" si="9">B228</f>
        <v>0</v>
      </c>
    </row>
    <row r="229" spans="1:4" x14ac:dyDescent="0.25">
      <c r="A229" s="14">
        <v>219.1</v>
      </c>
      <c r="B229" s="24">
        <v>385.62918100000002</v>
      </c>
      <c r="C229" s="15">
        <f t="shared" si="8"/>
        <v>219</v>
      </c>
      <c r="D229" s="16">
        <f t="shared" si="9"/>
        <v>385.62918100000002</v>
      </c>
    </row>
    <row r="230" spans="1:4" x14ac:dyDescent="0.25">
      <c r="A230" s="14">
        <v>221.1</v>
      </c>
      <c r="B230">
        <v>0</v>
      </c>
      <c r="C230" s="15">
        <f t="shared" si="8"/>
        <v>221</v>
      </c>
      <c r="D230" s="16">
        <f t="shared" si="9"/>
        <v>0</v>
      </c>
    </row>
    <row r="231" spans="1:4" x14ac:dyDescent="0.25">
      <c r="A231" s="14">
        <v>222</v>
      </c>
      <c r="B231" s="24">
        <v>8.09E-2</v>
      </c>
      <c r="C231" s="15">
        <f t="shared" si="8"/>
        <v>222</v>
      </c>
      <c r="D231" s="16">
        <f t="shared" si="9"/>
        <v>8.09E-2</v>
      </c>
    </row>
    <row r="232" spans="1:4" x14ac:dyDescent="0.25">
      <c r="A232" s="14">
        <v>223</v>
      </c>
      <c r="B232">
        <v>71.795829999999995</v>
      </c>
      <c r="C232" s="15">
        <f t="shared" si="8"/>
        <v>223</v>
      </c>
      <c r="D232" s="16">
        <f t="shared" si="9"/>
        <v>71.795829999999995</v>
      </c>
    </row>
    <row r="233" spans="1:4" x14ac:dyDescent="0.25">
      <c r="A233" s="14">
        <v>223.6</v>
      </c>
      <c r="B233">
        <v>0</v>
      </c>
      <c r="C233" s="15">
        <f t="shared" si="8"/>
        <v>224</v>
      </c>
      <c r="D233" s="16">
        <f t="shared" si="9"/>
        <v>0</v>
      </c>
    </row>
    <row r="234" spans="1:4" x14ac:dyDescent="0.25">
      <c r="A234" s="14">
        <v>224.2</v>
      </c>
      <c r="B234" s="24">
        <v>4.1999999999999998E-5</v>
      </c>
      <c r="C234" s="15">
        <f t="shared" si="8"/>
        <v>224</v>
      </c>
      <c r="D234" s="16">
        <f t="shared" si="9"/>
        <v>4.1999999999999998E-5</v>
      </c>
    </row>
    <row r="235" spans="1:4" x14ac:dyDescent="0.25">
      <c r="A235" s="14">
        <v>224.9</v>
      </c>
      <c r="B235" s="24">
        <v>3.4200000000000002E-4</v>
      </c>
      <c r="C235" s="15">
        <f t="shared" si="8"/>
        <v>225</v>
      </c>
      <c r="D235" s="16">
        <f t="shared" si="9"/>
        <v>3.4200000000000002E-4</v>
      </c>
    </row>
    <row r="236" spans="1:4" x14ac:dyDescent="0.25">
      <c r="A236" s="14">
        <v>225.8</v>
      </c>
      <c r="B236" s="24">
        <v>0.181147</v>
      </c>
      <c r="C236" s="15">
        <f t="shared" si="8"/>
        <v>226</v>
      </c>
      <c r="D236" s="16">
        <f t="shared" si="9"/>
        <v>0.181147</v>
      </c>
    </row>
    <row r="237" spans="1:4" x14ac:dyDescent="0.25">
      <c r="A237" s="14">
        <v>226.7</v>
      </c>
      <c r="B237">
        <v>52.861164000000002</v>
      </c>
      <c r="C237" s="15">
        <f t="shared" si="8"/>
        <v>227</v>
      </c>
      <c r="D237" s="16">
        <f t="shared" si="9"/>
        <v>52.861164000000002</v>
      </c>
    </row>
    <row r="238" spans="1:4" x14ac:dyDescent="0.25">
      <c r="A238" s="14">
        <v>227.5</v>
      </c>
      <c r="B238" s="24">
        <v>59.720108000000003</v>
      </c>
      <c r="C238" s="15">
        <f t="shared" si="8"/>
        <v>228</v>
      </c>
      <c r="D238" s="16">
        <f t="shared" si="9"/>
        <v>59.720108000000003</v>
      </c>
    </row>
    <row r="239" spans="1:4" x14ac:dyDescent="0.25">
      <c r="A239" s="14">
        <v>228.5</v>
      </c>
      <c r="B239" s="24">
        <v>0</v>
      </c>
      <c r="C239" s="15">
        <f t="shared" si="8"/>
        <v>229</v>
      </c>
      <c r="D239" s="16">
        <f t="shared" si="9"/>
        <v>0</v>
      </c>
    </row>
    <row r="240" spans="1:4" x14ac:dyDescent="0.25">
      <c r="A240" s="14">
        <v>229</v>
      </c>
      <c r="B240" s="24">
        <v>58.929141999999999</v>
      </c>
      <c r="C240" s="15">
        <f t="shared" si="8"/>
        <v>229</v>
      </c>
      <c r="D240" s="16">
        <f t="shared" si="9"/>
        <v>58.929141999999999</v>
      </c>
    </row>
    <row r="241" spans="1:4" x14ac:dyDescent="0.25">
      <c r="A241" s="14">
        <v>230.4</v>
      </c>
      <c r="B241" s="24">
        <v>12.998951</v>
      </c>
      <c r="C241" s="15">
        <f t="shared" si="8"/>
        <v>230</v>
      </c>
      <c r="D241" s="16">
        <f t="shared" si="9"/>
        <v>12.998951</v>
      </c>
    </row>
    <row r="242" spans="1:4" x14ac:dyDescent="0.25">
      <c r="A242" s="14">
        <v>232.1</v>
      </c>
      <c r="B242" s="24">
        <v>695.70355199999995</v>
      </c>
      <c r="C242" s="15">
        <f t="shared" si="8"/>
        <v>232</v>
      </c>
      <c r="D242" s="16">
        <f t="shared" si="9"/>
        <v>695.70355199999995</v>
      </c>
    </row>
    <row r="243" spans="1:4" x14ac:dyDescent="0.25">
      <c r="A243" s="14">
        <v>232.7</v>
      </c>
      <c r="B243" s="24">
        <v>0</v>
      </c>
      <c r="C243" s="15">
        <f t="shared" si="8"/>
        <v>233</v>
      </c>
      <c r="D243" s="16">
        <f t="shared" si="9"/>
        <v>0</v>
      </c>
    </row>
    <row r="244" spans="1:4" x14ac:dyDescent="0.25">
      <c r="A244" s="14">
        <v>233.2</v>
      </c>
      <c r="B244" s="24">
        <v>1.020464</v>
      </c>
      <c r="C244" s="15">
        <f t="shared" si="8"/>
        <v>233</v>
      </c>
      <c r="D244" s="16">
        <f t="shared" si="9"/>
        <v>1.020464</v>
      </c>
    </row>
    <row r="245" spans="1:4" x14ac:dyDescent="0.25">
      <c r="A245" s="14">
        <v>234.3</v>
      </c>
      <c r="B245" s="24">
        <v>5.0000000000000004E-6</v>
      </c>
      <c r="C245" s="15">
        <f t="shared" si="8"/>
        <v>234</v>
      </c>
      <c r="D245" s="16">
        <f t="shared" si="9"/>
        <v>5.0000000000000004E-6</v>
      </c>
    </row>
    <row r="246" spans="1:4" x14ac:dyDescent="0.25">
      <c r="A246" s="14">
        <v>236</v>
      </c>
      <c r="B246">
        <v>12.519261999999999</v>
      </c>
      <c r="C246" s="15">
        <f t="shared" si="8"/>
        <v>236</v>
      </c>
      <c r="D246" s="16">
        <f t="shared" si="9"/>
        <v>12.519261999999999</v>
      </c>
    </row>
    <row r="247" spans="1:4" x14ac:dyDescent="0.25">
      <c r="A247" s="14">
        <v>236.8</v>
      </c>
      <c r="B247" s="24">
        <v>129.74258399999999</v>
      </c>
      <c r="C247" s="15">
        <f t="shared" si="8"/>
        <v>237</v>
      </c>
      <c r="D247" s="16">
        <f t="shared" si="9"/>
        <v>129.74258399999999</v>
      </c>
    </row>
    <row r="248" spans="1:4" x14ac:dyDescent="0.25">
      <c r="A248" s="14">
        <v>237.5</v>
      </c>
      <c r="B248" s="24">
        <v>6.8765000000000007E-2</v>
      </c>
      <c r="C248" s="15">
        <f t="shared" si="8"/>
        <v>238</v>
      </c>
      <c r="D248" s="16">
        <f t="shared" si="9"/>
        <v>6.8765000000000007E-2</v>
      </c>
    </row>
    <row r="249" spans="1:4" x14ac:dyDescent="0.25">
      <c r="A249" s="14">
        <v>238.4</v>
      </c>
      <c r="B249" s="24">
        <v>0</v>
      </c>
      <c r="C249" s="15">
        <f t="shared" si="8"/>
        <v>238</v>
      </c>
      <c r="D249" s="16">
        <f t="shared" si="9"/>
        <v>0</v>
      </c>
    </row>
    <row r="250" spans="1:4" x14ac:dyDescent="0.25">
      <c r="A250" s="14">
        <v>239.5</v>
      </c>
      <c r="B250" s="24">
        <v>0</v>
      </c>
      <c r="C250" s="15">
        <f t="shared" si="8"/>
        <v>240</v>
      </c>
      <c r="D250" s="16">
        <f t="shared" si="9"/>
        <v>0</v>
      </c>
    </row>
    <row r="251" spans="1:4" x14ac:dyDescent="0.25">
      <c r="A251" s="14">
        <v>240.7</v>
      </c>
      <c r="B251" s="24">
        <v>0</v>
      </c>
      <c r="C251" s="15">
        <f t="shared" si="8"/>
        <v>241</v>
      </c>
      <c r="D251" s="16">
        <f t="shared" si="9"/>
        <v>0</v>
      </c>
    </row>
    <row r="252" spans="1:4" x14ac:dyDescent="0.25">
      <c r="A252" s="14">
        <v>241.8</v>
      </c>
      <c r="B252" s="24">
        <v>0</v>
      </c>
      <c r="C252" s="15">
        <f t="shared" si="8"/>
        <v>242</v>
      </c>
      <c r="D252" s="16">
        <f t="shared" si="9"/>
        <v>0</v>
      </c>
    </row>
    <row r="253" spans="1:4" x14ac:dyDescent="0.25">
      <c r="A253" s="14">
        <v>242.7</v>
      </c>
      <c r="B253" s="24">
        <v>0</v>
      </c>
      <c r="C253" s="15">
        <f t="shared" si="8"/>
        <v>243</v>
      </c>
      <c r="D253" s="16">
        <f t="shared" si="9"/>
        <v>0</v>
      </c>
    </row>
    <row r="254" spans="1:4" x14ac:dyDescent="0.25">
      <c r="A254" s="14">
        <v>243.6</v>
      </c>
      <c r="B254" s="24">
        <v>4.1999999999999998E-5</v>
      </c>
      <c r="C254" s="15">
        <f t="shared" si="8"/>
        <v>244</v>
      </c>
      <c r="D254" s="16">
        <f t="shared" si="9"/>
        <v>4.1999999999999998E-5</v>
      </c>
    </row>
    <row r="255" spans="1:4" x14ac:dyDescent="0.25">
      <c r="A255" s="14">
        <v>244.9</v>
      </c>
      <c r="B255" s="24">
        <v>3.1723349999999999</v>
      </c>
      <c r="C255" s="15">
        <f t="shared" si="8"/>
        <v>245</v>
      </c>
      <c r="D255" s="16">
        <f t="shared" si="9"/>
        <v>3.1723349999999999</v>
      </c>
    </row>
    <row r="256" spans="1:4" x14ac:dyDescent="0.25">
      <c r="A256" s="14">
        <v>246.5</v>
      </c>
      <c r="B256" s="24">
        <v>64.222305000000006</v>
      </c>
      <c r="C256" s="15">
        <f t="shared" si="8"/>
        <v>247</v>
      </c>
      <c r="D256" s="16">
        <f t="shared" si="9"/>
        <v>64.222305000000006</v>
      </c>
    </row>
    <row r="257" spans="1:4" x14ac:dyDescent="0.25">
      <c r="A257" s="14">
        <v>247.7</v>
      </c>
      <c r="B257" s="24">
        <v>0.12554299999999999</v>
      </c>
      <c r="C257" s="15">
        <f t="shared" si="8"/>
        <v>248</v>
      </c>
      <c r="D257" s="16">
        <f t="shared" si="9"/>
        <v>0.12554299999999999</v>
      </c>
    </row>
    <row r="258" spans="1:4" x14ac:dyDescent="0.25">
      <c r="A258" s="14">
        <v>248.6</v>
      </c>
      <c r="B258" s="24">
        <v>181.54409799999999</v>
      </c>
      <c r="C258" s="15">
        <f t="shared" si="8"/>
        <v>249</v>
      </c>
      <c r="D258" s="16">
        <f t="shared" si="9"/>
        <v>181.54409799999999</v>
      </c>
    </row>
    <row r="259" spans="1:4" x14ac:dyDescent="0.25">
      <c r="A259" s="14">
        <v>249.2</v>
      </c>
      <c r="B259" s="24">
        <v>181.70863299999999</v>
      </c>
      <c r="C259" s="15">
        <f t="shared" si="8"/>
        <v>249</v>
      </c>
      <c r="D259" s="16">
        <f t="shared" si="9"/>
        <v>181.70863299999999</v>
      </c>
    </row>
    <row r="260" spans="1:4" x14ac:dyDescent="0.25">
      <c r="A260" s="14">
        <v>250</v>
      </c>
      <c r="B260" s="24">
        <v>39.810741</v>
      </c>
      <c r="C260" s="15">
        <f t="shared" si="8"/>
        <v>250</v>
      </c>
      <c r="D260" s="16">
        <f t="shared" si="9"/>
        <v>39.810741</v>
      </c>
    </row>
    <row r="261" spans="1:4" x14ac:dyDescent="0.25">
      <c r="A261" s="14">
        <v>251.1</v>
      </c>
      <c r="B261" s="24">
        <v>1127.760376</v>
      </c>
      <c r="C261" s="15">
        <f t="shared" si="8"/>
        <v>251</v>
      </c>
      <c r="D261" s="16">
        <f t="shared" si="9"/>
        <v>1127.760376</v>
      </c>
    </row>
    <row r="262" spans="1:4" x14ac:dyDescent="0.25">
      <c r="A262" s="14">
        <v>252.2</v>
      </c>
      <c r="B262" s="24">
        <v>46.361282000000003</v>
      </c>
      <c r="C262" s="15">
        <f t="shared" si="8"/>
        <v>252</v>
      </c>
      <c r="D262" s="16">
        <f t="shared" si="9"/>
        <v>46.361282000000003</v>
      </c>
    </row>
    <row r="263" spans="1:4" x14ac:dyDescent="0.25">
      <c r="A263" s="14">
        <v>252.7</v>
      </c>
      <c r="B263">
        <v>31.763414000000001</v>
      </c>
      <c r="C263" s="15">
        <f t="shared" si="8"/>
        <v>253</v>
      </c>
      <c r="D263" s="16">
        <f t="shared" si="9"/>
        <v>31.763414000000001</v>
      </c>
    </row>
    <row r="264" spans="1:4" x14ac:dyDescent="0.25">
      <c r="A264" s="14">
        <v>253.7</v>
      </c>
      <c r="B264" s="24">
        <v>0.13067000000000001</v>
      </c>
      <c r="C264" s="15">
        <f t="shared" si="8"/>
        <v>254</v>
      </c>
      <c r="D264" s="16">
        <f t="shared" si="9"/>
        <v>0.13067000000000001</v>
      </c>
    </row>
    <row r="265" spans="1:4" x14ac:dyDescent="0.25">
      <c r="A265" s="14">
        <v>254.6</v>
      </c>
      <c r="B265">
        <v>101.415558</v>
      </c>
      <c r="C265" s="15">
        <f t="shared" si="8"/>
        <v>255</v>
      </c>
      <c r="D265" s="16">
        <f t="shared" si="9"/>
        <v>101.415558</v>
      </c>
    </row>
    <row r="266" spans="1:4" x14ac:dyDescent="0.25">
      <c r="A266" s="14">
        <v>255.1</v>
      </c>
      <c r="B266">
        <v>2.6199999999999999E-3</v>
      </c>
      <c r="C266" s="15">
        <f t="shared" si="8"/>
        <v>255</v>
      </c>
      <c r="D266" s="16">
        <f t="shared" si="9"/>
        <v>2.6199999999999999E-3</v>
      </c>
    </row>
    <row r="267" spans="1:4" x14ac:dyDescent="0.25">
      <c r="A267" s="14">
        <v>255.8</v>
      </c>
      <c r="B267" s="24">
        <v>0</v>
      </c>
      <c r="C267" s="15">
        <f t="shared" si="8"/>
        <v>256</v>
      </c>
      <c r="D267" s="16">
        <f t="shared" si="9"/>
        <v>0</v>
      </c>
    </row>
    <row r="268" spans="1:4" x14ac:dyDescent="0.25">
      <c r="A268" s="14">
        <v>256.60000000000002</v>
      </c>
      <c r="B268" s="24">
        <v>16.592039</v>
      </c>
      <c r="C268" s="15">
        <f t="shared" si="8"/>
        <v>257</v>
      </c>
      <c r="D268" s="16">
        <f t="shared" si="9"/>
        <v>16.592039</v>
      </c>
    </row>
    <row r="269" spans="1:4" x14ac:dyDescent="0.25">
      <c r="A269" s="14">
        <v>257.10000000000002</v>
      </c>
      <c r="B269">
        <v>0</v>
      </c>
      <c r="C269" s="15">
        <f t="shared" si="8"/>
        <v>257</v>
      </c>
      <c r="D269" s="16">
        <f t="shared" si="9"/>
        <v>0</v>
      </c>
    </row>
    <row r="270" spans="1:4" x14ac:dyDescent="0.25">
      <c r="A270" s="14">
        <v>257.89999999999998</v>
      </c>
      <c r="B270" s="24">
        <v>0</v>
      </c>
      <c r="C270" s="15">
        <f t="shared" si="8"/>
        <v>258</v>
      </c>
      <c r="D270" s="16">
        <f t="shared" si="9"/>
        <v>0</v>
      </c>
    </row>
    <row r="271" spans="1:4" x14ac:dyDescent="0.25">
      <c r="A271" s="14">
        <v>258.60000000000002</v>
      </c>
      <c r="B271" s="24">
        <v>0</v>
      </c>
      <c r="C271" s="15">
        <f t="shared" si="8"/>
        <v>259</v>
      </c>
      <c r="D271" s="16">
        <f t="shared" si="9"/>
        <v>0</v>
      </c>
    </row>
    <row r="272" spans="1:4" x14ac:dyDescent="0.25">
      <c r="A272" s="14">
        <v>259.60000000000002</v>
      </c>
      <c r="B272" s="24">
        <v>0</v>
      </c>
      <c r="C272" s="15">
        <f t="shared" si="8"/>
        <v>260</v>
      </c>
      <c r="D272" s="16">
        <f t="shared" si="9"/>
        <v>0</v>
      </c>
    </row>
    <row r="273" spans="1:4" x14ac:dyDescent="0.25">
      <c r="A273" s="14">
        <v>256.39999999999998</v>
      </c>
      <c r="B273">
        <v>0</v>
      </c>
      <c r="C273" s="15">
        <f t="shared" si="8"/>
        <v>256</v>
      </c>
      <c r="D273" s="16">
        <f t="shared" si="9"/>
        <v>0</v>
      </c>
    </row>
    <row r="274" spans="1:4" x14ac:dyDescent="0.25">
      <c r="A274" s="14">
        <v>257.10000000000002</v>
      </c>
      <c r="B274" s="24">
        <v>33.388077000000003</v>
      </c>
      <c r="C274" s="15">
        <f t="shared" si="8"/>
        <v>257</v>
      </c>
      <c r="D274" s="16">
        <f t="shared" si="9"/>
        <v>33.388077000000003</v>
      </c>
    </row>
    <row r="275" spans="1:4" x14ac:dyDescent="0.25">
      <c r="A275" s="14">
        <v>257.89999999999998</v>
      </c>
      <c r="B275">
        <v>8.267E-3</v>
      </c>
    </row>
    <row r="276" spans="1:4" x14ac:dyDescent="0.25">
      <c r="A276" s="14">
        <v>258.5</v>
      </c>
      <c r="B276">
        <v>0</v>
      </c>
    </row>
    <row r="277" spans="1:4" x14ac:dyDescent="0.25">
      <c r="A277" s="14">
        <v>259.10000000000002</v>
      </c>
      <c r="B277">
        <v>0</v>
      </c>
    </row>
    <row r="278" spans="1:4" x14ac:dyDescent="0.25">
      <c r="A278" s="14">
        <v>253.9</v>
      </c>
      <c r="B278" s="24">
        <v>0.129194</v>
      </c>
    </row>
    <row r="279" spans="1:4" x14ac:dyDescent="0.25">
      <c r="A279" s="14">
        <v>255.3</v>
      </c>
      <c r="B279">
        <v>3.3000000000000003E-5</v>
      </c>
    </row>
    <row r="280" spans="1:4" x14ac:dyDescent="0.25">
      <c r="A280" s="14">
        <v>256.2</v>
      </c>
      <c r="B280">
        <v>3.1999999999999999E-5</v>
      </c>
    </row>
    <row r="281" spans="1:4" x14ac:dyDescent="0.25">
      <c r="A281" s="14">
        <v>256.8</v>
      </c>
      <c r="B281" s="24">
        <v>0</v>
      </c>
    </row>
    <row r="282" spans="1:4" x14ac:dyDescent="0.25">
      <c r="A282" s="14">
        <v>257.39999999999998</v>
      </c>
      <c r="B282">
        <v>0</v>
      </c>
    </row>
    <row r="283" spans="1:4" x14ac:dyDescent="0.25">
      <c r="A283" s="14">
        <v>258.39999999999998</v>
      </c>
      <c r="B283">
        <v>3.7599999999999998E-4</v>
      </c>
    </row>
    <row r="284" spans="1:4" x14ac:dyDescent="0.25">
      <c r="A284" s="14">
        <v>259.7</v>
      </c>
      <c r="B284">
        <v>2.1120000000000002E-3</v>
      </c>
    </row>
  </sheetData>
  <conditionalFormatting sqref="L5:L11">
    <cfRule type="cellIs" dxfId="12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opLeftCell="E1" workbookViewId="0">
      <pane ySplit="5" topLeftCell="A6" activePane="bottomLeft" state="frozen"/>
      <selection activeCell="H30" sqref="H30"/>
      <selection pane="bottomLeft" activeCell="X70" sqref="X70"/>
    </sheetView>
  </sheetViews>
  <sheetFormatPr defaultRowHeight="15" x14ac:dyDescent="0.25"/>
  <cols>
    <col min="1" max="1" width="31.5703125" customWidth="1"/>
    <col min="2" max="2" width="3.140625" hidden="1" customWidth="1"/>
    <col min="3" max="3" width="7" hidden="1" customWidth="1"/>
    <col min="4" max="4" width="8.7109375" hidden="1" customWidth="1"/>
    <col min="5" max="5" width="6.42578125" bestFit="1" customWidth="1"/>
    <col min="6" max="7" width="6.140625" bestFit="1" customWidth="1"/>
    <col min="8" max="8" width="33.42578125" bestFit="1" customWidth="1"/>
    <col min="9" max="9" width="7.85546875" bestFit="1" customWidth="1"/>
    <col min="10" max="15" width="7.140625" bestFit="1" customWidth="1"/>
    <col min="16" max="16" width="4.42578125" customWidth="1"/>
    <col min="17" max="17" width="29.28515625" customWidth="1"/>
    <col min="18" max="18" width="9" style="2" bestFit="1" customWidth="1"/>
    <col min="19" max="19" width="9" style="25" bestFit="1" customWidth="1"/>
    <col min="20" max="20" width="8.85546875" style="2" bestFit="1" customWidth="1"/>
  </cols>
  <sheetData>
    <row r="1" spans="1:20" x14ac:dyDescent="0.25">
      <c r="M1" t="s">
        <v>199</v>
      </c>
      <c r="N1" t="s">
        <v>199</v>
      </c>
      <c r="R1" s="2" t="s">
        <v>120</v>
      </c>
      <c r="S1" s="25" t="s">
        <v>200</v>
      </c>
      <c r="T1" s="2" t="s">
        <v>201</v>
      </c>
    </row>
    <row r="2" spans="1:20" x14ac:dyDescent="0.25">
      <c r="A2" t="s">
        <v>202</v>
      </c>
      <c r="C2" t="s">
        <v>104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J2" t="s">
        <v>208</v>
      </c>
      <c r="K2" t="s">
        <v>209</v>
      </c>
      <c r="L2" t="s">
        <v>210</v>
      </c>
      <c r="M2" t="s">
        <v>211</v>
      </c>
      <c r="N2" t="s">
        <v>212</v>
      </c>
      <c r="O2" t="s">
        <v>213</v>
      </c>
      <c r="P2" t="s">
        <v>214</v>
      </c>
      <c r="Q2" t="s">
        <v>202</v>
      </c>
      <c r="R2" s="2" t="s">
        <v>83</v>
      </c>
      <c r="T2" s="2" t="s">
        <v>215</v>
      </c>
    </row>
    <row r="3" spans="1:20" x14ac:dyDescent="0.25">
      <c r="A3" t="s">
        <v>1</v>
      </c>
      <c r="C3">
        <v>1.464</v>
      </c>
      <c r="D3" t="s">
        <v>216</v>
      </c>
      <c r="E3">
        <v>50</v>
      </c>
      <c r="F3">
        <v>52</v>
      </c>
      <c r="G3">
        <v>49</v>
      </c>
      <c r="H3" t="s">
        <v>217</v>
      </c>
      <c r="I3" t="s">
        <v>218</v>
      </c>
      <c r="J3">
        <v>2</v>
      </c>
      <c r="K3">
        <v>5</v>
      </c>
      <c r="L3">
        <v>10</v>
      </c>
      <c r="M3">
        <v>20</v>
      </c>
      <c r="N3">
        <v>50</v>
      </c>
      <c r="O3">
        <v>100</v>
      </c>
      <c r="P3" t="s">
        <v>80</v>
      </c>
      <c r="Q3" t="s">
        <v>1</v>
      </c>
      <c r="R3" s="2">
        <v>1.46</v>
      </c>
      <c r="S3" s="25" t="s">
        <v>263</v>
      </c>
      <c r="T3" s="2">
        <v>4</v>
      </c>
    </row>
    <row r="4" spans="1:20" x14ac:dyDescent="0.25">
      <c r="A4" t="s">
        <v>219</v>
      </c>
      <c r="C4">
        <v>1.57</v>
      </c>
      <c r="D4" t="s">
        <v>216</v>
      </c>
      <c r="E4">
        <v>62</v>
      </c>
      <c r="F4">
        <v>64</v>
      </c>
      <c r="G4">
        <v>61</v>
      </c>
      <c r="H4" t="s">
        <v>217</v>
      </c>
      <c r="I4" t="s">
        <v>218</v>
      </c>
      <c r="J4">
        <v>2</v>
      </c>
      <c r="K4">
        <v>2</v>
      </c>
      <c r="L4">
        <v>10</v>
      </c>
      <c r="M4">
        <v>20</v>
      </c>
      <c r="N4">
        <v>50</v>
      </c>
      <c r="O4">
        <v>100</v>
      </c>
      <c r="P4" t="s">
        <v>80</v>
      </c>
      <c r="Q4" t="s">
        <v>2</v>
      </c>
      <c r="R4" s="2">
        <v>1.55</v>
      </c>
      <c r="S4" s="25" t="s">
        <v>263</v>
      </c>
      <c r="T4" s="2">
        <v>4</v>
      </c>
    </row>
    <row r="5" spans="1:20" s="9" customFormat="1" x14ac:dyDescent="0.25">
      <c r="A5" t="s">
        <v>3</v>
      </c>
      <c r="B5"/>
      <c r="C5">
        <v>1.8320000000000001</v>
      </c>
      <c r="D5" t="s">
        <v>220</v>
      </c>
      <c r="E5">
        <v>94</v>
      </c>
      <c r="F5">
        <v>96</v>
      </c>
      <c r="G5">
        <v>93</v>
      </c>
      <c r="H5" t="s">
        <v>217</v>
      </c>
      <c r="I5" t="s">
        <v>218</v>
      </c>
      <c r="J5">
        <v>2</v>
      </c>
      <c r="K5">
        <v>2</v>
      </c>
      <c r="L5">
        <v>10</v>
      </c>
      <c r="M5">
        <v>20</v>
      </c>
      <c r="N5">
        <v>50</v>
      </c>
      <c r="O5">
        <v>100</v>
      </c>
      <c r="P5" t="s">
        <v>80</v>
      </c>
      <c r="Q5" t="s">
        <v>3</v>
      </c>
      <c r="R5" s="10">
        <v>1.83</v>
      </c>
      <c r="S5" s="10" t="s">
        <v>263</v>
      </c>
      <c r="T5" s="10">
        <v>4</v>
      </c>
    </row>
    <row r="6" spans="1:20" x14ac:dyDescent="0.25">
      <c r="A6" s="9" t="s">
        <v>4</v>
      </c>
      <c r="B6" s="9"/>
      <c r="C6" s="9">
        <v>1.9590000000000001</v>
      </c>
      <c r="D6" s="9" t="s">
        <v>216</v>
      </c>
      <c r="E6" s="9">
        <v>64</v>
      </c>
      <c r="F6" s="9">
        <v>66</v>
      </c>
      <c r="G6" s="9">
        <v>49</v>
      </c>
      <c r="H6" s="9" t="s">
        <v>217</v>
      </c>
      <c r="I6" s="9" t="s">
        <v>218</v>
      </c>
      <c r="J6" s="9">
        <v>2</v>
      </c>
      <c r="K6" s="9">
        <v>2</v>
      </c>
      <c r="L6" s="9">
        <v>10</v>
      </c>
      <c r="M6" s="9">
        <v>20</v>
      </c>
      <c r="N6" s="9">
        <v>50</v>
      </c>
      <c r="O6" s="9">
        <v>100</v>
      </c>
      <c r="P6" t="s">
        <v>80</v>
      </c>
      <c r="Q6" t="s">
        <v>4</v>
      </c>
      <c r="R6" s="2">
        <v>1.94</v>
      </c>
      <c r="S6" s="25" t="s">
        <v>263</v>
      </c>
      <c r="T6" s="2">
        <v>4</v>
      </c>
    </row>
    <row r="7" spans="1:20" x14ac:dyDescent="0.25">
      <c r="A7" t="s">
        <v>5</v>
      </c>
      <c r="C7">
        <v>2.1960000000000002</v>
      </c>
      <c r="D7" t="s">
        <v>216</v>
      </c>
      <c r="E7">
        <v>101</v>
      </c>
      <c r="F7">
        <v>103</v>
      </c>
      <c r="G7">
        <v>105</v>
      </c>
      <c r="H7" t="s">
        <v>217</v>
      </c>
      <c r="I7" t="s">
        <v>218</v>
      </c>
      <c r="J7">
        <v>2</v>
      </c>
      <c r="K7">
        <v>2</v>
      </c>
      <c r="L7">
        <v>10</v>
      </c>
      <c r="M7">
        <v>20</v>
      </c>
      <c r="N7">
        <v>50</v>
      </c>
      <c r="O7">
        <v>100</v>
      </c>
      <c r="P7" t="s">
        <v>80</v>
      </c>
      <c r="Q7" t="s">
        <v>5</v>
      </c>
      <c r="R7" s="2">
        <v>2.19</v>
      </c>
      <c r="S7" s="25" t="s">
        <v>263</v>
      </c>
      <c r="T7" s="2">
        <v>4</v>
      </c>
    </row>
    <row r="8" spans="1:20" x14ac:dyDescent="0.25">
      <c r="A8" t="s">
        <v>6</v>
      </c>
      <c r="C8">
        <v>2.5459999999999998</v>
      </c>
      <c r="D8" t="s">
        <v>221</v>
      </c>
      <c r="E8">
        <v>59</v>
      </c>
      <c r="F8">
        <v>74</v>
      </c>
      <c r="G8">
        <v>45</v>
      </c>
      <c r="H8" t="s">
        <v>217</v>
      </c>
      <c r="I8" t="s">
        <v>218</v>
      </c>
      <c r="J8">
        <v>2</v>
      </c>
      <c r="K8">
        <v>2</v>
      </c>
      <c r="L8">
        <v>10</v>
      </c>
      <c r="M8">
        <v>20</v>
      </c>
      <c r="N8">
        <v>50</v>
      </c>
      <c r="O8">
        <v>100</v>
      </c>
      <c r="P8" t="s">
        <v>80</v>
      </c>
      <c r="Q8" t="s">
        <v>6</v>
      </c>
      <c r="R8" s="2">
        <v>2.5</v>
      </c>
      <c r="S8" s="25" t="s">
        <v>263</v>
      </c>
      <c r="T8" s="2">
        <v>4</v>
      </c>
    </row>
    <row r="9" spans="1:20" x14ac:dyDescent="0.25">
      <c r="A9" t="s">
        <v>7</v>
      </c>
      <c r="C9">
        <v>2.7639999999999998</v>
      </c>
      <c r="D9" t="s">
        <v>222</v>
      </c>
      <c r="E9">
        <v>61</v>
      </c>
      <c r="F9">
        <v>96</v>
      </c>
      <c r="G9">
        <v>98</v>
      </c>
      <c r="H9" t="s">
        <v>217</v>
      </c>
      <c r="I9" t="s">
        <v>218</v>
      </c>
      <c r="J9">
        <v>2</v>
      </c>
      <c r="K9">
        <v>2</v>
      </c>
      <c r="L9">
        <v>10</v>
      </c>
      <c r="M9">
        <v>20</v>
      </c>
      <c r="N9">
        <v>50</v>
      </c>
      <c r="O9">
        <v>100</v>
      </c>
      <c r="P9" t="s">
        <v>80</v>
      </c>
      <c r="Q9" t="s">
        <v>7</v>
      </c>
      <c r="R9" s="2">
        <v>2.73</v>
      </c>
      <c r="S9" s="25" t="s">
        <v>263</v>
      </c>
      <c r="T9" s="2">
        <v>4</v>
      </c>
    </row>
    <row r="10" spans="1:20" x14ac:dyDescent="0.25">
      <c r="A10" t="s">
        <v>8</v>
      </c>
      <c r="C10">
        <v>2.831</v>
      </c>
      <c r="D10" t="s">
        <v>223</v>
      </c>
      <c r="E10">
        <v>43</v>
      </c>
      <c r="F10">
        <v>58</v>
      </c>
      <c r="G10">
        <v>42</v>
      </c>
      <c r="H10" t="s">
        <v>217</v>
      </c>
      <c r="I10" t="s">
        <v>218</v>
      </c>
      <c r="J10">
        <v>3.6</v>
      </c>
      <c r="K10">
        <v>9</v>
      </c>
      <c r="L10">
        <v>18</v>
      </c>
      <c r="M10">
        <v>36</v>
      </c>
      <c r="N10">
        <v>90</v>
      </c>
      <c r="O10">
        <v>180</v>
      </c>
      <c r="P10" t="s">
        <v>80</v>
      </c>
      <c r="Q10" t="s">
        <v>8</v>
      </c>
      <c r="R10" s="2">
        <v>2.83</v>
      </c>
      <c r="S10" s="25" t="s">
        <v>263</v>
      </c>
      <c r="T10" s="2">
        <v>4</v>
      </c>
    </row>
    <row r="11" spans="1:20" x14ac:dyDescent="0.25">
      <c r="A11" t="s">
        <v>9</v>
      </c>
      <c r="C11">
        <v>2.9159999999999999</v>
      </c>
      <c r="D11" t="s">
        <v>216</v>
      </c>
      <c r="E11">
        <v>142</v>
      </c>
      <c r="F11">
        <v>127</v>
      </c>
      <c r="G11">
        <v>141</v>
      </c>
      <c r="H11" t="s">
        <v>217</v>
      </c>
      <c r="I11" t="s">
        <v>218</v>
      </c>
      <c r="J11">
        <v>2</v>
      </c>
      <c r="K11">
        <v>2</v>
      </c>
      <c r="L11">
        <v>10</v>
      </c>
      <c r="M11">
        <v>20</v>
      </c>
      <c r="N11">
        <v>50</v>
      </c>
      <c r="O11">
        <v>100</v>
      </c>
      <c r="P11" t="s">
        <v>80</v>
      </c>
      <c r="Q11" t="s">
        <v>9</v>
      </c>
      <c r="R11" s="2">
        <v>2.88</v>
      </c>
      <c r="S11" s="25" t="s">
        <v>263</v>
      </c>
      <c r="T11" s="2">
        <v>4</v>
      </c>
    </row>
    <row r="12" spans="1:20" x14ac:dyDescent="0.25">
      <c r="A12" t="s">
        <v>10</v>
      </c>
      <c r="C12">
        <v>2.9790000000000001</v>
      </c>
      <c r="D12" t="s">
        <v>216</v>
      </c>
      <c r="E12">
        <v>76</v>
      </c>
      <c r="F12">
        <v>78</v>
      </c>
      <c r="H12" t="s">
        <v>217</v>
      </c>
      <c r="I12" t="s">
        <v>218</v>
      </c>
      <c r="J12">
        <v>2</v>
      </c>
      <c r="K12">
        <v>2</v>
      </c>
      <c r="L12">
        <v>10</v>
      </c>
      <c r="M12">
        <v>20</v>
      </c>
      <c r="N12">
        <v>50</v>
      </c>
      <c r="O12">
        <v>100</v>
      </c>
      <c r="P12" t="s">
        <v>80</v>
      </c>
      <c r="Q12" t="s">
        <v>10</v>
      </c>
      <c r="R12" s="2">
        <v>2.95</v>
      </c>
      <c r="S12" s="25" t="s">
        <v>263</v>
      </c>
      <c r="T12" s="2">
        <v>4</v>
      </c>
    </row>
    <row r="13" spans="1:20" x14ac:dyDescent="0.25">
      <c r="A13" t="s">
        <v>11</v>
      </c>
      <c r="C13">
        <v>3.2490000000000001</v>
      </c>
      <c r="D13" t="s">
        <v>224</v>
      </c>
      <c r="E13">
        <v>41</v>
      </c>
      <c r="F13">
        <v>39</v>
      </c>
      <c r="G13">
        <v>76</v>
      </c>
      <c r="H13" t="s">
        <v>217</v>
      </c>
      <c r="I13" t="s">
        <v>218</v>
      </c>
      <c r="J13">
        <v>2</v>
      </c>
      <c r="K13">
        <v>2</v>
      </c>
      <c r="L13">
        <v>10</v>
      </c>
      <c r="M13">
        <v>20</v>
      </c>
      <c r="N13">
        <v>50</v>
      </c>
      <c r="O13">
        <v>100</v>
      </c>
      <c r="P13" t="s">
        <v>80</v>
      </c>
      <c r="Q13" t="s">
        <v>11</v>
      </c>
      <c r="R13" s="2">
        <v>3.19</v>
      </c>
      <c r="S13" s="25" t="s">
        <v>263</v>
      </c>
      <c r="T13" s="2">
        <v>4</v>
      </c>
    </row>
    <row r="14" spans="1:20" x14ac:dyDescent="0.25">
      <c r="A14" t="s">
        <v>12</v>
      </c>
      <c r="C14">
        <v>3.3969999999999998</v>
      </c>
      <c r="D14" t="s">
        <v>224</v>
      </c>
      <c r="E14">
        <v>49</v>
      </c>
      <c r="F14">
        <v>84</v>
      </c>
      <c r="G14">
        <v>86</v>
      </c>
      <c r="H14" t="s">
        <v>217</v>
      </c>
      <c r="I14" t="s">
        <v>218</v>
      </c>
      <c r="J14">
        <v>2</v>
      </c>
      <c r="K14">
        <v>2</v>
      </c>
      <c r="L14">
        <v>10</v>
      </c>
      <c r="M14">
        <v>20</v>
      </c>
      <c r="N14">
        <v>50</v>
      </c>
      <c r="O14">
        <v>100</v>
      </c>
      <c r="P14" t="s">
        <v>80</v>
      </c>
      <c r="Q14" t="s">
        <v>250</v>
      </c>
      <c r="R14" s="2">
        <v>3.36</v>
      </c>
      <c r="S14" s="25" t="s">
        <v>263</v>
      </c>
      <c r="T14" s="2">
        <v>4</v>
      </c>
    </row>
    <row r="15" spans="1:20" x14ac:dyDescent="0.25">
      <c r="A15" t="s">
        <v>13</v>
      </c>
      <c r="C15">
        <v>3.6779999999999999</v>
      </c>
      <c r="D15" t="s">
        <v>224</v>
      </c>
      <c r="E15">
        <v>61</v>
      </c>
      <c r="F15">
        <v>96</v>
      </c>
      <c r="G15">
        <v>98</v>
      </c>
      <c r="H15" t="s">
        <v>217</v>
      </c>
      <c r="I15" t="s">
        <v>218</v>
      </c>
      <c r="J15">
        <v>2</v>
      </c>
      <c r="K15">
        <v>2</v>
      </c>
      <c r="L15">
        <v>10</v>
      </c>
      <c r="M15">
        <v>20</v>
      </c>
      <c r="N15">
        <v>50</v>
      </c>
      <c r="O15">
        <v>100</v>
      </c>
      <c r="P15" t="s">
        <v>80</v>
      </c>
      <c r="Q15" t="s">
        <v>13</v>
      </c>
      <c r="R15" s="2">
        <v>3.68</v>
      </c>
      <c r="S15" s="25" t="s">
        <v>263</v>
      </c>
      <c r="T15" s="2">
        <v>4</v>
      </c>
    </row>
    <row r="16" spans="1:20" x14ac:dyDescent="0.25">
      <c r="A16" t="s">
        <v>225</v>
      </c>
      <c r="C16">
        <v>3.702</v>
      </c>
      <c r="D16" t="s">
        <v>224</v>
      </c>
      <c r="E16">
        <v>73</v>
      </c>
      <c r="F16">
        <v>41</v>
      </c>
      <c r="G16">
        <v>57</v>
      </c>
      <c r="H16" t="s">
        <v>217</v>
      </c>
      <c r="I16" t="s">
        <v>218</v>
      </c>
      <c r="J16">
        <v>2</v>
      </c>
      <c r="K16">
        <v>2</v>
      </c>
      <c r="L16">
        <v>10</v>
      </c>
      <c r="M16">
        <v>20</v>
      </c>
      <c r="N16">
        <v>50</v>
      </c>
      <c r="O16">
        <v>100</v>
      </c>
      <c r="P16" t="s">
        <v>80</v>
      </c>
      <c r="Q16" t="s">
        <v>14</v>
      </c>
      <c r="R16" s="2">
        <v>3.69</v>
      </c>
      <c r="S16" s="25" t="s">
        <v>263</v>
      </c>
      <c r="T16" s="2">
        <v>4</v>
      </c>
    </row>
    <row r="17" spans="1:27" x14ac:dyDescent="0.25">
      <c r="A17" t="s">
        <v>15</v>
      </c>
      <c r="C17">
        <v>4.1920000000000002</v>
      </c>
      <c r="D17" t="s">
        <v>221</v>
      </c>
      <c r="E17">
        <v>63</v>
      </c>
      <c r="F17">
        <v>65</v>
      </c>
      <c r="G17">
        <v>83</v>
      </c>
      <c r="H17" t="s">
        <v>217</v>
      </c>
      <c r="I17" t="s">
        <v>218</v>
      </c>
      <c r="J17">
        <v>2</v>
      </c>
      <c r="K17">
        <v>2</v>
      </c>
      <c r="L17">
        <v>10</v>
      </c>
      <c r="M17">
        <v>20</v>
      </c>
      <c r="N17">
        <v>50</v>
      </c>
      <c r="O17">
        <v>100</v>
      </c>
      <c r="P17" t="s">
        <v>80</v>
      </c>
      <c r="Q17" t="s">
        <v>15</v>
      </c>
      <c r="R17" s="2">
        <v>4.1900000000000004</v>
      </c>
      <c r="S17" s="25" t="s">
        <v>263</v>
      </c>
      <c r="T17" s="2">
        <v>4</v>
      </c>
    </row>
    <row r="18" spans="1:27" x14ac:dyDescent="0.25">
      <c r="A18" t="s">
        <v>17</v>
      </c>
      <c r="C18">
        <v>4.8099999999999996</v>
      </c>
      <c r="D18" t="s">
        <v>226</v>
      </c>
      <c r="E18">
        <v>61</v>
      </c>
      <c r="F18">
        <v>96</v>
      </c>
      <c r="G18">
        <v>98</v>
      </c>
      <c r="H18" t="s">
        <v>217</v>
      </c>
      <c r="I18" t="s">
        <v>218</v>
      </c>
      <c r="J18">
        <v>2</v>
      </c>
      <c r="K18">
        <v>2</v>
      </c>
      <c r="L18">
        <v>10</v>
      </c>
      <c r="M18">
        <v>20</v>
      </c>
      <c r="N18">
        <v>50</v>
      </c>
      <c r="O18">
        <v>100</v>
      </c>
      <c r="P18" t="s">
        <v>80</v>
      </c>
      <c r="Q18" t="s">
        <v>16</v>
      </c>
      <c r="R18" s="2">
        <v>4.82</v>
      </c>
      <c r="S18" s="25" t="s">
        <v>263</v>
      </c>
      <c r="T18" s="2">
        <v>4</v>
      </c>
    </row>
    <row r="19" spans="1:27" x14ac:dyDescent="0.25">
      <c r="A19" t="s">
        <v>16</v>
      </c>
      <c r="C19">
        <v>4.8330000000000002</v>
      </c>
      <c r="D19" t="s">
        <v>226</v>
      </c>
      <c r="E19">
        <v>77</v>
      </c>
      <c r="F19">
        <v>41</v>
      </c>
      <c r="G19">
        <v>79</v>
      </c>
      <c r="H19" t="s">
        <v>217</v>
      </c>
      <c r="I19" t="s">
        <v>218</v>
      </c>
      <c r="J19">
        <v>2</v>
      </c>
      <c r="K19">
        <v>2</v>
      </c>
      <c r="L19">
        <v>10</v>
      </c>
      <c r="M19">
        <v>20</v>
      </c>
      <c r="N19">
        <v>50</v>
      </c>
      <c r="O19">
        <v>100</v>
      </c>
      <c r="P19" t="s">
        <v>80</v>
      </c>
      <c r="Q19" t="s">
        <v>17</v>
      </c>
      <c r="R19" s="2">
        <v>4.82</v>
      </c>
      <c r="S19" s="25" t="s">
        <v>263</v>
      </c>
      <c r="T19" s="2">
        <v>4</v>
      </c>
    </row>
    <row r="20" spans="1:27" x14ac:dyDescent="0.25">
      <c r="A20" t="s">
        <v>18</v>
      </c>
      <c r="C20">
        <v>4.8659999999999997</v>
      </c>
      <c r="D20" t="s">
        <v>226</v>
      </c>
      <c r="E20">
        <v>43</v>
      </c>
      <c r="F20">
        <v>72</v>
      </c>
      <c r="G20">
        <v>57</v>
      </c>
      <c r="H20" t="s">
        <v>217</v>
      </c>
      <c r="I20" t="s">
        <v>218</v>
      </c>
      <c r="J20">
        <v>3.6</v>
      </c>
      <c r="K20">
        <v>9</v>
      </c>
      <c r="L20">
        <v>18</v>
      </c>
      <c r="M20">
        <v>36</v>
      </c>
      <c r="N20">
        <v>90</v>
      </c>
      <c r="O20">
        <v>180</v>
      </c>
      <c r="P20" t="s">
        <v>80</v>
      </c>
      <c r="Q20" t="s">
        <v>18</v>
      </c>
      <c r="R20" s="2">
        <v>4.84</v>
      </c>
      <c r="S20" s="25" t="s">
        <v>263</v>
      </c>
      <c r="T20" s="2">
        <v>4</v>
      </c>
    </row>
    <row r="21" spans="1:27" x14ac:dyDescent="0.25">
      <c r="A21" t="s">
        <v>19</v>
      </c>
      <c r="C21">
        <v>4.97</v>
      </c>
      <c r="D21" t="s">
        <v>226</v>
      </c>
      <c r="E21">
        <v>55</v>
      </c>
      <c r="F21">
        <v>85</v>
      </c>
      <c r="G21">
        <v>42</v>
      </c>
      <c r="H21" t="s">
        <v>217</v>
      </c>
      <c r="I21" t="s">
        <v>218</v>
      </c>
      <c r="J21">
        <v>2</v>
      </c>
      <c r="K21">
        <v>2</v>
      </c>
      <c r="L21">
        <v>10</v>
      </c>
      <c r="M21">
        <v>20</v>
      </c>
      <c r="N21">
        <v>50</v>
      </c>
      <c r="O21">
        <v>100</v>
      </c>
      <c r="P21" t="s">
        <v>80</v>
      </c>
      <c r="Q21" t="s">
        <v>19</v>
      </c>
      <c r="R21" s="2">
        <v>4.9400000000000004</v>
      </c>
      <c r="S21" s="25" t="s">
        <v>263</v>
      </c>
      <c r="T21" s="2">
        <v>4</v>
      </c>
    </row>
    <row r="22" spans="1:27" x14ac:dyDescent="0.25">
      <c r="A22" t="s">
        <v>20</v>
      </c>
      <c r="C22">
        <v>5.0819999999999999</v>
      </c>
      <c r="D22" t="s">
        <v>226</v>
      </c>
      <c r="E22">
        <v>49</v>
      </c>
      <c r="F22">
        <v>130</v>
      </c>
      <c r="G22">
        <v>128</v>
      </c>
      <c r="H22" t="s">
        <v>217</v>
      </c>
      <c r="I22" t="s">
        <v>218</v>
      </c>
      <c r="J22">
        <v>2</v>
      </c>
      <c r="K22">
        <v>2</v>
      </c>
      <c r="L22">
        <v>10</v>
      </c>
      <c r="M22">
        <v>20</v>
      </c>
      <c r="N22">
        <v>50</v>
      </c>
      <c r="O22">
        <v>100</v>
      </c>
      <c r="P22" t="s">
        <v>80</v>
      </c>
      <c r="Q22" t="s">
        <v>21</v>
      </c>
      <c r="R22" s="2">
        <v>5.0599999999999996</v>
      </c>
      <c r="S22" s="25" t="s">
        <v>263</v>
      </c>
      <c r="T22" s="2">
        <v>4</v>
      </c>
    </row>
    <row r="23" spans="1:27" x14ac:dyDescent="0.25">
      <c r="A23" t="s">
        <v>227</v>
      </c>
      <c r="C23">
        <v>5.0860000000000003</v>
      </c>
      <c r="D23" t="s">
        <v>226</v>
      </c>
      <c r="E23">
        <v>67</v>
      </c>
      <c r="F23">
        <v>52</v>
      </c>
      <c r="G23">
        <v>40</v>
      </c>
      <c r="H23" t="s">
        <v>217</v>
      </c>
      <c r="I23" t="s">
        <v>218</v>
      </c>
      <c r="J23">
        <v>2</v>
      </c>
      <c r="K23">
        <v>2</v>
      </c>
      <c r="L23">
        <v>10</v>
      </c>
      <c r="M23">
        <v>20</v>
      </c>
      <c r="N23">
        <v>50</v>
      </c>
      <c r="O23">
        <v>100</v>
      </c>
      <c r="P23" t="s">
        <v>80</v>
      </c>
      <c r="Q23" t="s">
        <v>20</v>
      </c>
      <c r="R23" s="2">
        <v>5.07</v>
      </c>
      <c r="S23" s="25" t="s">
        <v>263</v>
      </c>
      <c r="T23" s="2">
        <v>4</v>
      </c>
    </row>
    <row r="24" spans="1:27" x14ac:dyDescent="0.25">
      <c r="A24" t="s">
        <v>22</v>
      </c>
      <c r="C24">
        <v>5.09</v>
      </c>
      <c r="D24" t="s">
        <v>226</v>
      </c>
      <c r="E24">
        <v>42</v>
      </c>
      <c r="F24">
        <v>72</v>
      </c>
      <c r="G24">
        <v>71</v>
      </c>
      <c r="H24" t="s">
        <v>217</v>
      </c>
      <c r="I24" t="s">
        <v>218</v>
      </c>
      <c r="J24">
        <v>2</v>
      </c>
      <c r="K24">
        <v>2</v>
      </c>
      <c r="L24">
        <v>10</v>
      </c>
      <c r="M24">
        <v>20</v>
      </c>
      <c r="N24">
        <v>50</v>
      </c>
      <c r="O24">
        <v>100</v>
      </c>
      <c r="P24" t="s">
        <v>80</v>
      </c>
      <c r="Q24" t="s">
        <v>22</v>
      </c>
      <c r="R24" s="2">
        <v>5.08</v>
      </c>
      <c r="S24" s="25" t="s">
        <v>263</v>
      </c>
      <c r="T24" s="2">
        <v>4</v>
      </c>
    </row>
    <row r="25" spans="1:27" x14ac:dyDescent="0.25">
      <c r="A25" t="s">
        <v>23</v>
      </c>
      <c r="C25">
        <v>5.1980000000000004</v>
      </c>
      <c r="D25" t="s">
        <v>226</v>
      </c>
      <c r="E25">
        <v>83</v>
      </c>
      <c r="F25">
        <v>85</v>
      </c>
      <c r="G25">
        <v>47</v>
      </c>
      <c r="H25" t="s">
        <v>217</v>
      </c>
      <c r="I25" t="s">
        <v>218</v>
      </c>
      <c r="J25">
        <v>2</v>
      </c>
      <c r="K25">
        <v>2</v>
      </c>
      <c r="L25">
        <v>10</v>
      </c>
      <c r="M25">
        <v>20</v>
      </c>
      <c r="N25">
        <v>50</v>
      </c>
      <c r="O25">
        <v>100</v>
      </c>
      <c r="P25" t="s">
        <v>80</v>
      </c>
      <c r="Q25" t="s">
        <v>23</v>
      </c>
      <c r="R25" s="2">
        <v>5.2</v>
      </c>
      <c r="S25" s="25" t="s">
        <v>263</v>
      </c>
      <c r="T25" s="2">
        <v>4</v>
      </c>
    </row>
    <row r="26" spans="1:27" x14ac:dyDescent="0.25">
      <c r="A26" t="s">
        <v>24</v>
      </c>
      <c r="C26">
        <v>5.3550000000000004</v>
      </c>
      <c r="D26" t="s">
        <v>216</v>
      </c>
      <c r="E26">
        <v>97</v>
      </c>
      <c r="F26">
        <v>99</v>
      </c>
      <c r="G26">
        <v>61</v>
      </c>
      <c r="H26" t="s">
        <v>228</v>
      </c>
      <c r="I26" t="s">
        <v>218</v>
      </c>
      <c r="J26">
        <v>2</v>
      </c>
      <c r="K26">
        <v>2</v>
      </c>
      <c r="L26">
        <v>10</v>
      </c>
      <c r="M26">
        <v>20</v>
      </c>
      <c r="N26">
        <v>50</v>
      </c>
      <c r="O26">
        <v>100</v>
      </c>
      <c r="P26" t="s">
        <v>80</v>
      </c>
      <c r="Q26" t="s">
        <v>24</v>
      </c>
      <c r="R26" s="2">
        <v>5.34</v>
      </c>
      <c r="S26" s="25" t="s">
        <v>263</v>
      </c>
      <c r="T26" s="2">
        <v>4</v>
      </c>
    </row>
    <row r="27" spans="1:27" x14ac:dyDescent="0.25">
      <c r="A27" t="s">
        <v>130</v>
      </c>
      <c r="C27">
        <v>5.3659999999999997</v>
      </c>
      <c r="D27" t="s">
        <v>226</v>
      </c>
      <c r="E27">
        <v>113</v>
      </c>
      <c r="F27">
        <v>111</v>
      </c>
      <c r="H27" t="s">
        <v>217</v>
      </c>
      <c r="I27" t="s">
        <v>229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 t="s">
        <v>80</v>
      </c>
      <c r="Q27" t="s">
        <v>130</v>
      </c>
      <c r="R27" s="2">
        <v>5.36</v>
      </c>
      <c r="S27" s="25" t="s">
        <v>229</v>
      </c>
      <c r="T27" s="2">
        <v>1</v>
      </c>
    </row>
    <row r="28" spans="1:27" x14ac:dyDescent="0.25">
      <c r="A28" t="s">
        <v>131</v>
      </c>
      <c r="C28">
        <v>5.431</v>
      </c>
      <c r="D28" t="s">
        <v>226</v>
      </c>
      <c r="E28">
        <v>168</v>
      </c>
      <c r="F28">
        <v>99</v>
      </c>
      <c r="H28" t="s">
        <v>230</v>
      </c>
      <c r="I28" t="s">
        <v>229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 t="s">
        <v>80</v>
      </c>
      <c r="Q28" t="s">
        <v>131</v>
      </c>
      <c r="R28" s="2">
        <v>5.43</v>
      </c>
      <c r="S28" s="25" t="s">
        <v>229</v>
      </c>
      <c r="T28" s="2">
        <v>1</v>
      </c>
      <c r="AA28" s="26"/>
    </row>
    <row r="29" spans="1:27" s="29" customFormat="1" x14ac:dyDescent="0.25">
      <c r="A29" t="s">
        <v>26</v>
      </c>
      <c r="B29"/>
      <c r="C29">
        <v>5.4889999999999999</v>
      </c>
      <c r="D29" t="s">
        <v>231</v>
      </c>
      <c r="E29">
        <v>56</v>
      </c>
      <c r="F29">
        <v>41</v>
      </c>
      <c r="G29">
        <v>43</v>
      </c>
      <c r="H29" t="s">
        <v>232</v>
      </c>
      <c r="I29" t="s">
        <v>218</v>
      </c>
      <c r="J29">
        <v>2</v>
      </c>
      <c r="K29">
        <v>2</v>
      </c>
      <c r="L29">
        <v>10</v>
      </c>
      <c r="M29">
        <v>20</v>
      </c>
      <c r="N29">
        <v>50</v>
      </c>
      <c r="O29">
        <v>100</v>
      </c>
      <c r="P29" t="s">
        <v>80</v>
      </c>
      <c r="Q29" t="s">
        <v>26</v>
      </c>
      <c r="R29" s="27">
        <v>5.48</v>
      </c>
      <c r="S29" s="28" t="s">
        <v>263</v>
      </c>
      <c r="T29" s="27">
        <v>4</v>
      </c>
    </row>
    <row r="30" spans="1:27" x14ac:dyDescent="0.25">
      <c r="A30" s="29" t="s">
        <v>233</v>
      </c>
      <c r="B30" s="29"/>
      <c r="C30" s="29">
        <v>5.4930000000000003</v>
      </c>
      <c r="D30" s="29" t="s">
        <v>231</v>
      </c>
      <c r="E30" s="29">
        <v>119</v>
      </c>
      <c r="F30" s="29">
        <v>121</v>
      </c>
      <c r="G30" s="29"/>
      <c r="H30" s="29" t="s">
        <v>217</v>
      </c>
      <c r="I30" s="29" t="s">
        <v>218</v>
      </c>
      <c r="J30" s="29">
        <v>2</v>
      </c>
      <c r="K30" s="29">
        <v>2</v>
      </c>
      <c r="L30" s="29">
        <v>10</v>
      </c>
      <c r="M30" s="29">
        <v>20</v>
      </c>
      <c r="N30" s="29">
        <v>50</v>
      </c>
      <c r="O30" s="29">
        <v>100</v>
      </c>
      <c r="P30" t="s">
        <v>80</v>
      </c>
      <c r="Q30" t="s">
        <v>25</v>
      </c>
      <c r="R30" s="2">
        <v>5.49</v>
      </c>
      <c r="S30" s="25" t="s">
        <v>263</v>
      </c>
      <c r="T30" s="2">
        <v>4</v>
      </c>
    </row>
    <row r="31" spans="1:27" x14ac:dyDescent="0.25">
      <c r="A31" t="s">
        <v>27</v>
      </c>
      <c r="C31">
        <v>5.53</v>
      </c>
      <c r="D31" t="s">
        <v>231</v>
      </c>
      <c r="E31">
        <v>75</v>
      </c>
      <c r="F31">
        <v>77</v>
      </c>
      <c r="G31">
        <v>110</v>
      </c>
      <c r="H31" t="s">
        <v>232</v>
      </c>
      <c r="I31" t="s">
        <v>218</v>
      </c>
      <c r="J31">
        <v>2</v>
      </c>
      <c r="K31">
        <v>2</v>
      </c>
      <c r="L31">
        <v>10</v>
      </c>
      <c r="M31">
        <v>20</v>
      </c>
      <c r="N31">
        <v>50</v>
      </c>
      <c r="O31">
        <v>100</v>
      </c>
      <c r="P31" t="s">
        <v>80</v>
      </c>
      <c r="Q31" t="s">
        <v>27</v>
      </c>
      <c r="R31" s="2">
        <v>5.51</v>
      </c>
      <c r="S31" s="25" t="s">
        <v>263</v>
      </c>
      <c r="T31" s="2">
        <v>4</v>
      </c>
    </row>
    <row r="32" spans="1:27" x14ac:dyDescent="0.25">
      <c r="A32" t="s">
        <v>28</v>
      </c>
      <c r="C32">
        <v>5.702</v>
      </c>
      <c r="D32" t="s">
        <v>226</v>
      </c>
      <c r="E32">
        <v>78</v>
      </c>
      <c r="F32">
        <v>77</v>
      </c>
      <c r="G32">
        <v>52</v>
      </c>
      <c r="H32" t="s">
        <v>228</v>
      </c>
      <c r="I32" t="s">
        <v>218</v>
      </c>
      <c r="J32">
        <v>2</v>
      </c>
      <c r="K32">
        <v>2</v>
      </c>
      <c r="L32">
        <v>10</v>
      </c>
      <c r="M32">
        <v>20</v>
      </c>
      <c r="N32">
        <v>50</v>
      </c>
      <c r="O32">
        <v>100</v>
      </c>
      <c r="P32" t="s">
        <v>80</v>
      </c>
      <c r="Q32" t="s">
        <v>28</v>
      </c>
      <c r="R32" s="2">
        <v>5.71</v>
      </c>
      <c r="S32" s="25" t="s">
        <v>263</v>
      </c>
      <c r="T32" s="2">
        <v>4</v>
      </c>
    </row>
    <row r="33" spans="1:27" x14ac:dyDescent="0.25">
      <c r="A33" t="s">
        <v>29</v>
      </c>
      <c r="C33">
        <v>5.7880000000000003</v>
      </c>
      <c r="D33" t="s">
        <v>226</v>
      </c>
      <c r="E33">
        <v>62</v>
      </c>
      <c r="F33">
        <v>64</v>
      </c>
      <c r="G33">
        <v>49</v>
      </c>
      <c r="H33" t="s">
        <v>228</v>
      </c>
      <c r="I33" t="s">
        <v>218</v>
      </c>
      <c r="J33">
        <v>2</v>
      </c>
      <c r="K33">
        <v>2</v>
      </c>
      <c r="L33">
        <v>10</v>
      </c>
      <c r="M33">
        <v>20</v>
      </c>
      <c r="N33">
        <v>50</v>
      </c>
      <c r="O33">
        <v>100</v>
      </c>
      <c r="P33" t="s">
        <v>80</v>
      </c>
      <c r="Q33" t="s">
        <v>29</v>
      </c>
      <c r="R33" s="2">
        <v>5.78</v>
      </c>
      <c r="S33" s="25" t="s">
        <v>263</v>
      </c>
      <c r="T33" s="2">
        <v>4</v>
      </c>
    </row>
    <row r="34" spans="1:27" x14ac:dyDescent="0.25">
      <c r="A34" t="s">
        <v>132</v>
      </c>
      <c r="C34">
        <v>6.1669999999999998</v>
      </c>
      <c r="D34" t="s">
        <v>221</v>
      </c>
      <c r="E34">
        <v>114</v>
      </c>
      <c r="F34">
        <v>88</v>
      </c>
      <c r="G34">
        <v>63</v>
      </c>
      <c r="H34" t="s">
        <v>230</v>
      </c>
      <c r="I34" t="s">
        <v>229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 t="s">
        <v>80</v>
      </c>
      <c r="Q34" t="s">
        <v>132</v>
      </c>
      <c r="R34" s="2">
        <v>6.17</v>
      </c>
      <c r="S34" s="25" t="s">
        <v>229</v>
      </c>
      <c r="T34" s="2">
        <v>1</v>
      </c>
    </row>
    <row r="35" spans="1:27" x14ac:dyDescent="0.25">
      <c r="A35" t="s">
        <v>30</v>
      </c>
      <c r="C35">
        <v>6.399</v>
      </c>
      <c r="D35" t="s">
        <v>221</v>
      </c>
      <c r="E35">
        <v>130</v>
      </c>
      <c r="F35">
        <v>132</v>
      </c>
      <c r="G35">
        <v>95</v>
      </c>
      <c r="H35" t="s">
        <v>228</v>
      </c>
      <c r="I35" t="s">
        <v>218</v>
      </c>
      <c r="J35">
        <v>2</v>
      </c>
      <c r="K35">
        <v>2</v>
      </c>
      <c r="L35">
        <v>10</v>
      </c>
      <c r="M35">
        <v>20</v>
      </c>
      <c r="N35">
        <v>50</v>
      </c>
      <c r="O35">
        <v>100</v>
      </c>
      <c r="P35" t="s">
        <v>80</v>
      </c>
      <c r="Q35" t="s">
        <v>30</v>
      </c>
      <c r="R35" s="2">
        <v>6.39</v>
      </c>
      <c r="S35" s="25" t="s">
        <v>263</v>
      </c>
      <c r="T35" s="2">
        <v>4</v>
      </c>
    </row>
    <row r="36" spans="1:27" x14ac:dyDescent="0.25">
      <c r="A36" t="s">
        <v>31</v>
      </c>
      <c r="C36">
        <v>6.6520000000000001</v>
      </c>
      <c r="D36" t="s">
        <v>226</v>
      </c>
      <c r="E36">
        <v>63</v>
      </c>
      <c r="F36">
        <v>62</v>
      </c>
      <c r="G36">
        <v>41</v>
      </c>
      <c r="H36" t="s">
        <v>228</v>
      </c>
      <c r="I36" t="s">
        <v>218</v>
      </c>
      <c r="J36">
        <v>2</v>
      </c>
      <c r="K36">
        <v>2</v>
      </c>
      <c r="L36">
        <v>10</v>
      </c>
      <c r="M36">
        <v>20</v>
      </c>
      <c r="N36">
        <v>50</v>
      </c>
      <c r="O36">
        <v>100</v>
      </c>
      <c r="P36" t="s">
        <v>80</v>
      </c>
      <c r="Q36" t="s">
        <v>31</v>
      </c>
      <c r="R36" s="2">
        <v>6.64</v>
      </c>
      <c r="S36" s="25" t="s">
        <v>263</v>
      </c>
      <c r="T36" s="2">
        <v>4</v>
      </c>
    </row>
    <row r="37" spans="1:27" x14ac:dyDescent="0.25">
      <c r="A37" t="s">
        <v>234</v>
      </c>
      <c r="C37">
        <v>6.7149999999999999</v>
      </c>
      <c r="D37" t="s">
        <v>226</v>
      </c>
      <c r="E37">
        <v>174</v>
      </c>
      <c r="F37">
        <v>93</v>
      </c>
      <c r="G37">
        <v>95</v>
      </c>
      <c r="H37" t="s">
        <v>228</v>
      </c>
      <c r="I37" t="s">
        <v>218</v>
      </c>
      <c r="J37">
        <v>2</v>
      </c>
      <c r="K37">
        <v>2</v>
      </c>
      <c r="L37">
        <v>10</v>
      </c>
      <c r="M37">
        <v>20</v>
      </c>
      <c r="N37">
        <v>50</v>
      </c>
      <c r="O37">
        <v>100</v>
      </c>
      <c r="P37" t="s">
        <v>80</v>
      </c>
      <c r="Q37" t="s">
        <v>32</v>
      </c>
      <c r="R37" s="2">
        <v>6.73</v>
      </c>
      <c r="S37" s="25" t="s">
        <v>263</v>
      </c>
      <c r="T37" s="2">
        <v>4</v>
      </c>
    </row>
    <row r="38" spans="1:27" x14ac:dyDescent="0.25">
      <c r="A38" t="s">
        <v>235</v>
      </c>
      <c r="C38">
        <v>6.7439999999999998</v>
      </c>
      <c r="D38" t="s">
        <v>226</v>
      </c>
      <c r="E38">
        <v>41</v>
      </c>
      <c r="F38">
        <v>69</v>
      </c>
      <c r="G38">
        <v>39</v>
      </c>
      <c r="H38" t="s">
        <v>228</v>
      </c>
      <c r="I38" t="s">
        <v>218</v>
      </c>
      <c r="J38">
        <v>2</v>
      </c>
      <c r="K38">
        <v>2</v>
      </c>
      <c r="L38">
        <v>10</v>
      </c>
      <c r="M38">
        <v>20</v>
      </c>
      <c r="N38">
        <v>50</v>
      </c>
      <c r="O38">
        <v>100</v>
      </c>
      <c r="P38" t="s">
        <v>80</v>
      </c>
      <c r="Q38" t="s">
        <v>33</v>
      </c>
      <c r="R38" s="2">
        <v>6.74</v>
      </c>
      <c r="S38" s="25" t="s">
        <v>263</v>
      </c>
      <c r="T38" s="2">
        <v>4</v>
      </c>
    </row>
    <row r="39" spans="1:27" x14ac:dyDescent="0.25">
      <c r="A39" t="s">
        <v>34</v>
      </c>
      <c r="C39">
        <v>6.9249999999999998</v>
      </c>
      <c r="D39" t="s">
        <v>226</v>
      </c>
      <c r="E39">
        <v>83</v>
      </c>
      <c r="F39">
        <v>85</v>
      </c>
      <c r="G39">
        <v>47</v>
      </c>
      <c r="H39" t="s">
        <v>228</v>
      </c>
      <c r="I39" t="s">
        <v>218</v>
      </c>
      <c r="J39">
        <v>2</v>
      </c>
      <c r="K39">
        <v>2</v>
      </c>
      <c r="L39">
        <v>10</v>
      </c>
      <c r="M39">
        <v>20</v>
      </c>
      <c r="N39">
        <v>50</v>
      </c>
      <c r="O39">
        <v>100</v>
      </c>
      <c r="P39" t="s">
        <v>80</v>
      </c>
      <c r="Q39" t="s">
        <v>34</v>
      </c>
      <c r="R39" s="2">
        <v>6.92</v>
      </c>
      <c r="S39" s="25" t="s">
        <v>263</v>
      </c>
      <c r="T39" s="2">
        <v>4</v>
      </c>
    </row>
    <row r="40" spans="1:27" x14ac:dyDescent="0.25">
      <c r="A40" t="s">
        <v>35</v>
      </c>
      <c r="C40">
        <v>7.1440000000000001</v>
      </c>
      <c r="D40" t="s">
        <v>221</v>
      </c>
      <c r="E40">
        <v>43</v>
      </c>
      <c r="F40">
        <v>41</v>
      </c>
      <c r="G40">
        <v>39</v>
      </c>
      <c r="H40" t="s">
        <v>228</v>
      </c>
      <c r="I40" t="s">
        <v>218</v>
      </c>
      <c r="J40">
        <v>2</v>
      </c>
      <c r="K40">
        <v>2</v>
      </c>
      <c r="L40">
        <v>10</v>
      </c>
      <c r="M40">
        <v>20</v>
      </c>
      <c r="N40">
        <v>50</v>
      </c>
      <c r="O40">
        <v>100</v>
      </c>
      <c r="P40" t="s">
        <v>80</v>
      </c>
      <c r="Q40" t="s">
        <v>35</v>
      </c>
      <c r="R40" s="2">
        <v>7.15</v>
      </c>
      <c r="S40" s="25" t="s">
        <v>263</v>
      </c>
      <c r="T40" s="2">
        <v>4</v>
      </c>
    </row>
    <row r="41" spans="1:27" x14ac:dyDescent="0.25">
      <c r="A41" t="s">
        <v>36</v>
      </c>
      <c r="C41">
        <v>7.3609999999999998</v>
      </c>
      <c r="D41" t="s">
        <v>226</v>
      </c>
      <c r="E41">
        <v>75</v>
      </c>
      <c r="F41">
        <v>39</v>
      </c>
      <c r="G41">
        <v>77</v>
      </c>
      <c r="H41" t="s">
        <v>228</v>
      </c>
      <c r="I41" t="s">
        <v>218</v>
      </c>
      <c r="J41">
        <v>2</v>
      </c>
      <c r="K41">
        <v>2</v>
      </c>
      <c r="L41">
        <v>10</v>
      </c>
      <c r="M41">
        <v>20</v>
      </c>
      <c r="N41">
        <v>50</v>
      </c>
      <c r="O41">
        <v>100</v>
      </c>
      <c r="P41" t="s">
        <v>80</v>
      </c>
      <c r="Q41" t="s">
        <v>36</v>
      </c>
      <c r="R41" s="2">
        <v>7.36</v>
      </c>
      <c r="S41" s="25" t="s">
        <v>263</v>
      </c>
      <c r="T41" s="2">
        <v>4</v>
      </c>
    </row>
    <row r="42" spans="1:27" x14ac:dyDescent="0.25">
      <c r="A42" t="s">
        <v>236</v>
      </c>
      <c r="C42">
        <v>7.5179999999999998</v>
      </c>
      <c r="D42" t="s">
        <v>237</v>
      </c>
      <c r="E42">
        <v>43</v>
      </c>
      <c r="F42">
        <v>58</v>
      </c>
      <c r="G42">
        <v>41</v>
      </c>
      <c r="H42" t="s">
        <v>228</v>
      </c>
      <c r="I42" t="s">
        <v>218</v>
      </c>
      <c r="J42">
        <v>3.6</v>
      </c>
      <c r="K42">
        <v>9</v>
      </c>
      <c r="L42">
        <v>18</v>
      </c>
      <c r="M42">
        <v>36</v>
      </c>
      <c r="N42">
        <v>90</v>
      </c>
      <c r="O42">
        <v>180</v>
      </c>
      <c r="P42" t="s">
        <v>80</v>
      </c>
      <c r="Q42" t="s">
        <v>37</v>
      </c>
      <c r="R42" s="2">
        <v>7.52</v>
      </c>
      <c r="S42" s="25" t="s">
        <v>263</v>
      </c>
      <c r="T42" s="2">
        <v>4</v>
      </c>
    </row>
    <row r="43" spans="1:27" x14ac:dyDescent="0.25">
      <c r="A43" t="s">
        <v>133</v>
      </c>
      <c r="C43">
        <v>7.6070000000000002</v>
      </c>
      <c r="D43" t="s">
        <v>220</v>
      </c>
      <c r="E43">
        <v>98</v>
      </c>
      <c r="F43">
        <v>100</v>
      </c>
      <c r="G43">
        <v>70</v>
      </c>
      <c r="H43" t="s">
        <v>228</v>
      </c>
      <c r="I43" t="s">
        <v>229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 t="s">
        <v>80</v>
      </c>
      <c r="Q43" t="s">
        <v>133</v>
      </c>
      <c r="R43" s="2">
        <v>7.61</v>
      </c>
      <c r="S43" s="25" t="s">
        <v>229</v>
      </c>
      <c r="T43" s="2">
        <v>1</v>
      </c>
    </row>
    <row r="44" spans="1:27" x14ac:dyDescent="0.25">
      <c r="A44" t="s">
        <v>38</v>
      </c>
      <c r="C44">
        <v>7.67</v>
      </c>
      <c r="D44" t="s">
        <v>238</v>
      </c>
      <c r="E44">
        <v>91</v>
      </c>
      <c r="F44">
        <v>92</v>
      </c>
      <c r="G44">
        <v>65</v>
      </c>
      <c r="H44" t="s">
        <v>228</v>
      </c>
      <c r="I44" t="s">
        <v>218</v>
      </c>
      <c r="J44">
        <v>2</v>
      </c>
      <c r="K44">
        <v>2</v>
      </c>
      <c r="L44">
        <v>10</v>
      </c>
      <c r="M44">
        <v>20</v>
      </c>
      <c r="N44">
        <v>50</v>
      </c>
      <c r="O44">
        <v>100</v>
      </c>
      <c r="P44" t="s">
        <v>80</v>
      </c>
      <c r="Q44" t="s">
        <v>38</v>
      </c>
      <c r="R44" s="2">
        <v>7.68</v>
      </c>
      <c r="S44" s="25" t="s">
        <v>263</v>
      </c>
      <c r="T44" s="2">
        <v>4</v>
      </c>
      <c r="AA44" s="26"/>
    </row>
    <row r="45" spans="1:27" x14ac:dyDescent="0.25">
      <c r="A45" t="s">
        <v>39</v>
      </c>
      <c r="C45">
        <v>7.92</v>
      </c>
      <c r="D45" t="s">
        <v>226</v>
      </c>
      <c r="E45">
        <v>75</v>
      </c>
      <c r="F45">
        <v>39</v>
      </c>
      <c r="G45">
        <v>77</v>
      </c>
      <c r="H45" t="s">
        <v>228</v>
      </c>
      <c r="I45" t="s">
        <v>218</v>
      </c>
      <c r="J45">
        <v>2</v>
      </c>
      <c r="K45">
        <v>2</v>
      </c>
      <c r="L45">
        <v>10</v>
      </c>
      <c r="M45">
        <v>20</v>
      </c>
      <c r="N45">
        <v>50</v>
      </c>
      <c r="O45">
        <v>100</v>
      </c>
      <c r="P45" t="s">
        <v>80</v>
      </c>
      <c r="Q45" t="s">
        <v>39</v>
      </c>
      <c r="R45" s="2">
        <v>7.93</v>
      </c>
      <c r="S45" s="25" t="s">
        <v>263</v>
      </c>
      <c r="T45" s="2">
        <v>4</v>
      </c>
    </row>
    <row r="46" spans="1:27" x14ac:dyDescent="0.25">
      <c r="A46" t="s">
        <v>239</v>
      </c>
      <c r="C46">
        <v>7.99</v>
      </c>
      <c r="D46" t="s">
        <v>226</v>
      </c>
      <c r="E46">
        <v>69</v>
      </c>
      <c r="F46">
        <v>41</v>
      </c>
      <c r="G46">
        <v>99</v>
      </c>
      <c r="H46" t="s">
        <v>228</v>
      </c>
      <c r="I46" t="s">
        <v>218</v>
      </c>
      <c r="J46">
        <v>2</v>
      </c>
      <c r="K46">
        <v>2</v>
      </c>
      <c r="L46">
        <v>10</v>
      </c>
      <c r="M46">
        <v>20</v>
      </c>
      <c r="N46">
        <v>50</v>
      </c>
      <c r="O46">
        <v>100</v>
      </c>
      <c r="P46" t="s">
        <v>80</v>
      </c>
      <c r="Q46" t="s">
        <v>40</v>
      </c>
      <c r="R46" s="2">
        <v>7.99</v>
      </c>
      <c r="S46" s="25" t="s">
        <v>263</v>
      </c>
      <c r="T46" s="2">
        <v>4</v>
      </c>
    </row>
    <row r="47" spans="1:27" x14ac:dyDescent="0.25">
      <c r="A47" t="s">
        <v>41</v>
      </c>
      <c r="C47">
        <v>8.0980000000000008</v>
      </c>
      <c r="D47" t="s">
        <v>226</v>
      </c>
      <c r="E47">
        <v>97</v>
      </c>
      <c r="F47">
        <v>83</v>
      </c>
      <c r="G47">
        <v>99</v>
      </c>
      <c r="H47" t="s">
        <v>228</v>
      </c>
      <c r="I47" t="s">
        <v>218</v>
      </c>
      <c r="J47">
        <v>2</v>
      </c>
      <c r="K47">
        <v>2</v>
      </c>
      <c r="L47">
        <v>10</v>
      </c>
      <c r="M47">
        <v>20</v>
      </c>
      <c r="N47">
        <v>50</v>
      </c>
      <c r="O47">
        <v>100</v>
      </c>
      <c r="P47" t="s">
        <v>80</v>
      </c>
      <c r="Q47" t="s">
        <v>41</v>
      </c>
      <c r="R47" s="2">
        <v>8.1</v>
      </c>
      <c r="S47" s="25" t="s">
        <v>263</v>
      </c>
      <c r="T47" s="2">
        <v>4</v>
      </c>
    </row>
    <row r="48" spans="1:27" x14ac:dyDescent="0.25">
      <c r="A48" t="s">
        <v>42</v>
      </c>
      <c r="C48">
        <v>8.1639999999999997</v>
      </c>
      <c r="D48" t="s">
        <v>226</v>
      </c>
      <c r="E48">
        <v>166</v>
      </c>
      <c r="F48">
        <v>164</v>
      </c>
      <c r="G48">
        <v>129</v>
      </c>
      <c r="H48" t="s">
        <v>228</v>
      </c>
      <c r="I48" t="s">
        <v>218</v>
      </c>
      <c r="J48">
        <v>2</v>
      </c>
      <c r="K48">
        <v>2</v>
      </c>
      <c r="L48">
        <v>10</v>
      </c>
      <c r="M48">
        <v>20</v>
      </c>
      <c r="N48">
        <v>50</v>
      </c>
      <c r="O48">
        <v>100</v>
      </c>
      <c r="P48" t="s">
        <v>80</v>
      </c>
      <c r="Q48" t="s">
        <v>42</v>
      </c>
      <c r="R48" s="2">
        <v>8.16</v>
      </c>
      <c r="S48" s="25" t="s">
        <v>263</v>
      </c>
      <c r="T48" s="2">
        <v>4</v>
      </c>
    </row>
    <row r="49" spans="1:27" x14ac:dyDescent="0.25">
      <c r="A49" t="s">
        <v>43</v>
      </c>
      <c r="C49">
        <v>8.24</v>
      </c>
      <c r="D49" t="s">
        <v>226</v>
      </c>
      <c r="E49">
        <v>76</v>
      </c>
      <c r="F49">
        <v>41</v>
      </c>
      <c r="G49">
        <v>78</v>
      </c>
      <c r="H49" t="s">
        <v>228</v>
      </c>
      <c r="I49" t="s">
        <v>218</v>
      </c>
      <c r="J49">
        <v>2</v>
      </c>
      <c r="K49">
        <v>2</v>
      </c>
      <c r="L49">
        <v>10</v>
      </c>
      <c r="M49">
        <v>20</v>
      </c>
      <c r="N49">
        <v>50</v>
      </c>
      <c r="O49">
        <v>100</v>
      </c>
      <c r="P49" t="s">
        <v>80</v>
      </c>
      <c r="Q49" t="s">
        <v>43</v>
      </c>
      <c r="R49" s="2">
        <v>8.24</v>
      </c>
      <c r="S49" s="25" t="s">
        <v>263</v>
      </c>
      <c r="T49" s="2">
        <v>4</v>
      </c>
    </row>
    <row r="50" spans="1:27" x14ac:dyDescent="0.25">
      <c r="A50" t="s">
        <v>44</v>
      </c>
      <c r="C50">
        <v>8.3190000000000008</v>
      </c>
      <c r="D50" t="s">
        <v>216</v>
      </c>
      <c r="E50">
        <v>43</v>
      </c>
      <c r="F50">
        <v>58</v>
      </c>
      <c r="G50">
        <v>57</v>
      </c>
      <c r="H50" t="s">
        <v>228</v>
      </c>
      <c r="I50" t="s">
        <v>218</v>
      </c>
      <c r="J50">
        <v>3.6</v>
      </c>
      <c r="K50">
        <v>9</v>
      </c>
      <c r="L50">
        <v>18</v>
      </c>
      <c r="M50">
        <v>36</v>
      </c>
      <c r="N50">
        <v>90</v>
      </c>
      <c r="O50">
        <v>180</v>
      </c>
      <c r="P50" t="s">
        <v>80</v>
      </c>
      <c r="Q50" t="s">
        <v>44</v>
      </c>
      <c r="R50" s="2">
        <v>8.31</v>
      </c>
      <c r="S50" s="25" t="s">
        <v>263</v>
      </c>
      <c r="T50" s="2">
        <v>4</v>
      </c>
    </row>
    <row r="51" spans="1:27" x14ac:dyDescent="0.25">
      <c r="A51" t="s">
        <v>45</v>
      </c>
      <c r="C51">
        <v>8.4179999999999993</v>
      </c>
      <c r="D51" t="s">
        <v>216</v>
      </c>
      <c r="E51">
        <v>129</v>
      </c>
      <c r="F51">
        <v>127</v>
      </c>
      <c r="G51">
        <v>131</v>
      </c>
      <c r="H51" t="s">
        <v>228</v>
      </c>
      <c r="I51" t="s">
        <v>218</v>
      </c>
      <c r="J51">
        <v>2</v>
      </c>
      <c r="K51">
        <v>2</v>
      </c>
      <c r="L51">
        <v>10</v>
      </c>
      <c r="M51">
        <v>20</v>
      </c>
      <c r="N51">
        <v>50</v>
      </c>
      <c r="O51">
        <v>100</v>
      </c>
      <c r="P51" t="s">
        <v>80</v>
      </c>
      <c r="Q51" t="s">
        <v>45</v>
      </c>
      <c r="R51" s="2">
        <v>8.43</v>
      </c>
      <c r="S51" s="25" t="s">
        <v>263</v>
      </c>
      <c r="T51" s="2">
        <v>4</v>
      </c>
    </row>
    <row r="52" spans="1:27" x14ac:dyDescent="0.25">
      <c r="A52" t="s">
        <v>46</v>
      </c>
      <c r="C52">
        <v>8.5169999999999995</v>
      </c>
      <c r="D52" t="s">
        <v>237</v>
      </c>
      <c r="E52">
        <v>107</v>
      </c>
      <c r="F52">
        <v>109</v>
      </c>
      <c r="G52">
        <v>93</v>
      </c>
      <c r="H52" t="s">
        <v>228</v>
      </c>
      <c r="I52" t="s">
        <v>218</v>
      </c>
      <c r="J52">
        <v>2</v>
      </c>
      <c r="K52">
        <v>2</v>
      </c>
      <c r="L52">
        <v>10</v>
      </c>
      <c r="M52">
        <v>20</v>
      </c>
      <c r="N52">
        <v>50</v>
      </c>
      <c r="O52">
        <v>100</v>
      </c>
      <c r="P52" t="s">
        <v>80</v>
      </c>
      <c r="Q52" t="s">
        <v>46</v>
      </c>
      <c r="R52" s="2">
        <v>8.52</v>
      </c>
      <c r="S52" s="25" t="s">
        <v>263</v>
      </c>
      <c r="T52" s="2">
        <v>4</v>
      </c>
    </row>
    <row r="53" spans="1:27" x14ac:dyDescent="0.25">
      <c r="A53" t="s">
        <v>134</v>
      </c>
      <c r="C53">
        <v>8.9149999999999991</v>
      </c>
      <c r="D53" t="s">
        <v>240</v>
      </c>
      <c r="E53">
        <v>117</v>
      </c>
      <c r="F53">
        <v>82</v>
      </c>
      <c r="G53">
        <v>52</v>
      </c>
      <c r="H53" t="s">
        <v>230</v>
      </c>
      <c r="I53" t="s">
        <v>229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 t="s">
        <v>80</v>
      </c>
      <c r="Q53" t="s">
        <v>134</v>
      </c>
      <c r="R53" s="2">
        <v>8.91</v>
      </c>
      <c r="S53" s="25" t="s">
        <v>229</v>
      </c>
      <c r="T53" s="2">
        <v>1</v>
      </c>
    </row>
    <row r="54" spans="1:27" x14ac:dyDescent="0.25">
      <c r="A54" t="s">
        <v>47</v>
      </c>
      <c r="C54">
        <v>8.9489999999999998</v>
      </c>
      <c r="D54" t="s">
        <v>231</v>
      </c>
      <c r="E54">
        <v>112</v>
      </c>
      <c r="F54">
        <v>77</v>
      </c>
      <c r="G54">
        <v>114</v>
      </c>
      <c r="H54" t="s">
        <v>228</v>
      </c>
      <c r="I54" t="s">
        <v>218</v>
      </c>
      <c r="J54">
        <v>2</v>
      </c>
      <c r="K54">
        <v>2</v>
      </c>
      <c r="L54">
        <v>10</v>
      </c>
      <c r="M54">
        <v>20</v>
      </c>
      <c r="N54">
        <v>50</v>
      </c>
      <c r="O54">
        <v>100</v>
      </c>
      <c r="P54" t="s">
        <v>80</v>
      </c>
      <c r="Q54" t="s">
        <v>47</v>
      </c>
      <c r="R54" s="2">
        <v>8.94</v>
      </c>
      <c r="S54" s="25" t="s">
        <v>263</v>
      </c>
      <c r="T54" s="2">
        <v>4</v>
      </c>
    </row>
    <row r="55" spans="1:27" x14ac:dyDescent="0.25">
      <c r="A55" t="s">
        <v>48</v>
      </c>
      <c r="C55">
        <v>9.01</v>
      </c>
      <c r="D55" t="s">
        <v>231</v>
      </c>
      <c r="E55">
        <v>131</v>
      </c>
      <c r="F55">
        <v>133</v>
      </c>
      <c r="G55">
        <v>117</v>
      </c>
      <c r="H55" t="s">
        <v>228</v>
      </c>
      <c r="I55" t="s">
        <v>218</v>
      </c>
      <c r="J55">
        <v>2</v>
      </c>
      <c r="K55">
        <v>2</v>
      </c>
      <c r="L55">
        <v>10</v>
      </c>
      <c r="M55">
        <v>20</v>
      </c>
      <c r="N55">
        <v>50</v>
      </c>
      <c r="O55">
        <v>100</v>
      </c>
      <c r="P55" t="s">
        <v>80</v>
      </c>
      <c r="Q55" t="s">
        <v>48</v>
      </c>
      <c r="R55" s="2">
        <v>9.01</v>
      </c>
      <c r="S55" s="25" t="s">
        <v>263</v>
      </c>
      <c r="T55" s="2">
        <v>4</v>
      </c>
    </row>
    <row r="56" spans="1:27" x14ac:dyDescent="0.25">
      <c r="A56" t="s">
        <v>49</v>
      </c>
      <c r="C56">
        <v>9.0180000000000007</v>
      </c>
      <c r="D56" t="s">
        <v>231</v>
      </c>
      <c r="E56">
        <v>91</v>
      </c>
      <c r="F56">
        <v>106</v>
      </c>
      <c r="G56">
        <v>51</v>
      </c>
      <c r="H56" t="s">
        <v>228</v>
      </c>
      <c r="I56" t="s">
        <v>218</v>
      </c>
      <c r="J56">
        <v>2</v>
      </c>
      <c r="K56">
        <v>2</v>
      </c>
      <c r="L56">
        <v>10</v>
      </c>
      <c r="M56">
        <v>20</v>
      </c>
      <c r="N56">
        <v>50</v>
      </c>
      <c r="O56">
        <v>100</v>
      </c>
      <c r="P56" t="s">
        <v>80</v>
      </c>
      <c r="Q56" t="s">
        <v>49</v>
      </c>
      <c r="R56" s="2">
        <v>9.02</v>
      </c>
      <c r="S56" s="25" t="s">
        <v>263</v>
      </c>
      <c r="T56" s="2">
        <v>4</v>
      </c>
    </row>
    <row r="57" spans="1:27" x14ac:dyDescent="0.25">
      <c r="A57" t="s">
        <v>50</v>
      </c>
      <c r="C57">
        <v>9.125</v>
      </c>
      <c r="D57" t="s">
        <v>226</v>
      </c>
      <c r="E57">
        <v>91</v>
      </c>
      <c r="F57">
        <v>106</v>
      </c>
      <c r="G57">
        <v>105</v>
      </c>
      <c r="H57" t="s">
        <v>228</v>
      </c>
      <c r="I57" t="s">
        <v>218</v>
      </c>
      <c r="J57">
        <v>2</v>
      </c>
      <c r="K57">
        <v>2</v>
      </c>
      <c r="L57">
        <v>10</v>
      </c>
      <c r="M57">
        <v>20</v>
      </c>
      <c r="N57">
        <v>50</v>
      </c>
      <c r="O57">
        <v>100</v>
      </c>
      <c r="P57" t="s">
        <v>80</v>
      </c>
      <c r="Q57" t="s">
        <v>50</v>
      </c>
      <c r="R57" s="2">
        <v>9.1300000000000008</v>
      </c>
      <c r="S57" s="25" t="s">
        <v>263</v>
      </c>
      <c r="T57" s="2">
        <v>4</v>
      </c>
    </row>
    <row r="58" spans="1:27" x14ac:dyDescent="0.25">
      <c r="A58" t="s">
        <v>51</v>
      </c>
      <c r="C58">
        <v>9.423</v>
      </c>
      <c r="D58" t="s">
        <v>226</v>
      </c>
      <c r="E58">
        <v>91</v>
      </c>
      <c r="F58">
        <v>106</v>
      </c>
      <c r="G58">
        <v>105</v>
      </c>
      <c r="H58" t="s">
        <v>228</v>
      </c>
      <c r="I58" t="s">
        <v>218</v>
      </c>
      <c r="J58">
        <v>2</v>
      </c>
      <c r="K58">
        <v>2</v>
      </c>
      <c r="L58">
        <v>10</v>
      </c>
      <c r="M58">
        <v>20</v>
      </c>
      <c r="N58">
        <v>50</v>
      </c>
      <c r="O58">
        <v>100</v>
      </c>
      <c r="P58" t="s">
        <v>80</v>
      </c>
      <c r="Q58" t="s">
        <v>51</v>
      </c>
      <c r="R58" s="2">
        <v>9.43</v>
      </c>
      <c r="S58" s="25" t="s">
        <v>263</v>
      </c>
      <c r="T58" s="2">
        <v>4</v>
      </c>
    </row>
    <row r="59" spans="1:27" x14ac:dyDescent="0.25">
      <c r="A59" t="s">
        <v>52</v>
      </c>
      <c r="C59">
        <v>9.4390000000000001</v>
      </c>
      <c r="D59" t="s">
        <v>226</v>
      </c>
      <c r="E59">
        <v>104</v>
      </c>
      <c r="F59">
        <v>78</v>
      </c>
      <c r="G59">
        <v>103</v>
      </c>
      <c r="H59" t="s">
        <v>228</v>
      </c>
      <c r="I59" t="s">
        <v>218</v>
      </c>
      <c r="J59">
        <v>2</v>
      </c>
      <c r="K59">
        <v>2</v>
      </c>
      <c r="L59">
        <v>10</v>
      </c>
      <c r="M59">
        <v>20</v>
      </c>
      <c r="N59">
        <v>50</v>
      </c>
      <c r="O59">
        <v>100</v>
      </c>
      <c r="P59" t="s">
        <v>80</v>
      </c>
      <c r="Q59" t="s">
        <v>52</v>
      </c>
      <c r="R59" s="2">
        <v>9.44</v>
      </c>
      <c r="S59" s="25" t="s">
        <v>263</v>
      </c>
      <c r="T59" s="2">
        <v>4</v>
      </c>
    </row>
    <row r="60" spans="1:27" x14ac:dyDescent="0.25">
      <c r="A60" t="s">
        <v>53</v>
      </c>
      <c r="C60">
        <v>9.5830000000000002</v>
      </c>
      <c r="D60" t="s">
        <v>226</v>
      </c>
      <c r="E60">
        <v>173</v>
      </c>
      <c r="F60">
        <v>171</v>
      </c>
      <c r="G60">
        <v>175</v>
      </c>
      <c r="H60" t="s">
        <v>241</v>
      </c>
      <c r="I60" t="s">
        <v>218</v>
      </c>
      <c r="J60">
        <v>2</v>
      </c>
      <c r="K60">
        <v>2</v>
      </c>
      <c r="L60">
        <v>10</v>
      </c>
      <c r="M60">
        <v>20</v>
      </c>
      <c r="N60">
        <v>50</v>
      </c>
      <c r="O60">
        <v>100</v>
      </c>
      <c r="P60" t="s">
        <v>80</v>
      </c>
      <c r="Q60" t="s">
        <v>53</v>
      </c>
      <c r="R60" s="2">
        <v>9.57</v>
      </c>
      <c r="S60" s="25" t="s">
        <v>263</v>
      </c>
      <c r="T60" s="2">
        <v>4</v>
      </c>
    </row>
    <row r="61" spans="1:27" x14ac:dyDescent="0.25">
      <c r="A61" t="s">
        <v>242</v>
      </c>
      <c r="C61">
        <v>9.7260000000000009</v>
      </c>
      <c r="D61" t="s">
        <v>226</v>
      </c>
      <c r="E61">
        <v>105</v>
      </c>
      <c r="F61">
        <v>120</v>
      </c>
      <c r="G61">
        <v>79</v>
      </c>
      <c r="H61" t="s">
        <v>241</v>
      </c>
      <c r="I61" t="s">
        <v>218</v>
      </c>
      <c r="J61">
        <v>2</v>
      </c>
      <c r="K61">
        <v>2</v>
      </c>
      <c r="L61">
        <v>10</v>
      </c>
      <c r="M61">
        <v>20</v>
      </c>
      <c r="N61">
        <v>50</v>
      </c>
      <c r="O61">
        <v>100</v>
      </c>
      <c r="P61" t="s">
        <v>80</v>
      </c>
      <c r="Q61" t="s">
        <v>54</v>
      </c>
      <c r="R61" s="2">
        <v>9.7100000000000009</v>
      </c>
      <c r="S61" s="25" t="s">
        <v>263</v>
      </c>
      <c r="T61" s="2">
        <v>4</v>
      </c>
    </row>
    <row r="62" spans="1:27" x14ac:dyDescent="0.25">
      <c r="A62" t="s">
        <v>135</v>
      </c>
      <c r="C62">
        <v>9.8350000000000009</v>
      </c>
      <c r="D62" t="s">
        <v>226</v>
      </c>
      <c r="E62">
        <v>95</v>
      </c>
      <c r="F62">
        <v>174</v>
      </c>
      <c r="G62">
        <v>176</v>
      </c>
      <c r="H62" t="s">
        <v>241</v>
      </c>
      <c r="I62" t="s">
        <v>229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 t="s">
        <v>80</v>
      </c>
      <c r="Q62" t="s">
        <v>135</v>
      </c>
      <c r="R62" s="2">
        <v>9.84</v>
      </c>
      <c r="S62" s="25" t="s">
        <v>229</v>
      </c>
      <c r="T62" s="2">
        <v>1</v>
      </c>
    </row>
    <row r="63" spans="1:27" x14ac:dyDescent="0.25">
      <c r="A63" t="s">
        <v>55</v>
      </c>
      <c r="C63">
        <v>9.9359999999999999</v>
      </c>
      <c r="D63" t="s">
        <v>231</v>
      </c>
      <c r="E63">
        <v>77</v>
      </c>
      <c r="F63">
        <v>156</v>
      </c>
      <c r="G63">
        <v>158</v>
      </c>
      <c r="H63" t="s">
        <v>241</v>
      </c>
      <c r="I63" t="s">
        <v>218</v>
      </c>
      <c r="J63">
        <v>2</v>
      </c>
      <c r="K63">
        <v>2</v>
      </c>
      <c r="L63">
        <v>10</v>
      </c>
      <c r="M63">
        <v>20</v>
      </c>
      <c r="N63">
        <v>50</v>
      </c>
      <c r="O63">
        <v>100</v>
      </c>
      <c r="P63" t="s">
        <v>80</v>
      </c>
      <c r="Q63" t="s">
        <v>55</v>
      </c>
      <c r="R63" s="2">
        <v>9.93</v>
      </c>
      <c r="S63" s="25" t="s">
        <v>263</v>
      </c>
      <c r="T63" s="2">
        <v>4</v>
      </c>
      <c r="AA63" s="26"/>
    </row>
    <row r="64" spans="1:27" x14ac:dyDescent="0.25">
      <c r="A64" t="s">
        <v>56</v>
      </c>
      <c r="C64">
        <v>9.9440000000000008</v>
      </c>
      <c r="D64" t="s">
        <v>231</v>
      </c>
      <c r="E64">
        <v>83</v>
      </c>
      <c r="F64">
        <v>85</v>
      </c>
      <c r="G64">
        <v>95</v>
      </c>
      <c r="H64" t="s">
        <v>241</v>
      </c>
      <c r="I64" t="s">
        <v>218</v>
      </c>
      <c r="J64">
        <v>2</v>
      </c>
      <c r="K64">
        <v>2</v>
      </c>
      <c r="L64">
        <v>10</v>
      </c>
      <c r="M64">
        <v>20</v>
      </c>
      <c r="N64">
        <v>50</v>
      </c>
      <c r="O64">
        <v>100</v>
      </c>
      <c r="P64" t="s">
        <v>80</v>
      </c>
      <c r="Q64" t="s">
        <v>56</v>
      </c>
      <c r="R64" s="2">
        <v>9.9499999999999993</v>
      </c>
      <c r="S64" s="25" t="s">
        <v>263</v>
      </c>
      <c r="T64" s="2">
        <v>4</v>
      </c>
    </row>
    <row r="65" spans="1:20" x14ac:dyDescent="0.25">
      <c r="A65" t="s">
        <v>58</v>
      </c>
      <c r="C65">
        <v>9.9689999999999994</v>
      </c>
      <c r="D65" t="s">
        <v>231</v>
      </c>
      <c r="E65">
        <v>75</v>
      </c>
      <c r="F65">
        <v>53</v>
      </c>
      <c r="G65">
        <v>89</v>
      </c>
      <c r="H65" t="s">
        <v>241</v>
      </c>
      <c r="I65" t="s">
        <v>218</v>
      </c>
      <c r="J65">
        <v>2</v>
      </c>
      <c r="K65">
        <v>2</v>
      </c>
      <c r="L65">
        <v>10</v>
      </c>
      <c r="M65">
        <v>20</v>
      </c>
      <c r="N65">
        <v>50</v>
      </c>
      <c r="O65">
        <v>100</v>
      </c>
      <c r="P65" t="s">
        <v>80</v>
      </c>
      <c r="Q65" t="s">
        <v>57</v>
      </c>
      <c r="R65" s="2">
        <v>9.98</v>
      </c>
      <c r="S65" s="25" t="s">
        <v>263</v>
      </c>
      <c r="T65" s="2">
        <v>4</v>
      </c>
    </row>
    <row r="66" spans="1:20" x14ac:dyDescent="0.25">
      <c r="A66" t="s">
        <v>57</v>
      </c>
      <c r="C66">
        <v>9.9749999999999996</v>
      </c>
      <c r="D66" t="s">
        <v>231</v>
      </c>
      <c r="E66">
        <v>77</v>
      </c>
      <c r="F66">
        <v>110</v>
      </c>
      <c r="G66">
        <v>61</v>
      </c>
      <c r="H66" t="s">
        <v>241</v>
      </c>
      <c r="I66" t="s">
        <v>218</v>
      </c>
      <c r="J66">
        <v>2</v>
      </c>
      <c r="K66">
        <v>2</v>
      </c>
      <c r="L66">
        <v>10</v>
      </c>
      <c r="M66">
        <v>20</v>
      </c>
      <c r="N66">
        <v>50</v>
      </c>
      <c r="O66">
        <v>100</v>
      </c>
      <c r="P66" t="s">
        <v>80</v>
      </c>
      <c r="Q66" t="s">
        <v>58</v>
      </c>
      <c r="R66" s="2">
        <v>9.98</v>
      </c>
      <c r="S66" s="25" t="s">
        <v>263</v>
      </c>
      <c r="T66" s="2">
        <v>4</v>
      </c>
    </row>
    <row r="67" spans="1:20" x14ac:dyDescent="0.25">
      <c r="A67" t="s">
        <v>59</v>
      </c>
      <c r="C67">
        <v>10.016</v>
      </c>
      <c r="D67" t="s">
        <v>243</v>
      </c>
      <c r="E67">
        <v>91</v>
      </c>
      <c r="F67">
        <v>120</v>
      </c>
      <c r="G67">
        <v>65</v>
      </c>
      <c r="H67" t="s">
        <v>241</v>
      </c>
      <c r="I67" t="s">
        <v>218</v>
      </c>
      <c r="J67">
        <v>2</v>
      </c>
      <c r="K67">
        <v>2</v>
      </c>
      <c r="L67">
        <v>10</v>
      </c>
      <c r="M67">
        <v>20</v>
      </c>
      <c r="N67">
        <v>50</v>
      </c>
      <c r="O67">
        <v>100</v>
      </c>
      <c r="P67" t="s">
        <v>80</v>
      </c>
      <c r="Q67" t="s">
        <v>59</v>
      </c>
      <c r="R67" s="2">
        <v>10.02</v>
      </c>
      <c r="S67" s="25" t="s">
        <v>263</v>
      </c>
      <c r="T67" s="2">
        <v>4</v>
      </c>
    </row>
    <row r="68" spans="1:20" x14ac:dyDescent="0.25">
      <c r="A68" t="s">
        <v>60</v>
      </c>
      <c r="C68">
        <v>10.071</v>
      </c>
      <c r="D68" t="s">
        <v>244</v>
      </c>
      <c r="E68">
        <v>91</v>
      </c>
      <c r="F68">
        <v>126</v>
      </c>
      <c r="G68">
        <v>89</v>
      </c>
      <c r="H68" t="s">
        <v>241</v>
      </c>
      <c r="I68" t="s">
        <v>218</v>
      </c>
      <c r="J68">
        <v>2</v>
      </c>
      <c r="K68">
        <v>2</v>
      </c>
      <c r="L68">
        <v>10</v>
      </c>
      <c r="M68">
        <v>20</v>
      </c>
      <c r="N68">
        <v>50</v>
      </c>
      <c r="O68">
        <v>100</v>
      </c>
      <c r="P68" t="s">
        <v>80</v>
      </c>
      <c r="Q68" t="s">
        <v>60</v>
      </c>
      <c r="R68" s="2">
        <v>10.08</v>
      </c>
      <c r="S68" s="25" t="s">
        <v>263</v>
      </c>
      <c r="T68" s="2">
        <v>4</v>
      </c>
    </row>
    <row r="69" spans="1:20" x14ac:dyDescent="0.25">
      <c r="A69" t="s">
        <v>62</v>
      </c>
      <c r="C69">
        <v>10.154</v>
      </c>
      <c r="D69" t="s">
        <v>231</v>
      </c>
      <c r="E69">
        <v>105</v>
      </c>
      <c r="F69">
        <v>120</v>
      </c>
      <c r="G69">
        <v>119</v>
      </c>
      <c r="H69" t="s">
        <v>241</v>
      </c>
      <c r="I69" t="s">
        <v>218</v>
      </c>
      <c r="J69">
        <v>2</v>
      </c>
      <c r="K69">
        <v>2</v>
      </c>
      <c r="L69">
        <v>10</v>
      </c>
      <c r="M69">
        <v>20</v>
      </c>
      <c r="N69">
        <v>50</v>
      </c>
      <c r="O69">
        <v>100</v>
      </c>
      <c r="P69" t="s">
        <v>80</v>
      </c>
      <c r="Q69" t="s">
        <v>62</v>
      </c>
      <c r="R69" s="2">
        <v>10.15</v>
      </c>
      <c r="S69" s="25" t="s">
        <v>263</v>
      </c>
      <c r="T69" s="2">
        <v>4</v>
      </c>
    </row>
    <row r="70" spans="1:20" x14ac:dyDescent="0.25">
      <c r="A70" t="s">
        <v>61</v>
      </c>
      <c r="C70">
        <v>10.167999999999999</v>
      </c>
      <c r="D70" t="s">
        <v>231</v>
      </c>
      <c r="E70">
        <v>91</v>
      </c>
      <c r="F70">
        <v>126</v>
      </c>
      <c r="G70">
        <v>89</v>
      </c>
      <c r="H70" t="s">
        <v>241</v>
      </c>
      <c r="I70" t="s">
        <v>218</v>
      </c>
      <c r="J70">
        <v>2</v>
      </c>
      <c r="K70">
        <v>2</v>
      </c>
      <c r="L70">
        <v>10</v>
      </c>
      <c r="M70">
        <v>20</v>
      </c>
      <c r="N70">
        <v>50</v>
      </c>
      <c r="O70">
        <v>100</v>
      </c>
      <c r="P70" t="s">
        <v>80</v>
      </c>
      <c r="Q70" t="s">
        <v>61</v>
      </c>
      <c r="R70" s="2">
        <v>10.17</v>
      </c>
      <c r="S70" s="25" t="s">
        <v>263</v>
      </c>
      <c r="T70" s="2">
        <v>4</v>
      </c>
    </row>
    <row r="71" spans="1:20" x14ac:dyDescent="0.25">
      <c r="A71" t="s">
        <v>63</v>
      </c>
      <c r="C71">
        <v>10.356999999999999</v>
      </c>
      <c r="D71" t="s">
        <v>231</v>
      </c>
      <c r="E71">
        <v>119</v>
      </c>
      <c r="F71">
        <v>91</v>
      </c>
      <c r="G71">
        <v>134</v>
      </c>
      <c r="H71" t="s">
        <v>241</v>
      </c>
      <c r="I71" t="s">
        <v>218</v>
      </c>
      <c r="J71">
        <v>2</v>
      </c>
      <c r="K71">
        <v>2</v>
      </c>
      <c r="L71">
        <v>10</v>
      </c>
      <c r="M71">
        <v>20</v>
      </c>
      <c r="N71">
        <v>50</v>
      </c>
      <c r="O71">
        <v>100</v>
      </c>
      <c r="P71" t="s">
        <v>80</v>
      </c>
      <c r="Q71" t="s">
        <v>63</v>
      </c>
      <c r="R71" s="2">
        <v>10.37</v>
      </c>
      <c r="S71" s="25" t="s">
        <v>263</v>
      </c>
      <c r="T71" s="2">
        <v>4</v>
      </c>
    </row>
    <row r="72" spans="1:20" x14ac:dyDescent="0.25">
      <c r="A72" t="s">
        <v>64</v>
      </c>
      <c r="C72">
        <v>10.381</v>
      </c>
      <c r="D72" t="s">
        <v>245</v>
      </c>
      <c r="E72">
        <v>167</v>
      </c>
      <c r="F72">
        <v>130</v>
      </c>
      <c r="G72">
        <v>132</v>
      </c>
      <c r="H72" t="s">
        <v>241</v>
      </c>
      <c r="I72" t="s">
        <v>218</v>
      </c>
      <c r="J72">
        <v>2</v>
      </c>
      <c r="K72">
        <v>2</v>
      </c>
      <c r="L72">
        <v>10</v>
      </c>
      <c r="M72">
        <v>20</v>
      </c>
      <c r="N72">
        <v>50</v>
      </c>
      <c r="O72">
        <v>100</v>
      </c>
      <c r="P72" t="s">
        <v>80</v>
      </c>
      <c r="Q72" t="s">
        <v>64</v>
      </c>
      <c r="R72" s="2">
        <v>10.39</v>
      </c>
      <c r="S72" s="25" t="s">
        <v>263</v>
      </c>
      <c r="T72" s="2">
        <v>4</v>
      </c>
    </row>
    <row r="73" spans="1:20" x14ac:dyDescent="0.25">
      <c r="A73" t="s">
        <v>65</v>
      </c>
      <c r="C73">
        <v>10.411</v>
      </c>
      <c r="D73" t="s">
        <v>245</v>
      </c>
      <c r="E73">
        <v>105</v>
      </c>
      <c r="F73">
        <v>120</v>
      </c>
      <c r="G73">
        <v>77</v>
      </c>
      <c r="H73" t="s">
        <v>241</v>
      </c>
      <c r="I73" t="s">
        <v>218</v>
      </c>
      <c r="J73">
        <v>2</v>
      </c>
      <c r="K73">
        <v>2</v>
      </c>
      <c r="L73">
        <v>10</v>
      </c>
      <c r="M73">
        <v>20</v>
      </c>
      <c r="N73">
        <v>50</v>
      </c>
      <c r="O73">
        <v>100</v>
      </c>
      <c r="P73" t="s">
        <v>80</v>
      </c>
      <c r="Q73" t="s">
        <v>65</v>
      </c>
      <c r="R73" s="2">
        <v>10.41</v>
      </c>
      <c r="S73" s="25" t="s">
        <v>263</v>
      </c>
      <c r="T73" s="2">
        <v>4</v>
      </c>
    </row>
    <row r="74" spans="1:20" x14ac:dyDescent="0.25">
      <c r="A74" t="s">
        <v>66</v>
      </c>
      <c r="C74">
        <v>10.521000000000001</v>
      </c>
      <c r="D74" t="s">
        <v>246</v>
      </c>
      <c r="E74">
        <v>105</v>
      </c>
      <c r="F74">
        <v>134</v>
      </c>
      <c r="G74">
        <v>91</v>
      </c>
      <c r="H74" t="s">
        <v>241</v>
      </c>
      <c r="I74" t="s">
        <v>218</v>
      </c>
      <c r="J74">
        <v>2</v>
      </c>
      <c r="K74">
        <v>2</v>
      </c>
      <c r="L74">
        <v>10</v>
      </c>
      <c r="M74">
        <v>20</v>
      </c>
      <c r="N74">
        <v>50</v>
      </c>
      <c r="O74">
        <v>100</v>
      </c>
      <c r="P74" t="s">
        <v>80</v>
      </c>
      <c r="Q74" t="s">
        <v>66</v>
      </c>
      <c r="R74" s="2">
        <v>10.53</v>
      </c>
      <c r="S74" s="25" t="s">
        <v>263</v>
      </c>
      <c r="T74" s="2">
        <v>4</v>
      </c>
    </row>
    <row r="75" spans="1:20" x14ac:dyDescent="0.25">
      <c r="A75" t="s">
        <v>67</v>
      </c>
      <c r="C75">
        <v>10.603</v>
      </c>
      <c r="D75" t="s">
        <v>231</v>
      </c>
      <c r="E75">
        <v>146</v>
      </c>
      <c r="F75">
        <v>148</v>
      </c>
      <c r="G75">
        <v>111</v>
      </c>
      <c r="H75" t="s">
        <v>241</v>
      </c>
      <c r="I75" t="s">
        <v>218</v>
      </c>
      <c r="J75">
        <v>2</v>
      </c>
      <c r="K75">
        <v>2</v>
      </c>
      <c r="L75">
        <v>10</v>
      </c>
      <c r="M75">
        <v>20</v>
      </c>
      <c r="N75">
        <v>50</v>
      </c>
      <c r="O75">
        <v>100</v>
      </c>
      <c r="P75" t="s">
        <v>80</v>
      </c>
      <c r="Q75" t="s">
        <v>67</v>
      </c>
      <c r="R75" s="2">
        <v>10.61</v>
      </c>
      <c r="S75" s="25" t="s">
        <v>263</v>
      </c>
      <c r="T75" s="2">
        <v>4</v>
      </c>
    </row>
    <row r="76" spans="1:20" x14ac:dyDescent="0.25">
      <c r="A76" t="s">
        <v>247</v>
      </c>
      <c r="C76">
        <v>10.631</v>
      </c>
      <c r="D76" t="s">
        <v>231</v>
      </c>
      <c r="E76">
        <v>119</v>
      </c>
      <c r="F76">
        <v>91</v>
      </c>
      <c r="G76">
        <v>134</v>
      </c>
      <c r="H76" t="s">
        <v>241</v>
      </c>
      <c r="I76" t="s">
        <v>218</v>
      </c>
      <c r="J76">
        <v>2</v>
      </c>
      <c r="K76">
        <v>2</v>
      </c>
      <c r="L76">
        <v>10</v>
      </c>
      <c r="M76">
        <v>20</v>
      </c>
      <c r="N76">
        <v>50</v>
      </c>
      <c r="O76">
        <v>100</v>
      </c>
      <c r="P76" t="s">
        <v>80</v>
      </c>
      <c r="Q76" t="s">
        <v>68</v>
      </c>
      <c r="R76" s="2">
        <v>10.63</v>
      </c>
      <c r="S76" s="25" t="s">
        <v>263</v>
      </c>
      <c r="T76" s="2">
        <v>4</v>
      </c>
    </row>
    <row r="77" spans="1:20" x14ac:dyDescent="0.25">
      <c r="A77" t="s">
        <v>136</v>
      </c>
      <c r="C77">
        <v>10.656000000000001</v>
      </c>
      <c r="D77" t="s">
        <v>248</v>
      </c>
      <c r="E77">
        <v>152</v>
      </c>
      <c r="F77">
        <v>150</v>
      </c>
      <c r="H77" t="s">
        <v>230</v>
      </c>
      <c r="I77" t="s">
        <v>229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 t="s">
        <v>80</v>
      </c>
      <c r="Q77" t="s">
        <v>136</v>
      </c>
      <c r="R77" s="2">
        <v>10.66</v>
      </c>
      <c r="S77" s="25" t="s">
        <v>229</v>
      </c>
      <c r="T77" s="2">
        <v>1</v>
      </c>
    </row>
    <row r="78" spans="1:20" x14ac:dyDescent="0.25">
      <c r="A78" t="s">
        <v>69</v>
      </c>
      <c r="C78">
        <v>10.679</v>
      </c>
      <c r="D78" t="s">
        <v>231</v>
      </c>
      <c r="E78">
        <v>146</v>
      </c>
      <c r="F78">
        <v>148</v>
      </c>
      <c r="G78">
        <v>111</v>
      </c>
      <c r="H78" t="s">
        <v>241</v>
      </c>
      <c r="I78" t="s">
        <v>218</v>
      </c>
      <c r="J78">
        <v>2</v>
      </c>
      <c r="K78">
        <v>2</v>
      </c>
      <c r="L78">
        <v>10</v>
      </c>
      <c r="M78">
        <v>20</v>
      </c>
      <c r="N78">
        <v>50</v>
      </c>
      <c r="O78">
        <v>100</v>
      </c>
      <c r="P78" t="s">
        <v>80</v>
      </c>
      <c r="Q78" t="s">
        <v>69</v>
      </c>
      <c r="R78" s="2">
        <v>10.68</v>
      </c>
      <c r="S78" s="25" t="s">
        <v>263</v>
      </c>
      <c r="T78" s="2">
        <v>4</v>
      </c>
    </row>
    <row r="79" spans="1:20" x14ac:dyDescent="0.25">
      <c r="A79" t="s">
        <v>71</v>
      </c>
      <c r="C79">
        <v>10.9</v>
      </c>
      <c r="D79" t="s">
        <v>231</v>
      </c>
      <c r="E79">
        <v>91</v>
      </c>
      <c r="F79">
        <v>92</v>
      </c>
      <c r="G79">
        <v>134</v>
      </c>
      <c r="H79" t="s">
        <v>241</v>
      </c>
      <c r="I79" t="s">
        <v>218</v>
      </c>
      <c r="J79">
        <v>2</v>
      </c>
      <c r="K79">
        <v>2</v>
      </c>
      <c r="L79">
        <v>10</v>
      </c>
      <c r="M79">
        <v>20</v>
      </c>
      <c r="N79">
        <v>50</v>
      </c>
      <c r="O79">
        <v>100</v>
      </c>
      <c r="P79" t="s">
        <v>80</v>
      </c>
      <c r="Q79" t="s">
        <v>71</v>
      </c>
      <c r="R79" s="2">
        <v>10.91</v>
      </c>
      <c r="S79" s="25" t="s">
        <v>263</v>
      </c>
      <c r="T79" s="2">
        <v>4</v>
      </c>
    </row>
    <row r="80" spans="1:20" x14ac:dyDescent="0.25">
      <c r="A80" t="s">
        <v>70</v>
      </c>
      <c r="C80">
        <v>10.914</v>
      </c>
      <c r="D80" t="s">
        <v>231</v>
      </c>
      <c r="E80">
        <v>146</v>
      </c>
      <c r="F80">
        <v>148</v>
      </c>
      <c r="G80">
        <v>111</v>
      </c>
      <c r="H80" t="s">
        <v>241</v>
      </c>
      <c r="I80" t="s">
        <v>218</v>
      </c>
      <c r="J80">
        <v>2</v>
      </c>
      <c r="K80">
        <v>2</v>
      </c>
      <c r="L80">
        <v>10</v>
      </c>
      <c r="M80">
        <v>20</v>
      </c>
      <c r="N80">
        <v>50</v>
      </c>
      <c r="O80">
        <v>100</v>
      </c>
      <c r="P80" t="s">
        <v>80</v>
      </c>
      <c r="Q80" t="s">
        <v>70</v>
      </c>
      <c r="R80" s="2">
        <v>10.92</v>
      </c>
      <c r="S80" s="25" t="s">
        <v>263</v>
      </c>
      <c r="T80" s="2">
        <v>4</v>
      </c>
    </row>
    <row r="81" spans="1:20" x14ac:dyDescent="0.25">
      <c r="A81" t="s">
        <v>72</v>
      </c>
      <c r="C81">
        <v>11.093</v>
      </c>
      <c r="D81" t="s">
        <v>231</v>
      </c>
      <c r="E81">
        <v>117</v>
      </c>
      <c r="F81">
        <v>119</v>
      </c>
      <c r="G81">
        <v>201</v>
      </c>
      <c r="H81" t="s">
        <v>241</v>
      </c>
      <c r="I81" t="s">
        <v>218</v>
      </c>
      <c r="J81">
        <v>2</v>
      </c>
      <c r="K81">
        <v>2</v>
      </c>
      <c r="L81">
        <v>10</v>
      </c>
      <c r="M81">
        <v>20</v>
      </c>
      <c r="N81">
        <v>50</v>
      </c>
      <c r="O81">
        <v>100</v>
      </c>
      <c r="P81" t="s">
        <v>80</v>
      </c>
      <c r="Q81" t="s">
        <v>72</v>
      </c>
      <c r="R81" s="2">
        <v>11.1</v>
      </c>
      <c r="S81" s="25" t="s">
        <v>263</v>
      </c>
      <c r="T81" s="2">
        <v>4</v>
      </c>
    </row>
    <row r="82" spans="1:20" x14ac:dyDescent="0.25">
      <c r="A82" t="s">
        <v>73</v>
      </c>
      <c r="C82">
        <v>11.446999999999999</v>
      </c>
      <c r="D82" t="s">
        <v>231</v>
      </c>
      <c r="E82">
        <v>157</v>
      </c>
      <c r="F82">
        <v>155</v>
      </c>
      <c r="G82">
        <v>75</v>
      </c>
      <c r="H82" t="s">
        <v>241</v>
      </c>
      <c r="I82" t="s">
        <v>218</v>
      </c>
      <c r="J82">
        <v>2</v>
      </c>
      <c r="K82">
        <v>2</v>
      </c>
      <c r="L82">
        <v>10</v>
      </c>
      <c r="M82">
        <v>20</v>
      </c>
      <c r="N82">
        <v>50</v>
      </c>
      <c r="O82">
        <v>100</v>
      </c>
      <c r="P82" t="s">
        <v>80</v>
      </c>
      <c r="Q82" t="s">
        <v>73</v>
      </c>
      <c r="R82" s="2">
        <v>11.45</v>
      </c>
      <c r="S82" s="25" t="s">
        <v>263</v>
      </c>
      <c r="T82" s="2">
        <v>4</v>
      </c>
    </row>
    <row r="83" spans="1:20" x14ac:dyDescent="0.25">
      <c r="A83" t="s">
        <v>74</v>
      </c>
      <c r="C83">
        <v>11.566000000000001</v>
      </c>
      <c r="D83" t="s">
        <v>231</v>
      </c>
      <c r="E83">
        <v>77</v>
      </c>
      <c r="F83">
        <v>51</v>
      </c>
      <c r="G83">
        <v>123</v>
      </c>
      <c r="H83" t="s">
        <v>241</v>
      </c>
      <c r="I83" t="s">
        <v>218</v>
      </c>
      <c r="J83">
        <v>2</v>
      </c>
      <c r="K83">
        <v>2</v>
      </c>
      <c r="L83">
        <v>10</v>
      </c>
      <c r="M83">
        <v>20</v>
      </c>
      <c r="N83">
        <v>50</v>
      </c>
      <c r="O83">
        <v>100</v>
      </c>
      <c r="P83" t="s">
        <v>80</v>
      </c>
      <c r="Q83" t="s">
        <v>74</v>
      </c>
      <c r="R83" s="2">
        <v>11.58</v>
      </c>
      <c r="S83" s="25" t="s">
        <v>263</v>
      </c>
      <c r="T83" s="2">
        <v>4</v>
      </c>
    </row>
    <row r="84" spans="1:20" x14ac:dyDescent="0.25">
      <c r="A84" t="s">
        <v>75</v>
      </c>
      <c r="C84">
        <v>11.965999999999999</v>
      </c>
      <c r="D84" t="s">
        <v>231</v>
      </c>
      <c r="E84">
        <v>180</v>
      </c>
      <c r="F84">
        <v>182</v>
      </c>
      <c r="G84">
        <v>145</v>
      </c>
      <c r="H84" t="s">
        <v>241</v>
      </c>
      <c r="I84" t="s">
        <v>218</v>
      </c>
      <c r="J84">
        <v>2</v>
      </c>
      <c r="K84">
        <v>2</v>
      </c>
      <c r="L84">
        <v>10</v>
      </c>
      <c r="M84">
        <v>20</v>
      </c>
      <c r="N84">
        <v>50</v>
      </c>
      <c r="O84">
        <v>100</v>
      </c>
      <c r="P84" t="s">
        <v>80</v>
      </c>
      <c r="Q84" t="s">
        <v>75</v>
      </c>
      <c r="R84" s="2">
        <v>11.97</v>
      </c>
      <c r="S84" s="25" t="s">
        <v>263</v>
      </c>
      <c r="T84" s="2">
        <v>4</v>
      </c>
    </row>
    <row r="85" spans="1:20" x14ac:dyDescent="0.25">
      <c r="A85" t="s">
        <v>76</v>
      </c>
      <c r="C85">
        <v>12.066000000000001</v>
      </c>
      <c r="D85" t="s">
        <v>231</v>
      </c>
      <c r="E85">
        <v>225</v>
      </c>
      <c r="F85">
        <v>227</v>
      </c>
      <c r="G85">
        <v>223</v>
      </c>
      <c r="H85" t="s">
        <v>241</v>
      </c>
      <c r="I85" t="s">
        <v>218</v>
      </c>
      <c r="J85">
        <v>2</v>
      </c>
      <c r="K85">
        <v>2</v>
      </c>
      <c r="L85">
        <v>10</v>
      </c>
      <c r="M85">
        <v>20</v>
      </c>
      <c r="N85">
        <v>50</v>
      </c>
      <c r="O85">
        <v>100</v>
      </c>
      <c r="P85" t="s">
        <v>80</v>
      </c>
      <c r="Q85" t="s">
        <v>76</v>
      </c>
      <c r="R85" s="2">
        <v>12.06</v>
      </c>
      <c r="S85" s="25" t="s">
        <v>263</v>
      </c>
      <c r="T85" s="2">
        <v>4</v>
      </c>
    </row>
    <row r="86" spans="1:20" x14ac:dyDescent="0.25">
      <c r="A86" t="s">
        <v>77</v>
      </c>
      <c r="C86">
        <v>12.153</v>
      </c>
      <c r="D86" t="s">
        <v>231</v>
      </c>
      <c r="E86">
        <v>128</v>
      </c>
      <c r="F86">
        <v>127</v>
      </c>
      <c r="G86">
        <v>129</v>
      </c>
      <c r="H86" t="s">
        <v>241</v>
      </c>
      <c r="I86" t="s">
        <v>218</v>
      </c>
      <c r="J86">
        <v>2</v>
      </c>
      <c r="K86">
        <v>2</v>
      </c>
      <c r="L86">
        <v>10</v>
      </c>
      <c r="M86">
        <v>20</v>
      </c>
      <c r="N86">
        <v>50</v>
      </c>
      <c r="O86">
        <v>100</v>
      </c>
      <c r="P86" t="s">
        <v>80</v>
      </c>
      <c r="Q86" t="s">
        <v>77</v>
      </c>
      <c r="R86" s="2">
        <v>12.15</v>
      </c>
      <c r="S86" s="25" t="s">
        <v>263</v>
      </c>
      <c r="T86" s="2">
        <v>4</v>
      </c>
    </row>
    <row r="87" spans="1:20" x14ac:dyDescent="0.25">
      <c r="A87" t="s">
        <v>78</v>
      </c>
      <c r="C87">
        <v>12.273</v>
      </c>
      <c r="D87" t="s">
        <v>231</v>
      </c>
      <c r="E87">
        <v>180</v>
      </c>
      <c r="F87">
        <v>182</v>
      </c>
      <c r="G87">
        <v>145</v>
      </c>
      <c r="H87" t="s">
        <v>241</v>
      </c>
      <c r="I87" t="s">
        <v>218</v>
      </c>
      <c r="J87">
        <v>2</v>
      </c>
      <c r="K87">
        <v>2</v>
      </c>
      <c r="L87">
        <v>10</v>
      </c>
      <c r="M87">
        <v>20</v>
      </c>
      <c r="N87">
        <v>50</v>
      </c>
      <c r="O87">
        <v>100</v>
      </c>
      <c r="P87" t="s">
        <v>80</v>
      </c>
      <c r="Q87" t="s">
        <v>78</v>
      </c>
      <c r="R87" s="2">
        <v>12.29</v>
      </c>
      <c r="S87" s="25" t="s">
        <v>263</v>
      </c>
      <c r="T87" s="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J14" sqref="J14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110</v>
      </c>
      <c r="M1" t="s">
        <v>111</v>
      </c>
      <c r="N1" t="s">
        <v>112</v>
      </c>
      <c r="O1" t="s">
        <v>112</v>
      </c>
      <c r="P1" t="s">
        <v>112</v>
      </c>
      <c r="Q1" t="s">
        <v>113</v>
      </c>
      <c r="R1" t="s">
        <v>114</v>
      </c>
      <c r="S1" t="s">
        <v>114</v>
      </c>
      <c r="T1" t="s">
        <v>114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115</v>
      </c>
      <c r="M2" t="s">
        <v>115</v>
      </c>
      <c r="N2" t="s">
        <v>116</v>
      </c>
      <c r="O2" t="s">
        <v>117</v>
      </c>
      <c r="P2" t="s">
        <v>118</v>
      </c>
      <c r="Q2" t="s">
        <v>115</v>
      </c>
      <c r="R2" t="s">
        <v>116</v>
      </c>
      <c r="S2" t="s">
        <v>117</v>
      </c>
      <c r="T2" t="s">
        <v>118</v>
      </c>
    </row>
    <row r="3" spans="1:20" x14ac:dyDescent="0.25">
      <c r="A3" t="s">
        <v>81</v>
      </c>
      <c r="B3" t="s">
        <v>99</v>
      </c>
      <c r="C3" t="s">
        <v>106</v>
      </c>
      <c r="D3" t="s">
        <v>105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67" si="0">OR(J4&lt;0.5*A4,J4="n.a.",J4&gt;9)</f>
        <v>1</v>
      </c>
      <c r="C4" t="b">
        <f t="shared" ref="C4:C67" si="1">K4="Not confirmed"</f>
        <v>1</v>
      </c>
      <c r="D4" t="b">
        <f>AND(B4=FALSE,C4=FALSE)</f>
        <v>0</v>
      </c>
      <c r="F4" t="s">
        <v>1</v>
      </c>
      <c r="G4" t="s">
        <v>86</v>
      </c>
      <c r="H4" t="s">
        <v>86</v>
      </c>
      <c r="I4" t="s">
        <v>86</v>
      </c>
      <c r="J4" t="s">
        <v>86</v>
      </c>
      <c r="K4" t="s">
        <v>249</v>
      </c>
      <c r="L4">
        <v>50</v>
      </c>
      <c r="M4">
        <v>52</v>
      </c>
      <c r="N4">
        <v>32.549999999999997</v>
      </c>
      <c r="O4" t="s">
        <v>86</v>
      </c>
      <c r="P4" t="s">
        <v>249</v>
      </c>
      <c r="Q4">
        <v>49</v>
      </c>
      <c r="R4">
        <v>12.24</v>
      </c>
      <c r="S4" t="s">
        <v>86</v>
      </c>
      <c r="T4" t="s">
        <v>249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 t="s">
        <v>86</v>
      </c>
      <c r="H5" t="s">
        <v>86</v>
      </c>
      <c r="I5" t="s">
        <v>86</v>
      </c>
      <c r="J5" t="s">
        <v>86</v>
      </c>
      <c r="K5" t="s">
        <v>249</v>
      </c>
      <c r="L5">
        <v>62</v>
      </c>
      <c r="M5">
        <v>64</v>
      </c>
      <c r="N5">
        <v>32.299999999999997</v>
      </c>
      <c r="O5" t="s">
        <v>86</v>
      </c>
      <c r="P5" t="s">
        <v>249</v>
      </c>
      <c r="Q5">
        <v>61</v>
      </c>
      <c r="R5">
        <v>8.36</v>
      </c>
      <c r="S5" t="s">
        <v>86</v>
      </c>
      <c r="T5" t="s">
        <v>249</v>
      </c>
    </row>
    <row r="6" spans="1:20" x14ac:dyDescent="0.25">
      <c r="A6">
        <v>2</v>
      </c>
      <c r="B6" t="b">
        <f t="shared" si="0"/>
        <v>1</v>
      </c>
      <c r="C6" t="b">
        <f t="shared" si="1"/>
        <v>0</v>
      </c>
      <c r="D6" t="b">
        <f t="shared" si="2"/>
        <v>0</v>
      </c>
      <c r="F6" t="s">
        <v>3</v>
      </c>
      <c r="G6">
        <v>1.83</v>
      </c>
      <c r="H6">
        <v>577</v>
      </c>
      <c r="I6">
        <v>0.03</v>
      </c>
      <c r="J6">
        <v>7.0999999999999994E-2</v>
      </c>
      <c r="K6" t="s">
        <v>94</v>
      </c>
      <c r="L6">
        <v>94</v>
      </c>
      <c r="M6">
        <v>96</v>
      </c>
      <c r="N6">
        <v>97.67</v>
      </c>
      <c r="O6">
        <v>80.97</v>
      </c>
      <c r="P6" t="s">
        <v>94</v>
      </c>
      <c r="Q6">
        <v>93</v>
      </c>
      <c r="R6">
        <v>19.73</v>
      </c>
      <c r="S6">
        <v>26.56</v>
      </c>
      <c r="T6" t="s">
        <v>94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249</v>
      </c>
      <c r="L7">
        <v>64</v>
      </c>
      <c r="M7">
        <v>66</v>
      </c>
      <c r="N7">
        <v>30.04</v>
      </c>
      <c r="O7" t="s">
        <v>86</v>
      </c>
      <c r="P7" t="s">
        <v>249</v>
      </c>
      <c r="Q7">
        <v>49</v>
      </c>
      <c r="R7">
        <v>24.03</v>
      </c>
      <c r="S7" t="s">
        <v>86</v>
      </c>
      <c r="T7" t="s">
        <v>249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>
        <v>2.19</v>
      </c>
      <c r="H8">
        <v>40</v>
      </c>
      <c r="I8">
        <v>0</v>
      </c>
      <c r="J8">
        <v>7.0000000000000001E-3</v>
      </c>
      <c r="K8" t="s">
        <v>249</v>
      </c>
      <c r="L8">
        <v>101</v>
      </c>
      <c r="M8">
        <v>103</v>
      </c>
      <c r="N8">
        <v>65.92</v>
      </c>
      <c r="O8" t="s">
        <v>86</v>
      </c>
      <c r="P8" t="s">
        <v>249</v>
      </c>
      <c r="Q8">
        <v>105</v>
      </c>
      <c r="R8">
        <v>9.19</v>
      </c>
      <c r="S8" t="s">
        <v>86</v>
      </c>
      <c r="T8" t="s">
        <v>249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249</v>
      </c>
      <c r="L9">
        <v>59</v>
      </c>
      <c r="M9">
        <v>74</v>
      </c>
      <c r="N9">
        <v>70.55</v>
      </c>
      <c r="O9" t="s">
        <v>86</v>
      </c>
      <c r="P9" t="s">
        <v>249</v>
      </c>
      <c r="Q9">
        <v>45</v>
      </c>
      <c r="R9">
        <v>71.83</v>
      </c>
      <c r="S9" t="s">
        <v>86</v>
      </c>
      <c r="T9" t="s">
        <v>249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2.74</v>
      </c>
      <c r="H10">
        <v>61</v>
      </c>
      <c r="I10">
        <v>0</v>
      </c>
      <c r="J10">
        <v>1.4E-2</v>
      </c>
      <c r="K10" t="s">
        <v>249</v>
      </c>
      <c r="L10">
        <v>61</v>
      </c>
      <c r="M10">
        <v>96</v>
      </c>
      <c r="N10">
        <v>80.099999999999994</v>
      </c>
      <c r="O10" t="s">
        <v>86</v>
      </c>
      <c r="P10" t="s">
        <v>249</v>
      </c>
      <c r="Q10">
        <v>98</v>
      </c>
      <c r="R10">
        <v>50.3</v>
      </c>
      <c r="S10" t="s">
        <v>86</v>
      </c>
      <c r="T10" t="s">
        <v>249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249</v>
      </c>
      <c r="L11">
        <v>43</v>
      </c>
      <c r="M11">
        <v>58</v>
      </c>
      <c r="N11">
        <v>34.36</v>
      </c>
      <c r="O11" t="s">
        <v>86</v>
      </c>
      <c r="P11" t="s">
        <v>249</v>
      </c>
      <c r="Q11" t="s">
        <v>86</v>
      </c>
      <c r="R11" t="s">
        <v>86</v>
      </c>
      <c r="S11" t="s">
        <v>86</v>
      </c>
      <c r="T11" t="s">
        <v>86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>
        <v>2.89</v>
      </c>
      <c r="H12">
        <v>413</v>
      </c>
      <c r="I12">
        <v>0.02</v>
      </c>
      <c r="J12">
        <v>0.11799999999999999</v>
      </c>
      <c r="K12" t="s">
        <v>94</v>
      </c>
      <c r="L12">
        <v>142</v>
      </c>
      <c r="M12">
        <v>127</v>
      </c>
      <c r="N12">
        <v>31.68</v>
      </c>
      <c r="O12">
        <v>24.29</v>
      </c>
      <c r="P12" t="s">
        <v>94</v>
      </c>
      <c r="Q12">
        <v>141</v>
      </c>
      <c r="R12">
        <v>11.49</v>
      </c>
      <c r="S12">
        <v>15.4</v>
      </c>
      <c r="T1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2.94</v>
      </c>
      <c r="H13">
        <v>714</v>
      </c>
      <c r="I13">
        <v>0.03</v>
      </c>
      <c r="J13">
        <v>6.7000000000000004E-2</v>
      </c>
      <c r="K13" t="s">
        <v>249</v>
      </c>
      <c r="L13">
        <v>76</v>
      </c>
      <c r="M13">
        <v>78</v>
      </c>
      <c r="N13">
        <v>7.67</v>
      </c>
      <c r="O13" t="s">
        <v>86</v>
      </c>
      <c r="P13" t="s">
        <v>249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249</v>
      </c>
      <c r="L14">
        <v>41</v>
      </c>
      <c r="M14">
        <v>39</v>
      </c>
      <c r="N14">
        <v>68.760000000000005</v>
      </c>
      <c r="O14" t="s">
        <v>86</v>
      </c>
      <c r="P14" t="s">
        <v>249</v>
      </c>
      <c r="Q14">
        <v>76</v>
      </c>
      <c r="R14">
        <v>36.799999999999997</v>
      </c>
      <c r="S14" t="s">
        <v>86</v>
      </c>
      <c r="T14" t="s">
        <v>249</v>
      </c>
    </row>
    <row r="15" spans="1:20" x14ac:dyDescent="0.25">
      <c r="A15">
        <v>2</v>
      </c>
      <c r="B15" t="b">
        <f t="shared" si="0"/>
        <v>1</v>
      </c>
      <c r="C15" t="b">
        <f t="shared" si="1"/>
        <v>1</v>
      </c>
      <c r="D15" t="b">
        <f t="shared" si="2"/>
        <v>0</v>
      </c>
      <c r="F15" t="s">
        <v>250</v>
      </c>
      <c r="G15">
        <v>3.35</v>
      </c>
      <c r="H15">
        <v>309</v>
      </c>
      <c r="I15">
        <v>0.02</v>
      </c>
      <c r="J15">
        <v>5.7000000000000002E-2</v>
      </c>
      <c r="K15" t="s">
        <v>249</v>
      </c>
      <c r="L15">
        <v>49</v>
      </c>
      <c r="M15">
        <v>84</v>
      </c>
      <c r="N15">
        <v>95.58</v>
      </c>
      <c r="O15">
        <v>79.63</v>
      </c>
      <c r="P15" t="s">
        <v>249</v>
      </c>
      <c r="Q15">
        <v>86</v>
      </c>
      <c r="R15">
        <v>59.18</v>
      </c>
      <c r="S15">
        <v>33.22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0</v>
      </c>
      <c r="D16" t="b">
        <f t="shared" si="2"/>
        <v>0</v>
      </c>
      <c r="F16" t="s">
        <v>13</v>
      </c>
      <c r="G16">
        <v>3.68</v>
      </c>
      <c r="H16">
        <v>97</v>
      </c>
      <c r="I16">
        <v>0</v>
      </c>
      <c r="J16">
        <v>2.5000000000000001E-2</v>
      </c>
      <c r="K16" t="s">
        <v>94</v>
      </c>
      <c r="L16">
        <v>61</v>
      </c>
      <c r="M16">
        <v>96</v>
      </c>
      <c r="N16">
        <v>81.87</v>
      </c>
      <c r="O16">
        <v>61.79</v>
      </c>
      <c r="P16" t="s">
        <v>94</v>
      </c>
      <c r="Q16">
        <v>98</v>
      </c>
      <c r="R16">
        <v>54.11</v>
      </c>
      <c r="S16">
        <v>52.22</v>
      </c>
      <c r="T16" t="s">
        <v>94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249</v>
      </c>
      <c r="L17">
        <v>73</v>
      </c>
      <c r="M17">
        <v>41</v>
      </c>
      <c r="N17">
        <v>25.62</v>
      </c>
      <c r="O17" t="s">
        <v>86</v>
      </c>
      <c r="P17" t="s">
        <v>249</v>
      </c>
      <c r="Q17">
        <v>57</v>
      </c>
      <c r="R17">
        <v>20.25</v>
      </c>
      <c r="S17" t="s">
        <v>86</v>
      </c>
      <c r="T17" t="s">
        <v>249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249</v>
      </c>
      <c r="L18">
        <v>63</v>
      </c>
      <c r="M18">
        <v>65</v>
      </c>
      <c r="N18">
        <v>32.020000000000003</v>
      </c>
      <c r="O18" t="s">
        <v>86</v>
      </c>
      <c r="P18" t="s">
        <v>249</v>
      </c>
      <c r="Q18">
        <v>83</v>
      </c>
      <c r="R18">
        <v>13.39</v>
      </c>
      <c r="S18" t="s">
        <v>86</v>
      </c>
      <c r="T18" t="s">
        <v>249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17</v>
      </c>
      <c r="G19">
        <v>4.8099999999999996</v>
      </c>
      <c r="H19">
        <v>58</v>
      </c>
      <c r="I19">
        <v>0</v>
      </c>
      <c r="J19">
        <v>0.01</v>
      </c>
      <c r="K19" t="s">
        <v>249</v>
      </c>
      <c r="L19">
        <v>61</v>
      </c>
      <c r="M19">
        <v>96</v>
      </c>
      <c r="N19">
        <v>84.73</v>
      </c>
      <c r="O19">
        <v>109.22</v>
      </c>
      <c r="P19" t="s">
        <v>94</v>
      </c>
      <c r="Q19">
        <v>98</v>
      </c>
      <c r="R19">
        <v>54.76</v>
      </c>
      <c r="S19">
        <v>13.97</v>
      </c>
      <c r="T19" t="s">
        <v>249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t="s">
        <v>86</v>
      </c>
      <c r="H20" t="s">
        <v>86</v>
      </c>
      <c r="I20" t="s">
        <v>86</v>
      </c>
      <c r="J20" t="s">
        <v>86</v>
      </c>
      <c r="K20" t="s">
        <v>249</v>
      </c>
      <c r="L20">
        <v>77</v>
      </c>
      <c r="M20">
        <v>41</v>
      </c>
      <c r="N20">
        <v>75.2</v>
      </c>
      <c r="O20" t="s">
        <v>86</v>
      </c>
      <c r="P20" t="s">
        <v>249</v>
      </c>
      <c r="Q20">
        <v>79</v>
      </c>
      <c r="R20">
        <v>31.5</v>
      </c>
      <c r="S20" t="s">
        <v>86</v>
      </c>
      <c r="T20" t="s">
        <v>249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249</v>
      </c>
      <c r="L21">
        <v>43</v>
      </c>
      <c r="M21">
        <v>72</v>
      </c>
      <c r="N21">
        <v>25.52</v>
      </c>
      <c r="O21" t="s">
        <v>86</v>
      </c>
      <c r="P21" t="s">
        <v>249</v>
      </c>
      <c r="Q21">
        <v>57</v>
      </c>
      <c r="R21">
        <v>7.61</v>
      </c>
      <c r="S21" t="s">
        <v>86</v>
      </c>
      <c r="T21" t="s">
        <v>249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249</v>
      </c>
      <c r="L22">
        <v>55</v>
      </c>
      <c r="M22">
        <v>85</v>
      </c>
      <c r="N22">
        <v>17.420000000000002</v>
      </c>
      <c r="O22" t="s">
        <v>86</v>
      </c>
      <c r="P22" t="s">
        <v>249</v>
      </c>
      <c r="Q22" t="s">
        <v>86</v>
      </c>
      <c r="R22" t="s">
        <v>86</v>
      </c>
      <c r="S22" t="s">
        <v>86</v>
      </c>
      <c r="T22" t="s">
        <v>86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 t="s">
        <v>86</v>
      </c>
      <c r="H23" t="s">
        <v>86</v>
      </c>
      <c r="I23" t="s">
        <v>86</v>
      </c>
      <c r="J23" t="s">
        <v>86</v>
      </c>
      <c r="K23" t="s">
        <v>249</v>
      </c>
      <c r="L23">
        <v>49</v>
      </c>
      <c r="M23">
        <v>130</v>
      </c>
      <c r="N23">
        <v>114.83</v>
      </c>
      <c r="O23" t="s">
        <v>86</v>
      </c>
      <c r="P23" t="s">
        <v>249</v>
      </c>
      <c r="Q23">
        <v>128</v>
      </c>
      <c r="R23">
        <v>88.69</v>
      </c>
      <c r="S23" t="s">
        <v>86</v>
      </c>
      <c r="T23" t="s">
        <v>249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249</v>
      </c>
      <c r="L24">
        <v>67</v>
      </c>
      <c r="M24">
        <v>52</v>
      </c>
      <c r="N24">
        <v>32.979999999999997</v>
      </c>
      <c r="O24" t="s">
        <v>86</v>
      </c>
      <c r="P24" t="s">
        <v>249</v>
      </c>
      <c r="Q24">
        <v>40</v>
      </c>
      <c r="R24">
        <v>40.43</v>
      </c>
      <c r="S24" t="s">
        <v>86</v>
      </c>
      <c r="T24" t="s">
        <v>249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249</v>
      </c>
      <c r="L25">
        <v>42</v>
      </c>
      <c r="M25">
        <v>72</v>
      </c>
      <c r="N25">
        <v>42.24</v>
      </c>
      <c r="O25" t="s">
        <v>86</v>
      </c>
      <c r="P25" t="s">
        <v>249</v>
      </c>
      <c r="Q25">
        <v>71</v>
      </c>
      <c r="R25">
        <v>44.02</v>
      </c>
      <c r="S25" t="s">
        <v>86</v>
      </c>
      <c r="T25" t="s">
        <v>249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 t="s">
        <v>86</v>
      </c>
      <c r="H26" t="s">
        <v>86</v>
      </c>
      <c r="I26" t="s">
        <v>86</v>
      </c>
      <c r="J26" t="s">
        <v>86</v>
      </c>
      <c r="K26" t="s">
        <v>249</v>
      </c>
      <c r="L26">
        <v>83</v>
      </c>
      <c r="M26">
        <v>85</v>
      </c>
      <c r="N26">
        <v>64</v>
      </c>
      <c r="O26" t="s">
        <v>86</v>
      </c>
      <c r="P26" t="s">
        <v>249</v>
      </c>
      <c r="Q26">
        <v>47</v>
      </c>
      <c r="R26">
        <v>18.21</v>
      </c>
      <c r="S26" t="s">
        <v>86</v>
      </c>
      <c r="T26" t="s">
        <v>249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249</v>
      </c>
      <c r="L27">
        <v>97</v>
      </c>
      <c r="M27">
        <v>99</v>
      </c>
      <c r="N27">
        <v>64.25</v>
      </c>
      <c r="O27" t="s">
        <v>86</v>
      </c>
      <c r="P27" t="s">
        <v>249</v>
      </c>
      <c r="Q27">
        <v>61</v>
      </c>
      <c r="R27">
        <v>33.39</v>
      </c>
      <c r="S27" t="s">
        <v>86</v>
      </c>
      <c r="T27" t="s">
        <v>249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130</v>
      </c>
      <c r="G28">
        <v>5.36</v>
      </c>
      <c r="H28">
        <v>99763</v>
      </c>
      <c r="I28">
        <v>4.88</v>
      </c>
      <c r="J28">
        <v>20.8</v>
      </c>
      <c r="K28" t="s">
        <v>94</v>
      </c>
      <c r="L28">
        <v>113</v>
      </c>
      <c r="M28">
        <v>111</v>
      </c>
      <c r="N28">
        <v>102.91</v>
      </c>
      <c r="O28">
        <v>99.49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131</v>
      </c>
      <c r="G29">
        <v>5.42</v>
      </c>
      <c r="H29">
        <v>242154</v>
      </c>
      <c r="I29">
        <v>11.84</v>
      </c>
      <c r="J29">
        <v>20</v>
      </c>
      <c r="K29" t="s">
        <v>94</v>
      </c>
      <c r="L29">
        <v>168</v>
      </c>
      <c r="M29">
        <v>99</v>
      </c>
      <c r="N29">
        <v>41.56</v>
      </c>
      <c r="O29">
        <v>42.76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 t="s">
        <v>86</v>
      </c>
      <c r="H30" t="s">
        <v>86</v>
      </c>
      <c r="I30" t="s">
        <v>86</v>
      </c>
      <c r="J30" t="s">
        <v>86</v>
      </c>
      <c r="K30" t="s">
        <v>249</v>
      </c>
      <c r="L30">
        <v>56</v>
      </c>
      <c r="M30">
        <v>41</v>
      </c>
      <c r="N30">
        <v>63.58</v>
      </c>
      <c r="O30" t="s">
        <v>86</v>
      </c>
      <c r="P30" t="s">
        <v>249</v>
      </c>
      <c r="Q30">
        <v>43</v>
      </c>
      <c r="R30">
        <v>25.03</v>
      </c>
      <c r="S30" t="s">
        <v>86</v>
      </c>
      <c r="T30" t="s">
        <v>249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25</v>
      </c>
      <c r="G31" t="s">
        <v>86</v>
      </c>
      <c r="H31" t="s">
        <v>86</v>
      </c>
      <c r="I31" t="s">
        <v>86</v>
      </c>
      <c r="J31" t="s">
        <v>86</v>
      </c>
      <c r="K31" t="s">
        <v>249</v>
      </c>
      <c r="L31">
        <v>119</v>
      </c>
      <c r="M31">
        <v>121</v>
      </c>
      <c r="N31">
        <v>32.090000000000003</v>
      </c>
      <c r="O31" t="s">
        <v>86</v>
      </c>
      <c r="P31" t="s">
        <v>249</v>
      </c>
      <c r="Q31" t="s">
        <v>86</v>
      </c>
      <c r="R31" t="s">
        <v>86</v>
      </c>
      <c r="S31" t="s">
        <v>86</v>
      </c>
      <c r="T31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27</v>
      </c>
      <c r="G32" t="s">
        <v>86</v>
      </c>
      <c r="H32" t="s">
        <v>86</v>
      </c>
      <c r="I32" t="s">
        <v>86</v>
      </c>
      <c r="J32" t="s">
        <v>86</v>
      </c>
      <c r="K32" t="s">
        <v>249</v>
      </c>
      <c r="L32">
        <v>75</v>
      </c>
      <c r="M32">
        <v>77</v>
      </c>
      <c r="N32">
        <v>31.28</v>
      </c>
      <c r="O32" t="s">
        <v>86</v>
      </c>
      <c r="P32" t="s">
        <v>249</v>
      </c>
      <c r="Q32">
        <v>110</v>
      </c>
      <c r="R32">
        <v>47.1</v>
      </c>
      <c r="S32" t="s">
        <v>86</v>
      </c>
      <c r="T32" t="s">
        <v>249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5.7</v>
      </c>
      <c r="H33">
        <v>182</v>
      </c>
      <c r="I33">
        <v>0.01</v>
      </c>
      <c r="J33">
        <v>1.0999999999999999E-2</v>
      </c>
      <c r="K33" t="s">
        <v>249</v>
      </c>
      <c r="L33">
        <v>78</v>
      </c>
      <c r="M33">
        <v>77</v>
      </c>
      <c r="N33">
        <v>24.11</v>
      </c>
      <c r="O33">
        <v>32.89</v>
      </c>
      <c r="P33" t="s">
        <v>94</v>
      </c>
      <c r="Q33">
        <v>52</v>
      </c>
      <c r="R33">
        <v>13.73</v>
      </c>
      <c r="S33" t="s">
        <v>86</v>
      </c>
      <c r="T33" t="s">
        <v>249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>
        <v>5.78</v>
      </c>
      <c r="H34">
        <v>47</v>
      </c>
      <c r="I34">
        <v>0</v>
      </c>
      <c r="J34">
        <v>7.0000000000000001E-3</v>
      </c>
      <c r="K34" t="s">
        <v>249</v>
      </c>
      <c r="L34">
        <v>62</v>
      </c>
      <c r="M34">
        <v>64</v>
      </c>
      <c r="N34">
        <v>31.51</v>
      </c>
      <c r="O34" t="s">
        <v>86</v>
      </c>
      <c r="P34" t="s">
        <v>249</v>
      </c>
      <c r="Q34">
        <v>49</v>
      </c>
      <c r="R34">
        <v>23.92</v>
      </c>
      <c r="S34" t="s">
        <v>86</v>
      </c>
      <c r="T34" t="s">
        <v>249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132</v>
      </c>
      <c r="G35">
        <v>6.17</v>
      </c>
      <c r="H35">
        <v>338441</v>
      </c>
      <c r="I35">
        <v>16.55</v>
      </c>
      <c r="J35">
        <v>20</v>
      </c>
      <c r="K35" t="s">
        <v>94</v>
      </c>
      <c r="L35">
        <v>114</v>
      </c>
      <c r="M35">
        <v>88</v>
      </c>
      <c r="N35">
        <v>16.73</v>
      </c>
      <c r="O35">
        <v>16.5</v>
      </c>
      <c r="P35" t="s">
        <v>94</v>
      </c>
      <c r="Q35">
        <v>63</v>
      </c>
      <c r="R35">
        <v>14.99</v>
      </c>
      <c r="S35">
        <v>15.89</v>
      </c>
      <c r="T35" t="s">
        <v>94</v>
      </c>
    </row>
    <row r="36" spans="1:20" x14ac:dyDescent="0.25">
      <c r="A36">
        <v>2</v>
      </c>
      <c r="B36" t="b">
        <f t="shared" si="0"/>
        <v>1</v>
      </c>
      <c r="C36" t="b">
        <f t="shared" si="1"/>
        <v>1</v>
      </c>
      <c r="D36" t="b">
        <f t="shared" si="2"/>
        <v>0</v>
      </c>
      <c r="F36" t="s">
        <v>30</v>
      </c>
      <c r="G36">
        <v>6.39</v>
      </c>
      <c r="H36">
        <v>145</v>
      </c>
      <c r="I36">
        <v>0.01</v>
      </c>
      <c r="J36">
        <v>2.1999999999999999E-2</v>
      </c>
      <c r="K36" t="s">
        <v>249</v>
      </c>
      <c r="L36">
        <v>130</v>
      </c>
      <c r="M36">
        <v>132</v>
      </c>
      <c r="N36">
        <v>97.74</v>
      </c>
      <c r="O36">
        <v>55.04</v>
      </c>
      <c r="P36" t="s">
        <v>249</v>
      </c>
      <c r="Q36">
        <v>95</v>
      </c>
      <c r="R36">
        <v>80.28</v>
      </c>
      <c r="S36">
        <v>90.64</v>
      </c>
      <c r="T36" t="s">
        <v>94</v>
      </c>
    </row>
    <row r="37" spans="1:20" x14ac:dyDescent="0.25">
      <c r="A37">
        <v>2</v>
      </c>
      <c r="B37" t="b">
        <f t="shared" si="0"/>
        <v>1</v>
      </c>
      <c r="C37" t="b">
        <f t="shared" si="1"/>
        <v>1</v>
      </c>
      <c r="D37" t="b">
        <f t="shared" si="2"/>
        <v>0</v>
      </c>
      <c r="F37" t="s">
        <v>31</v>
      </c>
      <c r="G37" t="s">
        <v>86</v>
      </c>
      <c r="H37" t="s">
        <v>86</v>
      </c>
      <c r="I37" t="s">
        <v>86</v>
      </c>
      <c r="J37" t="s">
        <v>86</v>
      </c>
      <c r="K37" t="s">
        <v>249</v>
      </c>
      <c r="L37">
        <v>63</v>
      </c>
      <c r="M37">
        <v>62</v>
      </c>
      <c r="N37">
        <v>70.17</v>
      </c>
      <c r="O37" t="s">
        <v>86</v>
      </c>
      <c r="P37" t="s">
        <v>249</v>
      </c>
      <c r="Q37">
        <v>41</v>
      </c>
      <c r="R37">
        <v>58</v>
      </c>
      <c r="S37" t="s">
        <v>86</v>
      </c>
      <c r="T37" t="s">
        <v>249</v>
      </c>
    </row>
    <row r="38" spans="1:20" x14ac:dyDescent="0.25">
      <c r="A38">
        <v>2</v>
      </c>
      <c r="B38" t="b">
        <f t="shared" si="0"/>
        <v>1</v>
      </c>
      <c r="C38" t="b">
        <f t="shared" si="1"/>
        <v>1</v>
      </c>
      <c r="D38" t="b">
        <f t="shared" si="2"/>
        <v>0</v>
      </c>
      <c r="F38" t="s">
        <v>32</v>
      </c>
      <c r="G38">
        <v>6.73</v>
      </c>
      <c r="H38">
        <v>49</v>
      </c>
      <c r="I38">
        <v>0</v>
      </c>
      <c r="J38">
        <v>0.01</v>
      </c>
      <c r="K38" t="s">
        <v>249</v>
      </c>
      <c r="L38">
        <v>174</v>
      </c>
      <c r="M38">
        <v>93</v>
      </c>
      <c r="N38">
        <v>66.11</v>
      </c>
      <c r="O38" t="s">
        <v>86</v>
      </c>
      <c r="P38" t="s">
        <v>249</v>
      </c>
      <c r="Q38">
        <v>95</v>
      </c>
      <c r="R38">
        <v>54.07</v>
      </c>
      <c r="S38">
        <v>104.11</v>
      </c>
      <c r="T38" t="s">
        <v>249</v>
      </c>
    </row>
    <row r="39" spans="1:20" x14ac:dyDescent="0.25">
      <c r="A39">
        <v>2</v>
      </c>
      <c r="B39" t="b">
        <f t="shared" si="0"/>
        <v>1</v>
      </c>
      <c r="C39" t="b">
        <f t="shared" si="1"/>
        <v>1</v>
      </c>
      <c r="D39" t="b">
        <f t="shared" si="2"/>
        <v>0</v>
      </c>
      <c r="F39" t="s">
        <v>33</v>
      </c>
      <c r="G39" t="s">
        <v>86</v>
      </c>
      <c r="H39" t="s">
        <v>86</v>
      </c>
      <c r="I39" t="s">
        <v>86</v>
      </c>
      <c r="J39" t="s">
        <v>86</v>
      </c>
      <c r="K39" t="s">
        <v>249</v>
      </c>
      <c r="L39">
        <v>41</v>
      </c>
      <c r="M39">
        <v>69</v>
      </c>
      <c r="N39">
        <v>77.31</v>
      </c>
      <c r="O39" t="s">
        <v>86</v>
      </c>
      <c r="P39" t="s">
        <v>249</v>
      </c>
      <c r="Q39">
        <v>39</v>
      </c>
      <c r="R39">
        <v>50.11</v>
      </c>
      <c r="S39" t="s">
        <v>86</v>
      </c>
      <c r="T39" t="s">
        <v>249</v>
      </c>
    </row>
    <row r="40" spans="1:20" x14ac:dyDescent="0.25">
      <c r="A40">
        <v>2</v>
      </c>
      <c r="B40" t="b">
        <f t="shared" si="0"/>
        <v>1</v>
      </c>
      <c r="C40" t="b">
        <f t="shared" si="1"/>
        <v>1</v>
      </c>
      <c r="D40" t="b">
        <f t="shared" si="2"/>
        <v>0</v>
      </c>
      <c r="F40" t="s">
        <v>34</v>
      </c>
      <c r="G40" t="s">
        <v>86</v>
      </c>
      <c r="H40" t="s">
        <v>86</v>
      </c>
      <c r="I40" t="s">
        <v>86</v>
      </c>
      <c r="J40" t="s">
        <v>86</v>
      </c>
      <c r="K40" t="s">
        <v>249</v>
      </c>
      <c r="L40">
        <v>83</v>
      </c>
      <c r="M40">
        <v>85</v>
      </c>
      <c r="N40">
        <v>65.150000000000006</v>
      </c>
      <c r="O40" t="s">
        <v>86</v>
      </c>
      <c r="P40" t="s">
        <v>249</v>
      </c>
      <c r="Q40">
        <v>47</v>
      </c>
      <c r="R40">
        <v>15.29</v>
      </c>
      <c r="S40" t="s">
        <v>86</v>
      </c>
      <c r="T40" t="s">
        <v>249</v>
      </c>
    </row>
    <row r="41" spans="1:20" x14ac:dyDescent="0.25">
      <c r="A41">
        <v>2</v>
      </c>
      <c r="B41" t="b">
        <f t="shared" si="0"/>
        <v>1</v>
      </c>
      <c r="C41" t="b">
        <f t="shared" si="1"/>
        <v>1</v>
      </c>
      <c r="D41" t="b">
        <f t="shared" si="2"/>
        <v>0</v>
      </c>
      <c r="F41" t="s">
        <v>35</v>
      </c>
      <c r="G41" t="s">
        <v>86</v>
      </c>
      <c r="H41" t="s">
        <v>86</v>
      </c>
      <c r="I41" t="s">
        <v>86</v>
      </c>
      <c r="J41" t="s">
        <v>86</v>
      </c>
      <c r="K41" t="s">
        <v>249</v>
      </c>
      <c r="L41">
        <v>43</v>
      </c>
      <c r="M41">
        <v>41</v>
      </c>
      <c r="N41">
        <v>89.76</v>
      </c>
      <c r="O41" t="s">
        <v>86</v>
      </c>
      <c r="P41" t="s">
        <v>249</v>
      </c>
      <c r="Q41">
        <v>39</v>
      </c>
      <c r="R41">
        <v>26.64</v>
      </c>
      <c r="S41" t="s">
        <v>86</v>
      </c>
      <c r="T41" t="s">
        <v>249</v>
      </c>
    </row>
    <row r="42" spans="1:20" x14ac:dyDescent="0.25">
      <c r="A42">
        <v>2</v>
      </c>
      <c r="B42" t="b">
        <f t="shared" si="0"/>
        <v>1</v>
      </c>
      <c r="C42" t="b">
        <f t="shared" si="1"/>
        <v>1</v>
      </c>
      <c r="D42" t="b">
        <f t="shared" si="2"/>
        <v>0</v>
      </c>
      <c r="F42" t="s">
        <v>36</v>
      </c>
      <c r="G42">
        <v>7.36</v>
      </c>
      <c r="H42">
        <v>84</v>
      </c>
      <c r="I42">
        <v>0</v>
      </c>
      <c r="J42">
        <v>1.6E-2</v>
      </c>
      <c r="K42" t="s">
        <v>249</v>
      </c>
      <c r="L42">
        <v>75</v>
      </c>
      <c r="M42">
        <v>39</v>
      </c>
      <c r="N42">
        <v>50.05</v>
      </c>
      <c r="O42" t="s">
        <v>86</v>
      </c>
      <c r="P42" t="s">
        <v>249</v>
      </c>
      <c r="Q42">
        <v>77</v>
      </c>
      <c r="R42">
        <v>31.84</v>
      </c>
      <c r="S42" t="s">
        <v>86</v>
      </c>
      <c r="T42" t="s">
        <v>249</v>
      </c>
    </row>
    <row r="43" spans="1:20" x14ac:dyDescent="0.25">
      <c r="A43">
        <v>3.6</v>
      </c>
      <c r="B43" t="b">
        <f t="shared" si="0"/>
        <v>1</v>
      </c>
      <c r="C43" t="b">
        <f t="shared" si="1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249</v>
      </c>
      <c r="L43">
        <v>43</v>
      </c>
      <c r="M43">
        <v>58</v>
      </c>
      <c r="N43">
        <v>38.72</v>
      </c>
      <c r="O43" t="s">
        <v>86</v>
      </c>
      <c r="P43" t="s">
        <v>249</v>
      </c>
      <c r="Q43">
        <v>41</v>
      </c>
      <c r="R43">
        <v>25.55</v>
      </c>
      <c r="S43" t="s">
        <v>86</v>
      </c>
      <c r="T43" t="s">
        <v>249</v>
      </c>
    </row>
    <row r="44" spans="1:20" x14ac:dyDescent="0.25">
      <c r="A44">
        <v>20</v>
      </c>
      <c r="B44" t="b">
        <f t="shared" si="0"/>
        <v>1</v>
      </c>
      <c r="C44" t="b">
        <f t="shared" si="1"/>
        <v>0</v>
      </c>
      <c r="D44" t="b">
        <f t="shared" si="2"/>
        <v>0</v>
      </c>
      <c r="F44" t="s">
        <v>133</v>
      </c>
      <c r="G44">
        <v>7.61</v>
      </c>
      <c r="H44">
        <v>409619</v>
      </c>
      <c r="I44">
        <v>20.03</v>
      </c>
      <c r="J44">
        <v>20.14</v>
      </c>
      <c r="K44" t="s">
        <v>94</v>
      </c>
      <c r="L44">
        <v>98</v>
      </c>
      <c r="M44">
        <v>100</v>
      </c>
      <c r="N44">
        <v>65.14</v>
      </c>
      <c r="O44">
        <v>66.25</v>
      </c>
      <c r="P44" t="s">
        <v>94</v>
      </c>
      <c r="Q44">
        <v>70</v>
      </c>
      <c r="R44">
        <v>10</v>
      </c>
      <c r="S44">
        <v>10.31</v>
      </c>
      <c r="T44" t="s">
        <v>94</v>
      </c>
    </row>
    <row r="45" spans="1:20" x14ac:dyDescent="0.25">
      <c r="A45">
        <v>2</v>
      </c>
      <c r="B45" t="b">
        <f t="shared" si="0"/>
        <v>1</v>
      </c>
      <c r="C45" t="b">
        <f t="shared" si="1"/>
        <v>0</v>
      </c>
      <c r="D45" t="b">
        <f t="shared" si="2"/>
        <v>0</v>
      </c>
      <c r="F45" t="s">
        <v>38</v>
      </c>
      <c r="G45">
        <v>7.67</v>
      </c>
      <c r="H45">
        <v>1999</v>
      </c>
      <c r="I45">
        <v>0.1</v>
      </c>
      <c r="J45">
        <v>0.10199999999999999</v>
      </c>
      <c r="K45" t="s">
        <v>94</v>
      </c>
      <c r="L45">
        <v>91</v>
      </c>
      <c r="M45">
        <v>92</v>
      </c>
      <c r="N45">
        <v>59.62</v>
      </c>
      <c r="O45">
        <v>58.68</v>
      </c>
      <c r="P45" t="s">
        <v>94</v>
      </c>
      <c r="Q45">
        <v>65</v>
      </c>
      <c r="R45">
        <v>10.99</v>
      </c>
      <c r="S45">
        <v>10.56</v>
      </c>
      <c r="T45" t="s">
        <v>94</v>
      </c>
    </row>
    <row r="46" spans="1:20" x14ac:dyDescent="0.25">
      <c r="A46">
        <v>2</v>
      </c>
      <c r="B46" t="b">
        <f t="shared" si="0"/>
        <v>1</v>
      </c>
      <c r="C46" t="b">
        <f t="shared" si="1"/>
        <v>1</v>
      </c>
      <c r="D46" t="b">
        <f t="shared" si="2"/>
        <v>0</v>
      </c>
      <c r="F46" t="s">
        <v>39</v>
      </c>
      <c r="G46">
        <v>7.93</v>
      </c>
      <c r="H46">
        <v>104</v>
      </c>
      <c r="I46">
        <v>0.01</v>
      </c>
      <c r="J46">
        <v>2.5000000000000001E-2</v>
      </c>
      <c r="K46" t="s">
        <v>249</v>
      </c>
      <c r="L46">
        <v>75</v>
      </c>
      <c r="M46">
        <v>39</v>
      </c>
      <c r="N46">
        <v>48.81</v>
      </c>
      <c r="O46" t="s">
        <v>86</v>
      </c>
      <c r="P46" t="s">
        <v>249</v>
      </c>
      <c r="Q46">
        <v>77</v>
      </c>
      <c r="R46">
        <v>32.92</v>
      </c>
      <c r="S46" t="s">
        <v>86</v>
      </c>
      <c r="T46" t="s">
        <v>249</v>
      </c>
    </row>
    <row r="47" spans="1:20" x14ac:dyDescent="0.25">
      <c r="A47">
        <v>2</v>
      </c>
      <c r="B47" t="b">
        <f t="shared" si="0"/>
        <v>1</v>
      </c>
      <c r="C47" t="b">
        <f t="shared" si="1"/>
        <v>1</v>
      </c>
      <c r="D47" t="b">
        <f t="shared" si="2"/>
        <v>0</v>
      </c>
      <c r="F47" t="s">
        <v>40</v>
      </c>
      <c r="G47" t="s">
        <v>86</v>
      </c>
      <c r="H47" t="s">
        <v>86</v>
      </c>
      <c r="I47" t="s">
        <v>86</v>
      </c>
      <c r="J47" t="s">
        <v>86</v>
      </c>
      <c r="K47" t="s">
        <v>249</v>
      </c>
      <c r="L47">
        <v>69</v>
      </c>
      <c r="M47">
        <v>41</v>
      </c>
      <c r="N47">
        <v>66.33</v>
      </c>
      <c r="O47" t="s">
        <v>86</v>
      </c>
      <c r="P47" t="s">
        <v>249</v>
      </c>
      <c r="Q47">
        <v>99</v>
      </c>
      <c r="R47">
        <v>33.520000000000003</v>
      </c>
      <c r="S47" t="s">
        <v>86</v>
      </c>
      <c r="T47" t="s">
        <v>249</v>
      </c>
    </row>
    <row r="48" spans="1:20" x14ac:dyDescent="0.25">
      <c r="A48">
        <v>2</v>
      </c>
      <c r="B48" t="b">
        <f t="shared" si="0"/>
        <v>1</v>
      </c>
      <c r="C48" t="b">
        <f t="shared" si="1"/>
        <v>1</v>
      </c>
      <c r="D48" t="b">
        <f t="shared" si="2"/>
        <v>0</v>
      </c>
      <c r="F48" t="s">
        <v>41</v>
      </c>
      <c r="G48" t="s">
        <v>86</v>
      </c>
      <c r="H48" t="s">
        <v>86</v>
      </c>
      <c r="I48" t="s">
        <v>86</v>
      </c>
      <c r="J48" t="s">
        <v>86</v>
      </c>
      <c r="K48" t="s">
        <v>249</v>
      </c>
      <c r="L48">
        <v>97</v>
      </c>
      <c r="M48">
        <v>83</v>
      </c>
      <c r="N48">
        <v>80.12</v>
      </c>
      <c r="O48" t="s">
        <v>86</v>
      </c>
      <c r="P48" t="s">
        <v>249</v>
      </c>
      <c r="Q48">
        <v>99</v>
      </c>
      <c r="R48">
        <v>63.93</v>
      </c>
      <c r="S48" t="s">
        <v>86</v>
      </c>
      <c r="T48" t="s">
        <v>249</v>
      </c>
    </row>
    <row r="49" spans="1:20" x14ac:dyDescent="0.25">
      <c r="A49">
        <v>2</v>
      </c>
      <c r="B49" t="b">
        <f t="shared" si="0"/>
        <v>1</v>
      </c>
      <c r="C49" t="b">
        <f t="shared" si="1"/>
        <v>1</v>
      </c>
      <c r="D49" t="b">
        <f t="shared" si="2"/>
        <v>0</v>
      </c>
      <c r="F49" t="s">
        <v>42</v>
      </c>
      <c r="G49">
        <v>8.15</v>
      </c>
      <c r="H49">
        <v>174</v>
      </c>
      <c r="I49">
        <v>0.01</v>
      </c>
      <c r="J49">
        <v>1.4999999999999999E-2</v>
      </c>
      <c r="K49" t="s">
        <v>249</v>
      </c>
      <c r="L49">
        <v>166</v>
      </c>
      <c r="M49">
        <v>164</v>
      </c>
      <c r="N49">
        <v>78.23</v>
      </c>
      <c r="O49">
        <v>84.59</v>
      </c>
      <c r="P49" t="s">
        <v>94</v>
      </c>
      <c r="Q49">
        <v>129</v>
      </c>
      <c r="R49">
        <v>63.45</v>
      </c>
      <c r="S49">
        <v>115.42</v>
      </c>
      <c r="T49" t="s">
        <v>249</v>
      </c>
    </row>
    <row r="50" spans="1:20" x14ac:dyDescent="0.25">
      <c r="A50">
        <v>2</v>
      </c>
      <c r="B50" t="b">
        <f t="shared" si="0"/>
        <v>1</v>
      </c>
      <c r="C50" t="b">
        <f t="shared" si="1"/>
        <v>1</v>
      </c>
      <c r="D50" t="b">
        <f t="shared" si="2"/>
        <v>0</v>
      </c>
      <c r="F50" t="s">
        <v>43</v>
      </c>
      <c r="G50" t="s">
        <v>86</v>
      </c>
      <c r="H50" t="s">
        <v>86</v>
      </c>
      <c r="I50" t="s">
        <v>86</v>
      </c>
      <c r="J50" t="s">
        <v>86</v>
      </c>
      <c r="K50" t="s">
        <v>249</v>
      </c>
      <c r="L50">
        <v>76</v>
      </c>
      <c r="M50">
        <v>41</v>
      </c>
      <c r="N50">
        <v>70.19</v>
      </c>
      <c r="O50" t="s">
        <v>86</v>
      </c>
      <c r="P50" t="s">
        <v>249</v>
      </c>
      <c r="Q50">
        <v>78</v>
      </c>
      <c r="R50">
        <v>32.590000000000003</v>
      </c>
      <c r="S50" t="s">
        <v>86</v>
      </c>
      <c r="T50" t="s">
        <v>249</v>
      </c>
    </row>
    <row r="51" spans="1:20" x14ac:dyDescent="0.25">
      <c r="A51">
        <v>3.6</v>
      </c>
      <c r="B51" t="b">
        <f t="shared" si="0"/>
        <v>1</v>
      </c>
      <c r="C51" t="b">
        <f t="shared" si="1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249</v>
      </c>
      <c r="L51">
        <v>43</v>
      </c>
      <c r="M51">
        <v>58</v>
      </c>
      <c r="N51">
        <v>52.34</v>
      </c>
      <c r="O51" t="s">
        <v>86</v>
      </c>
      <c r="P51" t="s">
        <v>249</v>
      </c>
      <c r="Q51">
        <v>57</v>
      </c>
      <c r="R51">
        <v>20.56</v>
      </c>
      <c r="S51" t="s">
        <v>86</v>
      </c>
      <c r="T51" t="s">
        <v>249</v>
      </c>
    </row>
    <row r="52" spans="1:20" x14ac:dyDescent="0.25">
      <c r="A52">
        <v>2</v>
      </c>
      <c r="B52" t="b">
        <f t="shared" si="0"/>
        <v>1</v>
      </c>
      <c r="C52" t="b">
        <f t="shared" si="1"/>
        <v>1</v>
      </c>
      <c r="D52" t="b">
        <f t="shared" si="2"/>
        <v>0</v>
      </c>
      <c r="F52" t="s">
        <v>45</v>
      </c>
      <c r="G52">
        <v>8.42</v>
      </c>
      <c r="H52">
        <v>49</v>
      </c>
      <c r="I52">
        <v>0</v>
      </c>
      <c r="J52">
        <v>0.01</v>
      </c>
      <c r="K52" t="s">
        <v>249</v>
      </c>
      <c r="L52">
        <v>129</v>
      </c>
      <c r="M52">
        <v>127</v>
      </c>
      <c r="N52">
        <v>76.14</v>
      </c>
      <c r="O52">
        <v>71.8</v>
      </c>
      <c r="P52" t="s">
        <v>94</v>
      </c>
      <c r="Q52">
        <v>131</v>
      </c>
      <c r="R52">
        <v>24</v>
      </c>
      <c r="S52" t="s">
        <v>86</v>
      </c>
      <c r="T52" t="s">
        <v>249</v>
      </c>
    </row>
    <row r="53" spans="1:20" x14ac:dyDescent="0.25">
      <c r="A53">
        <v>2</v>
      </c>
      <c r="B53" t="b">
        <f t="shared" si="0"/>
        <v>1</v>
      </c>
      <c r="C53" t="b">
        <f t="shared" si="1"/>
        <v>1</v>
      </c>
      <c r="D53" t="b">
        <f t="shared" si="2"/>
        <v>0</v>
      </c>
      <c r="F53" t="s">
        <v>46</v>
      </c>
      <c r="G53" t="s">
        <v>86</v>
      </c>
      <c r="H53" t="s">
        <v>86</v>
      </c>
      <c r="I53" t="s">
        <v>86</v>
      </c>
      <c r="J53" t="s">
        <v>86</v>
      </c>
      <c r="K53" t="s">
        <v>249</v>
      </c>
      <c r="L53">
        <v>107</v>
      </c>
      <c r="M53">
        <v>109</v>
      </c>
      <c r="N53">
        <v>94.87</v>
      </c>
      <c r="O53" t="s">
        <v>86</v>
      </c>
      <c r="P53" t="s">
        <v>249</v>
      </c>
      <c r="Q53">
        <v>93</v>
      </c>
      <c r="R53">
        <v>4.3</v>
      </c>
      <c r="S53" t="s">
        <v>86</v>
      </c>
      <c r="T53" t="s">
        <v>249</v>
      </c>
    </row>
    <row r="54" spans="1:20" x14ac:dyDescent="0.25">
      <c r="A54">
        <v>20</v>
      </c>
      <c r="B54" t="b">
        <f t="shared" si="0"/>
        <v>1</v>
      </c>
      <c r="C54" t="b">
        <f t="shared" si="1"/>
        <v>0</v>
      </c>
      <c r="D54" t="b">
        <f t="shared" si="2"/>
        <v>0</v>
      </c>
      <c r="F54" t="s">
        <v>134</v>
      </c>
      <c r="G54">
        <v>8.91</v>
      </c>
      <c r="H54">
        <v>328186</v>
      </c>
      <c r="I54">
        <v>16.05</v>
      </c>
      <c r="J54">
        <v>20</v>
      </c>
      <c r="K54" t="s">
        <v>94</v>
      </c>
      <c r="L54">
        <v>117</v>
      </c>
      <c r="M54">
        <v>82</v>
      </c>
      <c r="N54">
        <v>51.1</v>
      </c>
      <c r="O54">
        <v>51.27</v>
      </c>
      <c r="P54" t="s">
        <v>94</v>
      </c>
      <c r="Q54">
        <v>52</v>
      </c>
      <c r="R54">
        <v>12.49</v>
      </c>
      <c r="S54">
        <v>12.71</v>
      </c>
      <c r="T54" t="s">
        <v>94</v>
      </c>
    </row>
    <row r="55" spans="1:20" x14ac:dyDescent="0.25">
      <c r="A55">
        <v>2</v>
      </c>
      <c r="B55" t="b">
        <f t="shared" si="0"/>
        <v>1</v>
      </c>
      <c r="C55" t="b">
        <f t="shared" si="1"/>
        <v>1</v>
      </c>
      <c r="D55" t="b">
        <f t="shared" si="2"/>
        <v>0</v>
      </c>
      <c r="F55" t="s">
        <v>47</v>
      </c>
      <c r="G55">
        <v>8.94</v>
      </c>
      <c r="H55">
        <v>562</v>
      </c>
      <c r="I55">
        <v>0.03</v>
      </c>
      <c r="J55">
        <v>3.9E-2</v>
      </c>
      <c r="K55" t="s">
        <v>249</v>
      </c>
      <c r="L55">
        <v>112</v>
      </c>
      <c r="M55">
        <v>77</v>
      </c>
      <c r="N55">
        <v>53.01</v>
      </c>
      <c r="O55">
        <v>400.47</v>
      </c>
      <c r="P55" t="s">
        <v>249</v>
      </c>
      <c r="Q55">
        <v>114</v>
      </c>
      <c r="R55">
        <v>31.24</v>
      </c>
      <c r="S55">
        <v>28.56</v>
      </c>
      <c r="T55" t="s">
        <v>94</v>
      </c>
    </row>
    <row r="56" spans="1:20" x14ac:dyDescent="0.25">
      <c r="A56">
        <v>2</v>
      </c>
      <c r="B56" t="b">
        <f t="shared" si="0"/>
        <v>1</v>
      </c>
      <c r="C56" t="b">
        <f t="shared" si="1"/>
        <v>1</v>
      </c>
      <c r="D56" t="b">
        <f t="shared" si="2"/>
        <v>0</v>
      </c>
      <c r="F56" t="s">
        <v>48</v>
      </c>
      <c r="G56">
        <v>9.01</v>
      </c>
      <c r="H56">
        <v>28</v>
      </c>
      <c r="I56">
        <v>0</v>
      </c>
      <c r="J56">
        <v>7.0000000000000001E-3</v>
      </c>
      <c r="K56" t="s">
        <v>249</v>
      </c>
      <c r="L56">
        <v>131</v>
      </c>
      <c r="M56">
        <v>133</v>
      </c>
      <c r="N56">
        <v>97.12</v>
      </c>
      <c r="O56" t="s">
        <v>86</v>
      </c>
      <c r="P56" t="s">
        <v>249</v>
      </c>
      <c r="Q56">
        <v>117</v>
      </c>
      <c r="R56">
        <v>65.38</v>
      </c>
      <c r="S56" t="s">
        <v>86</v>
      </c>
      <c r="T56" t="s">
        <v>249</v>
      </c>
    </row>
    <row r="57" spans="1:20" x14ac:dyDescent="0.25">
      <c r="A57">
        <v>2</v>
      </c>
      <c r="B57" t="b">
        <f t="shared" si="0"/>
        <v>1</v>
      </c>
      <c r="C57" t="b">
        <f t="shared" si="1"/>
        <v>1</v>
      </c>
      <c r="D57" t="b">
        <f t="shared" si="2"/>
        <v>0</v>
      </c>
      <c r="F57" t="s">
        <v>49</v>
      </c>
      <c r="G57">
        <v>9.02</v>
      </c>
      <c r="H57">
        <v>1886</v>
      </c>
      <c r="I57">
        <v>0.09</v>
      </c>
      <c r="J57">
        <v>9.0999999999999998E-2</v>
      </c>
      <c r="K57" t="s">
        <v>249</v>
      </c>
      <c r="L57">
        <v>91</v>
      </c>
      <c r="M57">
        <v>106</v>
      </c>
      <c r="N57">
        <v>39.07</v>
      </c>
      <c r="O57">
        <v>33.130000000000003</v>
      </c>
      <c r="P57" t="s">
        <v>94</v>
      </c>
      <c r="Q57">
        <v>51</v>
      </c>
      <c r="R57">
        <v>8.0299999999999994</v>
      </c>
      <c r="S57" t="s">
        <v>86</v>
      </c>
      <c r="T57" t="s">
        <v>249</v>
      </c>
    </row>
    <row r="58" spans="1:20" x14ac:dyDescent="0.25">
      <c r="A58">
        <v>2</v>
      </c>
      <c r="B58" t="b">
        <f t="shared" si="0"/>
        <v>1</v>
      </c>
      <c r="C58" t="b">
        <f t="shared" si="1"/>
        <v>0</v>
      </c>
      <c r="D58" t="b">
        <f t="shared" si="2"/>
        <v>0</v>
      </c>
      <c r="F58" t="s">
        <v>50</v>
      </c>
      <c r="G58">
        <v>9.1300000000000008</v>
      </c>
      <c r="H58">
        <v>3900</v>
      </c>
      <c r="I58">
        <v>0.19</v>
      </c>
      <c r="J58">
        <v>0.105</v>
      </c>
      <c r="K58" t="s">
        <v>94</v>
      </c>
      <c r="L58">
        <v>91</v>
      </c>
      <c r="M58">
        <v>106</v>
      </c>
      <c r="N58">
        <v>53.99</v>
      </c>
      <c r="O58">
        <v>58.92</v>
      </c>
      <c r="P58" t="s">
        <v>94</v>
      </c>
      <c r="Q58">
        <v>105</v>
      </c>
      <c r="R58">
        <v>21.5</v>
      </c>
      <c r="S58">
        <v>26.04</v>
      </c>
      <c r="T58" t="s">
        <v>94</v>
      </c>
    </row>
    <row r="59" spans="1:20" x14ac:dyDescent="0.25">
      <c r="A59">
        <v>2</v>
      </c>
      <c r="B59" t="b">
        <f t="shared" si="0"/>
        <v>1</v>
      </c>
      <c r="C59" t="b">
        <f t="shared" si="1"/>
        <v>0</v>
      </c>
      <c r="D59" t="b">
        <f t="shared" si="2"/>
        <v>0</v>
      </c>
      <c r="F59" t="s">
        <v>51</v>
      </c>
      <c r="G59">
        <v>9.43</v>
      </c>
      <c r="H59">
        <v>1794</v>
      </c>
      <c r="I59">
        <v>0.09</v>
      </c>
      <c r="J59">
        <v>9.1999999999999998E-2</v>
      </c>
      <c r="K59" t="s">
        <v>94</v>
      </c>
      <c r="L59">
        <v>91</v>
      </c>
      <c r="M59">
        <v>106</v>
      </c>
      <c r="N59">
        <v>52.86</v>
      </c>
      <c r="O59">
        <v>47.25</v>
      </c>
      <c r="P59" t="s">
        <v>94</v>
      </c>
      <c r="Q59">
        <v>105</v>
      </c>
      <c r="R59">
        <v>26.09</v>
      </c>
      <c r="S59">
        <v>23.01</v>
      </c>
      <c r="T59" t="s">
        <v>94</v>
      </c>
    </row>
    <row r="60" spans="1:20" x14ac:dyDescent="0.25">
      <c r="A60">
        <v>2</v>
      </c>
      <c r="B60" t="b">
        <f t="shared" si="0"/>
        <v>1</v>
      </c>
      <c r="C60" t="b">
        <f t="shared" si="1"/>
        <v>0</v>
      </c>
      <c r="D60" t="b">
        <f t="shared" si="2"/>
        <v>0</v>
      </c>
      <c r="F60" t="s">
        <v>52</v>
      </c>
      <c r="G60">
        <v>9.44</v>
      </c>
      <c r="H60">
        <v>1345</v>
      </c>
      <c r="I60">
        <v>7.0000000000000007E-2</v>
      </c>
      <c r="J60">
        <v>8.3000000000000004E-2</v>
      </c>
      <c r="K60" t="s">
        <v>94</v>
      </c>
      <c r="L60">
        <v>104</v>
      </c>
      <c r="M60">
        <v>78</v>
      </c>
      <c r="N60">
        <v>51.59</v>
      </c>
      <c r="O60">
        <v>51.45</v>
      </c>
      <c r="P60" t="s">
        <v>94</v>
      </c>
      <c r="Q60">
        <v>103</v>
      </c>
      <c r="R60">
        <v>51.8</v>
      </c>
      <c r="S60">
        <v>58.43</v>
      </c>
      <c r="T60" t="s">
        <v>94</v>
      </c>
    </row>
    <row r="61" spans="1:20" x14ac:dyDescent="0.25">
      <c r="A61">
        <v>2</v>
      </c>
      <c r="B61" t="b">
        <f t="shared" si="0"/>
        <v>1</v>
      </c>
      <c r="C61" t="b">
        <f t="shared" si="1"/>
        <v>0</v>
      </c>
      <c r="D61" t="b">
        <f t="shared" si="2"/>
        <v>0</v>
      </c>
      <c r="F61" t="s">
        <v>53</v>
      </c>
      <c r="G61">
        <v>9.57</v>
      </c>
      <c r="H61">
        <v>33</v>
      </c>
      <c r="I61">
        <v>0</v>
      </c>
      <c r="J61">
        <v>0.01</v>
      </c>
      <c r="K61" t="s">
        <v>94</v>
      </c>
      <c r="L61">
        <v>173</v>
      </c>
      <c r="M61">
        <v>171</v>
      </c>
      <c r="N61">
        <v>50.75</v>
      </c>
      <c r="O61">
        <v>21.07</v>
      </c>
      <c r="P61" t="s">
        <v>94</v>
      </c>
      <c r="Q61">
        <v>175</v>
      </c>
      <c r="R61">
        <v>49.1</v>
      </c>
      <c r="S61">
        <v>54.52</v>
      </c>
      <c r="T61" t="s">
        <v>94</v>
      </c>
    </row>
    <row r="62" spans="1:20" x14ac:dyDescent="0.25">
      <c r="A62">
        <v>2</v>
      </c>
      <c r="B62" t="b">
        <f t="shared" si="0"/>
        <v>1</v>
      </c>
      <c r="C62" t="b">
        <f t="shared" si="1"/>
        <v>0</v>
      </c>
      <c r="D62" t="b">
        <f t="shared" si="2"/>
        <v>0</v>
      </c>
      <c r="F62" t="s">
        <v>54</v>
      </c>
      <c r="G62">
        <v>9.7100000000000009</v>
      </c>
      <c r="H62">
        <v>701</v>
      </c>
      <c r="I62">
        <v>0.03</v>
      </c>
      <c r="J62">
        <v>3.4000000000000002E-2</v>
      </c>
      <c r="K62" t="s">
        <v>94</v>
      </c>
      <c r="L62">
        <v>105</v>
      </c>
      <c r="M62">
        <v>120</v>
      </c>
      <c r="N62">
        <v>30.77</v>
      </c>
      <c r="O62">
        <v>27.65</v>
      </c>
      <c r="P62" t="s">
        <v>94</v>
      </c>
      <c r="Q62">
        <v>79</v>
      </c>
      <c r="R62">
        <v>14.6</v>
      </c>
      <c r="S62">
        <v>16.940000000000001</v>
      </c>
      <c r="T62" t="s">
        <v>94</v>
      </c>
    </row>
    <row r="63" spans="1:20" x14ac:dyDescent="0.25">
      <c r="A63">
        <v>20</v>
      </c>
      <c r="B63" t="b">
        <f t="shared" si="0"/>
        <v>1</v>
      </c>
      <c r="C63" t="b">
        <f t="shared" si="1"/>
        <v>0</v>
      </c>
      <c r="D63" t="b">
        <f t="shared" si="2"/>
        <v>0</v>
      </c>
      <c r="F63" t="s">
        <v>135</v>
      </c>
      <c r="G63">
        <v>9.83</v>
      </c>
      <c r="H63">
        <v>161413</v>
      </c>
      <c r="I63">
        <v>7.89</v>
      </c>
      <c r="J63">
        <v>21.484999999999999</v>
      </c>
      <c r="K63" t="s">
        <v>94</v>
      </c>
      <c r="L63">
        <v>95</v>
      </c>
      <c r="M63">
        <v>174</v>
      </c>
      <c r="N63">
        <v>102.7</v>
      </c>
      <c r="O63">
        <v>96.71</v>
      </c>
      <c r="P63" t="s">
        <v>94</v>
      </c>
      <c r="Q63">
        <v>176</v>
      </c>
      <c r="R63">
        <v>98.1</v>
      </c>
      <c r="S63">
        <v>96.47</v>
      </c>
      <c r="T63" t="s">
        <v>94</v>
      </c>
    </row>
    <row r="64" spans="1:20" x14ac:dyDescent="0.25">
      <c r="A64">
        <v>2</v>
      </c>
      <c r="B64" t="b">
        <f t="shared" si="0"/>
        <v>1</v>
      </c>
      <c r="C64" t="b">
        <f t="shared" si="1"/>
        <v>0</v>
      </c>
      <c r="D64" t="b">
        <f t="shared" si="2"/>
        <v>0</v>
      </c>
      <c r="F64" t="s">
        <v>55</v>
      </c>
      <c r="G64">
        <v>9.93</v>
      </c>
      <c r="H64">
        <v>517</v>
      </c>
      <c r="I64">
        <v>0.03</v>
      </c>
      <c r="J64">
        <v>5.6000000000000001E-2</v>
      </c>
      <c r="K64" t="s">
        <v>94</v>
      </c>
      <c r="L64">
        <v>77</v>
      </c>
      <c r="M64">
        <v>156</v>
      </c>
      <c r="N64">
        <v>87.9</v>
      </c>
      <c r="O64">
        <v>71.91</v>
      </c>
      <c r="P64" t="s">
        <v>94</v>
      </c>
      <c r="Q64">
        <v>158</v>
      </c>
      <c r="R64">
        <v>84.47</v>
      </c>
      <c r="S64">
        <v>69.900000000000006</v>
      </c>
      <c r="T64" t="s">
        <v>94</v>
      </c>
    </row>
    <row r="65" spans="1:20" x14ac:dyDescent="0.25">
      <c r="A65">
        <v>2</v>
      </c>
      <c r="B65" t="b">
        <f t="shared" si="0"/>
        <v>1</v>
      </c>
      <c r="C65" t="b">
        <f t="shared" si="1"/>
        <v>1</v>
      </c>
      <c r="D65" t="b">
        <f t="shared" si="2"/>
        <v>0</v>
      </c>
      <c r="F65" t="s">
        <v>56</v>
      </c>
      <c r="G65" t="s">
        <v>86</v>
      </c>
      <c r="H65" t="s">
        <v>86</v>
      </c>
      <c r="I65" t="s">
        <v>86</v>
      </c>
      <c r="J65" t="s">
        <v>86</v>
      </c>
      <c r="K65" t="s">
        <v>249</v>
      </c>
      <c r="L65">
        <v>83</v>
      </c>
      <c r="M65">
        <v>85</v>
      </c>
      <c r="N65">
        <v>65.739999999999995</v>
      </c>
      <c r="O65" t="s">
        <v>86</v>
      </c>
      <c r="P65" t="s">
        <v>249</v>
      </c>
      <c r="Q65">
        <v>95</v>
      </c>
      <c r="R65">
        <v>17.47</v>
      </c>
      <c r="S65" t="s">
        <v>86</v>
      </c>
      <c r="T65" t="s">
        <v>249</v>
      </c>
    </row>
    <row r="66" spans="1:20" x14ac:dyDescent="0.25">
      <c r="A66">
        <v>2</v>
      </c>
      <c r="B66" t="b">
        <f t="shared" si="0"/>
        <v>1</v>
      </c>
      <c r="C66" t="b">
        <f t="shared" si="1"/>
        <v>1</v>
      </c>
      <c r="D66" t="b">
        <f t="shared" si="2"/>
        <v>0</v>
      </c>
      <c r="F66" t="s">
        <v>58</v>
      </c>
      <c r="G66">
        <v>9.9700000000000006</v>
      </c>
      <c r="H66">
        <v>114</v>
      </c>
      <c r="I66">
        <v>0.01</v>
      </c>
      <c r="J66">
        <v>1.7000000000000001E-2</v>
      </c>
      <c r="K66" t="s">
        <v>249</v>
      </c>
      <c r="L66">
        <v>75</v>
      </c>
      <c r="M66">
        <v>53</v>
      </c>
      <c r="N66">
        <v>19.489999999999998</v>
      </c>
      <c r="O66" t="s">
        <v>86</v>
      </c>
      <c r="P66" t="s">
        <v>249</v>
      </c>
      <c r="Q66">
        <v>89</v>
      </c>
      <c r="R66">
        <v>12.53</v>
      </c>
      <c r="S66" t="s">
        <v>86</v>
      </c>
      <c r="T66" t="s">
        <v>249</v>
      </c>
    </row>
    <row r="67" spans="1:20" x14ac:dyDescent="0.25">
      <c r="A67">
        <v>2</v>
      </c>
      <c r="B67" t="b">
        <f t="shared" si="0"/>
        <v>1</v>
      </c>
      <c r="C67" t="b">
        <f t="shared" si="1"/>
        <v>1</v>
      </c>
      <c r="D67" t="b">
        <f t="shared" si="2"/>
        <v>0</v>
      </c>
      <c r="F67" t="s">
        <v>57</v>
      </c>
      <c r="G67" t="s">
        <v>86</v>
      </c>
      <c r="H67" t="s">
        <v>86</v>
      </c>
      <c r="I67" t="s">
        <v>86</v>
      </c>
      <c r="J67" t="s">
        <v>86</v>
      </c>
      <c r="K67" t="s">
        <v>249</v>
      </c>
      <c r="L67">
        <v>77</v>
      </c>
      <c r="M67">
        <v>110</v>
      </c>
      <c r="N67">
        <v>96.58</v>
      </c>
      <c r="O67" t="s">
        <v>86</v>
      </c>
      <c r="P67" t="s">
        <v>249</v>
      </c>
      <c r="Q67">
        <v>61</v>
      </c>
      <c r="R67">
        <v>55.03</v>
      </c>
      <c r="S67" t="s">
        <v>86</v>
      </c>
      <c r="T67" t="s">
        <v>249</v>
      </c>
    </row>
    <row r="68" spans="1:20" x14ac:dyDescent="0.25">
      <c r="A68">
        <v>2</v>
      </c>
      <c r="B68" t="b">
        <f t="shared" ref="B68:B88" si="3">OR(J68&lt;0.5*A68,J68="n.a.",J68&gt;9)</f>
        <v>1</v>
      </c>
      <c r="C68" t="b">
        <f t="shared" ref="C68:C88" si="4">K68="Not confirmed"</f>
        <v>0</v>
      </c>
      <c r="D68" t="b">
        <f t="shared" si="2"/>
        <v>0</v>
      </c>
      <c r="F68" t="s">
        <v>59</v>
      </c>
      <c r="G68">
        <v>10.02</v>
      </c>
      <c r="H68">
        <v>1537</v>
      </c>
      <c r="I68">
        <v>0.08</v>
      </c>
      <c r="J68">
        <v>6.7000000000000004E-2</v>
      </c>
      <c r="K68" t="s">
        <v>94</v>
      </c>
      <c r="L68">
        <v>91</v>
      </c>
      <c r="M68">
        <v>120</v>
      </c>
      <c r="N68">
        <v>31</v>
      </c>
      <c r="O68">
        <v>31.67</v>
      </c>
      <c r="P68" t="s">
        <v>94</v>
      </c>
      <c r="Q68">
        <v>65</v>
      </c>
      <c r="R68">
        <v>10.09</v>
      </c>
      <c r="S68">
        <v>8.51</v>
      </c>
      <c r="T68" t="s">
        <v>94</v>
      </c>
    </row>
    <row r="69" spans="1:20" x14ac:dyDescent="0.25">
      <c r="A69">
        <v>2</v>
      </c>
      <c r="B69" t="b">
        <f t="shared" si="3"/>
        <v>1</v>
      </c>
      <c r="C69" t="b">
        <f t="shared" si="4"/>
        <v>0</v>
      </c>
      <c r="D69" t="b">
        <f t="shared" ref="D69:D88" si="5">AND(B69=FALSE,C69=FALSE)</f>
        <v>0</v>
      </c>
      <c r="F69" t="s">
        <v>60</v>
      </c>
      <c r="G69">
        <v>10.07</v>
      </c>
      <c r="H69">
        <v>727</v>
      </c>
      <c r="I69">
        <v>0.04</v>
      </c>
      <c r="J69">
        <v>4.5999999999999999E-2</v>
      </c>
      <c r="K69" t="s">
        <v>94</v>
      </c>
      <c r="L69">
        <v>91</v>
      </c>
      <c r="M69">
        <v>126</v>
      </c>
      <c r="N69">
        <v>42.34</v>
      </c>
      <c r="O69">
        <v>46.93</v>
      </c>
      <c r="P69" t="s">
        <v>94</v>
      </c>
      <c r="Q69">
        <v>89</v>
      </c>
      <c r="R69">
        <v>18.170000000000002</v>
      </c>
      <c r="S69">
        <v>20.71</v>
      </c>
      <c r="T69" t="s">
        <v>94</v>
      </c>
    </row>
    <row r="70" spans="1:20" x14ac:dyDescent="0.25">
      <c r="A70">
        <v>2</v>
      </c>
      <c r="B70" t="b">
        <f t="shared" si="3"/>
        <v>1</v>
      </c>
      <c r="C70" t="b">
        <f t="shared" si="4"/>
        <v>1</v>
      </c>
      <c r="D70" t="b">
        <f t="shared" si="5"/>
        <v>0</v>
      </c>
      <c r="F70" t="s">
        <v>62</v>
      </c>
      <c r="G70">
        <v>10.15</v>
      </c>
      <c r="H70">
        <v>861</v>
      </c>
      <c r="I70">
        <v>0.04</v>
      </c>
      <c r="J70">
        <v>4.2000000000000003E-2</v>
      </c>
      <c r="K70" t="s">
        <v>249</v>
      </c>
      <c r="L70">
        <v>105</v>
      </c>
      <c r="M70">
        <v>120</v>
      </c>
      <c r="N70">
        <v>50.6</v>
      </c>
      <c r="O70">
        <v>45.5</v>
      </c>
      <c r="P70" t="s">
        <v>94</v>
      </c>
      <c r="Q70">
        <v>119</v>
      </c>
      <c r="R70">
        <v>11.76</v>
      </c>
      <c r="S70" t="s">
        <v>86</v>
      </c>
      <c r="T70" t="s">
        <v>249</v>
      </c>
    </row>
    <row r="71" spans="1:20" x14ac:dyDescent="0.25">
      <c r="A71">
        <v>2</v>
      </c>
      <c r="B71" t="b">
        <f t="shared" si="3"/>
        <v>1</v>
      </c>
      <c r="C71" t="b">
        <f t="shared" si="4"/>
        <v>0</v>
      </c>
      <c r="D71" t="b">
        <f t="shared" si="5"/>
        <v>0</v>
      </c>
      <c r="F71" t="s">
        <v>61</v>
      </c>
      <c r="G71">
        <v>10.17</v>
      </c>
      <c r="H71">
        <v>1173</v>
      </c>
      <c r="I71">
        <v>0.06</v>
      </c>
      <c r="J71">
        <v>6.4000000000000001E-2</v>
      </c>
      <c r="K71" t="s">
        <v>94</v>
      </c>
      <c r="L71">
        <v>91</v>
      </c>
      <c r="M71">
        <v>126</v>
      </c>
      <c r="N71">
        <v>37.479999999999997</v>
      </c>
      <c r="O71">
        <v>38.72</v>
      </c>
      <c r="P71" t="s">
        <v>94</v>
      </c>
      <c r="Q71">
        <v>89</v>
      </c>
      <c r="R71">
        <v>12.12</v>
      </c>
      <c r="S71">
        <v>12.34</v>
      </c>
      <c r="T71" t="s">
        <v>94</v>
      </c>
    </row>
    <row r="72" spans="1:20" x14ac:dyDescent="0.25">
      <c r="A72">
        <v>2</v>
      </c>
      <c r="B72" t="b">
        <f t="shared" si="3"/>
        <v>1</v>
      </c>
      <c r="C72" t="b">
        <f t="shared" si="4"/>
        <v>1</v>
      </c>
      <c r="D72" t="b">
        <f t="shared" si="5"/>
        <v>0</v>
      </c>
      <c r="F72" t="s">
        <v>63</v>
      </c>
      <c r="G72">
        <v>10.37</v>
      </c>
      <c r="H72">
        <v>360</v>
      </c>
      <c r="I72">
        <v>0.02</v>
      </c>
      <c r="J72">
        <v>0.02</v>
      </c>
      <c r="K72" t="s">
        <v>249</v>
      </c>
      <c r="L72">
        <v>119</v>
      </c>
      <c r="M72">
        <v>91</v>
      </c>
      <c r="N72">
        <v>62.88</v>
      </c>
      <c r="O72" t="s">
        <v>86</v>
      </c>
      <c r="P72" t="s">
        <v>249</v>
      </c>
      <c r="Q72">
        <v>134</v>
      </c>
      <c r="R72">
        <v>25.53</v>
      </c>
      <c r="S72">
        <v>31.09</v>
      </c>
      <c r="T72" t="s">
        <v>94</v>
      </c>
    </row>
    <row r="73" spans="1:20" x14ac:dyDescent="0.25">
      <c r="A73">
        <v>2</v>
      </c>
      <c r="B73" t="b">
        <f t="shared" si="3"/>
        <v>1</v>
      </c>
      <c r="C73" t="b">
        <f t="shared" si="4"/>
        <v>1</v>
      </c>
      <c r="D73" t="b">
        <f t="shared" si="5"/>
        <v>0</v>
      </c>
      <c r="F73" t="s">
        <v>64</v>
      </c>
      <c r="G73" t="s">
        <v>86</v>
      </c>
      <c r="H73" t="s">
        <v>86</v>
      </c>
      <c r="I73" t="s">
        <v>86</v>
      </c>
      <c r="J73" t="s">
        <v>86</v>
      </c>
      <c r="K73" t="s">
        <v>249</v>
      </c>
      <c r="L73">
        <v>167</v>
      </c>
      <c r="M73">
        <v>130</v>
      </c>
      <c r="N73">
        <v>52.97</v>
      </c>
      <c r="O73" t="s">
        <v>86</v>
      </c>
      <c r="P73" t="s">
        <v>249</v>
      </c>
      <c r="Q73">
        <v>132</v>
      </c>
      <c r="R73">
        <v>54.73</v>
      </c>
      <c r="S73" t="s">
        <v>86</v>
      </c>
      <c r="T73" t="s">
        <v>249</v>
      </c>
    </row>
    <row r="74" spans="1:20" x14ac:dyDescent="0.25">
      <c r="A74">
        <v>2</v>
      </c>
      <c r="B74" t="b">
        <f t="shared" si="3"/>
        <v>1</v>
      </c>
      <c r="C74" t="b">
        <f t="shared" si="4"/>
        <v>0</v>
      </c>
      <c r="D74" t="b">
        <f t="shared" si="5"/>
        <v>0</v>
      </c>
      <c r="F74" t="s">
        <v>65</v>
      </c>
      <c r="G74">
        <v>10.41</v>
      </c>
      <c r="H74">
        <v>1322</v>
      </c>
      <c r="I74">
        <v>0.06</v>
      </c>
      <c r="J74">
        <v>6.2E-2</v>
      </c>
      <c r="K74" t="s">
        <v>94</v>
      </c>
      <c r="L74">
        <v>105</v>
      </c>
      <c r="M74">
        <v>120</v>
      </c>
      <c r="N74">
        <v>49.16</v>
      </c>
      <c r="O74">
        <v>47.19</v>
      </c>
      <c r="P74" t="s">
        <v>94</v>
      </c>
      <c r="Q74">
        <v>77</v>
      </c>
      <c r="R74">
        <v>9.35</v>
      </c>
      <c r="S74">
        <v>19.13</v>
      </c>
      <c r="T74" t="s">
        <v>94</v>
      </c>
    </row>
    <row r="75" spans="1:20" x14ac:dyDescent="0.25">
      <c r="A75">
        <v>2</v>
      </c>
      <c r="B75" t="b">
        <f t="shared" si="3"/>
        <v>1</v>
      </c>
      <c r="C75" t="b">
        <f t="shared" si="4"/>
        <v>1</v>
      </c>
      <c r="D75" t="b">
        <f t="shared" si="5"/>
        <v>0</v>
      </c>
      <c r="F75" t="s">
        <v>66</v>
      </c>
      <c r="G75">
        <v>10.53</v>
      </c>
      <c r="H75">
        <v>1024</v>
      </c>
      <c r="I75">
        <v>0.05</v>
      </c>
      <c r="J75">
        <v>4.2999999999999997E-2</v>
      </c>
      <c r="K75" t="s">
        <v>249</v>
      </c>
      <c r="L75">
        <v>105</v>
      </c>
      <c r="M75">
        <v>134</v>
      </c>
      <c r="N75">
        <v>24.99</v>
      </c>
      <c r="O75">
        <v>31.72</v>
      </c>
      <c r="P75" t="s">
        <v>94</v>
      </c>
      <c r="Q75">
        <v>91</v>
      </c>
      <c r="R75">
        <v>14.77</v>
      </c>
      <c r="S75" t="s">
        <v>86</v>
      </c>
      <c r="T75" t="s">
        <v>249</v>
      </c>
    </row>
    <row r="76" spans="1:20" x14ac:dyDescent="0.25">
      <c r="A76">
        <v>2</v>
      </c>
      <c r="B76" t="b">
        <f t="shared" si="3"/>
        <v>1</v>
      </c>
      <c r="C76" t="b">
        <f t="shared" si="4"/>
        <v>0</v>
      </c>
      <c r="D76" t="b">
        <f t="shared" si="5"/>
        <v>0</v>
      </c>
      <c r="F76" t="s">
        <v>67</v>
      </c>
      <c r="G76">
        <v>10.6</v>
      </c>
      <c r="H76">
        <v>1151</v>
      </c>
      <c r="I76">
        <v>0.06</v>
      </c>
      <c r="J76">
        <v>8.2000000000000003E-2</v>
      </c>
      <c r="K76" t="s">
        <v>94</v>
      </c>
      <c r="L76">
        <v>146</v>
      </c>
      <c r="M76">
        <v>148</v>
      </c>
      <c r="N76">
        <v>63.79</v>
      </c>
      <c r="O76">
        <v>65.27</v>
      </c>
      <c r="P76" t="s">
        <v>94</v>
      </c>
      <c r="Q76">
        <v>111</v>
      </c>
      <c r="R76">
        <v>37.619999999999997</v>
      </c>
      <c r="S76">
        <v>39.229999999999997</v>
      </c>
      <c r="T76" t="s">
        <v>94</v>
      </c>
    </row>
    <row r="77" spans="1:20" x14ac:dyDescent="0.25">
      <c r="A77">
        <v>2</v>
      </c>
      <c r="B77" t="b">
        <f t="shared" si="3"/>
        <v>1</v>
      </c>
      <c r="C77" t="b">
        <f t="shared" si="4"/>
        <v>0</v>
      </c>
      <c r="D77" t="b">
        <f t="shared" si="5"/>
        <v>0</v>
      </c>
      <c r="F77" t="s">
        <v>68</v>
      </c>
      <c r="G77">
        <v>10.63</v>
      </c>
      <c r="H77">
        <v>1294</v>
      </c>
      <c r="I77">
        <v>0.06</v>
      </c>
      <c r="J77">
        <v>0.06</v>
      </c>
      <c r="K77" t="s">
        <v>94</v>
      </c>
      <c r="L77">
        <v>119</v>
      </c>
      <c r="M77">
        <v>91</v>
      </c>
      <c r="N77">
        <v>26.99</v>
      </c>
      <c r="O77">
        <v>27.92</v>
      </c>
      <c r="P77" t="s">
        <v>94</v>
      </c>
      <c r="Q77">
        <v>134</v>
      </c>
      <c r="R77">
        <v>31.89</v>
      </c>
      <c r="S77">
        <v>29.12</v>
      </c>
      <c r="T77" t="s">
        <v>94</v>
      </c>
    </row>
    <row r="78" spans="1:20" x14ac:dyDescent="0.25">
      <c r="A78">
        <v>20</v>
      </c>
      <c r="B78" t="b">
        <f t="shared" si="3"/>
        <v>1</v>
      </c>
      <c r="C78" t="b">
        <f t="shared" si="4"/>
        <v>0</v>
      </c>
      <c r="D78" t="b">
        <f t="shared" si="5"/>
        <v>0</v>
      </c>
      <c r="F78" t="s">
        <v>136</v>
      </c>
      <c r="G78">
        <v>10.66</v>
      </c>
      <c r="H78">
        <v>204083</v>
      </c>
      <c r="I78">
        <v>9.98</v>
      </c>
      <c r="J78">
        <v>20</v>
      </c>
      <c r="K78" t="s">
        <v>94</v>
      </c>
      <c r="L78">
        <v>152</v>
      </c>
      <c r="M78">
        <v>150</v>
      </c>
      <c r="N78">
        <v>165.26</v>
      </c>
      <c r="O78">
        <v>158.80000000000001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3"/>
        <v>1</v>
      </c>
      <c r="C79" t="b">
        <f t="shared" si="4"/>
        <v>1</v>
      </c>
      <c r="D79" t="b">
        <f t="shared" si="5"/>
        <v>0</v>
      </c>
      <c r="F79" t="s">
        <v>69</v>
      </c>
      <c r="G79">
        <v>10.68</v>
      </c>
      <c r="H79">
        <v>1330</v>
      </c>
      <c r="I79">
        <v>7.0000000000000007E-2</v>
      </c>
      <c r="J79">
        <v>0.09</v>
      </c>
      <c r="K79" t="s">
        <v>249</v>
      </c>
      <c r="L79">
        <v>146</v>
      </c>
      <c r="M79">
        <v>148</v>
      </c>
      <c r="N79">
        <v>65.23</v>
      </c>
      <c r="O79">
        <v>93.94</v>
      </c>
      <c r="P79" t="s">
        <v>94</v>
      </c>
      <c r="Q79">
        <v>111</v>
      </c>
      <c r="R79">
        <v>39.520000000000003</v>
      </c>
      <c r="S79">
        <v>202.04</v>
      </c>
      <c r="T79" t="s">
        <v>249</v>
      </c>
    </row>
    <row r="80" spans="1:20" x14ac:dyDescent="0.25">
      <c r="A80">
        <v>2</v>
      </c>
      <c r="B80" t="b">
        <f t="shared" si="3"/>
        <v>1</v>
      </c>
      <c r="C80" t="b">
        <f t="shared" si="4"/>
        <v>0</v>
      </c>
      <c r="D80" t="b">
        <f t="shared" si="5"/>
        <v>0</v>
      </c>
      <c r="F80" t="s">
        <v>71</v>
      </c>
      <c r="G80">
        <v>10.91</v>
      </c>
      <c r="H80">
        <v>2010</v>
      </c>
      <c r="I80">
        <v>0.1</v>
      </c>
      <c r="J80">
        <v>0.12</v>
      </c>
      <c r="K80" t="s">
        <v>94</v>
      </c>
      <c r="L80">
        <v>91</v>
      </c>
      <c r="M80">
        <v>92</v>
      </c>
      <c r="N80">
        <v>54.08</v>
      </c>
      <c r="O80">
        <v>52.06</v>
      </c>
      <c r="P80" t="s">
        <v>94</v>
      </c>
      <c r="Q80">
        <v>134</v>
      </c>
      <c r="R80">
        <v>36.619999999999997</v>
      </c>
      <c r="S80">
        <v>33.76</v>
      </c>
      <c r="T80" t="s">
        <v>94</v>
      </c>
    </row>
    <row r="81" spans="1:20" x14ac:dyDescent="0.25">
      <c r="A81">
        <v>2</v>
      </c>
      <c r="B81" t="b">
        <f t="shared" si="3"/>
        <v>1</v>
      </c>
      <c r="C81" t="b">
        <f t="shared" si="4"/>
        <v>0</v>
      </c>
      <c r="D81" t="b">
        <f t="shared" si="5"/>
        <v>0</v>
      </c>
      <c r="F81" t="s">
        <v>70</v>
      </c>
      <c r="G81">
        <v>10.92</v>
      </c>
      <c r="H81">
        <v>969</v>
      </c>
      <c r="I81">
        <v>0.05</v>
      </c>
      <c r="J81">
        <v>6.6000000000000003E-2</v>
      </c>
      <c r="K81" t="s">
        <v>94</v>
      </c>
      <c r="L81">
        <v>146</v>
      </c>
      <c r="M81">
        <v>148</v>
      </c>
      <c r="N81">
        <v>63.57</v>
      </c>
      <c r="O81">
        <v>61.74</v>
      </c>
      <c r="P81" t="s">
        <v>94</v>
      </c>
      <c r="Q81">
        <v>111</v>
      </c>
      <c r="R81">
        <v>39.01</v>
      </c>
      <c r="S81">
        <v>37.92</v>
      </c>
      <c r="T81" t="s">
        <v>94</v>
      </c>
    </row>
    <row r="82" spans="1:20" x14ac:dyDescent="0.25">
      <c r="A82">
        <v>2</v>
      </c>
      <c r="B82" t="b">
        <f t="shared" si="3"/>
        <v>1</v>
      </c>
      <c r="C82" t="b">
        <f t="shared" si="4"/>
        <v>1</v>
      </c>
      <c r="D82" t="b">
        <f t="shared" si="5"/>
        <v>0</v>
      </c>
      <c r="F82" t="s">
        <v>72</v>
      </c>
      <c r="G82" t="s">
        <v>86</v>
      </c>
      <c r="H82" t="s">
        <v>86</v>
      </c>
      <c r="I82" t="s">
        <v>86</v>
      </c>
      <c r="J82" t="s">
        <v>86</v>
      </c>
      <c r="K82" t="s">
        <v>249</v>
      </c>
      <c r="L82">
        <v>117</v>
      </c>
      <c r="M82">
        <v>119</v>
      </c>
      <c r="N82">
        <v>99.2</v>
      </c>
      <c r="O82" t="s">
        <v>86</v>
      </c>
      <c r="P82" t="s">
        <v>249</v>
      </c>
      <c r="Q82">
        <v>201</v>
      </c>
      <c r="R82">
        <v>121.48</v>
      </c>
      <c r="S82" t="s">
        <v>86</v>
      </c>
      <c r="T82" t="s">
        <v>249</v>
      </c>
    </row>
    <row r="83" spans="1:20" x14ac:dyDescent="0.25">
      <c r="A83">
        <v>2</v>
      </c>
      <c r="B83" t="b">
        <f t="shared" si="3"/>
        <v>1</v>
      </c>
      <c r="C83" t="b">
        <f t="shared" si="4"/>
        <v>1</v>
      </c>
      <c r="D83" t="b">
        <f t="shared" si="5"/>
        <v>0</v>
      </c>
      <c r="F83" t="s">
        <v>73</v>
      </c>
      <c r="G83" t="s">
        <v>86</v>
      </c>
      <c r="H83" t="s">
        <v>86</v>
      </c>
      <c r="I83" t="s">
        <v>86</v>
      </c>
      <c r="J83" t="s">
        <v>86</v>
      </c>
      <c r="K83" t="s">
        <v>249</v>
      </c>
      <c r="L83">
        <v>157</v>
      </c>
      <c r="M83">
        <v>155</v>
      </c>
      <c r="N83">
        <v>77.37</v>
      </c>
      <c r="O83" t="s">
        <v>86</v>
      </c>
      <c r="P83" t="s">
        <v>249</v>
      </c>
      <c r="Q83">
        <v>75</v>
      </c>
      <c r="R83">
        <v>72.12</v>
      </c>
      <c r="S83" t="s">
        <v>86</v>
      </c>
      <c r="T83" t="s">
        <v>249</v>
      </c>
    </row>
    <row r="84" spans="1:20" x14ac:dyDescent="0.25">
      <c r="A84">
        <v>2</v>
      </c>
      <c r="B84" t="b">
        <f t="shared" si="3"/>
        <v>1</v>
      </c>
      <c r="C84" t="b">
        <f t="shared" si="4"/>
        <v>1</v>
      </c>
      <c r="D84" t="b">
        <f t="shared" si="5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249</v>
      </c>
      <c r="L84">
        <v>77</v>
      </c>
      <c r="M84">
        <v>51</v>
      </c>
      <c r="N84">
        <v>53.96</v>
      </c>
      <c r="O84" t="s">
        <v>86</v>
      </c>
      <c r="P84" t="s">
        <v>249</v>
      </c>
      <c r="Q84">
        <v>123</v>
      </c>
      <c r="R84">
        <v>55.89</v>
      </c>
      <c r="S84" t="s">
        <v>86</v>
      </c>
      <c r="T84" t="s">
        <v>249</v>
      </c>
    </row>
    <row r="85" spans="1:20" x14ac:dyDescent="0.25">
      <c r="A85">
        <v>2</v>
      </c>
      <c r="B85" t="b">
        <f t="shared" si="3"/>
        <v>1</v>
      </c>
      <c r="C85" t="b">
        <f t="shared" si="4"/>
        <v>0</v>
      </c>
      <c r="D85" t="b">
        <f t="shared" si="5"/>
        <v>0</v>
      </c>
      <c r="F85" t="s">
        <v>75</v>
      </c>
      <c r="G85">
        <v>11.97</v>
      </c>
      <c r="H85">
        <v>1619</v>
      </c>
      <c r="I85">
        <v>0.08</v>
      </c>
      <c r="J85">
        <v>0.14199999999999999</v>
      </c>
      <c r="K85" t="s">
        <v>94</v>
      </c>
      <c r="L85">
        <v>180</v>
      </c>
      <c r="M85">
        <v>182</v>
      </c>
      <c r="N85">
        <v>95.79</v>
      </c>
      <c r="O85">
        <v>85.13</v>
      </c>
      <c r="P85" t="s">
        <v>94</v>
      </c>
      <c r="Q85">
        <v>145</v>
      </c>
      <c r="R85">
        <v>29.27</v>
      </c>
      <c r="S85">
        <v>28.47</v>
      </c>
      <c r="T85" t="s">
        <v>94</v>
      </c>
    </row>
    <row r="86" spans="1:20" x14ac:dyDescent="0.25">
      <c r="A86">
        <v>2</v>
      </c>
      <c r="B86" t="b">
        <f t="shared" si="3"/>
        <v>1</v>
      </c>
      <c r="C86" t="b">
        <f t="shared" si="4"/>
        <v>0</v>
      </c>
      <c r="D86" t="b">
        <f t="shared" si="5"/>
        <v>0</v>
      </c>
      <c r="F86" t="s">
        <v>76</v>
      </c>
      <c r="G86">
        <v>12.06</v>
      </c>
      <c r="H86">
        <v>461</v>
      </c>
      <c r="I86">
        <v>0.02</v>
      </c>
      <c r="J86">
        <v>8.8999999999999996E-2</v>
      </c>
      <c r="K86" t="s">
        <v>94</v>
      </c>
      <c r="L86">
        <v>225</v>
      </c>
      <c r="M86">
        <v>227</v>
      </c>
      <c r="N86">
        <v>62.94</v>
      </c>
      <c r="O86">
        <v>53.39</v>
      </c>
      <c r="P86" t="s">
        <v>94</v>
      </c>
      <c r="Q86">
        <v>223</v>
      </c>
      <c r="R86">
        <v>62.94</v>
      </c>
      <c r="S86">
        <v>57.35</v>
      </c>
      <c r="T86" t="s">
        <v>94</v>
      </c>
    </row>
    <row r="87" spans="1:20" x14ac:dyDescent="0.25">
      <c r="A87">
        <v>2</v>
      </c>
      <c r="B87" t="b">
        <f t="shared" si="3"/>
        <v>1</v>
      </c>
      <c r="C87" t="b">
        <f t="shared" si="4"/>
        <v>0</v>
      </c>
      <c r="D87" t="b">
        <f t="shared" si="5"/>
        <v>0</v>
      </c>
      <c r="F87" t="s">
        <v>77</v>
      </c>
      <c r="G87">
        <v>12.14</v>
      </c>
      <c r="H87">
        <v>2198</v>
      </c>
      <c r="I87">
        <v>0.11</v>
      </c>
      <c r="J87">
        <v>8.2000000000000003E-2</v>
      </c>
      <c r="K87" t="s">
        <v>94</v>
      </c>
      <c r="L87">
        <v>128</v>
      </c>
      <c r="M87">
        <v>127</v>
      </c>
      <c r="N87">
        <v>12.22</v>
      </c>
      <c r="O87">
        <v>9.85</v>
      </c>
      <c r="P87" t="s">
        <v>94</v>
      </c>
      <c r="Q87">
        <v>129</v>
      </c>
      <c r="R87">
        <v>10.34</v>
      </c>
      <c r="S87">
        <v>8.24</v>
      </c>
      <c r="T87" t="s">
        <v>94</v>
      </c>
    </row>
    <row r="88" spans="1:20" x14ac:dyDescent="0.25">
      <c r="A88">
        <v>2</v>
      </c>
      <c r="B88" t="b">
        <f t="shared" si="3"/>
        <v>1</v>
      </c>
      <c r="C88" t="b">
        <f t="shared" si="4"/>
        <v>0</v>
      </c>
      <c r="D88" t="b">
        <f t="shared" si="5"/>
        <v>0</v>
      </c>
      <c r="F88" t="s">
        <v>78</v>
      </c>
      <c r="G88">
        <v>12.29</v>
      </c>
      <c r="H88">
        <v>1233</v>
      </c>
      <c r="I88">
        <v>0.06</v>
      </c>
      <c r="J88">
        <v>0.107</v>
      </c>
      <c r="K88" t="s">
        <v>94</v>
      </c>
      <c r="L88">
        <v>180</v>
      </c>
      <c r="M88">
        <v>182</v>
      </c>
      <c r="N88">
        <v>96.14</v>
      </c>
      <c r="O88">
        <v>96.37</v>
      </c>
      <c r="P88" t="s">
        <v>94</v>
      </c>
      <c r="Q88">
        <v>145</v>
      </c>
      <c r="R88">
        <v>28.93</v>
      </c>
      <c r="S88">
        <v>34.590000000000003</v>
      </c>
      <c r="T88" t="s">
        <v>94</v>
      </c>
    </row>
  </sheetData>
  <conditionalFormatting sqref="B1:C1048576 D3:E3">
    <cfRule type="cellIs" dxfId="11" priority="2" operator="equal">
      <formula>FALSE</formula>
    </cfRule>
  </conditionalFormatting>
  <conditionalFormatting sqref="D1:E1048576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14" sqref="K14"/>
    </sheetView>
  </sheetViews>
  <sheetFormatPr defaultRowHeight="15" x14ac:dyDescent="0.25"/>
  <cols>
    <col min="1" max="1" width="41.140625" style="9" bestFit="1" customWidth="1"/>
    <col min="2" max="3" width="15.7109375" style="30" customWidth="1"/>
    <col min="4" max="26" width="15.7109375" style="10" customWidth="1"/>
    <col min="27" max="27" width="12.7109375" style="10" customWidth="1"/>
    <col min="28" max="28" width="17.7109375" style="10" customWidth="1"/>
    <col min="29" max="49" width="12.7109375" style="10" customWidth="1"/>
    <col min="50" max="50" width="19.42578125" style="10" customWidth="1"/>
    <col min="51" max="16384" width="9.140625" style="9"/>
  </cols>
  <sheetData>
    <row r="1" spans="1:50" x14ac:dyDescent="0.25">
      <c r="A1" s="9" t="s">
        <v>107</v>
      </c>
    </row>
    <row r="2" spans="1:50" x14ac:dyDescent="0.25">
      <c r="A2" s="11">
        <v>231013</v>
      </c>
    </row>
    <row r="4" spans="1:50" x14ac:dyDescent="0.25">
      <c r="A4" s="9" t="s">
        <v>82</v>
      </c>
      <c r="B4" s="30" t="s">
        <v>87</v>
      </c>
    </row>
    <row r="5" spans="1:50" x14ac:dyDescent="0.25">
      <c r="B5" s="30" t="s">
        <v>80</v>
      </c>
    </row>
    <row r="6" spans="1:50" x14ac:dyDescent="0.25">
      <c r="A6" s="9" t="s">
        <v>108</v>
      </c>
      <c r="B6" s="10" t="s">
        <v>253</v>
      </c>
      <c r="C6" s="10" t="s">
        <v>254</v>
      </c>
      <c r="D6" s="10" t="s">
        <v>255</v>
      </c>
      <c r="E6" s="10" t="s">
        <v>258</v>
      </c>
      <c r="F6" s="10" t="s">
        <v>259</v>
      </c>
      <c r="G6" s="10" t="s">
        <v>260</v>
      </c>
      <c r="H6" s="10" t="s">
        <v>261</v>
      </c>
      <c r="I6" s="10" t="s">
        <v>262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85</v>
      </c>
      <c r="B7" s="10" t="s">
        <v>85</v>
      </c>
      <c r="C7" s="10" t="s">
        <v>85</v>
      </c>
      <c r="D7" s="10" t="s">
        <v>85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1</v>
      </c>
      <c r="B8" s="10" t="s">
        <v>109</v>
      </c>
      <c r="C8" s="10" t="s">
        <v>109</v>
      </c>
      <c r="D8" s="10" t="s">
        <v>109</v>
      </c>
      <c r="E8" s="10" t="s">
        <v>109</v>
      </c>
      <c r="F8" s="10" t="s">
        <v>109</v>
      </c>
      <c r="G8" s="10" t="s">
        <v>109</v>
      </c>
      <c r="H8" s="10" t="s">
        <v>109</v>
      </c>
      <c r="I8" s="10" t="s">
        <v>109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2</v>
      </c>
      <c r="B9" s="10" t="s">
        <v>109</v>
      </c>
      <c r="C9" s="10" t="s">
        <v>109</v>
      </c>
      <c r="D9" s="10" t="s">
        <v>109</v>
      </c>
      <c r="E9" s="10" t="s">
        <v>109</v>
      </c>
      <c r="F9" s="10" t="s">
        <v>109</v>
      </c>
      <c r="G9" s="10" t="s">
        <v>109</v>
      </c>
      <c r="H9" s="10" t="s">
        <v>109</v>
      </c>
      <c r="I9" s="10" t="s">
        <v>109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3</v>
      </c>
      <c r="B10" s="10">
        <v>0.22950000000000001</v>
      </c>
      <c r="C10" s="10">
        <v>0.12920000000000001</v>
      </c>
      <c r="D10" s="10">
        <v>0.14760000000000001</v>
      </c>
      <c r="E10" s="10">
        <v>7.1400000000000005E-2</v>
      </c>
      <c r="F10" s="10">
        <v>6.8500000000000005E-2</v>
      </c>
      <c r="G10" s="10">
        <v>7.4200000000000002E-2</v>
      </c>
      <c r="H10" s="10">
        <v>6.1199999999999997E-2</v>
      </c>
      <c r="I10" s="10" t="s">
        <v>109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</v>
      </c>
      <c r="B11" s="10" t="s">
        <v>109</v>
      </c>
      <c r="C11" s="10" t="s">
        <v>109</v>
      </c>
      <c r="D11" s="10" t="s">
        <v>109</v>
      </c>
      <c r="E11" s="10" t="s">
        <v>109</v>
      </c>
      <c r="F11" s="10" t="s">
        <v>109</v>
      </c>
      <c r="G11" s="10" t="s">
        <v>109</v>
      </c>
      <c r="H11" s="10" t="s">
        <v>109</v>
      </c>
      <c r="I11" s="10" t="s">
        <v>109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5</v>
      </c>
      <c r="B12" s="10" t="s">
        <v>109</v>
      </c>
      <c r="C12" s="10" t="s">
        <v>109</v>
      </c>
      <c r="D12" s="10" t="s">
        <v>109</v>
      </c>
      <c r="E12" s="10" t="s">
        <v>109</v>
      </c>
      <c r="F12" s="10" t="s">
        <v>109</v>
      </c>
      <c r="G12" s="10" t="s">
        <v>109</v>
      </c>
      <c r="H12" s="10" t="s">
        <v>109</v>
      </c>
      <c r="I12" s="10" t="s">
        <v>109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6</v>
      </c>
      <c r="B13" s="10" t="s">
        <v>109</v>
      </c>
      <c r="C13" s="10" t="s">
        <v>109</v>
      </c>
      <c r="D13" s="10" t="s">
        <v>109</v>
      </c>
      <c r="E13" s="10" t="s">
        <v>109</v>
      </c>
      <c r="F13" s="10" t="s">
        <v>109</v>
      </c>
      <c r="G13" s="10" t="s">
        <v>109</v>
      </c>
      <c r="H13" s="10" t="s">
        <v>109</v>
      </c>
      <c r="I13" s="10" t="s">
        <v>109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7</v>
      </c>
      <c r="B14" s="10">
        <v>0.151</v>
      </c>
      <c r="C14" s="10" t="s">
        <v>109</v>
      </c>
      <c r="D14" s="10" t="s">
        <v>109</v>
      </c>
      <c r="E14" s="10" t="s">
        <v>109</v>
      </c>
      <c r="F14" s="10" t="s">
        <v>109</v>
      </c>
      <c r="G14" s="10" t="s">
        <v>109</v>
      </c>
      <c r="H14" s="10" t="s">
        <v>109</v>
      </c>
      <c r="I14" s="10" t="s">
        <v>109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8</v>
      </c>
      <c r="B15" s="10" t="s">
        <v>109</v>
      </c>
      <c r="C15" s="10" t="s">
        <v>109</v>
      </c>
      <c r="D15" s="10" t="s">
        <v>109</v>
      </c>
      <c r="E15" s="10" t="s">
        <v>109</v>
      </c>
      <c r="F15" s="10">
        <v>25.873999999999999</v>
      </c>
      <c r="G15" s="10">
        <v>6.4024000000000001</v>
      </c>
      <c r="H15" s="10">
        <v>6.4531000000000001</v>
      </c>
      <c r="I15" s="10">
        <v>5.0303000000000004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9</v>
      </c>
      <c r="B16" s="10">
        <v>0.44529999999999997</v>
      </c>
      <c r="C16" s="10">
        <v>0.18779999999999999</v>
      </c>
      <c r="D16" s="10">
        <v>0.1389</v>
      </c>
      <c r="E16" s="10">
        <v>0.1182</v>
      </c>
      <c r="F16" s="10">
        <v>8.48E-2</v>
      </c>
      <c r="G16" s="10">
        <v>0.16639999999999999</v>
      </c>
      <c r="H16" s="10">
        <v>0.14149999999999999</v>
      </c>
      <c r="I16" s="10">
        <v>0.1421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10</v>
      </c>
      <c r="B17" s="10">
        <v>0.59499999999999997</v>
      </c>
      <c r="C17" s="10" t="s">
        <v>109</v>
      </c>
      <c r="D17" s="10" t="s">
        <v>109</v>
      </c>
      <c r="E17" s="10" t="s">
        <v>109</v>
      </c>
      <c r="F17" s="10" t="s">
        <v>109</v>
      </c>
      <c r="G17" s="10" t="s">
        <v>109</v>
      </c>
      <c r="H17" s="10" t="s">
        <v>109</v>
      </c>
      <c r="I17" s="10" t="s">
        <v>109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11</v>
      </c>
      <c r="B18" s="10" t="s">
        <v>109</v>
      </c>
      <c r="C18" s="10" t="s">
        <v>109</v>
      </c>
      <c r="D18" s="10" t="s">
        <v>109</v>
      </c>
      <c r="E18" s="10" t="s">
        <v>109</v>
      </c>
      <c r="F18" s="10" t="s">
        <v>109</v>
      </c>
      <c r="G18" s="10" t="s">
        <v>109</v>
      </c>
      <c r="H18" s="10" t="s">
        <v>109</v>
      </c>
      <c r="I18" s="10" t="s">
        <v>109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250</v>
      </c>
      <c r="B19" s="10">
        <v>9.4700000000000006E-2</v>
      </c>
      <c r="C19" s="10" t="s">
        <v>109</v>
      </c>
      <c r="D19" s="10" t="s">
        <v>109</v>
      </c>
      <c r="E19" s="10" t="s">
        <v>109</v>
      </c>
      <c r="F19" s="10" t="s">
        <v>109</v>
      </c>
      <c r="G19" s="10" t="s">
        <v>109</v>
      </c>
      <c r="H19" s="10">
        <v>0.4647</v>
      </c>
      <c r="I19" s="10" t="s">
        <v>109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13</v>
      </c>
      <c r="B20" s="10">
        <v>0.38140000000000002</v>
      </c>
      <c r="C20" s="10">
        <v>7.2700000000000001E-2</v>
      </c>
      <c r="D20" s="10" t="s">
        <v>109</v>
      </c>
      <c r="E20" s="10">
        <v>2.4799999999999999E-2</v>
      </c>
      <c r="F20" s="10" t="s">
        <v>109</v>
      </c>
      <c r="G20" s="10" t="s">
        <v>109</v>
      </c>
      <c r="H20" s="10" t="s">
        <v>109</v>
      </c>
      <c r="I20" s="10" t="s">
        <v>109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14</v>
      </c>
      <c r="B21" s="10" t="s">
        <v>109</v>
      </c>
      <c r="C21" s="10" t="s">
        <v>109</v>
      </c>
      <c r="D21" s="10" t="s">
        <v>109</v>
      </c>
      <c r="E21" s="10" t="s">
        <v>109</v>
      </c>
      <c r="F21" s="10" t="s">
        <v>109</v>
      </c>
      <c r="G21" s="10" t="s">
        <v>109</v>
      </c>
      <c r="H21" s="10" t="s">
        <v>109</v>
      </c>
      <c r="I21" s="10" t="s">
        <v>109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15</v>
      </c>
      <c r="B22" s="10" t="s">
        <v>109</v>
      </c>
      <c r="C22" s="10" t="s">
        <v>109</v>
      </c>
      <c r="D22" s="10" t="s">
        <v>109</v>
      </c>
      <c r="E22" s="10" t="s">
        <v>109</v>
      </c>
      <c r="F22" s="10" t="s">
        <v>109</v>
      </c>
      <c r="G22" s="10" t="s">
        <v>109</v>
      </c>
      <c r="H22" s="10" t="s">
        <v>109</v>
      </c>
      <c r="I22" s="10" t="s">
        <v>109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16</v>
      </c>
      <c r="B23" s="10" t="s">
        <v>109</v>
      </c>
      <c r="C23" s="10" t="s">
        <v>109</v>
      </c>
      <c r="D23" s="10" t="s">
        <v>109</v>
      </c>
      <c r="E23" s="10" t="s">
        <v>109</v>
      </c>
      <c r="F23" s="10" t="s">
        <v>109</v>
      </c>
      <c r="G23" s="10" t="s">
        <v>109</v>
      </c>
      <c r="H23" s="10" t="s">
        <v>109</v>
      </c>
      <c r="I23" s="10" t="s">
        <v>109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17</v>
      </c>
      <c r="B24" s="10">
        <v>0.19919999999999999</v>
      </c>
      <c r="C24" s="10">
        <v>4.0399999999999998E-2</v>
      </c>
      <c r="D24" s="10" t="s">
        <v>109</v>
      </c>
      <c r="E24" s="10" t="s">
        <v>109</v>
      </c>
      <c r="F24" s="10" t="s">
        <v>109</v>
      </c>
      <c r="G24" s="10" t="s">
        <v>109</v>
      </c>
      <c r="H24" s="10" t="s">
        <v>109</v>
      </c>
      <c r="I24" s="10" t="s">
        <v>109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18</v>
      </c>
      <c r="B25" s="10" t="s">
        <v>109</v>
      </c>
      <c r="C25" s="10" t="s">
        <v>109</v>
      </c>
      <c r="D25" s="10" t="s">
        <v>109</v>
      </c>
      <c r="E25" s="10" t="s">
        <v>109</v>
      </c>
      <c r="F25" s="10" t="s">
        <v>109</v>
      </c>
      <c r="G25" s="10" t="s">
        <v>109</v>
      </c>
      <c r="H25" s="10" t="s">
        <v>109</v>
      </c>
      <c r="I25" s="10" t="s">
        <v>109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19</v>
      </c>
      <c r="B26" s="10" t="s">
        <v>109</v>
      </c>
      <c r="C26" s="10" t="s">
        <v>109</v>
      </c>
      <c r="D26" s="10" t="s">
        <v>109</v>
      </c>
      <c r="E26" s="10" t="s">
        <v>109</v>
      </c>
      <c r="F26" s="10" t="s">
        <v>109</v>
      </c>
      <c r="G26" s="10" t="s">
        <v>109</v>
      </c>
      <c r="H26" s="10" t="s">
        <v>109</v>
      </c>
      <c r="I26" s="10" t="s">
        <v>109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20</v>
      </c>
      <c r="B27" s="10">
        <v>0.1182</v>
      </c>
      <c r="C27" s="10">
        <v>2.1999999999999999E-2</v>
      </c>
      <c r="D27" s="10" t="s">
        <v>109</v>
      </c>
      <c r="E27" s="10" t="s">
        <v>109</v>
      </c>
      <c r="F27" s="10" t="s">
        <v>109</v>
      </c>
      <c r="G27" s="10" t="s">
        <v>109</v>
      </c>
      <c r="H27" s="10">
        <v>0.1351</v>
      </c>
      <c r="I27" s="10" t="s">
        <v>109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21</v>
      </c>
      <c r="B28" s="10" t="s">
        <v>109</v>
      </c>
      <c r="C28" s="10" t="s">
        <v>109</v>
      </c>
      <c r="D28" s="10" t="s">
        <v>109</v>
      </c>
      <c r="E28" s="10" t="s">
        <v>109</v>
      </c>
      <c r="F28" s="10" t="s">
        <v>109</v>
      </c>
      <c r="G28" s="10" t="s">
        <v>109</v>
      </c>
      <c r="H28" s="10" t="s">
        <v>109</v>
      </c>
      <c r="I28" s="10" t="s">
        <v>109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22</v>
      </c>
      <c r="B29" s="10" t="s">
        <v>109</v>
      </c>
      <c r="C29" s="10" t="s">
        <v>109</v>
      </c>
      <c r="D29" s="10" t="s">
        <v>109</v>
      </c>
      <c r="E29" s="10" t="s">
        <v>109</v>
      </c>
      <c r="F29" s="10">
        <v>5.3699000000000003</v>
      </c>
      <c r="G29" s="10">
        <v>11.3352</v>
      </c>
      <c r="H29" s="10" t="s">
        <v>109</v>
      </c>
      <c r="I29" s="10" t="s">
        <v>109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23</v>
      </c>
      <c r="B30" s="10">
        <v>0.11550000000000001</v>
      </c>
      <c r="C30" s="10" t="s">
        <v>109</v>
      </c>
      <c r="D30" s="10" t="s">
        <v>109</v>
      </c>
      <c r="E30" s="10" t="s">
        <v>109</v>
      </c>
      <c r="F30" s="10" t="s">
        <v>109</v>
      </c>
      <c r="G30" s="10" t="s">
        <v>109</v>
      </c>
      <c r="H30" s="10">
        <v>41.194000000000003</v>
      </c>
      <c r="I30" s="10">
        <v>0.16520000000000001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24</v>
      </c>
      <c r="B31" s="10">
        <v>6.6900000000000001E-2</v>
      </c>
      <c r="C31" s="10" t="s">
        <v>109</v>
      </c>
      <c r="D31" s="10" t="s">
        <v>109</v>
      </c>
      <c r="E31" s="10" t="s">
        <v>109</v>
      </c>
      <c r="F31" s="10" t="s">
        <v>109</v>
      </c>
      <c r="G31" s="10" t="s">
        <v>109</v>
      </c>
      <c r="H31" s="10" t="s">
        <v>109</v>
      </c>
      <c r="I31" s="10" t="s">
        <v>109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130</v>
      </c>
      <c r="B32" s="10">
        <v>21.558499999999999</v>
      </c>
      <c r="C32" s="10">
        <v>20.745000000000001</v>
      </c>
      <c r="D32" s="10">
        <v>20.814599999999999</v>
      </c>
      <c r="E32" s="10">
        <v>20.8</v>
      </c>
      <c r="F32" s="10">
        <v>21.0243</v>
      </c>
      <c r="G32" s="10">
        <v>20.698</v>
      </c>
      <c r="H32" s="10">
        <v>21.298400000000001</v>
      </c>
      <c r="I32" s="10">
        <v>22.031500000000001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131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26</v>
      </c>
      <c r="B34" s="10" t="s">
        <v>109</v>
      </c>
      <c r="C34" s="10" t="s">
        <v>109</v>
      </c>
      <c r="D34" s="10" t="s">
        <v>109</v>
      </c>
      <c r="E34" s="10" t="s">
        <v>109</v>
      </c>
      <c r="F34" s="10" t="s">
        <v>109</v>
      </c>
      <c r="G34" s="10" t="s">
        <v>109</v>
      </c>
      <c r="H34" s="10" t="s">
        <v>109</v>
      </c>
      <c r="I34" s="10" t="s">
        <v>109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25</v>
      </c>
      <c r="B35" s="10">
        <v>0.1123</v>
      </c>
      <c r="C35" s="10" t="s">
        <v>109</v>
      </c>
      <c r="D35" s="10" t="s">
        <v>109</v>
      </c>
      <c r="E35" s="10" t="s">
        <v>109</v>
      </c>
      <c r="F35" s="10" t="s">
        <v>109</v>
      </c>
      <c r="G35" s="10" t="s">
        <v>109</v>
      </c>
      <c r="H35" s="10" t="s">
        <v>109</v>
      </c>
      <c r="I35" s="10" t="s">
        <v>109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27</v>
      </c>
      <c r="B36" s="10">
        <v>0.40329999999999999</v>
      </c>
      <c r="C36" s="10" t="s">
        <v>109</v>
      </c>
      <c r="D36" s="10" t="s">
        <v>109</v>
      </c>
      <c r="E36" s="10" t="s">
        <v>109</v>
      </c>
      <c r="F36" s="10" t="s">
        <v>109</v>
      </c>
      <c r="G36" s="10" t="s">
        <v>109</v>
      </c>
      <c r="H36" s="10" t="s">
        <v>109</v>
      </c>
      <c r="I36" s="10" t="s">
        <v>109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28</v>
      </c>
      <c r="B37" s="10">
        <v>0.13850000000000001</v>
      </c>
      <c r="C37" s="10" t="s">
        <v>109</v>
      </c>
      <c r="D37" s="10" t="s">
        <v>109</v>
      </c>
      <c r="E37" s="10" t="s">
        <v>109</v>
      </c>
      <c r="F37" s="10" t="s">
        <v>109</v>
      </c>
      <c r="G37" s="10" t="s">
        <v>109</v>
      </c>
      <c r="H37" s="10" t="s">
        <v>109</v>
      </c>
      <c r="I37" s="10" t="s">
        <v>109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29</v>
      </c>
      <c r="B38" s="10" t="s">
        <v>109</v>
      </c>
      <c r="C38" s="10" t="s">
        <v>109</v>
      </c>
      <c r="D38" s="10" t="s">
        <v>109</v>
      </c>
      <c r="E38" s="10" t="s">
        <v>109</v>
      </c>
      <c r="F38" s="10" t="s">
        <v>109</v>
      </c>
      <c r="G38" s="10" t="s">
        <v>109</v>
      </c>
      <c r="H38" s="10" t="s">
        <v>109</v>
      </c>
      <c r="I38" s="10" t="s">
        <v>109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132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30</v>
      </c>
      <c r="B40" s="10">
        <v>0.37369999999999998</v>
      </c>
      <c r="C40" s="10">
        <v>7.0499999999999993E-2</v>
      </c>
      <c r="D40" s="10" t="s">
        <v>109</v>
      </c>
      <c r="E40" s="10" t="s">
        <v>109</v>
      </c>
      <c r="F40" s="10">
        <v>2.12E-2</v>
      </c>
      <c r="G40" s="10" t="s">
        <v>109</v>
      </c>
      <c r="H40" s="10" t="s">
        <v>109</v>
      </c>
      <c r="I40" s="10" t="s">
        <v>109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31</v>
      </c>
      <c r="B41" s="10">
        <v>9.7699999999999995E-2</v>
      </c>
      <c r="C41" s="10" t="s">
        <v>109</v>
      </c>
      <c r="D41" s="10" t="s">
        <v>109</v>
      </c>
      <c r="E41" s="10" t="s">
        <v>109</v>
      </c>
      <c r="F41" s="10" t="s">
        <v>109</v>
      </c>
      <c r="G41" s="10" t="s">
        <v>109</v>
      </c>
      <c r="H41" s="10" t="s">
        <v>109</v>
      </c>
      <c r="I41" s="10" t="s">
        <v>109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32</v>
      </c>
      <c r="B42" s="10">
        <v>0.1777</v>
      </c>
      <c r="C42" s="10" t="s">
        <v>109</v>
      </c>
      <c r="D42" s="10" t="s">
        <v>109</v>
      </c>
      <c r="E42" s="10" t="s">
        <v>109</v>
      </c>
      <c r="F42" s="10" t="s">
        <v>109</v>
      </c>
      <c r="G42" s="10" t="s">
        <v>109</v>
      </c>
      <c r="H42" s="10" t="s">
        <v>109</v>
      </c>
      <c r="I42" s="10" t="s">
        <v>109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33</v>
      </c>
      <c r="B43" s="10" t="s">
        <v>109</v>
      </c>
      <c r="C43" s="10" t="s">
        <v>109</v>
      </c>
      <c r="D43" s="10" t="s">
        <v>109</v>
      </c>
      <c r="E43" s="10" t="s">
        <v>109</v>
      </c>
      <c r="F43" s="10" t="s">
        <v>109</v>
      </c>
      <c r="G43" s="10" t="s">
        <v>109</v>
      </c>
      <c r="H43" s="10" t="s">
        <v>109</v>
      </c>
      <c r="I43" s="10" t="s">
        <v>109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34</v>
      </c>
      <c r="B44" s="10">
        <v>0.1343</v>
      </c>
      <c r="C44" s="10" t="s">
        <v>109</v>
      </c>
      <c r="D44" s="10" t="s">
        <v>109</v>
      </c>
      <c r="E44" s="10" t="s">
        <v>109</v>
      </c>
      <c r="F44" s="10" t="s">
        <v>109</v>
      </c>
      <c r="G44" s="10" t="s">
        <v>109</v>
      </c>
      <c r="H44" s="10">
        <v>4.8756000000000004</v>
      </c>
      <c r="I44" s="10" t="s">
        <v>109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35</v>
      </c>
      <c r="B45" s="10" t="s">
        <v>109</v>
      </c>
      <c r="C45" s="10" t="s">
        <v>109</v>
      </c>
      <c r="D45" s="10" t="s">
        <v>109</v>
      </c>
      <c r="E45" s="10" t="s">
        <v>109</v>
      </c>
      <c r="F45" s="10" t="s">
        <v>109</v>
      </c>
      <c r="G45" s="10" t="s">
        <v>109</v>
      </c>
      <c r="H45" s="10" t="s">
        <v>109</v>
      </c>
      <c r="I45" s="10" t="s">
        <v>109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36</v>
      </c>
      <c r="B46" s="10">
        <v>0.33789999999999998</v>
      </c>
      <c r="C46" s="10" t="s">
        <v>109</v>
      </c>
      <c r="D46" s="10" t="s">
        <v>109</v>
      </c>
      <c r="E46" s="10" t="s">
        <v>109</v>
      </c>
      <c r="F46" s="10" t="s">
        <v>109</v>
      </c>
      <c r="G46" s="10" t="s">
        <v>109</v>
      </c>
      <c r="H46" s="10" t="s">
        <v>109</v>
      </c>
      <c r="I46" s="10" t="s">
        <v>109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37</v>
      </c>
      <c r="B47" s="10" t="s">
        <v>109</v>
      </c>
      <c r="C47" s="10" t="s">
        <v>109</v>
      </c>
      <c r="D47" s="10" t="s">
        <v>109</v>
      </c>
      <c r="E47" s="10" t="s">
        <v>109</v>
      </c>
      <c r="F47" s="10" t="s">
        <v>109</v>
      </c>
      <c r="G47" s="10" t="s">
        <v>109</v>
      </c>
      <c r="H47" s="10" t="s">
        <v>109</v>
      </c>
      <c r="I47" s="10" t="s">
        <v>109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133</v>
      </c>
      <c r="B48" s="10">
        <v>19.514099999999999</v>
      </c>
      <c r="C48" s="10">
        <v>20.258700000000001</v>
      </c>
      <c r="D48" s="10">
        <v>20.305099999999999</v>
      </c>
      <c r="E48" s="10">
        <v>20.1402</v>
      </c>
      <c r="F48" s="10">
        <v>19.671199999999999</v>
      </c>
      <c r="G48" s="10">
        <v>19.396599999999999</v>
      </c>
      <c r="H48" s="10">
        <v>19.464099999999998</v>
      </c>
      <c r="I48" s="10">
        <v>20.047799999999999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38</v>
      </c>
      <c r="B49" s="10">
        <v>0.42809999999999998</v>
      </c>
      <c r="C49" s="10">
        <v>0.1457</v>
      </c>
      <c r="D49" s="10">
        <v>0.1067</v>
      </c>
      <c r="E49" s="10">
        <v>0.1023</v>
      </c>
      <c r="F49" s="10">
        <v>3.44E-2</v>
      </c>
      <c r="G49" s="10" t="s">
        <v>109</v>
      </c>
      <c r="H49" s="10" t="s">
        <v>109</v>
      </c>
      <c r="I49" s="10">
        <v>2.1999999999999999E-2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39</v>
      </c>
      <c r="B50" s="10">
        <v>0.4501</v>
      </c>
      <c r="C50" s="10" t="s">
        <v>109</v>
      </c>
      <c r="D50" s="10" t="s">
        <v>109</v>
      </c>
      <c r="E50" s="10" t="s">
        <v>109</v>
      </c>
      <c r="F50" s="10" t="s">
        <v>109</v>
      </c>
      <c r="G50" s="10" t="s">
        <v>109</v>
      </c>
      <c r="H50" s="10" t="s">
        <v>109</v>
      </c>
      <c r="I50" s="10" t="s">
        <v>109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40</v>
      </c>
      <c r="B51" s="10" t="s">
        <v>109</v>
      </c>
      <c r="C51" s="10" t="s">
        <v>109</v>
      </c>
      <c r="D51" s="10" t="s">
        <v>109</v>
      </c>
      <c r="E51" s="10" t="s">
        <v>109</v>
      </c>
      <c r="F51" s="10" t="s">
        <v>109</v>
      </c>
      <c r="G51" s="10" t="s">
        <v>109</v>
      </c>
      <c r="H51" s="10" t="s">
        <v>109</v>
      </c>
      <c r="I51" s="10" t="s">
        <v>109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41</v>
      </c>
      <c r="B52" s="10">
        <v>0.16300000000000001</v>
      </c>
      <c r="C52" s="10" t="s">
        <v>109</v>
      </c>
      <c r="D52" s="10" t="s">
        <v>109</v>
      </c>
      <c r="E52" s="10" t="s">
        <v>109</v>
      </c>
      <c r="F52" s="10" t="s">
        <v>109</v>
      </c>
      <c r="G52" s="10" t="s">
        <v>109</v>
      </c>
      <c r="H52" s="10" t="s">
        <v>109</v>
      </c>
      <c r="I52" s="10" t="s">
        <v>109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42</v>
      </c>
      <c r="B53" s="10">
        <v>0.43659999999999999</v>
      </c>
      <c r="C53" s="10">
        <v>7.7799999999999994E-2</v>
      </c>
      <c r="D53" s="10">
        <v>2.8899999999999999E-2</v>
      </c>
      <c r="E53" s="10" t="s">
        <v>109</v>
      </c>
      <c r="F53" s="10">
        <v>2.3199999999999998E-2</v>
      </c>
      <c r="G53" s="10">
        <v>1.1299999999999999E-2</v>
      </c>
      <c r="H53" s="10" t="s">
        <v>109</v>
      </c>
      <c r="I53" s="10">
        <v>8.0000000000000002E-3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43</v>
      </c>
      <c r="B54" s="10">
        <v>0.19370000000000001</v>
      </c>
      <c r="C54" s="10" t="s">
        <v>109</v>
      </c>
      <c r="D54" s="10" t="s">
        <v>109</v>
      </c>
      <c r="E54" s="10" t="s">
        <v>109</v>
      </c>
      <c r="F54" s="10" t="s">
        <v>109</v>
      </c>
      <c r="G54" s="10" t="s">
        <v>109</v>
      </c>
      <c r="H54" s="10" t="s">
        <v>109</v>
      </c>
      <c r="I54" s="10" t="s">
        <v>109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44</v>
      </c>
      <c r="B55" s="10">
        <v>0.28999999999999998</v>
      </c>
      <c r="C55" s="10" t="s">
        <v>109</v>
      </c>
      <c r="D55" s="10" t="s">
        <v>109</v>
      </c>
      <c r="E55" s="10" t="s">
        <v>109</v>
      </c>
      <c r="F55" s="10" t="s">
        <v>109</v>
      </c>
      <c r="G55" s="10" t="s">
        <v>109</v>
      </c>
      <c r="H55" s="10" t="s">
        <v>109</v>
      </c>
      <c r="I55" s="10" t="s">
        <v>109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9" t="s">
        <v>45</v>
      </c>
      <c r="B56" s="10">
        <v>0.18110000000000001</v>
      </c>
      <c r="C56" s="10" t="s">
        <v>109</v>
      </c>
      <c r="D56" s="10" t="s">
        <v>109</v>
      </c>
      <c r="E56" s="10" t="s">
        <v>109</v>
      </c>
      <c r="F56" s="10" t="s">
        <v>109</v>
      </c>
      <c r="G56" s="10" t="s">
        <v>109</v>
      </c>
      <c r="H56" s="10">
        <v>0.78269999999999995</v>
      </c>
      <c r="I56" s="10" t="s">
        <v>109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46</v>
      </c>
      <c r="B57" s="10" t="s">
        <v>109</v>
      </c>
      <c r="C57" s="10" t="s">
        <v>109</v>
      </c>
      <c r="D57" s="10" t="s">
        <v>109</v>
      </c>
      <c r="E57" s="10" t="s">
        <v>109</v>
      </c>
      <c r="F57" s="10" t="s">
        <v>109</v>
      </c>
      <c r="G57" s="10" t="s">
        <v>109</v>
      </c>
      <c r="H57" s="10" t="s">
        <v>109</v>
      </c>
      <c r="I57" s="10" t="s">
        <v>109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134</v>
      </c>
      <c r="B58" s="10">
        <v>20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47</v>
      </c>
      <c r="B59" s="10">
        <v>0.60009999999999997</v>
      </c>
      <c r="C59" s="10">
        <v>0.124</v>
      </c>
      <c r="D59" s="10" t="s">
        <v>109</v>
      </c>
      <c r="E59" s="10" t="s">
        <v>109</v>
      </c>
      <c r="F59" s="10" t="s">
        <v>109</v>
      </c>
      <c r="G59" s="10" t="s">
        <v>109</v>
      </c>
      <c r="H59" s="10" t="s">
        <v>109</v>
      </c>
      <c r="I59" s="10" t="s">
        <v>109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48</v>
      </c>
      <c r="B60" s="10">
        <v>0.15290000000000001</v>
      </c>
      <c r="C60" s="10" t="s">
        <v>109</v>
      </c>
      <c r="D60" s="10" t="s">
        <v>109</v>
      </c>
      <c r="E60" s="10" t="s">
        <v>109</v>
      </c>
      <c r="F60" s="10" t="s">
        <v>109</v>
      </c>
      <c r="G60" s="10" t="s">
        <v>109</v>
      </c>
      <c r="H60" s="10" t="s">
        <v>109</v>
      </c>
      <c r="I60" s="10" t="s">
        <v>109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49</v>
      </c>
      <c r="B61" s="10">
        <v>0.71940000000000004</v>
      </c>
      <c r="C61" s="10">
        <v>0.17630000000000001</v>
      </c>
      <c r="D61" s="10">
        <v>0.10390000000000001</v>
      </c>
      <c r="E61" s="10" t="s">
        <v>109</v>
      </c>
      <c r="F61" s="10" t="s">
        <v>109</v>
      </c>
      <c r="G61" s="10" t="s">
        <v>109</v>
      </c>
      <c r="H61" s="10" t="s">
        <v>109</v>
      </c>
      <c r="I61" s="10" t="s">
        <v>109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50</v>
      </c>
      <c r="B62" s="10">
        <v>0.75249999999999995</v>
      </c>
      <c r="C62" s="10">
        <v>0.1971</v>
      </c>
      <c r="D62" s="10">
        <v>0.1244</v>
      </c>
      <c r="E62" s="10">
        <v>0.1046</v>
      </c>
      <c r="F62" s="10">
        <v>3.8600000000000002E-2</v>
      </c>
      <c r="G62" s="10">
        <v>2.76E-2</v>
      </c>
      <c r="H62" s="10">
        <v>4.0500000000000001E-2</v>
      </c>
      <c r="I62" s="10" t="s">
        <v>109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51</v>
      </c>
      <c r="B63" s="10">
        <v>0.55669999999999997</v>
      </c>
      <c r="C63" s="10">
        <v>0.14610000000000001</v>
      </c>
      <c r="D63" s="10">
        <v>0.1084</v>
      </c>
      <c r="E63" s="10">
        <v>9.1999999999999998E-2</v>
      </c>
      <c r="F63" s="10" t="s">
        <v>109</v>
      </c>
      <c r="G63" s="10" t="s">
        <v>109</v>
      </c>
      <c r="H63" s="10" t="s">
        <v>109</v>
      </c>
      <c r="I63" s="10" t="s">
        <v>109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52</v>
      </c>
      <c r="B64" s="10">
        <v>0.76839999999999997</v>
      </c>
      <c r="C64" s="10">
        <v>0.1822</v>
      </c>
      <c r="D64" s="10">
        <v>0.1138</v>
      </c>
      <c r="E64" s="10">
        <v>8.2699999999999996E-2</v>
      </c>
      <c r="F64" s="10">
        <v>3.8199999999999998E-2</v>
      </c>
      <c r="G64" s="10">
        <v>2.6100000000000002E-2</v>
      </c>
      <c r="H64" s="10" t="s">
        <v>109</v>
      </c>
      <c r="I64" s="10" t="s">
        <v>109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53</v>
      </c>
      <c r="B65" s="10">
        <v>0.26879999999999998</v>
      </c>
      <c r="C65" s="10">
        <v>3.73E-2</v>
      </c>
      <c r="D65" s="10">
        <v>2.6100000000000002E-2</v>
      </c>
      <c r="E65" s="10">
        <v>9.7000000000000003E-3</v>
      </c>
      <c r="F65" s="10" t="s">
        <v>109</v>
      </c>
      <c r="G65" s="10" t="s">
        <v>109</v>
      </c>
      <c r="H65" s="10">
        <v>7.0999999999999994E-2</v>
      </c>
      <c r="I65" s="10" t="s">
        <v>109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54</v>
      </c>
      <c r="B66" s="10">
        <v>0.74509999999999998</v>
      </c>
      <c r="C66" s="10">
        <v>0.1268</v>
      </c>
      <c r="D66" s="10">
        <v>4.87E-2</v>
      </c>
      <c r="E66" s="10">
        <v>3.3599999999999998E-2</v>
      </c>
      <c r="F66" s="10" t="s">
        <v>109</v>
      </c>
      <c r="G66" s="10" t="s">
        <v>109</v>
      </c>
      <c r="H66" s="10" t="s">
        <v>109</v>
      </c>
      <c r="I66" s="10" t="s">
        <v>109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135</v>
      </c>
      <c r="B67" s="10">
        <v>20.317299999999999</v>
      </c>
      <c r="C67" s="10">
        <v>21.585699999999999</v>
      </c>
      <c r="D67" s="10">
        <v>20.333100000000002</v>
      </c>
      <c r="E67" s="10">
        <v>21.485199999999999</v>
      </c>
      <c r="F67" s="10">
        <v>21.027999999999999</v>
      </c>
      <c r="G67" s="10">
        <v>20.794899999999998</v>
      </c>
      <c r="H67" s="10">
        <v>20.617999999999999</v>
      </c>
      <c r="I67" s="10">
        <v>21.4878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55</v>
      </c>
      <c r="B68" s="10">
        <v>0.74409999999999998</v>
      </c>
      <c r="C68" s="10">
        <v>0.17030000000000001</v>
      </c>
      <c r="D68" s="10">
        <v>8.9599999999999999E-2</v>
      </c>
      <c r="E68" s="10">
        <v>5.6000000000000001E-2</v>
      </c>
      <c r="F68" s="10">
        <v>4.5699999999999998E-2</v>
      </c>
      <c r="G68" s="10">
        <v>3.4700000000000002E-2</v>
      </c>
      <c r="H68" s="10">
        <v>3.6700000000000003E-2</v>
      </c>
      <c r="I68" s="10">
        <v>2.9600000000000001E-2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56</v>
      </c>
      <c r="B69" s="10">
        <v>0.22889999999999999</v>
      </c>
      <c r="C69" s="10" t="s">
        <v>109</v>
      </c>
      <c r="D69" s="10" t="s">
        <v>109</v>
      </c>
      <c r="E69" s="10" t="s">
        <v>109</v>
      </c>
      <c r="F69" s="10" t="s">
        <v>109</v>
      </c>
      <c r="G69" s="10" t="s">
        <v>109</v>
      </c>
      <c r="H69" s="10" t="s">
        <v>109</v>
      </c>
      <c r="I69" s="10" t="s">
        <v>109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57</v>
      </c>
      <c r="B70" s="10" t="s">
        <v>109</v>
      </c>
      <c r="C70" s="10" t="s">
        <v>109</v>
      </c>
      <c r="D70" s="10" t="s">
        <v>109</v>
      </c>
      <c r="E70" s="10" t="s">
        <v>109</v>
      </c>
      <c r="F70" s="10" t="s">
        <v>109</v>
      </c>
      <c r="G70" s="10" t="s">
        <v>109</v>
      </c>
      <c r="H70" s="10" t="s">
        <v>109</v>
      </c>
      <c r="I70" s="10" t="s">
        <v>109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58</v>
      </c>
      <c r="B71" s="10">
        <v>0.31709999999999999</v>
      </c>
      <c r="C71" s="10" t="s">
        <v>109</v>
      </c>
      <c r="D71" s="10" t="s">
        <v>109</v>
      </c>
      <c r="E71" s="10" t="s">
        <v>109</v>
      </c>
      <c r="F71" s="10" t="s">
        <v>109</v>
      </c>
      <c r="G71" s="10" t="s">
        <v>109</v>
      </c>
      <c r="H71" s="10" t="s">
        <v>109</v>
      </c>
      <c r="I71" s="10" t="s">
        <v>109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59</v>
      </c>
      <c r="B72" s="10">
        <v>1.1847000000000001</v>
      </c>
      <c r="C72" s="10">
        <v>0.25629999999999997</v>
      </c>
      <c r="D72" s="10">
        <v>0.11269999999999999</v>
      </c>
      <c r="E72" s="10">
        <v>6.6900000000000001E-2</v>
      </c>
      <c r="F72" s="10" t="s">
        <v>109</v>
      </c>
      <c r="G72" s="10">
        <v>3.5799999999999998E-2</v>
      </c>
      <c r="H72" s="10" t="s">
        <v>109</v>
      </c>
      <c r="I72" s="10" t="s">
        <v>109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60</v>
      </c>
      <c r="B73" s="10">
        <v>0.82079999999999997</v>
      </c>
      <c r="C73" s="10">
        <v>0.16339999999999999</v>
      </c>
      <c r="D73" s="10">
        <v>7.1900000000000006E-2</v>
      </c>
      <c r="E73" s="10">
        <v>4.5699999999999998E-2</v>
      </c>
      <c r="F73" s="10">
        <v>3.5999999999999997E-2</v>
      </c>
      <c r="G73" s="10" t="s">
        <v>109</v>
      </c>
      <c r="H73" s="10" t="s">
        <v>109</v>
      </c>
      <c r="I73" s="10" t="s">
        <v>109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62</v>
      </c>
      <c r="B74" s="10">
        <v>0.83020000000000005</v>
      </c>
      <c r="C74" s="10">
        <v>0.1673</v>
      </c>
      <c r="D74" s="10">
        <v>7.17E-2</v>
      </c>
      <c r="E74" s="10" t="s">
        <v>109</v>
      </c>
      <c r="F74" s="10" t="s">
        <v>109</v>
      </c>
      <c r="G74" s="10" t="s">
        <v>109</v>
      </c>
      <c r="H74" s="10" t="s">
        <v>109</v>
      </c>
      <c r="I74" s="10" t="s">
        <v>109</v>
      </c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61</v>
      </c>
      <c r="B75" s="10">
        <v>1.0326</v>
      </c>
      <c r="C75" s="10">
        <v>0.24249999999999999</v>
      </c>
      <c r="D75" s="10">
        <v>0.13439999999999999</v>
      </c>
      <c r="E75" s="10">
        <v>6.4199999999999993E-2</v>
      </c>
      <c r="F75" s="10">
        <v>6.1800000000000001E-2</v>
      </c>
      <c r="G75" s="10" t="s">
        <v>109</v>
      </c>
      <c r="H75" s="10">
        <v>3.8399999999999997E-2</v>
      </c>
      <c r="I75" s="10" t="s">
        <v>109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63</v>
      </c>
      <c r="B76" s="10">
        <v>0.71799999999999997</v>
      </c>
      <c r="C76" s="10">
        <v>0.11310000000000001</v>
      </c>
      <c r="D76" s="10">
        <v>3.9399999999999998E-2</v>
      </c>
      <c r="E76" s="10" t="s">
        <v>109</v>
      </c>
      <c r="F76" s="10">
        <v>2.07E-2</v>
      </c>
      <c r="G76" s="10" t="s">
        <v>109</v>
      </c>
      <c r="H76" s="10" t="s">
        <v>109</v>
      </c>
      <c r="I76" s="10" t="s">
        <v>109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64</v>
      </c>
      <c r="B77" s="10">
        <v>0.55530000000000002</v>
      </c>
      <c r="C77" s="10" t="s">
        <v>109</v>
      </c>
      <c r="D77" s="10" t="s">
        <v>109</v>
      </c>
      <c r="E77" s="10" t="s">
        <v>109</v>
      </c>
      <c r="F77" s="10" t="s">
        <v>109</v>
      </c>
      <c r="G77" s="10" t="s">
        <v>109</v>
      </c>
      <c r="H77" s="10" t="s">
        <v>109</v>
      </c>
      <c r="I77" s="10" t="s">
        <v>109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65</v>
      </c>
      <c r="B78" s="10">
        <v>0.92589999999999995</v>
      </c>
      <c r="C78" s="10">
        <v>0.20630000000000001</v>
      </c>
      <c r="D78" s="10">
        <v>8.6999999999999994E-2</v>
      </c>
      <c r="E78" s="10">
        <v>6.2E-2</v>
      </c>
      <c r="F78" s="10" t="s">
        <v>109</v>
      </c>
      <c r="G78" s="10" t="s">
        <v>109</v>
      </c>
      <c r="H78" s="10" t="s">
        <v>109</v>
      </c>
      <c r="I78" s="10" t="s">
        <v>109</v>
      </c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66</v>
      </c>
      <c r="B79" s="10" t="s">
        <v>109</v>
      </c>
      <c r="C79" s="10">
        <v>0.2155</v>
      </c>
      <c r="D79" s="10">
        <v>8.8099999999999998E-2</v>
      </c>
      <c r="E79" s="10" t="s">
        <v>109</v>
      </c>
      <c r="F79" s="10" t="s">
        <v>109</v>
      </c>
      <c r="G79" s="10" t="s">
        <v>109</v>
      </c>
      <c r="H79" s="10" t="s">
        <v>109</v>
      </c>
      <c r="I79" s="10" t="s">
        <v>109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67</v>
      </c>
      <c r="B80" s="10">
        <v>1.1375</v>
      </c>
      <c r="C80" s="10">
        <v>0.26640000000000003</v>
      </c>
      <c r="D80" s="10">
        <v>0.14080000000000001</v>
      </c>
      <c r="E80" s="10">
        <v>8.1600000000000006E-2</v>
      </c>
      <c r="F80" s="10">
        <v>7.8200000000000006E-2</v>
      </c>
      <c r="G80" s="10">
        <v>5.9700000000000003E-2</v>
      </c>
      <c r="H80" s="10">
        <v>4.4600000000000001E-2</v>
      </c>
      <c r="I80" s="10">
        <v>3.78E-2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68</v>
      </c>
      <c r="B81" s="10">
        <v>1.2254</v>
      </c>
      <c r="C81" s="10">
        <v>0.26650000000000001</v>
      </c>
      <c r="D81" s="10">
        <v>0.10100000000000001</v>
      </c>
      <c r="E81" s="10">
        <v>5.9900000000000002E-2</v>
      </c>
      <c r="F81" s="10">
        <v>4.2299999999999997E-2</v>
      </c>
      <c r="G81" s="10">
        <v>2.93E-2</v>
      </c>
      <c r="H81" s="10" t="s">
        <v>109</v>
      </c>
      <c r="I81" s="10" t="s">
        <v>109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136</v>
      </c>
      <c r="B82" s="10">
        <v>20</v>
      </c>
      <c r="C82" s="10">
        <v>20</v>
      </c>
      <c r="D82" s="10">
        <v>20</v>
      </c>
      <c r="E82" s="10">
        <v>20</v>
      </c>
      <c r="F82" s="10">
        <v>20</v>
      </c>
      <c r="G82" s="10">
        <v>20</v>
      </c>
      <c r="H82" s="10">
        <v>20</v>
      </c>
      <c r="I82" s="10">
        <v>20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69</v>
      </c>
      <c r="B83" s="10">
        <v>1.1701999999999999</v>
      </c>
      <c r="C83" s="10" t="s">
        <v>109</v>
      </c>
      <c r="D83" s="10" t="s">
        <v>109</v>
      </c>
      <c r="E83" s="10" t="s">
        <v>109</v>
      </c>
      <c r="F83" s="10" t="s">
        <v>109</v>
      </c>
      <c r="G83" s="10" t="s">
        <v>109</v>
      </c>
      <c r="H83" s="10" t="s">
        <v>109</v>
      </c>
      <c r="I83" s="10" t="s">
        <v>109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71</v>
      </c>
      <c r="B84" s="10">
        <v>1.7132000000000001</v>
      </c>
      <c r="C84" s="10">
        <v>0.45429999999999998</v>
      </c>
      <c r="D84" s="10">
        <v>0.22639999999999999</v>
      </c>
      <c r="E84" s="10">
        <v>0.1196</v>
      </c>
      <c r="F84" s="10">
        <v>9.9299999999999999E-2</v>
      </c>
      <c r="G84" s="10">
        <v>6.0499999999999998E-2</v>
      </c>
      <c r="H84" s="10">
        <v>5.6099999999999997E-2</v>
      </c>
      <c r="I84" s="10">
        <v>4.1399999999999999E-2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70</v>
      </c>
      <c r="B85" s="10">
        <v>0.95369999999999999</v>
      </c>
      <c r="C85" s="10">
        <v>0.20269999999999999</v>
      </c>
      <c r="D85" s="10">
        <v>0.1016</v>
      </c>
      <c r="E85" s="10">
        <v>6.5799999999999997E-2</v>
      </c>
      <c r="F85" s="10">
        <v>5.91E-2</v>
      </c>
      <c r="G85" s="10">
        <v>4.4499999999999998E-2</v>
      </c>
      <c r="H85" s="10">
        <v>3.9699999999999999E-2</v>
      </c>
      <c r="I85" s="10">
        <v>3.39E-2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" t="s">
        <v>72</v>
      </c>
      <c r="B86" s="10">
        <v>0.43020000000000003</v>
      </c>
      <c r="C86" s="10" t="s">
        <v>109</v>
      </c>
      <c r="D86" s="10" t="s">
        <v>109</v>
      </c>
      <c r="E86" s="10" t="s">
        <v>109</v>
      </c>
      <c r="F86" s="10" t="s">
        <v>109</v>
      </c>
      <c r="G86" s="10" t="s">
        <v>109</v>
      </c>
      <c r="H86" s="10" t="s">
        <v>109</v>
      </c>
      <c r="I86" s="10" t="s">
        <v>109</v>
      </c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73</v>
      </c>
      <c r="B87" s="10">
        <v>0.53069999999999995</v>
      </c>
      <c r="C87" s="10" t="s">
        <v>109</v>
      </c>
      <c r="D87" s="10" t="s">
        <v>109</v>
      </c>
      <c r="E87" s="10" t="s">
        <v>109</v>
      </c>
      <c r="F87" s="10" t="s">
        <v>109</v>
      </c>
      <c r="G87" s="10" t="s">
        <v>109</v>
      </c>
      <c r="H87" s="10" t="s">
        <v>109</v>
      </c>
      <c r="I87" s="10" t="s">
        <v>109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74</v>
      </c>
      <c r="B88" s="10">
        <v>1.2978000000000001</v>
      </c>
      <c r="C88" s="10" t="s">
        <v>109</v>
      </c>
      <c r="D88" s="10" t="s">
        <v>109</v>
      </c>
      <c r="E88" s="10" t="s">
        <v>109</v>
      </c>
      <c r="F88" s="10" t="s">
        <v>109</v>
      </c>
      <c r="G88" s="10" t="s">
        <v>109</v>
      </c>
      <c r="H88" s="10" t="s">
        <v>109</v>
      </c>
      <c r="I88" s="10" t="s">
        <v>109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75</v>
      </c>
      <c r="B89" s="10">
        <v>1.5569999999999999</v>
      </c>
      <c r="C89" s="10">
        <v>0.38080000000000003</v>
      </c>
      <c r="D89" s="10">
        <v>0.22270000000000001</v>
      </c>
      <c r="E89" s="10">
        <v>0.1419</v>
      </c>
      <c r="F89" s="10">
        <v>0.1142</v>
      </c>
      <c r="G89" s="10">
        <v>7.5499999999999998E-2</v>
      </c>
      <c r="H89" s="10">
        <v>5.9799999999999999E-2</v>
      </c>
      <c r="I89" s="10">
        <v>5.5E-2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76</v>
      </c>
      <c r="B90" s="10">
        <v>1.3646</v>
      </c>
      <c r="C90" s="10">
        <v>0.31790000000000002</v>
      </c>
      <c r="D90" s="10">
        <v>0.1613</v>
      </c>
      <c r="E90" s="10">
        <v>8.9399999999999993E-2</v>
      </c>
      <c r="F90" s="10">
        <v>8.2900000000000001E-2</v>
      </c>
      <c r="G90" s="10">
        <v>5.7200000000000001E-2</v>
      </c>
      <c r="H90" s="10">
        <v>4.3700000000000003E-2</v>
      </c>
      <c r="I90" s="10">
        <v>3.39E-2</v>
      </c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77</v>
      </c>
      <c r="B91" s="10">
        <v>1.4353</v>
      </c>
      <c r="C91" s="10">
        <v>0.25040000000000001</v>
      </c>
      <c r="D91" s="10">
        <v>0.1341</v>
      </c>
      <c r="E91" s="10">
        <v>8.2299999999999998E-2</v>
      </c>
      <c r="F91" s="10">
        <v>6.4100000000000004E-2</v>
      </c>
      <c r="G91" s="10">
        <v>4.7199999999999999E-2</v>
      </c>
      <c r="H91" s="10">
        <v>3.9199999999999999E-2</v>
      </c>
      <c r="I91" s="10">
        <v>3.32E-2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78</v>
      </c>
      <c r="B92" s="10">
        <v>1.53</v>
      </c>
      <c r="C92" s="10">
        <v>0.31109999999999999</v>
      </c>
      <c r="D92" s="10">
        <v>0.1754</v>
      </c>
      <c r="E92" s="10">
        <v>0.1074</v>
      </c>
      <c r="F92" s="10">
        <v>9.0800000000000006E-2</v>
      </c>
      <c r="G92" s="10">
        <v>5.9900000000000002E-2</v>
      </c>
      <c r="H92" s="10">
        <v>4.82E-2</v>
      </c>
      <c r="I92" s="10">
        <v>4.2599999999999999E-2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3"/>
    </row>
  </sheetData>
  <conditionalFormatting sqref="B15:AO15 B24:AO24 B47:AO47 B55:AO55">
    <cfRule type="cellIs" dxfId="9" priority="3" stopIfTrue="1" operator="greaterThan">
      <formula>3.8</formula>
    </cfRule>
  </conditionalFormatting>
  <conditionalFormatting sqref="B8:AO14 B16:AO23 B25:AO46 B48:AO54 B56:AO92">
    <cfRule type="cellIs" dxfId="8" priority="4" stopIfTrue="1" operator="greaterThan">
      <formula>2</formula>
    </cfRule>
  </conditionalFormatting>
  <conditionalFormatting sqref="B8:AO92">
    <cfRule type="cellIs" dxfId="7" priority="1" stopIfTrue="1" operator="equal">
      <formula>20</formula>
    </cfRule>
    <cfRule type="cellIs" dxfId="6" priority="2" stopIfTrue="1" operator="equal">
      <formula>"n.a./n.r."</formula>
    </cfRule>
    <cfRule type="cellIs" dxfId="5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34" sqref="A4:XFD34"/>
    </sheetView>
  </sheetViews>
  <sheetFormatPr defaultRowHeight="15" x14ac:dyDescent="0.25"/>
  <cols>
    <col min="1" max="1" width="12.42578125" style="12" customWidth="1"/>
    <col min="2" max="2" width="5.28515625" bestFit="1" customWidth="1"/>
    <col min="3" max="3" width="9" bestFit="1" customWidth="1"/>
    <col min="4" max="4" width="6.5703125" bestFit="1" customWidth="1"/>
    <col min="5" max="5" width="32.28515625" bestFit="1" customWidth="1"/>
    <col min="6" max="6" width="7.7109375" bestFit="1" customWidth="1"/>
    <col min="7" max="7" width="7.28515625" bestFit="1" customWidth="1"/>
    <col min="8" max="8" width="40" customWidth="1"/>
    <col min="9" max="9" width="7.7109375" bestFit="1" customWidth="1"/>
    <col min="10" max="10" width="6.85546875" bestFit="1" customWidth="1"/>
    <col min="11" max="11" width="32.85546875" customWidth="1"/>
    <col min="12" max="12" width="7.7109375" bestFit="1" customWidth="1"/>
    <col min="13" max="13" width="9.5703125" style="16" bestFit="1" customWidth="1"/>
  </cols>
  <sheetData>
    <row r="1" spans="1:13" x14ac:dyDescent="0.25">
      <c r="B1" t="s">
        <v>119</v>
      </c>
      <c r="C1" s="2" t="s">
        <v>120</v>
      </c>
      <c r="D1" s="2" t="s">
        <v>121</v>
      </c>
      <c r="E1" s="2" t="s">
        <v>122</v>
      </c>
      <c r="F1" t="s">
        <v>123</v>
      </c>
      <c r="G1" t="s">
        <v>124</v>
      </c>
      <c r="H1" t="s">
        <v>125</v>
      </c>
      <c r="I1" t="s">
        <v>123</v>
      </c>
      <c r="J1" t="s">
        <v>126</v>
      </c>
      <c r="K1" t="s">
        <v>122</v>
      </c>
      <c r="L1" t="s">
        <v>123</v>
      </c>
      <c r="M1" s="16" t="s">
        <v>79</v>
      </c>
    </row>
    <row r="2" spans="1:13" x14ac:dyDescent="0.25">
      <c r="B2" s="8" t="s">
        <v>127</v>
      </c>
      <c r="C2" t="s">
        <v>83</v>
      </c>
      <c r="D2" t="s">
        <v>128</v>
      </c>
      <c r="G2" t="s">
        <v>128</v>
      </c>
      <c r="J2" t="s">
        <v>128</v>
      </c>
      <c r="M2" s="16" t="s">
        <v>251</v>
      </c>
    </row>
    <row r="3" spans="1:13" x14ac:dyDescent="0.25">
      <c r="A3" s="12" t="s">
        <v>137</v>
      </c>
      <c r="B3" t="s">
        <v>129</v>
      </c>
      <c r="C3" t="s">
        <v>129</v>
      </c>
      <c r="D3" t="s">
        <v>129</v>
      </c>
      <c r="E3" t="s">
        <v>129</v>
      </c>
      <c r="F3" t="s">
        <v>129</v>
      </c>
      <c r="G3" t="s">
        <v>129</v>
      </c>
      <c r="H3" t="s">
        <v>129</v>
      </c>
      <c r="I3" t="s">
        <v>129</v>
      </c>
      <c r="J3" t="s">
        <v>129</v>
      </c>
      <c r="K3" t="s">
        <v>129</v>
      </c>
      <c r="L3" t="s">
        <v>129</v>
      </c>
      <c r="M3" s="1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8"/>
  <sheetViews>
    <sheetView workbookViewId="0">
      <selection activeCell="L27" sqref="L27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2" spans="1:11" x14ac:dyDescent="0.25">
      <c r="B2" t="s">
        <v>104</v>
      </c>
      <c r="C2" t="s">
        <v>79</v>
      </c>
      <c r="D2" t="s">
        <v>100</v>
      </c>
      <c r="E2" t="s">
        <v>101</v>
      </c>
      <c r="F2" s="3" t="s">
        <v>102</v>
      </c>
      <c r="G2" s="3" t="s">
        <v>103</v>
      </c>
    </row>
    <row r="3" spans="1:11" x14ac:dyDescent="0.25">
      <c r="A3">
        <f>L29</f>
        <v>0</v>
      </c>
      <c r="B3">
        <f>M29</f>
        <v>0</v>
      </c>
      <c r="C3">
        <f>N29</f>
        <v>0</v>
      </c>
      <c r="D3">
        <v>5.42</v>
      </c>
      <c r="E3">
        <v>205868</v>
      </c>
      <c r="F3" s="1" t="b">
        <f>ABS(D3-B3)&lt;=0.5</f>
        <v>0</v>
      </c>
      <c r="G3" s="1" t="b">
        <f>AND(C3&gt;E3*0.5,C3&lt;E3*1.5)</f>
        <v>0</v>
      </c>
      <c r="I3" t="s">
        <v>138</v>
      </c>
      <c r="J3" s="2" t="s">
        <v>95</v>
      </c>
      <c r="K3" s="5" t="s">
        <v>0</v>
      </c>
    </row>
    <row r="4" spans="1:11" x14ac:dyDescent="0.25">
      <c r="A4">
        <f>L35</f>
        <v>0</v>
      </c>
      <c r="B4">
        <f>M35</f>
        <v>0</v>
      </c>
      <c r="C4">
        <f>N35</f>
        <v>0</v>
      </c>
      <c r="D4">
        <v>6.17</v>
      </c>
      <c r="E4">
        <v>272904</v>
      </c>
      <c r="F4" s="1" t="b">
        <f t="shared" ref="F4:F6" si="0">ABS(D4-B4)&lt;=0.5</f>
        <v>0</v>
      </c>
      <c r="G4" s="1" t="b">
        <f t="shared" ref="G4:G6" si="1">AND(C4&gt;=E4*0.5,C4&lt;=E4*1.5)</f>
        <v>0</v>
      </c>
      <c r="I4">
        <f>P4/J4*100</f>
        <v>0</v>
      </c>
      <c r="J4" s="2">
        <v>10</v>
      </c>
      <c r="K4" s="2" t="b">
        <f>AND(P4&gt;J4*0.8,P4&lt;J4*1.2)</f>
        <v>0</v>
      </c>
    </row>
    <row r="5" spans="1:11" x14ac:dyDescent="0.25">
      <c r="A5">
        <f>L54</f>
        <v>0</v>
      </c>
      <c r="B5">
        <f>M54</f>
        <v>0</v>
      </c>
      <c r="C5">
        <f>N54</f>
        <v>0</v>
      </c>
      <c r="D5">
        <v>8.91</v>
      </c>
      <c r="E5">
        <v>265455</v>
      </c>
      <c r="F5" s="1" t="b">
        <f t="shared" si="0"/>
        <v>0</v>
      </c>
      <c r="G5" s="1" t="b">
        <f t="shared" si="1"/>
        <v>0</v>
      </c>
      <c r="I5">
        <f t="shared" ref="I5:I68" si="2">P5/J5*100</f>
        <v>0</v>
      </c>
      <c r="J5" s="2">
        <v>10</v>
      </c>
      <c r="K5" s="2" t="b">
        <f t="shared" ref="K5:K68" si="3">AND(P5&gt;J5*0.8,P5&lt;J5*1.2)</f>
        <v>0</v>
      </c>
    </row>
    <row r="6" spans="1:11" x14ac:dyDescent="0.25">
      <c r="A6">
        <f>L78</f>
        <v>0</v>
      </c>
      <c r="B6">
        <f>M78</f>
        <v>0</v>
      </c>
      <c r="C6">
        <f>N78</f>
        <v>0</v>
      </c>
      <c r="D6">
        <v>10.65</v>
      </c>
      <c r="E6">
        <v>176430</v>
      </c>
      <c r="F6" s="1" t="b">
        <f t="shared" si="0"/>
        <v>0</v>
      </c>
      <c r="G6" s="1" t="b">
        <f t="shared" si="1"/>
        <v>0</v>
      </c>
      <c r="I6">
        <f t="shared" si="2"/>
        <v>0</v>
      </c>
      <c r="J6" s="2">
        <v>10</v>
      </c>
      <c r="K6" s="2" t="b">
        <f t="shared" si="3"/>
        <v>0</v>
      </c>
    </row>
    <row r="7" spans="1:11" x14ac:dyDescent="0.25">
      <c r="I7">
        <f t="shared" si="2"/>
        <v>0</v>
      </c>
      <c r="J7" s="2">
        <v>10</v>
      </c>
      <c r="K7" s="2" t="b">
        <f t="shared" si="3"/>
        <v>0</v>
      </c>
    </row>
    <row r="8" spans="1:11" x14ac:dyDescent="0.25">
      <c r="I8">
        <f t="shared" si="2"/>
        <v>0</v>
      </c>
      <c r="J8" s="2">
        <v>10</v>
      </c>
      <c r="K8" s="2" t="b">
        <f t="shared" si="3"/>
        <v>0</v>
      </c>
    </row>
    <row r="9" spans="1:11" x14ac:dyDescent="0.25">
      <c r="A9" s="4" t="s">
        <v>96</v>
      </c>
      <c r="B9">
        <f>85-4</f>
        <v>81</v>
      </c>
      <c r="I9">
        <f t="shared" si="2"/>
        <v>0</v>
      </c>
      <c r="J9" s="2">
        <v>10</v>
      </c>
      <c r="K9" s="2" t="b">
        <f t="shared" si="3"/>
        <v>0</v>
      </c>
    </row>
    <row r="10" spans="1:11" x14ac:dyDescent="0.25">
      <c r="A10" t="s">
        <v>97</v>
      </c>
      <c r="B10">
        <f>COUNTIF(K4:K88,"FALSE")</f>
        <v>85</v>
      </c>
      <c r="I10">
        <f t="shared" si="2"/>
        <v>0</v>
      </c>
      <c r="J10" s="2">
        <v>10</v>
      </c>
      <c r="K10" s="2" t="b">
        <f t="shared" si="3"/>
        <v>0</v>
      </c>
    </row>
    <row r="11" spans="1:11" x14ac:dyDescent="0.25">
      <c r="A11" t="s">
        <v>98</v>
      </c>
      <c r="B11">
        <f>0.2*B9</f>
        <v>16.2</v>
      </c>
      <c r="I11">
        <f t="shared" si="2"/>
        <v>0</v>
      </c>
      <c r="J11" s="2">
        <v>18</v>
      </c>
      <c r="K11" s="2" t="b">
        <f t="shared" si="3"/>
        <v>0</v>
      </c>
    </row>
    <row r="12" spans="1:11" x14ac:dyDescent="0.25">
      <c r="A12" s="7" t="s">
        <v>0</v>
      </c>
      <c r="B12" s="6" t="b">
        <f>B10&lt;B11</f>
        <v>0</v>
      </c>
      <c r="I12">
        <f t="shared" si="2"/>
        <v>0</v>
      </c>
      <c r="J12" s="2">
        <v>10</v>
      </c>
      <c r="K12" s="2" t="b">
        <f t="shared" si="3"/>
        <v>0</v>
      </c>
    </row>
    <row r="13" spans="1:11" x14ac:dyDescent="0.25">
      <c r="I13">
        <f t="shared" si="2"/>
        <v>0</v>
      </c>
      <c r="J13" s="2">
        <v>10</v>
      </c>
      <c r="K13" s="2" t="b">
        <f t="shared" si="3"/>
        <v>0</v>
      </c>
    </row>
    <row r="14" spans="1:11" x14ac:dyDescent="0.25">
      <c r="I14">
        <f t="shared" si="2"/>
        <v>0</v>
      </c>
      <c r="J14" s="2">
        <v>10</v>
      </c>
      <c r="K14" s="2" t="b">
        <f t="shared" si="3"/>
        <v>0</v>
      </c>
    </row>
    <row r="15" spans="1:11" x14ac:dyDescent="0.25">
      <c r="I15">
        <f t="shared" si="2"/>
        <v>0</v>
      </c>
      <c r="J15" s="2">
        <v>10</v>
      </c>
      <c r="K15" s="2" t="b">
        <f t="shared" si="3"/>
        <v>0</v>
      </c>
    </row>
    <row r="16" spans="1:11" x14ac:dyDescent="0.25">
      <c r="I16">
        <f t="shared" si="2"/>
        <v>0</v>
      </c>
      <c r="J16" s="2">
        <v>10</v>
      </c>
      <c r="K16" s="2" t="b">
        <f t="shared" si="3"/>
        <v>0</v>
      </c>
    </row>
    <row r="17" spans="9:11" x14ac:dyDescent="0.25">
      <c r="I17">
        <f t="shared" si="2"/>
        <v>0</v>
      </c>
      <c r="J17" s="2">
        <v>10</v>
      </c>
      <c r="K17" s="2" t="b">
        <f t="shared" si="3"/>
        <v>0</v>
      </c>
    </row>
    <row r="18" spans="9:11" x14ac:dyDescent="0.25">
      <c r="I18">
        <f t="shared" si="2"/>
        <v>0</v>
      </c>
      <c r="J18" s="2">
        <v>10</v>
      </c>
      <c r="K18" s="2" t="b">
        <f t="shared" si="3"/>
        <v>0</v>
      </c>
    </row>
    <row r="19" spans="9:11" x14ac:dyDescent="0.25">
      <c r="I19">
        <f t="shared" si="2"/>
        <v>0</v>
      </c>
      <c r="J19" s="2">
        <v>10</v>
      </c>
      <c r="K19" s="2" t="b">
        <f t="shared" si="3"/>
        <v>0</v>
      </c>
    </row>
    <row r="20" spans="9:11" x14ac:dyDescent="0.25">
      <c r="I20">
        <f t="shared" si="2"/>
        <v>0</v>
      </c>
      <c r="J20" s="2">
        <v>10</v>
      </c>
      <c r="K20" s="2" t="b">
        <f t="shared" si="3"/>
        <v>0</v>
      </c>
    </row>
    <row r="21" spans="9:11" x14ac:dyDescent="0.25">
      <c r="I21">
        <f t="shared" si="2"/>
        <v>0</v>
      </c>
      <c r="J21" s="2">
        <v>18</v>
      </c>
      <c r="K21" s="2" t="b">
        <f t="shared" si="3"/>
        <v>0</v>
      </c>
    </row>
    <row r="22" spans="9:11" x14ac:dyDescent="0.25">
      <c r="I22">
        <f t="shared" si="2"/>
        <v>0</v>
      </c>
      <c r="J22" s="2">
        <v>10</v>
      </c>
      <c r="K22" s="2" t="b">
        <f t="shared" si="3"/>
        <v>0</v>
      </c>
    </row>
    <row r="23" spans="9:11" x14ac:dyDescent="0.25">
      <c r="I23">
        <f t="shared" si="2"/>
        <v>0</v>
      </c>
      <c r="J23" s="2">
        <v>10</v>
      </c>
      <c r="K23" s="2" t="b">
        <f t="shared" si="3"/>
        <v>0</v>
      </c>
    </row>
    <row r="24" spans="9:11" x14ac:dyDescent="0.25">
      <c r="I24">
        <f t="shared" si="2"/>
        <v>0</v>
      </c>
      <c r="J24" s="2">
        <v>10</v>
      </c>
      <c r="K24" s="2" t="b">
        <f t="shared" si="3"/>
        <v>0</v>
      </c>
    </row>
    <row r="25" spans="9:11" x14ac:dyDescent="0.25">
      <c r="I25">
        <f t="shared" si="2"/>
        <v>0</v>
      </c>
      <c r="J25" s="2">
        <v>10</v>
      </c>
      <c r="K25" s="2" t="b">
        <f t="shared" si="3"/>
        <v>0</v>
      </c>
    </row>
    <row r="26" spans="9:11" x14ac:dyDescent="0.25">
      <c r="I26">
        <f t="shared" si="2"/>
        <v>0</v>
      </c>
      <c r="J26" s="2">
        <v>10</v>
      </c>
      <c r="K26" s="2" t="b">
        <f t="shared" si="3"/>
        <v>0</v>
      </c>
    </row>
    <row r="27" spans="9:11" x14ac:dyDescent="0.25">
      <c r="I27">
        <f t="shared" si="2"/>
        <v>0</v>
      </c>
      <c r="J27" s="2">
        <v>10</v>
      </c>
      <c r="K27" s="2" t="b">
        <f t="shared" si="3"/>
        <v>0</v>
      </c>
    </row>
    <row r="28" spans="9:11" x14ac:dyDescent="0.25">
      <c r="I28">
        <f t="shared" si="2"/>
        <v>0</v>
      </c>
      <c r="J28" s="2">
        <v>20</v>
      </c>
      <c r="K28" s="2" t="b">
        <f t="shared" si="3"/>
        <v>0</v>
      </c>
    </row>
    <row r="29" spans="9:11" x14ac:dyDescent="0.25">
      <c r="I29">
        <f t="shared" si="2"/>
        <v>0</v>
      </c>
      <c r="J29" s="2">
        <v>20</v>
      </c>
      <c r="K29" s="2" t="b">
        <f t="shared" si="3"/>
        <v>0</v>
      </c>
    </row>
    <row r="30" spans="9:11" x14ac:dyDescent="0.25">
      <c r="I30">
        <f t="shared" si="2"/>
        <v>0</v>
      </c>
      <c r="J30" s="2">
        <v>10</v>
      </c>
      <c r="K30" s="2" t="b">
        <f t="shared" si="3"/>
        <v>0</v>
      </c>
    </row>
    <row r="31" spans="9:11" x14ac:dyDescent="0.25">
      <c r="I31">
        <f t="shared" si="2"/>
        <v>0</v>
      </c>
      <c r="J31" s="2">
        <v>10</v>
      </c>
      <c r="K31" s="2" t="b">
        <f t="shared" si="3"/>
        <v>0</v>
      </c>
    </row>
    <row r="32" spans="9:11" x14ac:dyDescent="0.25">
      <c r="I32">
        <f t="shared" si="2"/>
        <v>0</v>
      </c>
      <c r="J32" s="2">
        <v>10</v>
      </c>
      <c r="K32" s="2" t="b">
        <f t="shared" si="3"/>
        <v>0</v>
      </c>
    </row>
    <row r="33" spans="9:11" x14ac:dyDescent="0.25">
      <c r="I33">
        <f t="shared" si="2"/>
        <v>0</v>
      </c>
      <c r="J33" s="2">
        <v>10</v>
      </c>
      <c r="K33" s="2" t="b">
        <f t="shared" si="3"/>
        <v>0</v>
      </c>
    </row>
    <row r="34" spans="9:11" x14ac:dyDescent="0.25">
      <c r="I34">
        <f t="shared" si="2"/>
        <v>0</v>
      </c>
      <c r="J34" s="2">
        <v>10</v>
      </c>
      <c r="K34" s="2" t="b">
        <f t="shared" si="3"/>
        <v>0</v>
      </c>
    </row>
    <row r="35" spans="9:11" x14ac:dyDescent="0.25">
      <c r="I35">
        <f t="shared" si="2"/>
        <v>0</v>
      </c>
      <c r="J35" s="2">
        <v>20</v>
      </c>
      <c r="K35" s="2" t="b">
        <f t="shared" si="3"/>
        <v>0</v>
      </c>
    </row>
    <row r="36" spans="9:11" x14ac:dyDescent="0.25">
      <c r="I36">
        <f t="shared" si="2"/>
        <v>0</v>
      </c>
      <c r="J36" s="2">
        <v>10</v>
      </c>
      <c r="K36" s="2" t="b">
        <f t="shared" si="3"/>
        <v>0</v>
      </c>
    </row>
    <row r="37" spans="9:11" x14ac:dyDescent="0.25">
      <c r="I37">
        <f t="shared" si="2"/>
        <v>0</v>
      </c>
      <c r="J37" s="2">
        <v>10</v>
      </c>
      <c r="K37" s="2" t="b">
        <f t="shared" si="3"/>
        <v>0</v>
      </c>
    </row>
    <row r="38" spans="9:11" x14ac:dyDescent="0.25">
      <c r="I38">
        <f t="shared" si="2"/>
        <v>0</v>
      </c>
      <c r="J38" s="2">
        <v>10</v>
      </c>
      <c r="K38" s="2" t="b">
        <f t="shared" si="3"/>
        <v>0</v>
      </c>
    </row>
    <row r="39" spans="9:11" x14ac:dyDescent="0.25">
      <c r="I39">
        <f t="shared" si="2"/>
        <v>0</v>
      </c>
      <c r="J39" s="2">
        <v>10</v>
      </c>
      <c r="K39" s="2" t="b">
        <f t="shared" si="3"/>
        <v>0</v>
      </c>
    </row>
    <row r="40" spans="9:11" x14ac:dyDescent="0.25">
      <c r="I40">
        <f t="shared" si="2"/>
        <v>0</v>
      </c>
      <c r="J40" s="2">
        <v>10</v>
      </c>
      <c r="K40" s="2" t="b">
        <f t="shared" si="3"/>
        <v>0</v>
      </c>
    </row>
    <row r="41" spans="9:11" x14ac:dyDescent="0.25">
      <c r="I41">
        <f t="shared" si="2"/>
        <v>0</v>
      </c>
      <c r="J41" s="2">
        <v>10</v>
      </c>
      <c r="K41" s="2" t="b">
        <f t="shared" si="3"/>
        <v>0</v>
      </c>
    </row>
    <row r="42" spans="9:11" x14ac:dyDescent="0.25">
      <c r="I42">
        <f t="shared" si="2"/>
        <v>0</v>
      </c>
      <c r="J42" s="2">
        <v>10</v>
      </c>
      <c r="K42" s="2" t="b">
        <f t="shared" si="3"/>
        <v>0</v>
      </c>
    </row>
    <row r="43" spans="9:11" x14ac:dyDescent="0.25">
      <c r="I43">
        <f t="shared" si="2"/>
        <v>0</v>
      </c>
      <c r="J43" s="2">
        <v>18</v>
      </c>
      <c r="K43" s="2" t="b">
        <f t="shared" si="3"/>
        <v>0</v>
      </c>
    </row>
    <row r="44" spans="9:11" x14ac:dyDescent="0.25">
      <c r="I44">
        <f t="shared" si="2"/>
        <v>0</v>
      </c>
      <c r="J44" s="2">
        <v>20</v>
      </c>
      <c r="K44" s="2" t="b">
        <f t="shared" si="3"/>
        <v>0</v>
      </c>
    </row>
    <row r="45" spans="9:11" x14ac:dyDescent="0.25">
      <c r="I45">
        <f t="shared" si="2"/>
        <v>0</v>
      </c>
      <c r="J45" s="2">
        <v>10</v>
      </c>
      <c r="K45" s="2" t="b">
        <f t="shared" si="3"/>
        <v>0</v>
      </c>
    </row>
    <row r="46" spans="9:11" x14ac:dyDescent="0.25">
      <c r="I46">
        <f t="shared" si="2"/>
        <v>0</v>
      </c>
      <c r="J46" s="2">
        <v>10</v>
      </c>
      <c r="K46" s="2" t="b">
        <f t="shared" si="3"/>
        <v>0</v>
      </c>
    </row>
    <row r="47" spans="9:11" x14ac:dyDescent="0.25">
      <c r="I47">
        <f t="shared" si="2"/>
        <v>0</v>
      </c>
      <c r="J47" s="2">
        <v>10</v>
      </c>
      <c r="K47" s="2" t="b">
        <f t="shared" si="3"/>
        <v>0</v>
      </c>
    </row>
    <row r="48" spans="9:11" x14ac:dyDescent="0.25">
      <c r="I48">
        <f t="shared" si="2"/>
        <v>0</v>
      </c>
      <c r="J48" s="2">
        <v>10</v>
      </c>
      <c r="K48" s="2" t="b">
        <f t="shared" si="3"/>
        <v>0</v>
      </c>
    </row>
    <row r="49" spans="9:11" x14ac:dyDescent="0.25">
      <c r="I49">
        <f t="shared" si="2"/>
        <v>0</v>
      </c>
      <c r="J49" s="2">
        <v>10</v>
      </c>
      <c r="K49" s="2" t="b">
        <f t="shared" si="3"/>
        <v>0</v>
      </c>
    </row>
    <row r="50" spans="9:11" x14ac:dyDescent="0.25">
      <c r="I50">
        <f t="shared" si="2"/>
        <v>0</v>
      </c>
      <c r="J50" s="2">
        <v>10</v>
      </c>
      <c r="K50" s="2" t="b">
        <f t="shared" si="3"/>
        <v>0</v>
      </c>
    </row>
    <row r="51" spans="9:11" x14ac:dyDescent="0.25">
      <c r="I51">
        <f t="shared" si="2"/>
        <v>0</v>
      </c>
      <c r="J51" s="2">
        <v>18</v>
      </c>
      <c r="K51" s="2" t="b">
        <f t="shared" si="3"/>
        <v>0</v>
      </c>
    </row>
    <row r="52" spans="9:11" x14ac:dyDescent="0.25">
      <c r="I52">
        <f t="shared" si="2"/>
        <v>0</v>
      </c>
      <c r="J52" s="2">
        <v>10</v>
      </c>
      <c r="K52" s="2" t="b">
        <f t="shared" si="3"/>
        <v>0</v>
      </c>
    </row>
    <row r="53" spans="9:11" x14ac:dyDescent="0.25">
      <c r="I53">
        <f t="shared" si="2"/>
        <v>0</v>
      </c>
      <c r="J53" s="2">
        <v>10</v>
      </c>
      <c r="K53" s="2" t="b">
        <f t="shared" si="3"/>
        <v>0</v>
      </c>
    </row>
    <row r="54" spans="9:11" x14ac:dyDescent="0.25">
      <c r="I54">
        <f t="shared" si="2"/>
        <v>0</v>
      </c>
      <c r="J54" s="2">
        <v>20</v>
      </c>
      <c r="K54" s="2" t="b">
        <f t="shared" si="3"/>
        <v>0</v>
      </c>
    </row>
    <row r="55" spans="9:11" x14ac:dyDescent="0.25">
      <c r="I55">
        <f t="shared" si="2"/>
        <v>0</v>
      </c>
      <c r="J55" s="2">
        <v>10</v>
      </c>
      <c r="K55" s="2" t="b">
        <f t="shared" si="3"/>
        <v>0</v>
      </c>
    </row>
    <row r="56" spans="9:11" x14ac:dyDescent="0.25">
      <c r="I56">
        <f t="shared" si="2"/>
        <v>0</v>
      </c>
      <c r="J56" s="2">
        <v>10</v>
      </c>
      <c r="K56" s="2" t="b">
        <f t="shared" si="3"/>
        <v>0</v>
      </c>
    </row>
    <row r="57" spans="9:11" x14ac:dyDescent="0.25">
      <c r="I57">
        <f t="shared" si="2"/>
        <v>0</v>
      </c>
      <c r="J57" s="2">
        <v>10</v>
      </c>
      <c r="K57" s="2" t="b">
        <f t="shared" si="3"/>
        <v>0</v>
      </c>
    </row>
    <row r="58" spans="9:11" x14ac:dyDescent="0.25">
      <c r="I58">
        <f t="shared" si="2"/>
        <v>0</v>
      </c>
      <c r="J58" s="2">
        <v>10</v>
      </c>
      <c r="K58" s="2" t="b">
        <f t="shared" si="3"/>
        <v>0</v>
      </c>
    </row>
    <row r="59" spans="9:11" x14ac:dyDescent="0.25">
      <c r="I59">
        <f t="shared" si="2"/>
        <v>0</v>
      </c>
      <c r="J59" s="2">
        <v>10</v>
      </c>
      <c r="K59" s="2" t="b">
        <f t="shared" si="3"/>
        <v>0</v>
      </c>
    </row>
    <row r="60" spans="9:11" x14ac:dyDescent="0.25">
      <c r="I60">
        <f t="shared" si="2"/>
        <v>0</v>
      </c>
      <c r="J60" s="2">
        <v>10</v>
      </c>
      <c r="K60" s="2" t="b">
        <f t="shared" si="3"/>
        <v>0</v>
      </c>
    </row>
    <row r="61" spans="9:11" x14ac:dyDescent="0.25">
      <c r="I61">
        <f t="shared" si="2"/>
        <v>0</v>
      </c>
      <c r="J61" s="2">
        <v>10</v>
      </c>
      <c r="K61" s="2" t="b">
        <f t="shared" si="3"/>
        <v>0</v>
      </c>
    </row>
    <row r="62" spans="9:11" x14ac:dyDescent="0.25">
      <c r="I62">
        <f t="shared" si="2"/>
        <v>0</v>
      </c>
      <c r="J62" s="2">
        <v>10</v>
      </c>
      <c r="K62" s="2" t="b">
        <f t="shared" si="3"/>
        <v>0</v>
      </c>
    </row>
    <row r="63" spans="9:11" x14ac:dyDescent="0.25">
      <c r="I63">
        <f t="shared" si="2"/>
        <v>0</v>
      </c>
      <c r="J63" s="2">
        <v>20</v>
      </c>
      <c r="K63" s="2" t="b">
        <f t="shared" si="3"/>
        <v>0</v>
      </c>
    </row>
    <row r="64" spans="9:11" x14ac:dyDescent="0.25">
      <c r="I64">
        <f t="shared" si="2"/>
        <v>0</v>
      </c>
      <c r="J64" s="2">
        <v>10</v>
      </c>
      <c r="K64" s="2" t="b">
        <f t="shared" si="3"/>
        <v>0</v>
      </c>
    </row>
    <row r="65" spans="9:11" x14ac:dyDescent="0.25">
      <c r="I65">
        <f t="shared" si="2"/>
        <v>0</v>
      </c>
      <c r="J65" s="2">
        <v>10</v>
      </c>
      <c r="K65" s="2" t="b">
        <f t="shared" si="3"/>
        <v>0</v>
      </c>
    </row>
    <row r="66" spans="9:11" x14ac:dyDescent="0.25">
      <c r="I66">
        <f t="shared" si="2"/>
        <v>0</v>
      </c>
      <c r="J66" s="2">
        <v>10</v>
      </c>
      <c r="K66" s="2" t="b">
        <f t="shared" si="3"/>
        <v>0</v>
      </c>
    </row>
    <row r="67" spans="9:11" x14ac:dyDescent="0.25">
      <c r="I67">
        <f t="shared" si="2"/>
        <v>0</v>
      </c>
      <c r="J67" s="2">
        <v>10</v>
      </c>
      <c r="K67" s="2" t="b">
        <f t="shared" si="3"/>
        <v>0</v>
      </c>
    </row>
    <row r="68" spans="9:11" x14ac:dyDescent="0.25">
      <c r="I68">
        <f t="shared" si="2"/>
        <v>0</v>
      </c>
      <c r="J68" s="2">
        <v>10</v>
      </c>
      <c r="K68" s="2" t="b">
        <f t="shared" si="3"/>
        <v>0</v>
      </c>
    </row>
    <row r="69" spans="9:11" x14ac:dyDescent="0.25">
      <c r="I69">
        <f t="shared" ref="I69:I88" si="4">P69/J69*100</f>
        <v>0</v>
      </c>
      <c r="J69" s="2">
        <v>10</v>
      </c>
      <c r="K69" s="2" t="b">
        <f t="shared" ref="K69:K88" si="5">AND(P69&gt;J69*0.8,P69&lt;J69*1.2)</f>
        <v>0</v>
      </c>
    </row>
    <row r="70" spans="9:11" x14ac:dyDescent="0.25">
      <c r="I70">
        <f t="shared" si="4"/>
        <v>0</v>
      </c>
      <c r="J70" s="2">
        <v>10</v>
      </c>
      <c r="K70" s="2" t="b">
        <f t="shared" si="5"/>
        <v>0</v>
      </c>
    </row>
    <row r="71" spans="9:11" x14ac:dyDescent="0.25">
      <c r="I71">
        <f t="shared" si="4"/>
        <v>0</v>
      </c>
      <c r="J71" s="2">
        <v>10</v>
      </c>
      <c r="K71" s="2" t="b">
        <f t="shared" si="5"/>
        <v>0</v>
      </c>
    </row>
    <row r="72" spans="9:11" x14ac:dyDescent="0.25">
      <c r="I72">
        <f t="shared" si="4"/>
        <v>0</v>
      </c>
      <c r="J72" s="2">
        <v>10</v>
      </c>
      <c r="K72" s="2" t="b">
        <f t="shared" si="5"/>
        <v>0</v>
      </c>
    </row>
    <row r="73" spans="9:11" x14ac:dyDescent="0.25">
      <c r="I73">
        <f t="shared" si="4"/>
        <v>0</v>
      </c>
      <c r="J73" s="2">
        <v>10</v>
      </c>
      <c r="K73" s="2" t="b">
        <f t="shared" si="5"/>
        <v>0</v>
      </c>
    </row>
    <row r="74" spans="9:11" x14ac:dyDescent="0.25">
      <c r="I74">
        <f t="shared" si="4"/>
        <v>0</v>
      </c>
      <c r="J74" s="2">
        <v>10</v>
      </c>
      <c r="K74" s="2" t="b">
        <f t="shared" si="5"/>
        <v>0</v>
      </c>
    </row>
    <row r="75" spans="9:11" x14ac:dyDescent="0.25">
      <c r="I75">
        <f t="shared" si="4"/>
        <v>0</v>
      </c>
      <c r="J75" s="2">
        <v>10</v>
      </c>
      <c r="K75" s="2" t="b">
        <f t="shared" si="5"/>
        <v>0</v>
      </c>
    </row>
    <row r="76" spans="9:11" x14ac:dyDescent="0.25">
      <c r="I76">
        <f t="shared" si="4"/>
        <v>0</v>
      </c>
      <c r="J76" s="2">
        <v>10</v>
      </c>
      <c r="K76" s="2" t="b">
        <f t="shared" si="5"/>
        <v>0</v>
      </c>
    </row>
    <row r="77" spans="9:11" x14ac:dyDescent="0.25">
      <c r="I77">
        <f t="shared" si="4"/>
        <v>0</v>
      </c>
      <c r="J77" s="2">
        <v>10</v>
      </c>
      <c r="K77" s="2" t="b">
        <f t="shared" si="5"/>
        <v>0</v>
      </c>
    </row>
    <row r="78" spans="9:11" x14ac:dyDescent="0.25">
      <c r="I78">
        <f t="shared" si="4"/>
        <v>0</v>
      </c>
      <c r="J78" s="2">
        <v>20</v>
      </c>
      <c r="K78" s="2" t="b">
        <f t="shared" si="5"/>
        <v>0</v>
      </c>
    </row>
    <row r="79" spans="9:11" x14ac:dyDescent="0.25">
      <c r="I79">
        <f t="shared" si="4"/>
        <v>0</v>
      </c>
      <c r="J79" s="2">
        <v>10</v>
      </c>
      <c r="K79" s="2" t="b">
        <f t="shared" si="5"/>
        <v>0</v>
      </c>
    </row>
    <row r="80" spans="9:11" x14ac:dyDescent="0.25">
      <c r="I80">
        <f t="shared" si="4"/>
        <v>0</v>
      </c>
      <c r="J80" s="2">
        <v>10</v>
      </c>
      <c r="K80" s="2" t="b">
        <f t="shared" si="5"/>
        <v>0</v>
      </c>
    </row>
    <row r="81" spans="9:11" x14ac:dyDescent="0.25">
      <c r="I81">
        <f t="shared" si="4"/>
        <v>0</v>
      </c>
      <c r="J81" s="2">
        <v>10</v>
      </c>
      <c r="K81" s="2" t="b">
        <f t="shared" si="5"/>
        <v>0</v>
      </c>
    </row>
    <row r="82" spans="9:11" x14ac:dyDescent="0.25">
      <c r="I82">
        <f t="shared" si="4"/>
        <v>0</v>
      </c>
      <c r="J82" s="2">
        <v>10</v>
      </c>
      <c r="K82" s="2" t="b">
        <f t="shared" si="5"/>
        <v>0</v>
      </c>
    </row>
    <row r="83" spans="9:11" x14ac:dyDescent="0.25">
      <c r="I83">
        <f t="shared" si="4"/>
        <v>0</v>
      </c>
      <c r="J83" s="2">
        <v>10</v>
      </c>
      <c r="K83" s="2" t="b">
        <f t="shared" si="5"/>
        <v>0</v>
      </c>
    </row>
    <row r="84" spans="9:11" x14ac:dyDescent="0.25">
      <c r="I84">
        <f t="shared" si="4"/>
        <v>0</v>
      </c>
      <c r="J84" s="2">
        <v>10</v>
      </c>
      <c r="K84" s="2" t="b">
        <f t="shared" si="5"/>
        <v>0</v>
      </c>
    </row>
    <row r="85" spans="9:11" x14ac:dyDescent="0.25">
      <c r="I85">
        <f t="shared" si="4"/>
        <v>0</v>
      </c>
      <c r="J85" s="2">
        <v>10</v>
      </c>
      <c r="K85" s="2" t="b">
        <f t="shared" si="5"/>
        <v>0</v>
      </c>
    </row>
    <row r="86" spans="9:11" x14ac:dyDescent="0.25">
      <c r="I86">
        <f t="shared" si="4"/>
        <v>0</v>
      </c>
      <c r="J86" s="2">
        <v>10</v>
      </c>
      <c r="K86" s="2" t="b">
        <f t="shared" si="5"/>
        <v>0</v>
      </c>
    </row>
    <row r="87" spans="9:11" x14ac:dyDescent="0.25">
      <c r="I87">
        <f t="shared" si="4"/>
        <v>0</v>
      </c>
      <c r="J87" s="2">
        <v>10</v>
      </c>
      <c r="K87" s="2" t="b">
        <f t="shared" si="5"/>
        <v>0</v>
      </c>
    </row>
    <row r="88" spans="9:11" x14ac:dyDescent="0.25">
      <c r="I88">
        <f t="shared" si="4"/>
        <v>0</v>
      </c>
      <c r="J88" s="2">
        <v>10</v>
      </c>
      <c r="K88" s="2" t="b">
        <f t="shared" si="5"/>
        <v>0</v>
      </c>
    </row>
  </sheetData>
  <conditionalFormatting sqref="K1:K3 K89:K1048576">
    <cfRule type="cellIs" dxfId="4" priority="5" operator="equal">
      <formula>FALSE</formula>
    </cfRule>
  </conditionalFormatting>
  <conditionalFormatting sqref="B1:B1048576 F1:G1048576">
    <cfRule type="cellIs" dxfId="3" priority="4" operator="equal">
      <formula>FALSE</formula>
    </cfRule>
  </conditionalFormatting>
  <conditionalFormatting sqref="I4:I88">
    <cfRule type="cellIs" dxfId="2" priority="1" operator="greaterThan">
      <formula>120</formula>
    </cfRule>
    <cfRule type="cellIs" dxfId="1" priority="3" operator="lessThan">
      <formula>80</formula>
    </cfRule>
  </conditionalFormatting>
  <conditionalFormatting sqref="K4:K88"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BFB</vt:lpstr>
      <vt:lpstr>ICAL</vt:lpstr>
      <vt:lpstr>Blank</vt:lpstr>
      <vt:lpstr>Samples</vt:lpstr>
      <vt:lpstr>Tent</vt:lpstr>
      <vt:lpstr>CCV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2023-10-17T19:46:30Z</dcterms:modified>
</cp:coreProperties>
</file>