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S\Documents\DATA\GC-MS\Schuler\"/>
    </mc:Choice>
  </mc:AlternateContent>
  <bookViews>
    <workbookView xWindow="0" yWindow="0" windowWidth="28800" windowHeight="12435" activeTab="4"/>
  </bookViews>
  <sheets>
    <sheet name="BFB" sheetId="11" r:id="rId1"/>
    <sheet name="ICAL" sheetId="12" r:id="rId2"/>
    <sheet name="MRL" sheetId="14" r:id="rId3"/>
    <sheet name="Blank" sheetId="13" r:id="rId4"/>
    <sheet name="Samples" sheetId="7" r:id="rId5"/>
    <sheet name="Tent" sheetId="10" r:id="rId6"/>
    <sheet name="CCV" sheetId="8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3" i="12" l="1"/>
  <c r="Y3" i="12"/>
  <c r="Z3" i="12"/>
  <c r="AA3" i="12"/>
  <c r="AB3" i="12"/>
  <c r="AC3" i="12"/>
  <c r="X4" i="12"/>
  <c r="Y4" i="12"/>
  <c r="Z4" i="12"/>
  <c r="AA4" i="12"/>
  <c r="AB4" i="12"/>
  <c r="AC4" i="12"/>
  <c r="X5" i="12"/>
  <c r="Y5" i="12"/>
  <c r="Z5" i="12"/>
  <c r="AA5" i="12"/>
  <c r="AB5" i="12"/>
  <c r="AC5" i="12"/>
  <c r="X6" i="12"/>
  <c r="Y6" i="12"/>
  <c r="Z6" i="12"/>
  <c r="AA6" i="12"/>
  <c r="AB6" i="12"/>
  <c r="AC6" i="12"/>
  <c r="X7" i="12"/>
  <c r="Y7" i="12"/>
  <c r="Z7" i="12"/>
  <c r="AA7" i="12"/>
  <c r="AB7" i="12"/>
  <c r="AC7" i="12"/>
  <c r="X8" i="12"/>
  <c r="Y8" i="12"/>
  <c r="Z8" i="12"/>
  <c r="AA8" i="12"/>
  <c r="AB8" i="12"/>
  <c r="AC8" i="12"/>
  <c r="X9" i="12"/>
  <c r="Y9" i="12"/>
  <c r="Z9" i="12"/>
  <c r="AA9" i="12"/>
  <c r="AB9" i="12"/>
  <c r="AC9" i="12"/>
  <c r="X10" i="12"/>
  <c r="Y10" i="12"/>
  <c r="Z10" i="12"/>
  <c r="AA10" i="12"/>
  <c r="AB10" i="12"/>
  <c r="AC10" i="12"/>
  <c r="X11" i="12"/>
  <c r="Y11" i="12"/>
  <c r="Z11" i="12"/>
  <c r="AA11" i="12"/>
  <c r="AB11" i="12"/>
  <c r="AC11" i="12"/>
  <c r="X12" i="12"/>
  <c r="Y12" i="12"/>
  <c r="Z12" i="12"/>
  <c r="AA12" i="12"/>
  <c r="AB12" i="12"/>
  <c r="AC12" i="12"/>
  <c r="X13" i="12"/>
  <c r="Y13" i="12"/>
  <c r="Z13" i="12"/>
  <c r="AA13" i="12"/>
  <c r="AB13" i="12"/>
  <c r="AC13" i="12"/>
  <c r="X14" i="12"/>
  <c r="Y14" i="12"/>
  <c r="Z14" i="12"/>
  <c r="AA14" i="12"/>
  <c r="AB14" i="12"/>
  <c r="AC14" i="12"/>
  <c r="X15" i="12"/>
  <c r="Y15" i="12"/>
  <c r="Z15" i="12"/>
  <c r="AA15" i="12"/>
  <c r="AB15" i="12"/>
  <c r="AC15" i="12"/>
  <c r="X16" i="12"/>
  <c r="Y16" i="12"/>
  <c r="Z16" i="12"/>
  <c r="AA16" i="12"/>
  <c r="AB16" i="12"/>
  <c r="AC16" i="12"/>
  <c r="X17" i="12"/>
  <c r="Y17" i="12"/>
  <c r="Z17" i="12"/>
  <c r="AA17" i="12"/>
  <c r="AB17" i="12"/>
  <c r="AC17" i="12"/>
  <c r="X18" i="12"/>
  <c r="Y18" i="12"/>
  <c r="Z18" i="12"/>
  <c r="AA18" i="12"/>
  <c r="AB18" i="12"/>
  <c r="AC18" i="12"/>
  <c r="X19" i="12"/>
  <c r="Y19" i="12"/>
  <c r="Z19" i="12"/>
  <c r="AA19" i="12"/>
  <c r="AB19" i="12"/>
  <c r="AC19" i="12"/>
  <c r="X20" i="12"/>
  <c r="Y20" i="12"/>
  <c r="Z20" i="12"/>
  <c r="AA20" i="12"/>
  <c r="AB20" i="12"/>
  <c r="AC20" i="12"/>
  <c r="X21" i="12"/>
  <c r="Y21" i="12"/>
  <c r="Z21" i="12"/>
  <c r="AA21" i="12"/>
  <c r="AB21" i="12"/>
  <c r="AC21" i="12"/>
  <c r="X22" i="12"/>
  <c r="Y22" i="12"/>
  <c r="Z22" i="12"/>
  <c r="AA22" i="12"/>
  <c r="AB22" i="12"/>
  <c r="AC22" i="12"/>
  <c r="X23" i="12"/>
  <c r="Y23" i="12"/>
  <c r="Z23" i="12"/>
  <c r="AA23" i="12"/>
  <c r="AB23" i="12"/>
  <c r="AC23" i="12"/>
  <c r="X24" i="12"/>
  <c r="Y24" i="12"/>
  <c r="Z24" i="12"/>
  <c r="AA24" i="12"/>
  <c r="AB24" i="12"/>
  <c r="AC24" i="12"/>
  <c r="X25" i="12"/>
  <c r="Y25" i="12"/>
  <c r="Z25" i="12"/>
  <c r="AA25" i="12"/>
  <c r="AB25" i="12"/>
  <c r="AC25" i="12"/>
  <c r="X26" i="12"/>
  <c r="Y26" i="12"/>
  <c r="Z26" i="12"/>
  <c r="AA26" i="12"/>
  <c r="AB26" i="12"/>
  <c r="AC26" i="12"/>
  <c r="X27" i="12"/>
  <c r="Y27" i="12"/>
  <c r="Z27" i="12"/>
  <c r="AA27" i="12"/>
  <c r="AB27" i="12"/>
  <c r="AC27" i="12"/>
  <c r="X28" i="12"/>
  <c r="Y28" i="12"/>
  <c r="Z28" i="12"/>
  <c r="AA28" i="12"/>
  <c r="AB28" i="12"/>
  <c r="AC28" i="12"/>
  <c r="X29" i="12"/>
  <c r="Y29" i="12"/>
  <c r="Z29" i="12"/>
  <c r="AA29" i="12"/>
  <c r="AB29" i="12"/>
  <c r="AC29" i="12"/>
  <c r="X30" i="12"/>
  <c r="Y30" i="12"/>
  <c r="Z30" i="12"/>
  <c r="AA30" i="12"/>
  <c r="AB30" i="12"/>
  <c r="AC30" i="12"/>
  <c r="X31" i="12"/>
  <c r="Y31" i="12"/>
  <c r="Z31" i="12"/>
  <c r="AA31" i="12"/>
  <c r="AB31" i="12"/>
  <c r="AC31" i="12"/>
  <c r="X32" i="12"/>
  <c r="Y32" i="12"/>
  <c r="Z32" i="12"/>
  <c r="AA32" i="12"/>
  <c r="AB32" i="12"/>
  <c r="AC32" i="12"/>
  <c r="X33" i="12"/>
  <c r="Y33" i="12"/>
  <c r="Z33" i="12"/>
  <c r="AA33" i="12"/>
  <c r="AB33" i="12"/>
  <c r="AC33" i="12"/>
  <c r="X34" i="12"/>
  <c r="Y34" i="12"/>
  <c r="Z34" i="12"/>
  <c r="AA34" i="12"/>
  <c r="AB34" i="12"/>
  <c r="AC34" i="12"/>
  <c r="X35" i="12"/>
  <c r="Y35" i="12"/>
  <c r="Z35" i="12"/>
  <c r="AA35" i="12"/>
  <c r="AB35" i="12"/>
  <c r="AC35" i="12"/>
  <c r="X36" i="12"/>
  <c r="Y36" i="12"/>
  <c r="Z36" i="12"/>
  <c r="AA36" i="12"/>
  <c r="AB36" i="12"/>
  <c r="AC36" i="12"/>
  <c r="X37" i="12"/>
  <c r="Y37" i="12"/>
  <c r="Z37" i="12"/>
  <c r="AA37" i="12"/>
  <c r="AB37" i="12"/>
  <c r="AC37" i="12"/>
  <c r="X38" i="12"/>
  <c r="Y38" i="12"/>
  <c r="Z38" i="12"/>
  <c r="AA38" i="12"/>
  <c r="AB38" i="12"/>
  <c r="AC38" i="12"/>
  <c r="X39" i="12"/>
  <c r="Y39" i="12"/>
  <c r="Z39" i="12"/>
  <c r="AA39" i="12"/>
  <c r="AB39" i="12"/>
  <c r="AC39" i="12"/>
  <c r="X40" i="12"/>
  <c r="Y40" i="12"/>
  <c r="Z40" i="12"/>
  <c r="AA40" i="12"/>
  <c r="AB40" i="12"/>
  <c r="AC40" i="12"/>
  <c r="X41" i="12"/>
  <c r="Y41" i="12"/>
  <c r="Z41" i="12"/>
  <c r="AA41" i="12"/>
  <c r="AB41" i="12"/>
  <c r="AC41" i="12"/>
  <c r="X42" i="12"/>
  <c r="Y42" i="12"/>
  <c r="Z42" i="12"/>
  <c r="AA42" i="12"/>
  <c r="AB42" i="12"/>
  <c r="AC42" i="12"/>
  <c r="X43" i="12"/>
  <c r="Y43" i="12"/>
  <c r="Z43" i="12"/>
  <c r="AA43" i="12"/>
  <c r="AB43" i="12"/>
  <c r="AC43" i="12"/>
  <c r="X44" i="12"/>
  <c r="Y44" i="12"/>
  <c r="Z44" i="12"/>
  <c r="AA44" i="12"/>
  <c r="AB44" i="12"/>
  <c r="AC44" i="12"/>
  <c r="X45" i="12"/>
  <c r="Y45" i="12"/>
  <c r="Z45" i="12"/>
  <c r="AA45" i="12"/>
  <c r="AB45" i="12"/>
  <c r="AC45" i="12"/>
  <c r="X46" i="12"/>
  <c r="Y46" i="12"/>
  <c r="Z46" i="12"/>
  <c r="AA46" i="12"/>
  <c r="AB46" i="12"/>
  <c r="AC46" i="12"/>
  <c r="X47" i="12"/>
  <c r="Y47" i="12"/>
  <c r="Z47" i="12"/>
  <c r="AA47" i="12"/>
  <c r="AB47" i="12"/>
  <c r="AC47" i="12"/>
  <c r="X48" i="12"/>
  <c r="Y48" i="12"/>
  <c r="Z48" i="12"/>
  <c r="AA48" i="12"/>
  <c r="AB48" i="12"/>
  <c r="AC48" i="12"/>
  <c r="X49" i="12"/>
  <c r="Y49" i="12"/>
  <c r="Z49" i="12"/>
  <c r="AA49" i="12"/>
  <c r="AB49" i="12"/>
  <c r="AC49" i="12"/>
  <c r="X50" i="12"/>
  <c r="Y50" i="12"/>
  <c r="Z50" i="12"/>
  <c r="AA50" i="12"/>
  <c r="AB50" i="12"/>
  <c r="AC50" i="12"/>
  <c r="X51" i="12"/>
  <c r="Y51" i="12"/>
  <c r="Z51" i="12"/>
  <c r="AA51" i="12"/>
  <c r="AB51" i="12"/>
  <c r="AC51" i="12"/>
  <c r="X52" i="12"/>
  <c r="Y52" i="12"/>
  <c r="Z52" i="12"/>
  <c r="AA52" i="12"/>
  <c r="AB52" i="12"/>
  <c r="AC52" i="12"/>
  <c r="X53" i="12"/>
  <c r="Y53" i="12"/>
  <c r="Z53" i="12"/>
  <c r="AA53" i="12"/>
  <c r="AB53" i="12"/>
  <c r="AC53" i="12"/>
  <c r="X54" i="12"/>
  <c r="Y54" i="12"/>
  <c r="Z54" i="12"/>
  <c r="AA54" i="12"/>
  <c r="AB54" i="12"/>
  <c r="AC54" i="12"/>
  <c r="X55" i="12"/>
  <c r="Y55" i="12"/>
  <c r="Z55" i="12"/>
  <c r="AA55" i="12"/>
  <c r="AB55" i="12"/>
  <c r="AC55" i="12"/>
  <c r="X56" i="12"/>
  <c r="Y56" i="12"/>
  <c r="Z56" i="12"/>
  <c r="AA56" i="12"/>
  <c r="AB56" i="12"/>
  <c r="AC56" i="12"/>
  <c r="X57" i="12"/>
  <c r="Y57" i="12"/>
  <c r="Z57" i="12"/>
  <c r="AA57" i="12"/>
  <c r="AB57" i="12"/>
  <c r="AC57" i="12"/>
  <c r="X58" i="12"/>
  <c r="Y58" i="12"/>
  <c r="Z58" i="12"/>
  <c r="AA58" i="12"/>
  <c r="AB58" i="12"/>
  <c r="AC58" i="12"/>
  <c r="X59" i="12"/>
  <c r="Y59" i="12"/>
  <c r="Z59" i="12"/>
  <c r="AA59" i="12"/>
  <c r="AB59" i="12"/>
  <c r="AC59" i="12"/>
  <c r="X60" i="12"/>
  <c r="Y60" i="12"/>
  <c r="Z60" i="12"/>
  <c r="AA60" i="12"/>
  <c r="AB60" i="12"/>
  <c r="AC60" i="12"/>
  <c r="X61" i="12"/>
  <c r="Y61" i="12"/>
  <c r="Z61" i="12"/>
  <c r="AA61" i="12"/>
  <c r="AB61" i="12"/>
  <c r="AC61" i="12"/>
  <c r="X62" i="12"/>
  <c r="Y62" i="12"/>
  <c r="Z62" i="12"/>
  <c r="AA62" i="12"/>
  <c r="AB62" i="12"/>
  <c r="AC62" i="12"/>
  <c r="X63" i="12"/>
  <c r="Y63" i="12"/>
  <c r="Z63" i="12"/>
  <c r="AA63" i="12"/>
  <c r="AB63" i="12"/>
  <c r="AC63" i="12"/>
  <c r="X64" i="12"/>
  <c r="Y64" i="12"/>
  <c r="Z64" i="12"/>
  <c r="AA64" i="12"/>
  <c r="AB64" i="12"/>
  <c r="AC64" i="12"/>
  <c r="X65" i="12"/>
  <c r="Y65" i="12"/>
  <c r="Z65" i="12"/>
  <c r="AA65" i="12"/>
  <c r="AB65" i="12"/>
  <c r="AC65" i="12"/>
  <c r="X66" i="12"/>
  <c r="Y66" i="12"/>
  <c r="Z66" i="12"/>
  <c r="AA66" i="12"/>
  <c r="AB66" i="12"/>
  <c r="AC66" i="12"/>
  <c r="X67" i="12"/>
  <c r="Y67" i="12"/>
  <c r="Z67" i="12"/>
  <c r="AA67" i="12"/>
  <c r="AB67" i="12"/>
  <c r="AC67" i="12"/>
  <c r="X68" i="12"/>
  <c r="Y68" i="12"/>
  <c r="Z68" i="12"/>
  <c r="AA68" i="12"/>
  <c r="AB68" i="12"/>
  <c r="AC68" i="12"/>
  <c r="X69" i="12"/>
  <c r="Y69" i="12"/>
  <c r="Z69" i="12"/>
  <c r="AA69" i="12"/>
  <c r="AB69" i="12"/>
  <c r="AC69" i="12"/>
  <c r="X70" i="12"/>
  <c r="Y70" i="12"/>
  <c r="Z70" i="12"/>
  <c r="AA70" i="12"/>
  <c r="AB70" i="12"/>
  <c r="AC70" i="12"/>
  <c r="X71" i="12"/>
  <c r="Y71" i="12"/>
  <c r="Z71" i="12"/>
  <c r="AA71" i="12"/>
  <c r="AB71" i="12"/>
  <c r="AC71" i="12"/>
  <c r="X72" i="12"/>
  <c r="Y72" i="12"/>
  <c r="Z72" i="12"/>
  <c r="AA72" i="12"/>
  <c r="AB72" i="12"/>
  <c r="AC72" i="12"/>
  <c r="X73" i="12"/>
  <c r="Y73" i="12"/>
  <c r="Z73" i="12"/>
  <c r="AA73" i="12"/>
  <c r="AB73" i="12"/>
  <c r="AC73" i="12"/>
  <c r="X74" i="12"/>
  <c r="Y74" i="12"/>
  <c r="Z74" i="12"/>
  <c r="AA74" i="12"/>
  <c r="AB74" i="12"/>
  <c r="AC74" i="12"/>
  <c r="X75" i="12"/>
  <c r="Y75" i="12"/>
  <c r="Z75" i="12"/>
  <c r="AA75" i="12"/>
  <c r="AB75" i="12"/>
  <c r="AC75" i="12"/>
  <c r="X76" i="12"/>
  <c r="Y76" i="12"/>
  <c r="Z76" i="12"/>
  <c r="AA76" i="12"/>
  <c r="AB76" i="12"/>
  <c r="AC76" i="12"/>
  <c r="X77" i="12"/>
  <c r="Y77" i="12"/>
  <c r="Z77" i="12"/>
  <c r="AA77" i="12"/>
  <c r="AB77" i="12"/>
  <c r="AC77" i="12"/>
  <c r="X78" i="12"/>
  <c r="Y78" i="12"/>
  <c r="Z78" i="12"/>
  <c r="AA78" i="12"/>
  <c r="AB78" i="12"/>
  <c r="AC78" i="12"/>
  <c r="X79" i="12"/>
  <c r="Y79" i="12"/>
  <c r="Z79" i="12"/>
  <c r="AA79" i="12"/>
  <c r="AB79" i="12"/>
  <c r="AC79" i="12"/>
  <c r="X80" i="12"/>
  <c r="Y80" i="12"/>
  <c r="Z80" i="12"/>
  <c r="AA80" i="12"/>
  <c r="AB80" i="12"/>
  <c r="AC80" i="12"/>
  <c r="X81" i="12"/>
  <c r="Y81" i="12"/>
  <c r="Z81" i="12"/>
  <c r="AA81" i="12"/>
  <c r="AB81" i="12"/>
  <c r="AC81" i="12"/>
  <c r="X82" i="12"/>
  <c r="Y82" i="12"/>
  <c r="Z82" i="12"/>
  <c r="AA82" i="12"/>
  <c r="AB82" i="12"/>
  <c r="AC82" i="12"/>
  <c r="X83" i="12"/>
  <c r="Y83" i="12"/>
  <c r="Z83" i="12"/>
  <c r="AA83" i="12"/>
  <c r="AB83" i="12"/>
  <c r="AC83" i="12"/>
  <c r="X84" i="12"/>
  <c r="Y84" i="12"/>
  <c r="Z84" i="12"/>
  <c r="AA84" i="12"/>
  <c r="AB84" i="12"/>
  <c r="AC84" i="12"/>
  <c r="X85" i="12"/>
  <c r="Y85" i="12"/>
  <c r="Z85" i="12"/>
  <c r="AA85" i="12"/>
  <c r="AB85" i="12"/>
  <c r="AC85" i="12"/>
  <c r="X86" i="12"/>
  <c r="Y86" i="12"/>
  <c r="Z86" i="12"/>
  <c r="AA86" i="12"/>
  <c r="AB86" i="12"/>
  <c r="AC86" i="12"/>
  <c r="X87" i="12"/>
  <c r="Y87" i="12"/>
  <c r="Z87" i="12"/>
  <c r="AA87" i="12"/>
  <c r="AB87" i="12"/>
  <c r="AC87" i="12"/>
  <c r="K5" i="8" l="1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50" i="8"/>
  <c r="K51" i="8"/>
  <c r="K52" i="8"/>
  <c r="K53" i="8"/>
  <c r="K54" i="8"/>
  <c r="K55" i="8"/>
  <c r="K56" i="8"/>
  <c r="K57" i="8"/>
  <c r="K58" i="8"/>
  <c r="K59" i="8"/>
  <c r="K60" i="8"/>
  <c r="K61" i="8"/>
  <c r="K62" i="8"/>
  <c r="K63" i="8"/>
  <c r="K64" i="8"/>
  <c r="K65" i="8"/>
  <c r="K66" i="8"/>
  <c r="K67" i="8"/>
  <c r="K68" i="8"/>
  <c r="K69" i="8"/>
  <c r="K70" i="8"/>
  <c r="K71" i="8"/>
  <c r="K72" i="8"/>
  <c r="K73" i="8"/>
  <c r="K74" i="8"/>
  <c r="K75" i="8"/>
  <c r="K76" i="8"/>
  <c r="K77" i="8"/>
  <c r="K78" i="8"/>
  <c r="K79" i="8"/>
  <c r="K80" i="8"/>
  <c r="K81" i="8"/>
  <c r="K82" i="8"/>
  <c r="K83" i="8"/>
  <c r="K84" i="8"/>
  <c r="K85" i="8"/>
  <c r="K86" i="8"/>
  <c r="K87" i="8"/>
  <c r="K88" i="8"/>
  <c r="K4" i="8"/>
  <c r="C88" i="13"/>
  <c r="B88" i="13"/>
  <c r="D88" i="13" s="1"/>
  <c r="C87" i="13"/>
  <c r="B87" i="13"/>
  <c r="C86" i="13"/>
  <c r="B86" i="13"/>
  <c r="C85" i="13"/>
  <c r="B85" i="13"/>
  <c r="C84" i="13"/>
  <c r="B84" i="13"/>
  <c r="C83" i="13"/>
  <c r="B83" i="13"/>
  <c r="C82" i="13"/>
  <c r="B82" i="13"/>
  <c r="C81" i="13"/>
  <c r="B81" i="13"/>
  <c r="C80" i="13"/>
  <c r="B80" i="13"/>
  <c r="D80" i="13" s="1"/>
  <c r="C79" i="13"/>
  <c r="B79" i="13"/>
  <c r="C78" i="13"/>
  <c r="B78" i="13"/>
  <c r="C77" i="13"/>
  <c r="B77" i="13"/>
  <c r="C76" i="13"/>
  <c r="B76" i="13"/>
  <c r="C75" i="13"/>
  <c r="B75" i="13"/>
  <c r="C74" i="13"/>
  <c r="B74" i="13"/>
  <c r="C73" i="13"/>
  <c r="B73" i="13"/>
  <c r="C72" i="13"/>
  <c r="B72" i="13"/>
  <c r="C71" i="13"/>
  <c r="B71" i="13"/>
  <c r="C70" i="13"/>
  <c r="B70" i="13"/>
  <c r="C69" i="13"/>
  <c r="B69" i="13"/>
  <c r="C68" i="13"/>
  <c r="B68" i="13"/>
  <c r="C67" i="13"/>
  <c r="B67" i="13"/>
  <c r="C66" i="13"/>
  <c r="B66" i="13"/>
  <c r="C65" i="13"/>
  <c r="B65" i="13"/>
  <c r="C64" i="13"/>
  <c r="B64" i="13"/>
  <c r="D64" i="13" s="1"/>
  <c r="C63" i="13"/>
  <c r="B63" i="13"/>
  <c r="C62" i="13"/>
  <c r="B62" i="13"/>
  <c r="C61" i="13"/>
  <c r="B61" i="13"/>
  <c r="C60" i="13"/>
  <c r="B60" i="13"/>
  <c r="C59" i="13"/>
  <c r="B59" i="13"/>
  <c r="C58" i="13"/>
  <c r="B58" i="13"/>
  <c r="C57" i="13"/>
  <c r="B57" i="13"/>
  <c r="C56" i="13"/>
  <c r="B56" i="13"/>
  <c r="D56" i="13" s="1"/>
  <c r="C55" i="13"/>
  <c r="B55" i="13"/>
  <c r="C54" i="13"/>
  <c r="B54" i="13"/>
  <c r="C53" i="13"/>
  <c r="B53" i="13"/>
  <c r="C52" i="13"/>
  <c r="B52" i="13"/>
  <c r="C51" i="13"/>
  <c r="B51" i="13"/>
  <c r="C50" i="13"/>
  <c r="B50" i="13"/>
  <c r="C49" i="13"/>
  <c r="B49" i="13"/>
  <c r="D49" i="13" s="1"/>
  <c r="C48" i="13"/>
  <c r="B48" i="13"/>
  <c r="C47" i="13"/>
  <c r="B47" i="13"/>
  <c r="C46" i="13"/>
  <c r="B46" i="13"/>
  <c r="C45" i="13"/>
  <c r="B45" i="13"/>
  <c r="D45" i="13" s="1"/>
  <c r="C44" i="13"/>
  <c r="B44" i="13"/>
  <c r="C43" i="13"/>
  <c r="B43" i="13"/>
  <c r="C42" i="13"/>
  <c r="B42" i="13"/>
  <c r="C41" i="13"/>
  <c r="B41" i="13"/>
  <c r="D41" i="13" s="1"/>
  <c r="C40" i="13"/>
  <c r="B40" i="13"/>
  <c r="C39" i="13"/>
  <c r="B39" i="13"/>
  <c r="C38" i="13"/>
  <c r="B38" i="13"/>
  <c r="C37" i="13"/>
  <c r="B37" i="13"/>
  <c r="D37" i="13" s="1"/>
  <c r="C36" i="13"/>
  <c r="B36" i="13"/>
  <c r="C35" i="13"/>
  <c r="B35" i="13"/>
  <c r="C34" i="13"/>
  <c r="B34" i="13"/>
  <c r="C33" i="13"/>
  <c r="B33" i="13"/>
  <c r="D33" i="13" s="1"/>
  <c r="C32" i="13"/>
  <c r="B32" i="13"/>
  <c r="C31" i="13"/>
  <c r="B31" i="13"/>
  <c r="C30" i="13"/>
  <c r="B30" i="13"/>
  <c r="C29" i="13"/>
  <c r="B29" i="13"/>
  <c r="D29" i="13" s="1"/>
  <c r="C28" i="13"/>
  <c r="B28" i="13"/>
  <c r="C27" i="13"/>
  <c r="B27" i="13"/>
  <c r="C26" i="13"/>
  <c r="B26" i="13"/>
  <c r="C25" i="13"/>
  <c r="B25" i="13"/>
  <c r="C24" i="13"/>
  <c r="B24" i="13"/>
  <c r="C23" i="13"/>
  <c r="B23" i="13"/>
  <c r="C22" i="13"/>
  <c r="B22" i="13"/>
  <c r="C21" i="13"/>
  <c r="B21" i="13"/>
  <c r="C20" i="13"/>
  <c r="B20" i="13"/>
  <c r="C19" i="13"/>
  <c r="B19" i="13"/>
  <c r="C18" i="13"/>
  <c r="B18" i="13"/>
  <c r="C17" i="13"/>
  <c r="B17" i="13"/>
  <c r="D17" i="13" s="1"/>
  <c r="C16" i="13"/>
  <c r="B16" i="13"/>
  <c r="D16" i="13" s="1"/>
  <c r="C15" i="13"/>
  <c r="B15" i="13"/>
  <c r="C14" i="13"/>
  <c r="B14" i="13"/>
  <c r="C13" i="13"/>
  <c r="B13" i="13"/>
  <c r="D13" i="13" s="1"/>
  <c r="C12" i="13"/>
  <c r="B12" i="13"/>
  <c r="C11" i="13"/>
  <c r="B11" i="13"/>
  <c r="C10" i="13"/>
  <c r="B10" i="13"/>
  <c r="C9" i="13"/>
  <c r="B9" i="13"/>
  <c r="D9" i="13" s="1"/>
  <c r="C8" i="13"/>
  <c r="B8" i="13"/>
  <c r="C7" i="13"/>
  <c r="B7" i="13"/>
  <c r="C6" i="13"/>
  <c r="B6" i="13"/>
  <c r="C5" i="13"/>
  <c r="B5" i="13"/>
  <c r="D5" i="13" s="1"/>
  <c r="C4" i="13"/>
  <c r="B4" i="13"/>
  <c r="AL87" i="12"/>
  <c r="AK87" i="12"/>
  <c r="AL86" i="12"/>
  <c r="AK86" i="12"/>
  <c r="AL85" i="12"/>
  <c r="AK85" i="12"/>
  <c r="AL84" i="12"/>
  <c r="AK84" i="12"/>
  <c r="AL83" i="12"/>
  <c r="AK83" i="12"/>
  <c r="AL82" i="12"/>
  <c r="AK82" i="12"/>
  <c r="AL81" i="12"/>
  <c r="AK81" i="12"/>
  <c r="AL80" i="12"/>
  <c r="AK80" i="12"/>
  <c r="AL79" i="12"/>
  <c r="AK79" i="12"/>
  <c r="AL78" i="12"/>
  <c r="AK78" i="12"/>
  <c r="AL77" i="12"/>
  <c r="AK77" i="12"/>
  <c r="AL76" i="12"/>
  <c r="AK76" i="12"/>
  <c r="AL75" i="12"/>
  <c r="AK75" i="12"/>
  <c r="AL74" i="12"/>
  <c r="AK74" i="12"/>
  <c r="AL73" i="12"/>
  <c r="AK73" i="12"/>
  <c r="AL72" i="12"/>
  <c r="AK72" i="12"/>
  <c r="AL71" i="12"/>
  <c r="AK71" i="12"/>
  <c r="AL70" i="12"/>
  <c r="AK70" i="12"/>
  <c r="AL69" i="12"/>
  <c r="AK69" i="12"/>
  <c r="AL68" i="12"/>
  <c r="AK68" i="12"/>
  <c r="AL67" i="12"/>
  <c r="AK67" i="12"/>
  <c r="AL66" i="12"/>
  <c r="AK66" i="12"/>
  <c r="AL65" i="12"/>
  <c r="AK65" i="12"/>
  <c r="AL64" i="12"/>
  <c r="AK64" i="12"/>
  <c r="AL63" i="12"/>
  <c r="AK63" i="12"/>
  <c r="AL62" i="12"/>
  <c r="AK62" i="12"/>
  <c r="AL61" i="12"/>
  <c r="AK61" i="12"/>
  <c r="AL60" i="12"/>
  <c r="AK60" i="12"/>
  <c r="AL59" i="12"/>
  <c r="AK59" i="12"/>
  <c r="AL58" i="12"/>
  <c r="AK58" i="12"/>
  <c r="AL57" i="12"/>
  <c r="AK57" i="12"/>
  <c r="AL56" i="12"/>
  <c r="AK56" i="12"/>
  <c r="AL55" i="12"/>
  <c r="AK55" i="12"/>
  <c r="AL54" i="12"/>
  <c r="AK54" i="12"/>
  <c r="AL53" i="12"/>
  <c r="AK53" i="12"/>
  <c r="AL52" i="12"/>
  <c r="AK52" i="12"/>
  <c r="AL51" i="12"/>
  <c r="AK51" i="12"/>
  <c r="AL50" i="12"/>
  <c r="AK50" i="12"/>
  <c r="AL49" i="12"/>
  <c r="AK49" i="12"/>
  <c r="AL48" i="12"/>
  <c r="AK48" i="12"/>
  <c r="AL47" i="12"/>
  <c r="AK47" i="12"/>
  <c r="AL46" i="12"/>
  <c r="AK46" i="12"/>
  <c r="AL45" i="12"/>
  <c r="AK45" i="12"/>
  <c r="AL44" i="12"/>
  <c r="AK44" i="12"/>
  <c r="AL43" i="12"/>
  <c r="AK43" i="12"/>
  <c r="AL42" i="12"/>
  <c r="AK42" i="12"/>
  <c r="AL41" i="12"/>
  <c r="AK41" i="12"/>
  <c r="AL40" i="12"/>
  <c r="AK40" i="12"/>
  <c r="AL39" i="12"/>
  <c r="AK39" i="12"/>
  <c r="AL38" i="12"/>
  <c r="AK38" i="12"/>
  <c r="AL37" i="12"/>
  <c r="AK37" i="12"/>
  <c r="AL36" i="12"/>
  <c r="AK36" i="12"/>
  <c r="AL35" i="12"/>
  <c r="AK35" i="12"/>
  <c r="AL34" i="12"/>
  <c r="AK34" i="12"/>
  <c r="AL33" i="12"/>
  <c r="AK33" i="12"/>
  <c r="AL32" i="12"/>
  <c r="AK32" i="12"/>
  <c r="AL31" i="12"/>
  <c r="AK31" i="12"/>
  <c r="AL30" i="12"/>
  <c r="AK30" i="12"/>
  <c r="AL29" i="12"/>
  <c r="AK29" i="12"/>
  <c r="AL28" i="12"/>
  <c r="AK28" i="12"/>
  <c r="AL27" i="12"/>
  <c r="AK27" i="12"/>
  <c r="AL26" i="12"/>
  <c r="AK26" i="12"/>
  <c r="AL25" i="12"/>
  <c r="AK25" i="12"/>
  <c r="AL24" i="12"/>
  <c r="AK24" i="12"/>
  <c r="AL23" i="12"/>
  <c r="AK23" i="12"/>
  <c r="AL22" i="12"/>
  <c r="AK22" i="12"/>
  <c r="AL21" i="12"/>
  <c r="AK21" i="12"/>
  <c r="AL20" i="12"/>
  <c r="AK20" i="12"/>
  <c r="AL19" i="12"/>
  <c r="AK19" i="12"/>
  <c r="AL18" i="12"/>
  <c r="AK18" i="12"/>
  <c r="AL17" i="12"/>
  <c r="AK17" i="12"/>
  <c r="AL16" i="12"/>
  <c r="AK16" i="12"/>
  <c r="AL15" i="12"/>
  <c r="AK15" i="12"/>
  <c r="AL14" i="12"/>
  <c r="AK14" i="12"/>
  <c r="AL13" i="12"/>
  <c r="AK13" i="12"/>
  <c r="AL12" i="12"/>
  <c r="AK12" i="12"/>
  <c r="AL11" i="12"/>
  <c r="AK11" i="12"/>
  <c r="AL10" i="12"/>
  <c r="AK10" i="12"/>
  <c r="AL9" i="12"/>
  <c r="AK9" i="12"/>
  <c r="AL8" i="12"/>
  <c r="AK8" i="12"/>
  <c r="AL7" i="12"/>
  <c r="AK7" i="12"/>
  <c r="AL6" i="12"/>
  <c r="AK6" i="12"/>
  <c r="AL5" i="12"/>
  <c r="AK5" i="12"/>
  <c r="AL4" i="12"/>
  <c r="AK4" i="12"/>
  <c r="AL3" i="12"/>
  <c r="AK3" i="12"/>
  <c r="AO2" i="12"/>
  <c r="AO4" i="12" s="1"/>
  <c r="D274" i="11"/>
  <c r="C274" i="11"/>
  <c r="D273" i="11"/>
  <c r="C273" i="11"/>
  <c r="D272" i="11"/>
  <c r="C272" i="11"/>
  <c r="D271" i="11"/>
  <c r="C271" i="11"/>
  <c r="D270" i="11"/>
  <c r="C270" i="11"/>
  <c r="D269" i="11"/>
  <c r="C269" i="11"/>
  <c r="D268" i="11"/>
  <c r="C268" i="11"/>
  <c r="D267" i="11"/>
  <c r="C267" i="11"/>
  <c r="D266" i="11"/>
  <c r="C266" i="11"/>
  <c r="D265" i="11"/>
  <c r="C265" i="11"/>
  <c r="D264" i="11"/>
  <c r="C264" i="11"/>
  <c r="D263" i="11"/>
  <c r="C263" i="11"/>
  <c r="D262" i="11"/>
  <c r="C262" i="11"/>
  <c r="D261" i="11"/>
  <c r="C261" i="11"/>
  <c r="D260" i="11"/>
  <c r="C260" i="11"/>
  <c r="D259" i="11"/>
  <c r="C259" i="11"/>
  <c r="D258" i="11"/>
  <c r="C258" i="11"/>
  <c r="D257" i="11"/>
  <c r="C257" i="11"/>
  <c r="D256" i="11"/>
  <c r="C256" i="11"/>
  <c r="D255" i="11"/>
  <c r="C255" i="11"/>
  <c r="D254" i="11"/>
  <c r="C254" i="11"/>
  <c r="D253" i="11"/>
  <c r="C253" i="11"/>
  <c r="D252" i="11"/>
  <c r="C252" i="11"/>
  <c r="D251" i="11"/>
  <c r="C251" i="11"/>
  <c r="D250" i="11"/>
  <c r="C250" i="11"/>
  <c r="D249" i="11"/>
  <c r="C249" i="11"/>
  <c r="D248" i="11"/>
  <c r="C248" i="11"/>
  <c r="D247" i="11"/>
  <c r="C247" i="11"/>
  <c r="D246" i="11"/>
  <c r="C246" i="11"/>
  <c r="D245" i="11"/>
  <c r="C245" i="11"/>
  <c r="D244" i="11"/>
  <c r="C244" i="11"/>
  <c r="D243" i="11"/>
  <c r="C243" i="11"/>
  <c r="D242" i="11"/>
  <c r="C242" i="11"/>
  <c r="D241" i="11"/>
  <c r="C241" i="11"/>
  <c r="D240" i="11"/>
  <c r="C240" i="11"/>
  <c r="D239" i="11"/>
  <c r="C239" i="11"/>
  <c r="D238" i="11"/>
  <c r="C238" i="11"/>
  <c r="D237" i="11"/>
  <c r="C237" i="11"/>
  <c r="D236" i="11"/>
  <c r="C236" i="11"/>
  <c r="D235" i="11"/>
  <c r="C235" i="11"/>
  <c r="D234" i="11"/>
  <c r="C234" i="11"/>
  <c r="D233" i="11"/>
  <c r="C233" i="11"/>
  <c r="D232" i="11"/>
  <c r="C232" i="11"/>
  <c r="D231" i="11"/>
  <c r="C231" i="11"/>
  <c r="D230" i="11"/>
  <c r="C230" i="11"/>
  <c r="D229" i="11"/>
  <c r="C229" i="11"/>
  <c r="D228" i="11"/>
  <c r="C228" i="11"/>
  <c r="D227" i="11"/>
  <c r="C227" i="11"/>
  <c r="D226" i="11"/>
  <c r="C226" i="11"/>
  <c r="D225" i="11"/>
  <c r="C225" i="11"/>
  <c r="D224" i="11"/>
  <c r="C224" i="11"/>
  <c r="D223" i="11"/>
  <c r="C223" i="11"/>
  <c r="D222" i="11"/>
  <c r="C222" i="11"/>
  <c r="D221" i="11"/>
  <c r="C221" i="11"/>
  <c r="D220" i="11"/>
  <c r="C220" i="11"/>
  <c r="D219" i="11"/>
  <c r="C219" i="11"/>
  <c r="D218" i="11"/>
  <c r="C218" i="11"/>
  <c r="D217" i="11"/>
  <c r="C217" i="11"/>
  <c r="D216" i="11"/>
  <c r="C216" i="11"/>
  <c r="D215" i="11"/>
  <c r="C215" i="11"/>
  <c r="D214" i="11"/>
  <c r="C214" i="11"/>
  <c r="D213" i="11"/>
  <c r="C213" i="11"/>
  <c r="D212" i="11"/>
  <c r="C212" i="11"/>
  <c r="D211" i="11"/>
  <c r="C211" i="11"/>
  <c r="D210" i="11"/>
  <c r="C210" i="11"/>
  <c r="D209" i="11"/>
  <c r="C209" i="11"/>
  <c r="D208" i="11"/>
  <c r="C208" i="11"/>
  <c r="D207" i="11"/>
  <c r="C207" i="11"/>
  <c r="D206" i="11"/>
  <c r="C206" i="11"/>
  <c r="D205" i="11"/>
  <c r="C205" i="11"/>
  <c r="D204" i="11"/>
  <c r="C204" i="11"/>
  <c r="D203" i="11"/>
  <c r="C203" i="11"/>
  <c r="D202" i="11"/>
  <c r="C202" i="11"/>
  <c r="D201" i="11"/>
  <c r="C201" i="11"/>
  <c r="D200" i="11"/>
  <c r="C200" i="11"/>
  <c r="D199" i="11"/>
  <c r="C199" i="11"/>
  <c r="D198" i="11"/>
  <c r="C198" i="11"/>
  <c r="D197" i="11"/>
  <c r="C197" i="11"/>
  <c r="D196" i="11"/>
  <c r="C196" i="11"/>
  <c r="D195" i="11"/>
  <c r="C195" i="11"/>
  <c r="D194" i="11"/>
  <c r="C194" i="11"/>
  <c r="D193" i="11"/>
  <c r="C193" i="11"/>
  <c r="D192" i="11"/>
  <c r="C192" i="11"/>
  <c r="D191" i="11"/>
  <c r="C191" i="11"/>
  <c r="D190" i="11"/>
  <c r="C190" i="11"/>
  <c r="D189" i="11"/>
  <c r="C189" i="11"/>
  <c r="D188" i="11"/>
  <c r="C188" i="11"/>
  <c r="D187" i="11"/>
  <c r="C187" i="11"/>
  <c r="D186" i="11"/>
  <c r="C186" i="11"/>
  <c r="D185" i="11"/>
  <c r="C185" i="11"/>
  <c r="D184" i="11"/>
  <c r="C184" i="11"/>
  <c r="D183" i="11"/>
  <c r="C183" i="11"/>
  <c r="D182" i="11"/>
  <c r="C182" i="11"/>
  <c r="D181" i="11"/>
  <c r="C181" i="11"/>
  <c r="D180" i="11"/>
  <c r="C180" i="11"/>
  <c r="D179" i="11"/>
  <c r="C179" i="11"/>
  <c r="D178" i="11"/>
  <c r="C178" i="11"/>
  <c r="D177" i="11"/>
  <c r="C177" i="11"/>
  <c r="D176" i="11"/>
  <c r="C176" i="11"/>
  <c r="D175" i="11"/>
  <c r="C175" i="11"/>
  <c r="D174" i="11"/>
  <c r="C174" i="11"/>
  <c r="D173" i="11"/>
  <c r="C173" i="11"/>
  <c r="D172" i="11"/>
  <c r="C172" i="11"/>
  <c r="D171" i="11"/>
  <c r="C171" i="11"/>
  <c r="D170" i="11"/>
  <c r="C170" i="11"/>
  <c r="D169" i="11"/>
  <c r="C169" i="11"/>
  <c r="D168" i="11"/>
  <c r="C168" i="11"/>
  <c r="D167" i="11"/>
  <c r="C167" i="11"/>
  <c r="D166" i="11"/>
  <c r="C166" i="11"/>
  <c r="D165" i="11"/>
  <c r="C165" i="11"/>
  <c r="D164" i="11"/>
  <c r="C164" i="11"/>
  <c r="D163" i="11"/>
  <c r="C163" i="11"/>
  <c r="D162" i="11"/>
  <c r="C162" i="11"/>
  <c r="D161" i="11"/>
  <c r="C161" i="11"/>
  <c r="D160" i="11"/>
  <c r="C160" i="11"/>
  <c r="D159" i="11"/>
  <c r="C159" i="11"/>
  <c r="D158" i="11"/>
  <c r="C158" i="11"/>
  <c r="D157" i="11"/>
  <c r="C157" i="11"/>
  <c r="D156" i="11"/>
  <c r="C156" i="11"/>
  <c r="D155" i="11"/>
  <c r="C155" i="11"/>
  <c r="D154" i="11"/>
  <c r="C154" i="11"/>
  <c r="D153" i="11"/>
  <c r="C153" i="11"/>
  <c r="D152" i="11"/>
  <c r="C152" i="11"/>
  <c r="D151" i="11"/>
  <c r="C151" i="11"/>
  <c r="D150" i="11"/>
  <c r="C150" i="11"/>
  <c r="D149" i="11"/>
  <c r="C149" i="11"/>
  <c r="D148" i="11"/>
  <c r="C148" i="11"/>
  <c r="D147" i="11"/>
  <c r="C147" i="11"/>
  <c r="D146" i="11"/>
  <c r="C146" i="11"/>
  <c r="D145" i="11"/>
  <c r="C145" i="11"/>
  <c r="D144" i="11"/>
  <c r="C144" i="11"/>
  <c r="D143" i="11"/>
  <c r="C143" i="11"/>
  <c r="D142" i="11"/>
  <c r="C142" i="11"/>
  <c r="D141" i="11"/>
  <c r="C141" i="11"/>
  <c r="D140" i="11"/>
  <c r="C140" i="11"/>
  <c r="D139" i="11"/>
  <c r="C139" i="11"/>
  <c r="D138" i="11"/>
  <c r="C138" i="11"/>
  <c r="D137" i="11"/>
  <c r="C137" i="11"/>
  <c r="D136" i="11"/>
  <c r="C136" i="11"/>
  <c r="D135" i="11"/>
  <c r="C135" i="11"/>
  <c r="D134" i="11"/>
  <c r="C134" i="11"/>
  <c r="D133" i="11"/>
  <c r="C133" i="11"/>
  <c r="D132" i="11"/>
  <c r="C132" i="11"/>
  <c r="D131" i="11"/>
  <c r="C131" i="11"/>
  <c r="D130" i="11"/>
  <c r="C130" i="11"/>
  <c r="D129" i="11"/>
  <c r="C129" i="11"/>
  <c r="D128" i="11"/>
  <c r="C128" i="11"/>
  <c r="D127" i="11"/>
  <c r="C127" i="11"/>
  <c r="D126" i="11"/>
  <c r="C126" i="11"/>
  <c r="D125" i="11"/>
  <c r="C125" i="11"/>
  <c r="D124" i="11"/>
  <c r="C124" i="11"/>
  <c r="D123" i="11"/>
  <c r="C123" i="11"/>
  <c r="D122" i="11"/>
  <c r="C122" i="11"/>
  <c r="D121" i="11"/>
  <c r="C121" i="11"/>
  <c r="D120" i="11"/>
  <c r="C120" i="11"/>
  <c r="D119" i="11"/>
  <c r="C119" i="11"/>
  <c r="D118" i="11"/>
  <c r="C118" i="11"/>
  <c r="D117" i="11"/>
  <c r="C117" i="11"/>
  <c r="D116" i="11"/>
  <c r="C116" i="11"/>
  <c r="D115" i="11"/>
  <c r="C115" i="11"/>
  <c r="D114" i="11"/>
  <c r="C114" i="11"/>
  <c r="D113" i="11"/>
  <c r="C113" i="11"/>
  <c r="D112" i="11"/>
  <c r="C112" i="11"/>
  <c r="D111" i="11"/>
  <c r="C111" i="11"/>
  <c r="D110" i="11"/>
  <c r="C110" i="11"/>
  <c r="D109" i="11"/>
  <c r="C109" i="11"/>
  <c r="D108" i="11"/>
  <c r="C108" i="11"/>
  <c r="D107" i="11"/>
  <c r="C107" i="11"/>
  <c r="D106" i="11"/>
  <c r="C106" i="11"/>
  <c r="D105" i="11"/>
  <c r="C105" i="11"/>
  <c r="D104" i="11"/>
  <c r="C104" i="11"/>
  <c r="D103" i="11"/>
  <c r="C103" i="11"/>
  <c r="D102" i="11"/>
  <c r="C102" i="11"/>
  <c r="D101" i="11"/>
  <c r="C101" i="11"/>
  <c r="D100" i="11"/>
  <c r="C100" i="11"/>
  <c r="D99" i="11"/>
  <c r="C99" i="11"/>
  <c r="D98" i="11"/>
  <c r="C98" i="11"/>
  <c r="D97" i="11"/>
  <c r="C97" i="11"/>
  <c r="D96" i="11"/>
  <c r="C96" i="11"/>
  <c r="D95" i="11"/>
  <c r="C95" i="11"/>
  <c r="D94" i="11"/>
  <c r="C94" i="11"/>
  <c r="D93" i="11"/>
  <c r="C93" i="11"/>
  <c r="D92" i="11"/>
  <c r="C92" i="11"/>
  <c r="D91" i="11"/>
  <c r="C91" i="11"/>
  <c r="D90" i="11"/>
  <c r="C90" i="11"/>
  <c r="D89" i="11"/>
  <c r="C89" i="11"/>
  <c r="D88" i="11"/>
  <c r="C88" i="11"/>
  <c r="D87" i="11"/>
  <c r="C87" i="11"/>
  <c r="D86" i="11"/>
  <c r="C86" i="11"/>
  <c r="D85" i="11"/>
  <c r="C85" i="11"/>
  <c r="D84" i="11"/>
  <c r="C84" i="11"/>
  <c r="D83" i="11"/>
  <c r="C83" i="11"/>
  <c r="D82" i="11"/>
  <c r="C82" i="11"/>
  <c r="D81" i="11"/>
  <c r="C81" i="11"/>
  <c r="D80" i="11"/>
  <c r="C80" i="11"/>
  <c r="D79" i="11"/>
  <c r="C79" i="11"/>
  <c r="D78" i="11"/>
  <c r="C78" i="11"/>
  <c r="D77" i="11"/>
  <c r="C77" i="11"/>
  <c r="D76" i="11"/>
  <c r="C76" i="11"/>
  <c r="D75" i="11"/>
  <c r="C75" i="11"/>
  <c r="D74" i="11"/>
  <c r="C74" i="11"/>
  <c r="D73" i="11"/>
  <c r="C73" i="11"/>
  <c r="D72" i="11"/>
  <c r="C72" i="11"/>
  <c r="D71" i="11"/>
  <c r="C71" i="11"/>
  <c r="D70" i="11"/>
  <c r="C70" i="11"/>
  <c r="D69" i="11"/>
  <c r="C69" i="11"/>
  <c r="D68" i="11"/>
  <c r="C68" i="11"/>
  <c r="D67" i="11"/>
  <c r="C67" i="11"/>
  <c r="D66" i="11"/>
  <c r="C66" i="11"/>
  <c r="D65" i="11"/>
  <c r="C65" i="11"/>
  <c r="D64" i="11"/>
  <c r="C64" i="11"/>
  <c r="D63" i="11"/>
  <c r="C63" i="11"/>
  <c r="D62" i="11"/>
  <c r="C62" i="11"/>
  <c r="D61" i="11"/>
  <c r="C61" i="11"/>
  <c r="D60" i="11"/>
  <c r="C60" i="11"/>
  <c r="D59" i="11"/>
  <c r="C59" i="11"/>
  <c r="D58" i="11"/>
  <c r="C58" i="11"/>
  <c r="D57" i="11"/>
  <c r="C57" i="11"/>
  <c r="D56" i="11"/>
  <c r="C56" i="11"/>
  <c r="D55" i="11"/>
  <c r="C55" i="11"/>
  <c r="D54" i="11"/>
  <c r="C54" i="11"/>
  <c r="D53" i="11"/>
  <c r="C53" i="11"/>
  <c r="D52" i="11"/>
  <c r="C52" i="11"/>
  <c r="D51" i="11"/>
  <c r="C51" i="11"/>
  <c r="D50" i="11"/>
  <c r="C50" i="11"/>
  <c r="D49" i="11"/>
  <c r="C49" i="11"/>
  <c r="D48" i="11"/>
  <c r="C48" i="11"/>
  <c r="D47" i="11"/>
  <c r="C47" i="11"/>
  <c r="D46" i="11"/>
  <c r="C46" i="11"/>
  <c r="D45" i="11"/>
  <c r="C45" i="11"/>
  <c r="D44" i="11"/>
  <c r="C44" i="11"/>
  <c r="D43" i="11"/>
  <c r="C43" i="11"/>
  <c r="D42" i="11"/>
  <c r="C42" i="11"/>
  <c r="D41" i="11"/>
  <c r="C41" i="11"/>
  <c r="D40" i="11"/>
  <c r="C40" i="11"/>
  <c r="D39" i="11"/>
  <c r="C39" i="11"/>
  <c r="D38" i="11"/>
  <c r="C38" i="11"/>
  <c r="D37" i="11"/>
  <c r="C37" i="11"/>
  <c r="D36" i="11"/>
  <c r="C36" i="11"/>
  <c r="D7" i="13" l="1"/>
  <c r="D11" i="13"/>
  <c r="D15" i="13"/>
  <c r="D19" i="13"/>
  <c r="D31" i="13"/>
  <c r="D35" i="13"/>
  <c r="D39" i="13"/>
  <c r="D43" i="13"/>
  <c r="D47" i="13"/>
  <c r="D51" i="13"/>
  <c r="D63" i="13"/>
  <c r="D83" i="13"/>
  <c r="D6" i="13"/>
  <c r="F6" i="11"/>
  <c r="F8" i="11"/>
  <c r="F5" i="11"/>
  <c r="D36" i="13"/>
  <c r="D26" i="13"/>
  <c r="D34" i="13"/>
  <c r="D50" i="13"/>
  <c r="D58" i="13"/>
  <c r="D66" i="13"/>
  <c r="D82" i="13"/>
  <c r="D68" i="13"/>
  <c r="D18" i="13"/>
  <c r="D61" i="13"/>
  <c r="D65" i="13"/>
  <c r="D69" i="13"/>
  <c r="D73" i="13"/>
  <c r="D77" i="13"/>
  <c r="D81" i="13"/>
  <c r="D70" i="13"/>
  <c r="D27" i="13"/>
  <c r="D67" i="13"/>
  <c r="D71" i="13"/>
  <c r="D75" i="13"/>
  <c r="D79" i="13"/>
  <c r="D38" i="13"/>
  <c r="D4" i="13"/>
  <c r="D24" i="13"/>
  <c r="D32" i="13"/>
  <c r="D48" i="13"/>
  <c r="D59" i="13"/>
  <c r="AP3" i="12"/>
  <c r="D76" i="13"/>
  <c r="D20" i="13"/>
  <c r="D54" i="13"/>
  <c r="D84" i="13"/>
  <c r="D10" i="13"/>
  <c r="D21" i="13"/>
  <c r="D25" i="13"/>
  <c r="D28" i="13"/>
  <c r="D40" i="13"/>
  <c r="D55" i="13"/>
  <c r="D62" i="13"/>
  <c r="D74" i="13"/>
  <c r="D85" i="13"/>
  <c r="D14" i="13"/>
  <c r="D44" i="13"/>
  <c r="D22" i="13"/>
  <c r="D52" i="13"/>
  <c r="D86" i="13"/>
  <c r="D12" i="13"/>
  <c r="D46" i="13"/>
  <c r="D78" i="13"/>
  <c r="D8" i="13"/>
  <c r="D23" i="13"/>
  <c r="D30" i="13"/>
  <c r="D42" i="13"/>
  <c r="D53" i="13"/>
  <c r="D57" i="13"/>
  <c r="D60" i="13"/>
  <c r="D72" i="13"/>
  <c r="D87" i="13"/>
  <c r="AO3" i="12"/>
  <c r="F9" i="11"/>
  <c r="F7" i="11"/>
  <c r="F11" i="11"/>
  <c r="F10" i="11"/>
  <c r="I10" i="11" s="1"/>
  <c r="L10" i="11" s="1"/>
  <c r="AO5" i="12" l="1"/>
  <c r="I8" i="11"/>
  <c r="L8" i="11" s="1"/>
  <c r="I7" i="11"/>
  <c r="L7" i="11" s="1"/>
  <c r="I9" i="11"/>
  <c r="L9" i="11" s="1"/>
  <c r="I5" i="11"/>
  <c r="L5" i="11" s="1"/>
  <c r="I6" i="11"/>
  <c r="L6" i="11" s="1"/>
  <c r="I11" i="11"/>
  <c r="L11" i="11" s="1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4" i="8"/>
  <c r="A3" i="8" l="1"/>
  <c r="C3" i="8"/>
  <c r="B3" i="8"/>
  <c r="B11" i="8" l="1"/>
  <c r="B9" i="8"/>
  <c r="C6" i="8"/>
  <c r="G6" i="8" s="1"/>
  <c r="B6" i="8"/>
  <c r="F6" i="8" s="1"/>
  <c r="A6" i="8"/>
  <c r="C5" i="8"/>
  <c r="G5" i="8" s="1"/>
  <c r="B5" i="8"/>
  <c r="F5" i="8" s="1"/>
  <c r="A5" i="8"/>
  <c r="C4" i="8"/>
  <c r="G4" i="8" s="1"/>
  <c r="B4" i="8"/>
  <c r="F4" i="8" s="1"/>
  <c r="A4" i="8"/>
  <c r="G3" i="8"/>
  <c r="F3" i="8"/>
  <c r="B10" i="8" l="1"/>
  <c r="B12" i="8" s="1"/>
</calcChain>
</file>

<file path=xl/sharedStrings.xml><?xml version="1.0" encoding="utf-8"?>
<sst xmlns="http://schemas.openxmlformats.org/spreadsheetml/2006/main" count="2873" uniqueCount="283">
  <si>
    <t>Pass?</t>
  </si>
  <si>
    <t>Chloromethane (methyl chloride)</t>
  </si>
  <si>
    <t xml:space="preserve">Chloroethene (vinyl chloride) </t>
  </si>
  <si>
    <t>Bromomethane (methyl bromide)</t>
  </si>
  <si>
    <t>Chloroethane (ethyl chloride)</t>
  </si>
  <si>
    <t>Trichlorofluoromethane</t>
  </si>
  <si>
    <t>Diethyl ether</t>
  </si>
  <si>
    <t>1,1-Dichloroethene</t>
  </si>
  <si>
    <t>Acetone</t>
  </si>
  <si>
    <t>Iodomethane</t>
  </si>
  <si>
    <t>Carbon disulfide</t>
  </si>
  <si>
    <t>3-Chloropropene (allyl chloride)</t>
  </si>
  <si>
    <t>trans-1,2-Dichloroethene</t>
  </si>
  <si>
    <t xml:space="preserve">Methyl tert-butyl ether (MTBE) </t>
  </si>
  <si>
    <t>1,1-Dichloroethane</t>
  </si>
  <si>
    <t>2,2-Dichloropropane</t>
  </si>
  <si>
    <t>cis-1,2-Dichloroethene</t>
  </si>
  <si>
    <t>2-Butanone (MEK)</t>
  </si>
  <si>
    <t>Methyl acrylate</t>
  </si>
  <si>
    <t>Bromochloromethane</t>
  </si>
  <si>
    <t xml:space="preserve">Methacrylonitrile </t>
  </si>
  <si>
    <t>Tetrahydrofuran</t>
  </si>
  <si>
    <t>Trichloromethane (chloroform)</t>
  </si>
  <si>
    <t>1,1,1-Trichloroethane</t>
  </si>
  <si>
    <t xml:space="preserve">Carbon tetrachloride </t>
  </si>
  <si>
    <t>1-Chlorobutane (butyl chloride)</t>
  </si>
  <si>
    <t>1,1-Dichloropropene</t>
  </si>
  <si>
    <t>Benzene</t>
  </si>
  <si>
    <t>1,2-Dichloroethane</t>
  </si>
  <si>
    <t>Trichloroethene</t>
  </si>
  <si>
    <t>1,2-Dichloropropane</t>
  </si>
  <si>
    <t xml:space="preserve">Dibromomethane </t>
  </si>
  <si>
    <t xml:space="preserve">Methyl methacrylate </t>
  </si>
  <si>
    <t>Bromodichloromethane</t>
  </si>
  <si>
    <t>2-Nitropropane</t>
  </si>
  <si>
    <t>cis-1,3-Dichloropropene</t>
  </si>
  <si>
    <t xml:space="preserve">4-Methyl-2-pentanone (MIBK) </t>
  </si>
  <si>
    <t>Toluene</t>
  </si>
  <si>
    <t>trans-1,3-Dichloropropene</t>
  </si>
  <si>
    <t xml:space="preserve">Ethyl methacrylate </t>
  </si>
  <si>
    <t>1,1,2-Trichloroethane</t>
  </si>
  <si>
    <t>Tetrachloroethene</t>
  </si>
  <si>
    <t>1,3-Dichloropropane</t>
  </si>
  <si>
    <t>2-Hexanone</t>
  </si>
  <si>
    <t>Dibromochloromethane</t>
  </si>
  <si>
    <t>1,2-Dibromoethane (EDB)</t>
  </si>
  <si>
    <t>Chlorobenzene</t>
  </si>
  <si>
    <t>1,1,1,2-Tetrachloroethane</t>
  </si>
  <si>
    <t>Ethylbenzene</t>
  </si>
  <si>
    <t>m/p-Xylene</t>
  </si>
  <si>
    <t>o-Xylene</t>
  </si>
  <si>
    <t>Styrene</t>
  </si>
  <si>
    <t>Bromoform</t>
  </si>
  <si>
    <t xml:space="preserve">Isopropylbenzene (cumene) </t>
  </si>
  <si>
    <t>Bromobenzene</t>
  </si>
  <si>
    <t>1,1,2,2-Tetrachloroethane</t>
  </si>
  <si>
    <t>1,2,3-Trichloropropane (TCP)</t>
  </si>
  <si>
    <t>trans-1,4-Dichloro-2-butene</t>
  </si>
  <si>
    <t>n-Propylbenzene</t>
  </si>
  <si>
    <t>2-Chlorotoluene</t>
  </si>
  <si>
    <t>4-Chlorotoluene</t>
  </si>
  <si>
    <t>1,3,5-Trimethylbenzene</t>
  </si>
  <si>
    <t>tert-Butylbenzene</t>
  </si>
  <si>
    <t>Pentachloroethane</t>
  </si>
  <si>
    <t>1,2,4-Trimethylbenzene</t>
  </si>
  <si>
    <t>1-Methylpropylbenzene (sec-butylbenzene)</t>
  </si>
  <si>
    <t>1,3-Dichlorobenzene</t>
  </si>
  <si>
    <t xml:space="preserve">4-Isopropyltoluene (p-cymene) </t>
  </si>
  <si>
    <t>1,4-Dichlorobenzene</t>
  </si>
  <si>
    <t>1,2-Dichlorobenzene</t>
  </si>
  <si>
    <t>n-Butylbenzene</t>
  </si>
  <si>
    <t>Hexachloroethane</t>
  </si>
  <si>
    <t>1,2-Dibromo-3-chloropropane (DBCP)</t>
  </si>
  <si>
    <t>Nitrobenzene</t>
  </si>
  <si>
    <t>1,2,4-Trichlorobenzene</t>
  </si>
  <si>
    <t>Hexachloro-1,3-butadiene</t>
  </si>
  <si>
    <t>Naphthalene</t>
  </si>
  <si>
    <t>1,2,3-Trichlorobenzene</t>
  </si>
  <si>
    <t>Area</t>
  </si>
  <si>
    <t>ppb</t>
  </si>
  <si>
    <t>Peak Name</t>
  </si>
  <si>
    <t>min</t>
  </si>
  <si>
    <t>%</t>
  </si>
  <si>
    <t>MS Quantitation Peak</t>
  </si>
  <si>
    <t xml:space="preserve">Amount </t>
  </si>
  <si>
    <t>True Value</t>
  </si>
  <si>
    <t>Total Analytes</t>
  </si>
  <si>
    <t>Failed</t>
  </si>
  <si>
    <t>Allowance</t>
  </si>
  <si>
    <t>&lt;1/2LLOQ</t>
  </si>
  <si>
    <t>ICAL Rt</t>
  </si>
  <si>
    <t>ICAL Area</t>
  </si>
  <si>
    <t>Pass_RT?</t>
  </si>
  <si>
    <t>Pass_Area?</t>
  </si>
  <si>
    <t>RT</t>
  </si>
  <si>
    <t>Fail?</t>
  </si>
  <si>
    <t>Non-target</t>
  </si>
  <si>
    <t>Instrument Data\GC_MS_PT\2023</t>
  </si>
  <si>
    <t>First Injection</t>
  </si>
  <si>
    <t>Peak</t>
  </si>
  <si>
    <t>Ret.Time</t>
  </si>
  <si>
    <t>1st Hit</t>
  </si>
  <si>
    <t>Library Compound</t>
  </si>
  <si>
    <t>Library</t>
  </si>
  <si>
    <t>2nd Hit</t>
  </si>
  <si>
    <t>LIbrary Compound</t>
  </si>
  <si>
    <t>3rd Hit</t>
  </si>
  <si>
    <t>No.</t>
  </si>
  <si>
    <t>SI</t>
  </si>
  <si>
    <t>TIC</t>
  </si>
  <si>
    <t>Dibromofluoromethane [SS1]</t>
  </si>
  <si>
    <t>Pentafluorobenzene [IS1]</t>
  </si>
  <si>
    <t>1,4-Difluorobenzene [IS2]</t>
  </si>
  <si>
    <t>Toluene-d8 [SS2]</t>
  </si>
  <si>
    <t>Chlorobenzene-d5 [IS3]</t>
  </si>
  <si>
    <t>1-Bromo-4-fluorobenzene (BFB) [SS3]</t>
  </si>
  <si>
    <t>1,4-Dichlorobenzene-d4 [IS4]</t>
  </si>
  <si>
    <t>Sample</t>
  </si>
  <si>
    <t>% of TV</t>
  </si>
  <si>
    <t>&lt;70% highlighted</t>
  </si>
  <si>
    <t>File Path</t>
  </si>
  <si>
    <t>Channel</t>
  </si>
  <si>
    <t>Injection Information:</t>
  </si>
  <si>
    <t>Mass (m/z)</t>
  </si>
  <si>
    <t>Value (counts)</t>
  </si>
  <si>
    <t>Criteria</t>
  </si>
  <si>
    <t>Check</t>
  </si>
  <si>
    <t>Actual (%)</t>
  </si>
  <si>
    <t>Min (%)</t>
  </si>
  <si>
    <t>Max (%)</t>
  </si>
  <si>
    <t>Data Vault</t>
  </si>
  <si>
    <t>ChromeleonLocal</t>
  </si>
  <si>
    <t>50-200% of mass 174</t>
  </si>
  <si>
    <t>95/174</t>
  </si>
  <si>
    <t>Injection</t>
  </si>
  <si>
    <t>5 to 9% of m/z 95</t>
  </si>
  <si>
    <t>96/95</t>
  </si>
  <si>
    <t>Injection Number</t>
  </si>
  <si>
    <t>&lt;2% of m/z 174</t>
  </si>
  <si>
    <t>173/174</t>
  </si>
  <si>
    <t>Position</t>
  </si>
  <si>
    <t>50-200% of mass 95</t>
  </si>
  <si>
    <t>174/95</t>
  </si>
  <si>
    <t>Comment</t>
  </si>
  <si>
    <t>5 to 9% of m/z 174</t>
  </si>
  <si>
    <t>175/174</t>
  </si>
  <si>
    <t>Processing Method</t>
  </si>
  <si>
    <t>95 to 105% of m/z 174</t>
  </si>
  <si>
    <t>176/174</t>
  </si>
  <si>
    <t>Instrument Method</t>
  </si>
  <si>
    <t>5 to 10% of m/z 176</t>
  </si>
  <si>
    <t>177/176</t>
  </si>
  <si>
    <t>Type</t>
  </si>
  <si>
    <t>Unknown</t>
  </si>
  <si>
    <t>Status</t>
  </si>
  <si>
    <t>Finished</t>
  </si>
  <si>
    <t>Injection Date</t>
  </si>
  <si>
    <t>Injection Time</t>
  </si>
  <si>
    <t>Injection Volume (µl)</t>
  </si>
  <si>
    <t>*N/A for P&amp;T</t>
  </si>
  <si>
    <t>Dilution Factor</t>
  </si>
  <si>
    <t>Weight</t>
  </si>
  <si>
    <t>Raw Data Information:</t>
  </si>
  <si>
    <t>Data Points</t>
  </si>
  <si>
    <t>Mass Min. (m/z)</t>
  </si>
  <si>
    <t>Mass Max. (m/z)</t>
  </si>
  <si>
    <t>Retention Time (min)</t>
  </si>
  <si>
    <t>Mass Resolution</t>
  </si>
  <si>
    <t>Tolerance Unit</t>
  </si>
  <si>
    <t>Amu</t>
  </si>
  <si>
    <t>Scan Number</t>
  </si>
  <si>
    <t>Scan Type</t>
  </si>
  <si>
    <t>+ c EI Full ms [35.00-260.00]</t>
  </si>
  <si>
    <t>Is Centroid Scan</t>
  </si>
  <si>
    <t>Base Peak Mass</t>
  </si>
  <si>
    <t>Base Peak Intensity</t>
  </si>
  <si>
    <t>Total Ion Count</t>
  </si>
  <si>
    <t>Raw Data:</t>
  </si>
  <si>
    <t>Rounded:</t>
  </si>
  <si>
    <t xml:space="preserve">Cal.Type </t>
  </si>
  <si>
    <t>Number</t>
  </si>
  <si>
    <t xml:space="preserve">Rel.Std.Dev. </t>
  </si>
  <si>
    <t>Coeff.of</t>
  </si>
  <si>
    <t>Name</t>
  </si>
  <si>
    <t>Window</t>
  </si>
  <si>
    <t>Quant</t>
  </si>
  <si>
    <t>Conf1</t>
  </si>
  <si>
    <t>Conf2</t>
  </si>
  <si>
    <t>IS</t>
  </si>
  <si>
    <t>Level 1</t>
  </si>
  <si>
    <t>Level 2</t>
  </si>
  <si>
    <t>Level 3</t>
  </si>
  <si>
    <t>Level 4</t>
  </si>
  <si>
    <t>Level 5</t>
  </si>
  <si>
    <t>Level 6</t>
  </si>
  <si>
    <t>Unit</t>
  </si>
  <si>
    <t>of Points</t>
  </si>
  <si>
    <t>Determination</t>
  </si>
  <si>
    <t>RSD&lt;20%</t>
  </si>
  <si>
    <t>R^2&gt;0.99</t>
  </si>
  <si>
    <t>0.050 AN</t>
  </si>
  <si>
    <t>Internal Pentafluorobenzene [IS1]</t>
  </si>
  <si>
    <t>Chloroethene (vinyl chloride)</t>
  </si>
  <si>
    <t>0.058 AN</t>
  </si>
  <si>
    <t>0.080 AN</t>
  </si>
  <si>
    <t>0.070 AN</t>
  </si>
  <si>
    <t>0.088 AN</t>
  </si>
  <si>
    <t>0.100 AN</t>
  </si>
  <si>
    <t>Methyl tert-butyl ether (MTBE)</t>
  </si>
  <si>
    <t>0.060 AN</t>
  </si>
  <si>
    <t>Methacrylonitrile</t>
  </si>
  <si>
    <t>Internal Chlorobenzene-d5 [IS3]</t>
  </si>
  <si>
    <t>Lin, Avg</t>
  </si>
  <si>
    <t>ISTD Internal</t>
  </si>
  <si>
    <t>0.040 AN</t>
  </si>
  <si>
    <t>Internal 1,4-Difluorobenzene [IS2]</t>
  </si>
  <si>
    <t>Carbon tetrachloride</t>
  </si>
  <si>
    <t>Dibromomethane</t>
  </si>
  <si>
    <t>Methyl methacrylate</t>
  </si>
  <si>
    <t>4-Methyl-2-pentanone (MIBK)</t>
  </si>
  <si>
    <t>0.049 AN</t>
  </si>
  <si>
    <t>0.047 AN</t>
  </si>
  <si>
    <t>Ethyl methacrylate</t>
  </si>
  <si>
    <t>0.040 AF</t>
  </si>
  <si>
    <t>Internal 1,4-Dichlorobenzene-d4 [IS4]</t>
  </si>
  <si>
    <t>Isopropylbenzene (cumene)</t>
  </si>
  <si>
    <t>0.026 AN</t>
  </si>
  <si>
    <t>0.031 AN</t>
  </si>
  <si>
    <t>0.030 AN</t>
  </si>
  <si>
    <t>0.037 AN</t>
  </si>
  <si>
    <t>4-Isopropyltoluene (p-cymene)</t>
  </si>
  <si>
    <t>0.036 AN</t>
  </si>
  <si>
    <t>CCV</t>
  </si>
  <si>
    <t>P-P</t>
  </si>
  <si>
    <t>Methylene chloride (DCM)</t>
  </si>
  <si>
    <t>VOC-9</t>
  </si>
  <si>
    <t>H2O-R1</t>
  </si>
  <si>
    <t>VOC-25</t>
  </si>
  <si>
    <t>chrom://wrrcgcms/ChromeleonLocal/Instrument Data/GC_MS_PT/2023/231019.seq/629.smp/MSDevice.xraw</t>
  </si>
  <si>
    <t>H2O-V2</t>
  </si>
  <si>
    <t>CAL1-0.5</t>
  </si>
  <si>
    <t>CAL2-1</t>
  </si>
  <si>
    <t>n.a.</t>
  </si>
  <si>
    <t>CAL3-2</t>
  </si>
  <si>
    <t>CAL4-5</t>
  </si>
  <si>
    <t>CAL5-20</t>
  </si>
  <si>
    <t>CAL6-100</t>
  </si>
  <si>
    <t>n.a./n.r.</t>
  </si>
  <si>
    <t>H2O-R2</t>
  </si>
  <si>
    <t>H2O-V1</t>
  </si>
  <si>
    <t>H2O-V3</t>
  </si>
  <si>
    <t>H2O-V4</t>
  </si>
  <si>
    <t>MRL</t>
  </si>
  <si>
    <t>Actual</t>
  </si>
  <si>
    <t>%TV</t>
  </si>
  <si>
    <t>H2O-V5</t>
  </si>
  <si>
    <t>TV</t>
  </si>
  <si>
    <t>Ret. Time</t>
  </si>
  <si>
    <t xml:space="preserve">Area </t>
  </si>
  <si>
    <t>Rel Area</t>
  </si>
  <si>
    <t>Overall Ion Ratio</t>
  </si>
  <si>
    <t>Quant. Ion</t>
  </si>
  <si>
    <t>Conf. Ion #1</t>
  </si>
  <si>
    <t>Ion Ratio #1</t>
  </si>
  <si>
    <t>Conf.Ion #2</t>
  </si>
  <si>
    <t>Ion Ratio #2</t>
  </si>
  <si>
    <t>counts*min</t>
  </si>
  <si>
    <t>Confirmation</t>
  </si>
  <si>
    <t>m/z</t>
  </si>
  <si>
    <t>(Expected)</t>
  </si>
  <si>
    <t>(Observed)</t>
  </si>
  <si>
    <t>Within Window</t>
  </si>
  <si>
    <t>Not confirmed</t>
  </si>
  <si>
    <t>Confirmed</t>
  </si>
  <si>
    <t>H2O-V6</t>
  </si>
  <si>
    <t>MB</t>
  </si>
  <si>
    <t>10-9-23-JI-01</t>
  </si>
  <si>
    <t>10-9-23-JI-02</t>
  </si>
  <si>
    <t>10-9-23-JI-03</t>
  </si>
  <si>
    <t>10-9-23-JI-04</t>
  </si>
  <si>
    <t>10-3-23-JI-05</t>
  </si>
  <si>
    <t>UR-Tank</t>
  </si>
  <si>
    <t>H2O-V7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</si>
</sst>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1" fillId="2" borderId="0" xfId="0" applyFont="1" applyFill="1"/>
    <xf numFmtId="9" fontId="0" fillId="0" borderId="0" xfId="0" applyNumberFormat="1"/>
    <xf numFmtId="9" fontId="0" fillId="0" borderId="0" xfId="0" applyNumberFormat="1" applyAlignment="1">
      <alignment horizontal="center"/>
    </xf>
    <xf numFmtId="0" fontId="2" fillId="2" borderId="0" xfId="0" applyFont="1" applyFill="1"/>
    <xf numFmtId="2" fontId="1" fillId="2" borderId="0" xfId="0" applyNumberFormat="1" applyFont="1" applyFill="1" applyAlignment="1">
      <alignment horizontal="right"/>
    </xf>
    <xf numFmtId="0" fontId="0" fillId="0" borderId="0" xfId="0" applyAlignment="1">
      <alignment horizontal="left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Alignment="1">
      <alignment horizontal="right"/>
    </xf>
    <xf numFmtId="0" fontId="3" fillId="0" borderId="0" xfId="0" applyFont="1"/>
    <xf numFmtId="164" fontId="0" fillId="0" borderId="0" xfId="0" applyNumberFormat="1"/>
    <xf numFmtId="0" fontId="0" fillId="0" borderId="0" xfId="0" applyNumberFormat="1"/>
    <xf numFmtId="1" fontId="0" fillId="0" borderId="0" xfId="0" applyNumberFormat="1"/>
    <xf numFmtId="1" fontId="0" fillId="0" borderId="0" xfId="0" applyNumberFormat="1" applyAlignment="1"/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2" fontId="1" fillId="2" borderId="0" xfId="0" applyNumberFormat="1" applyFont="1" applyFill="1" applyAlignment="1">
      <alignment horizontal="center"/>
    </xf>
    <xf numFmtId="0" fontId="0" fillId="2" borderId="0" xfId="0" applyNumberFormat="1" applyFill="1"/>
    <xf numFmtId="14" fontId="0" fillId="0" borderId="0" xfId="0" applyNumberFormat="1"/>
    <xf numFmtId="19" fontId="0" fillId="0" borderId="0" xfId="0" applyNumberFormat="1"/>
    <xf numFmtId="4" fontId="0" fillId="0" borderId="0" xfId="0" applyNumberFormat="1"/>
    <xf numFmtId="0" fontId="0" fillId="0" borderId="0" xfId="0" applyFont="1" applyAlignment="1">
      <alignment horizontal="center"/>
    </xf>
    <xf numFmtId="2" fontId="0" fillId="0" borderId="0" xfId="0" applyNumberFormat="1" applyFont="1" applyFill="1" applyAlignment="1">
      <alignment horizontal="center"/>
    </xf>
    <xf numFmtId="0" fontId="0" fillId="0" borderId="0" xfId="0" applyFont="1" applyFill="1" applyAlignment="1"/>
    <xf numFmtId="2" fontId="0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11" fontId="0" fillId="0" borderId="0" xfId="0" applyNumberFormat="1"/>
    <xf numFmtId="0" fontId="0" fillId="0" borderId="0" xfId="0" applyFill="1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0" xfId="0" applyFill="1"/>
    <xf numFmtId="0" fontId="2" fillId="0" borderId="0" xfId="0" applyFont="1" applyFill="1" applyAlignment="1">
      <alignment horizontal="center"/>
    </xf>
    <xf numFmtId="165" fontId="0" fillId="0" borderId="0" xfId="0" applyNumberFormat="1" applyFont="1" applyFill="1" applyAlignment="1">
      <alignment horizontal="center"/>
    </xf>
    <xf numFmtId="165" fontId="0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0" fontId="0" fillId="2" borderId="0" xfId="0" applyFill="1" applyAlignment="1">
      <alignment horizontal="center"/>
    </xf>
    <xf numFmtId="0" fontId="2" fillId="0" borderId="0" xfId="0" applyNumberFormat="1" applyFont="1"/>
  </cellXfs>
  <cellStyles count="1">
    <cellStyle name="Normal" xfId="0" builtinId="0"/>
  </cellStyles>
  <dxfs count="35"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0000FF"/>
      </font>
    </dxf>
    <dxf>
      <font>
        <color auto="1"/>
      </font>
    </dxf>
    <dxf>
      <font>
        <color auto="1"/>
      </font>
    </dxf>
    <dxf>
      <font>
        <b val="0"/>
        <i val="0"/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rgb="FFFF0000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rgb="FF9C0006"/>
      </font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2"/>
  <sheetViews>
    <sheetView workbookViewId="0">
      <selection activeCell="G22" sqref="G22"/>
    </sheetView>
  </sheetViews>
  <sheetFormatPr defaultRowHeight="15" x14ac:dyDescent="0.25"/>
  <cols>
    <col min="1" max="1" width="21" style="14" bestFit="1" customWidth="1"/>
    <col min="2" max="2" width="14.28515625" customWidth="1"/>
    <col min="3" max="3" width="10.7109375" style="15" bestFit="1" customWidth="1"/>
    <col min="4" max="4" width="14" style="16" bestFit="1" customWidth="1"/>
    <col min="5" max="5" width="10.7109375" bestFit="1" customWidth="1"/>
    <col min="6" max="6" width="14" bestFit="1" customWidth="1"/>
    <col min="7" max="7" width="20.140625" bestFit="1" customWidth="1"/>
    <col min="8" max="8" width="7.85546875" style="16" bestFit="1" customWidth="1"/>
    <col min="9" max="9" width="10" style="16" bestFit="1" customWidth="1"/>
    <col min="10" max="10" width="7.85546875" bestFit="1" customWidth="1"/>
    <col min="11" max="11" width="8.140625" bestFit="1" customWidth="1"/>
    <col min="12" max="12" width="10.140625" bestFit="1" customWidth="1"/>
    <col min="13" max="13" width="10" bestFit="1" customWidth="1"/>
  </cols>
  <sheetData>
    <row r="1" spans="1:12" s="15" customFormat="1" x14ac:dyDescent="0.25">
      <c r="A1" s="14" t="s">
        <v>120</v>
      </c>
      <c r="B1" t="s">
        <v>238</v>
      </c>
      <c r="D1" s="16"/>
      <c r="E1"/>
      <c r="F1"/>
      <c r="G1"/>
      <c r="H1" s="16"/>
      <c r="I1" s="16"/>
      <c r="J1"/>
      <c r="K1"/>
      <c r="L1"/>
    </row>
    <row r="2" spans="1:12" s="15" customFormat="1" x14ac:dyDescent="0.25">
      <c r="A2" s="14" t="s">
        <v>121</v>
      </c>
      <c r="B2" t="s">
        <v>109</v>
      </c>
      <c r="D2" s="16"/>
      <c r="E2"/>
      <c r="F2"/>
      <c r="G2"/>
      <c r="H2" s="16"/>
      <c r="I2" s="16"/>
      <c r="J2"/>
      <c r="K2"/>
      <c r="L2"/>
    </row>
    <row r="3" spans="1:12" x14ac:dyDescent="0.25">
      <c r="H3" s="17"/>
      <c r="I3" s="17"/>
      <c r="J3" s="17"/>
      <c r="K3" s="17"/>
    </row>
    <row r="4" spans="1:12" s="15" customFormat="1" x14ac:dyDescent="0.25">
      <c r="A4" s="14" t="s">
        <v>122</v>
      </c>
      <c r="B4"/>
      <c r="D4" s="16"/>
      <c r="E4" s="2" t="s">
        <v>123</v>
      </c>
      <c r="F4" s="18" t="s">
        <v>124</v>
      </c>
      <c r="G4" s="8" t="s">
        <v>125</v>
      </c>
      <c r="H4" s="19" t="s">
        <v>126</v>
      </c>
      <c r="I4" s="19" t="s">
        <v>127</v>
      </c>
      <c r="J4" s="19" t="s">
        <v>128</v>
      </c>
      <c r="K4" s="19" t="s">
        <v>129</v>
      </c>
      <c r="L4" s="20" t="s">
        <v>0</v>
      </c>
    </row>
    <row r="5" spans="1:12" s="15" customFormat="1" x14ac:dyDescent="0.25">
      <c r="A5" s="14" t="s">
        <v>130</v>
      </c>
      <c r="B5" t="s">
        <v>131</v>
      </c>
      <c r="D5" s="16"/>
      <c r="E5" s="2">
        <v>95</v>
      </c>
      <c r="F5" s="18">
        <f t="shared" ref="F5:F11" si="0">VLOOKUP(E5,C:D,2,FALSE)</f>
        <v>6517585.5</v>
      </c>
      <c r="G5" s="8" t="s">
        <v>132</v>
      </c>
      <c r="H5" s="19" t="s">
        <v>133</v>
      </c>
      <c r="I5" s="19">
        <f>F5/F8*100</f>
        <v>110.14948952909111</v>
      </c>
      <c r="J5" s="2">
        <v>50</v>
      </c>
      <c r="K5" s="2">
        <v>200</v>
      </c>
      <c r="L5" s="21" t="b">
        <f t="shared" ref="L5:L11" si="1">AND(I5&gt;=J5, I5&lt;=K5)</f>
        <v>1</v>
      </c>
    </row>
    <row r="6" spans="1:12" s="15" customFormat="1" x14ac:dyDescent="0.25">
      <c r="A6" s="14" t="s">
        <v>134</v>
      </c>
      <c r="B6" t="s">
        <v>239</v>
      </c>
      <c r="D6" s="16"/>
      <c r="E6" s="2">
        <v>96</v>
      </c>
      <c r="F6" s="18">
        <f t="shared" si="0"/>
        <v>437327.25</v>
      </c>
      <c r="G6" s="8" t="s">
        <v>135</v>
      </c>
      <c r="H6" s="19" t="s">
        <v>136</v>
      </c>
      <c r="I6" s="19">
        <f>F6/F5*100</f>
        <v>6.7099580051539025</v>
      </c>
      <c r="J6" s="2">
        <v>5</v>
      </c>
      <c r="K6" s="2">
        <v>9</v>
      </c>
      <c r="L6" s="21" t="b">
        <f t="shared" si="1"/>
        <v>1</v>
      </c>
    </row>
    <row r="7" spans="1:12" s="15" customFormat="1" x14ac:dyDescent="0.25">
      <c r="A7" s="14" t="s">
        <v>137</v>
      </c>
      <c r="B7">
        <v>5</v>
      </c>
      <c r="D7" s="16"/>
      <c r="E7" s="2">
        <v>173</v>
      </c>
      <c r="F7" s="18">
        <f t="shared" si="0"/>
        <v>7160.7880859999996</v>
      </c>
      <c r="G7" s="8" t="s">
        <v>138</v>
      </c>
      <c r="H7" s="19" t="s">
        <v>139</v>
      </c>
      <c r="I7" s="19">
        <f>F7/F8*100</f>
        <v>0.12101983967819024</v>
      </c>
      <c r="J7" s="2">
        <v>0</v>
      </c>
      <c r="K7" s="2">
        <v>2</v>
      </c>
      <c r="L7" s="21" t="b">
        <f t="shared" si="1"/>
        <v>1</v>
      </c>
    </row>
    <row r="8" spans="1:12" s="15" customFormat="1" x14ac:dyDescent="0.25">
      <c r="A8" s="14" t="s">
        <v>140</v>
      </c>
      <c r="B8">
        <v>0</v>
      </c>
      <c r="D8" s="16"/>
      <c r="E8" s="2">
        <v>174</v>
      </c>
      <c r="F8" s="18">
        <f t="shared" si="0"/>
        <v>5917036.5</v>
      </c>
      <c r="G8" s="8" t="s">
        <v>141</v>
      </c>
      <c r="H8" s="19" t="s">
        <v>142</v>
      </c>
      <c r="I8" s="19">
        <f>F8/F5*100</f>
        <v>90.785713513079344</v>
      </c>
      <c r="J8" s="2">
        <v>50</v>
      </c>
      <c r="K8" s="2">
        <v>200</v>
      </c>
      <c r="L8" s="21" t="b">
        <f t="shared" si="1"/>
        <v>1</v>
      </c>
    </row>
    <row r="9" spans="1:12" s="15" customFormat="1" x14ac:dyDescent="0.25">
      <c r="A9" s="14" t="s">
        <v>143</v>
      </c>
      <c r="B9"/>
      <c r="D9" s="16"/>
      <c r="E9" s="2">
        <v>175</v>
      </c>
      <c r="F9" s="18">
        <f t="shared" si="0"/>
        <v>400648.4375</v>
      </c>
      <c r="G9" s="8" t="s">
        <v>144</v>
      </c>
      <c r="H9" s="19" t="s">
        <v>145</v>
      </c>
      <c r="I9" s="19">
        <f>F9/F8*100</f>
        <v>6.7710996459122734</v>
      </c>
      <c r="J9" s="2">
        <v>5</v>
      </c>
      <c r="K9" s="2">
        <v>9</v>
      </c>
      <c r="L9" s="21" t="b">
        <f t="shared" si="1"/>
        <v>1</v>
      </c>
    </row>
    <row r="10" spans="1:12" s="15" customFormat="1" x14ac:dyDescent="0.25">
      <c r="A10" s="14" t="s">
        <v>146</v>
      </c>
      <c r="B10" t="s">
        <v>235</v>
      </c>
      <c r="D10" s="16"/>
      <c r="E10" s="2">
        <v>176</v>
      </c>
      <c r="F10" s="18">
        <f t="shared" si="0"/>
        <v>5702602</v>
      </c>
      <c r="G10" s="8" t="s">
        <v>147</v>
      </c>
      <c r="H10" s="19" t="s">
        <v>148</v>
      </c>
      <c r="I10" s="19">
        <f>F10/F8*100</f>
        <v>96.375981456257705</v>
      </c>
      <c r="J10" s="2">
        <v>95</v>
      </c>
      <c r="K10" s="2">
        <v>105</v>
      </c>
      <c r="L10" s="21" t="b">
        <f t="shared" si="1"/>
        <v>1</v>
      </c>
    </row>
    <row r="11" spans="1:12" s="15" customFormat="1" x14ac:dyDescent="0.25">
      <c r="A11" s="14" t="s">
        <v>149</v>
      </c>
      <c r="B11" t="s">
        <v>237</v>
      </c>
      <c r="D11" s="16"/>
      <c r="E11" s="2">
        <v>177</v>
      </c>
      <c r="F11" s="18">
        <f t="shared" si="0"/>
        <v>340678.0625</v>
      </c>
      <c r="G11" s="8" t="s">
        <v>150</v>
      </c>
      <c r="H11" s="19" t="s">
        <v>151</v>
      </c>
      <c r="I11" s="19">
        <f>F11/F10*100</f>
        <v>5.9740809984635082</v>
      </c>
      <c r="J11" s="2">
        <v>5</v>
      </c>
      <c r="K11" s="2">
        <v>10</v>
      </c>
      <c r="L11" s="21" t="b">
        <f t="shared" si="1"/>
        <v>1</v>
      </c>
    </row>
    <row r="12" spans="1:12" s="15" customFormat="1" x14ac:dyDescent="0.25">
      <c r="A12" s="14" t="s">
        <v>152</v>
      </c>
      <c r="B12" t="s">
        <v>153</v>
      </c>
      <c r="D12" s="16"/>
      <c r="E12"/>
      <c r="F12"/>
      <c r="G12"/>
      <c r="H12" s="16"/>
      <c r="I12" s="16"/>
      <c r="J12"/>
      <c r="K12"/>
      <c r="L12"/>
    </row>
    <row r="13" spans="1:12" s="15" customFormat="1" x14ac:dyDescent="0.25">
      <c r="A13" s="14" t="s">
        <v>154</v>
      </c>
      <c r="B13" t="s">
        <v>155</v>
      </c>
      <c r="D13" s="16"/>
      <c r="E13"/>
      <c r="F13" s="19"/>
      <c r="G13"/>
      <c r="H13" s="16"/>
      <c r="I13" s="16"/>
      <c r="J13"/>
      <c r="K13"/>
      <c r="L13"/>
    </row>
    <row r="14" spans="1:12" s="15" customFormat="1" x14ac:dyDescent="0.25">
      <c r="A14" s="14" t="s">
        <v>156</v>
      </c>
      <c r="B14" s="22">
        <v>45218</v>
      </c>
      <c r="D14" s="16"/>
      <c r="E14"/>
      <c r="F14"/>
      <c r="G14"/>
      <c r="H14" s="16"/>
      <c r="I14" s="16"/>
      <c r="J14"/>
      <c r="K14"/>
      <c r="L14"/>
    </row>
    <row r="15" spans="1:12" s="15" customFormat="1" x14ac:dyDescent="0.25">
      <c r="A15" s="14" t="s">
        <v>157</v>
      </c>
      <c r="B15" s="23">
        <v>0.48746527777777776</v>
      </c>
      <c r="D15" s="16"/>
      <c r="E15"/>
      <c r="F15"/>
      <c r="G15"/>
      <c r="H15" s="16"/>
      <c r="I15" s="16"/>
      <c r="J15"/>
      <c r="K15"/>
      <c r="L15"/>
    </row>
    <row r="16" spans="1:12" s="15" customFormat="1" x14ac:dyDescent="0.25">
      <c r="A16" s="14" t="s">
        <v>158</v>
      </c>
      <c r="B16">
        <v>20</v>
      </c>
      <c r="C16" s="15" t="s">
        <v>159</v>
      </c>
      <c r="D16" s="16"/>
      <c r="E16"/>
      <c r="F16"/>
      <c r="G16"/>
      <c r="H16" s="16"/>
      <c r="I16" s="16"/>
      <c r="J16"/>
      <c r="K16"/>
      <c r="L16"/>
    </row>
    <row r="17" spans="1:11" s="15" customFormat="1" x14ac:dyDescent="0.25">
      <c r="A17" s="14" t="s">
        <v>160</v>
      </c>
      <c r="B17">
        <v>1</v>
      </c>
      <c r="D17" s="16"/>
      <c r="E17"/>
      <c r="F17"/>
      <c r="G17"/>
      <c r="H17" s="16"/>
      <c r="I17" s="16"/>
      <c r="J17"/>
      <c r="K17"/>
    </row>
    <row r="18" spans="1:11" s="15" customFormat="1" x14ac:dyDescent="0.25">
      <c r="A18" s="14" t="s">
        <v>161</v>
      </c>
      <c r="B18">
        <v>1</v>
      </c>
      <c r="D18" s="16"/>
      <c r="E18"/>
      <c r="F18"/>
      <c r="G18"/>
      <c r="H18" s="16"/>
      <c r="I18" s="16"/>
      <c r="J18"/>
      <c r="K18"/>
    </row>
    <row r="20" spans="1:11" s="15" customFormat="1" x14ac:dyDescent="0.25">
      <c r="A20" s="14" t="s">
        <v>162</v>
      </c>
      <c r="B20"/>
      <c r="D20" s="16"/>
      <c r="E20"/>
      <c r="F20"/>
      <c r="G20"/>
      <c r="H20" s="16"/>
      <c r="I20" s="16"/>
      <c r="J20"/>
      <c r="K20"/>
    </row>
    <row r="21" spans="1:11" s="15" customFormat="1" x14ac:dyDescent="0.25">
      <c r="A21" s="14" t="s">
        <v>163</v>
      </c>
      <c r="B21">
        <v>240</v>
      </c>
      <c r="D21" s="16"/>
      <c r="E21"/>
      <c r="F21"/>
      <c r="G21"/>
      <c r="H21" s="16"/>
      <c r="I21" s="16"/>
      <c r="J21"/>
      <c r="K21"/>
    </row>
    <row r="22" spans="1:11" s="15" customFormat="1" x14ac:dyDescent="0.25">
      <c r="A22" s="14" t="s">
        <v>164</v>
      </c>
      <c r="B22">
        <v>35</v>
      </c>
      <c r="D22" s="16"/>
      <c r="E22"/>
      <c r="F22"/>
      <c r="G22"/>
      <c r="H22" s="16"/>
      <c r="I22" s="16"/>
      <c r="J22"/>
      <c r="K22"/>
    </row>
    <row r="23" spans="1:11" s="15" customFormat="1" x14ac:dyDescent="0.25">
      <c r="A23" s="14" t="s">
        <v>165</v>
      </c>
      <c r="B23">
        <v>259.980774</v>
      </c>
      <c r="D23" s="16"/>
      <c r="E23"/>
      <c r="F23"/>
      <c r="G23"/>
      <c r="H23" s="16"/>
      <c r="I23" s="16"/>
      <c r="J23"/>
      <c r="K23"/>
    </row>
    <row r="24" spans="1:11" s="15" customFormat="1" x14ac:dyDescent="0.25">
      <c r="A24" s="14" t="s">
        <v>166</v>
      </c>
      <c r="B24">
        <v>9.8334430000000008</v>
      </c>
      <c r="D24" s="16"/>
      <c r="E24"/>
      <c r="F24"/>
      <c r="G24"/>
      <c r="H24" s="16"/>
      <c r="I24" s="16"/>
      <c r="J24"/>
      <c r="K24"/>
    </row>
    <row r="25" spans="1:11" s="15" customFormat="1" x14ac:dyDescent="0.25">
      <c r="A25" s="14" t="s">
        <v>167</v>
      </c>
      <c r="B25">
        <v>0.5</v>
      </c>
      <c r="D25" s="16"/>
      <c r="E25"/>
      <c r="F25"/>
      <c r="G25"/>
      <c r="H25" s="16"/>
      <c r="I25" s="16"/>
      <c r="J25"/>
      <c r="K25"/>
    </row>
    <row r="26" spans="1:11" s="15" customFormat="1" x14ac:dyDescent="0.25">
      <c r="A26" s="14" t="s">
        <v>168</v>
      </c>
      <c r="B26" t="s">
        <v>169</v>
      </c>
      <c r="D26" s="16"/>
      <c r="E26"/>
      <c r="F26"/>
      <c r="G26"/>
      <c r="H26" s="16"/>
      <c r="I26" s="16"/>
      <c r="J26"/>
      <c r="K26"/>
    </row>
    <row r="27" spans="1:11" s="15" customFormat="1" x14ac:dyDescent="0.25">
      <c r="A27" s="14" t="s">
        <v>170</v>
      </c>
      <c r="B27">
        <v>3285</v>
      </c>
      <c r="D27" s="16"/>
      <c r="E27"/>
      <c r="F27"/>
      <c r="G27"/>
      <c r="H27" s="16"/>
      <c r="I27" s="16"/>
      <c r="J27"/>
      <c r="K27"/>
    </row>
    <row r="28" spans="1:11" s="15" customFormat="1" x14ac:dyDescent="0.25">
      <c r="A28" s="14" t="s">
        <v>171</v>
      </c>
      <c r="B28" t="s">
        <v>172</v>
      </c>
      <c r="D28" s="16"/>
      <c r="E28"/>
      <c r="F28"/>
      <c r="G28"/>
      <c r="H28" s="16"/>
      <c r="I28" s="16"/>
      <c r="J28"/>
      <c r="K28"/>
    </row>
    <row r="29" spans="1:11" s="15" customFormat="1" x14ac:dyDescent="0.25">
      <c r="A29" s="14" t="s">
        <v>173</v>
      </c>
      <c r="B29" t="b">
        <v>1</v>
      </c>
      <c r="D29" s="16"/>
      <c r="E29"/>
      <c r="F29"/>
      <c r="G29"/>
      <c r="H29" s="16"/>
      <c r="I29" s="16"/>
      <c r="J29"/>
      <c r="K29"/>
    </row>
    <row r="30" spans="1:11" s="15" customFormat="1" x14ac:dyDescent="0.25">
      <c r="A30" s="14" t="s">
        <v>174</v>
      </c>
      <c r="B30">
        <v>95.034881999999996</v>
      </c>
      <c r="D30" s="16"/>
      <c r="E30"/>
      <c r="F30"/>
      <c r="G30"/>
      <c r="H30" s="16"/>
      <c r="I30" s="16"/>
      <c r="J30"/>
      <c r="K30"/>
    </row>
    <row r="31" spans="1:11" s="15" customFormat="1" x14ac:dyDescent="0.25">
      <c r="A31" s="14" t="s">
        <v>175</v>
      </c>
      <c r="B31" s="24">
        <v>6517585.5</v>
      </c>
      <c r="D31" s="16"/>
      <c r="E31"/>
      <c r="F31"/>
      <c r="G31"/>
      <c r="H31" s="16"/>
      <c r="I31" s="16"/>
      <c r="J31"/>
      <c r="K31"/>
    </row>
    <row r="32" spans="1:11" s="15" customFormat="1" x14ac:dyDescent="0.25">
      <c r="A32" s="14" t="s">
        <v>176</v>
      </c>
      <c r="B32" s="24">
        <v>28050568.894659001</v>
      </c>
      <c r="D32" s="16"/>
      <c r="E32"/>
      <c r="F32"/>
      <c r="G32"/>
      <c r="H32" s="16"/>
      <c r="I32" s="16"/>
      <c r="J32"/>
      <c r="K32"/>
    </row>
    <row r="34" spans="1:4" x14ac:dyDescent="0.25">
      <c r="A34" s="14" t="s">
        <v>177</v>
      </c>
      <c r="C34" s="15" t="s">
        <v>178</v>
      </c>
    </row>
    <row r="35" spans="1:4" x14ac:dyDescent="0.25">
      <c r="A35" s="14" t="s">
        <v>123</v>
      </c>
      <c r="B35" t="s">
        <v>124</v>
      </c>
      <c r="C35" s="15" t="s">
        <v>123</v>
      </c>
      <c r="D35" s="16" t="s">
        <v>124</v>
      </c>
    </row>
    <row r="36" spans="1:4" x14ac:dyDescent="0.25">
      <c r="A36" s="14">
        <v>35</v>
      </c>
      <c r="B36" s="24">
        <v>480.02777099999997</v>
      </c>
      <c r="C36" s="15">
        <f t="shared" ref="C36:C99" si="2">ROUND(A36,0)</f>
        <v>35</v>
      </c>
      <c r="D36" s="16">
        <f t="shared" ref="D36:D99" si="3">B36</f>
        <v>480.02777099999997</v>
      </c>
    </row>
    <row r="37" spans="1:4" x14ac:dyDescent="0.25">
      <c r="A37" s="14">
        <v>36</v>
      </c>
      <c r="B37" s="24">
        <v>33035.300780999998</v>
      </c>
      <c r="C37" s="15">
        <f t="shared" si="2"/>
        <v>36</v>
      </c>
      <c r="D37" s="16">
        <f t="shared" si="3"/>
        <v>33035.300780999998</v>
      </c>
    </row>
    <row r="38" spans="1:4" x14ac:dyDescent="0.25">
      <c r="A38" s="14">
        <v>37.1</v>
      </c>
      <c r="B38" s="24">
        <v>187116.21875</v>
      </c>
      <c r="C38" s="15">
        <f t="shared" si="2"/>
        <v>37</v>
      </c>
      <c r="D38" s="16">
        <f t="shared" si="3"/>
        <v>187116.21875</v>
      </c>
    </row>
    <row r="39" spans="1:4" x14ac:dyDescent="0.25">
      <c r="A39" s="14">
        <v>38</v>
      </c>
      <c r="B39" s="24">
        <v>147679.53125</v>
      </c>
      <c r="C39" s="15">
        <f t="shared" si="2"/>
        <v>38</v>
      </c>
      <c r="D39" s="16">
        <f t="shared" si="3"/>
        <v>147679.53125</v>
      </c>
    </row>
    <row r="40" spans="1:4" x14ac:dyDescent="0.25">
      <c r="A40" s="14">
        <v>39.1</v>
      </c>
      <c r="B40" s="24">
        <v>65492.878905999998</v>
      </c>
      <c r="C40" s="15">
        <f t="shared" si="2"/>
        <v>39</v>
      </c>
      <c r="D40" s="16">
        <f t="shared" si="3"/>
        <v>65492.878905999998</v>
      </c>
    </row>
    <row r="41" spans="1:4" x14ac:dyDescent="0.25">
      <c r="A41" s="14">
        <v>40</v>
      </c>
      <c r="B41" s="24">
        <v>45675.1875</v>
      </c>
      <c r="C41" s="15">
        <f t="shared" si="2"/>
        <v>40</v>
      </c>
      <c r="D41" s="16">
        <f t="shared" si="3"/>
        <v>45675.1875</v>
      </c>
    </row>
    <row r="42" spans="1:4" x14ac:dyDescent="0.25">
      <c r="A42" s="14">
        <v>41.1</v>
      </c>
      <c r="B42" s="24">
        <v>4524.0683589999999</v>
      </c>
      <c r="C42" s="15">
        <f t="shared" si="2"/>
        <v>41</v>
      </c>
      <c r="D42" s="16">
        <f t="shared" si="3"/>
        <v>4524.0683589999999</v>
      </c>
    </row>
    <row r="43" spans="1:4" x14ac:dyDescent="0.25">
      <c r="A43" s="14">
        <v>42</v>
      </c>
      <c r="B43" s="24">
        <v>2417.8283689999998</v>
      </c>
      <c r="C43" s="15">
        <f t="shared" si="2"/>
        <v>42</v>
      </c>
      <c r="D43" s="16">
        <f t="shared" si="3"/>
        <v>2417.8283689999998</v>
      </c>
    </row>
    <row r="44" spans="1:4" x14ac:dyDescent="0.25">
      <c r="A44" s="14">
        <v>43</v>
      </c>
      <c r="B44" s="24">
        <v>3117.2641600000002</v>
      </c>
      <c r="C44" s="15">
        <f t="shared" si="2"/>
        <v>43</v>
      </c>
      <c r="D44" s="16">
        <f t="shared" si="3"/>
        <v>3117.2641600000002</v>
      </c>
    </row>
    <row r="45" spans="1:4" x14ac:dyDescent="0.25">
      <c r="A45" s="14">
        <v>44</v>
      </c>
      <c r="B45" s="24">
        <v>68298.1875</v>
      </c>
      <c r="C45" s="15">
        <f t="shared" si="2"/>
        <v>44</v>
      </c>
      <c r="D45" s="16">
        <f t="shared" si="3"/>
        <v>68298.1875</v>
      </c>
    </row>
    <row r="46" spans="1:4" x14ac:dyDescent="0.25">
      <c r="A46" s="14">
        <v>45.1</v>
      </c>
      <c r="B46" s="24">
        <v>35913.742187999997</v>
      </c>
      <c r="C46" s="15">
        <f t="shared" si="2"/>
        <v>45</v>
      </c>
      <c r="D46" s="16">
        <f t="shared" si="3"/>
        <v>35913.742187999997</v>
      </c>
    </row>
    <row r="47" spans="1:4" x14ac:dyDescent="0.25">
      <c r="A47" s="14">
        <v>46.1</v>
      </c>
      <c r="B47" s="24">
        <v>2918.6831050000001</v>
      </c>
      <c r="C47" s="15">
        <f t="shared" si="2"/>
        <v>46</v>
      </c>
      <c r="D47" s="16">
        <f t="shared" si="3"/>
        <v>2918.6831050000001</v>
      </c>
    </row>
    <row r="48" spans="1:4" x14ac:dyDescent="0.25">
      <c r="A48" s="14">
        <v>47</v>
      </c>
      <c r="B48" s="24">
        <v>73790.25</v>
      </c>
      <c r="C48" s="15">
        <f t="shared" si="2"/>
        <v>47</v>
      </c>
      <c r="D48" s="16">
        <f t="shared" si="3"/>
        <v>73790.25</v>
      </c>
    </row>
    <row r="49" spans="1:4" x14ac:dyDescent="0.25">
      <c r="A49" s="14">
        <v>47.9</v>
      </c>
      <c r="B49" s="24">
        <v>26332.990234000001</v>
      </c>
      <c r="C49" s="15">
        <f t="shared" si="2"/>
        <v>48</v>
      </c>
      <c r="D49" s="16">
        <f t="shared" si="3"/>
        <v>26332.990234000001</v>
      </c>
    </row>
    <row r="50" spans="1:4" x14ac:dyDescent="0.25">
      <c r="A50" s="14">
        <v>49</v>
      </c>
      <c r="B50" s="24">
        <v>159434.578125</v>
      </c>
      <c r="C50" s="15">
        <f t="shared" si="2"/>
        <v>49</v>
      </c>
      <c r="D50" s="16">
        <f t="shared" si="3"/>
        <v>159434.578125</v>
      </c>
    </row>
    <row r="51" spans="1:4" x14ac:dyDescent="0.25">
      <c r="A51" s="14">
        <v>50</v>
      </c>
      <c r="B51" s="24">
        <v>822107.125</v>
      </c>
      <c r="C51" s="15">
        <f t="shared" si="2"/>
        <v>50</v>
      </c>
      <c r="D51" s="16">
        <f t="shared" si="3"/>
        <v>822107.125</v>
      </c>
    </row>
    <row r="52" spans="1:4" x14ac:dyDescent="0.25">
      <c r="A52" s="14">
        <v>51</v>
      </c>
      <c r="B52" s="24">
        <v>237777.359375</v>
      </c>
      <c r="C52" s="15">
        <f t="shared" si="2"/>
        <v>51</v>
      </c>
      <c r="D52" s="16">
        <f t="shared" si="3"/>
        <v>237777.359375</v>
      </c>
    </row>
    <row r="53" spans="1:4" x14ac:dyDescent="0.25">
      <c r="A53" s="14">
        <v>52.1</v>
      </c>
      <c r="B53" s="24">
        <v>9044.1767579999996</v>
      </c>
      <c r="C53" s="15">
        <f t="shared" si="2"/>
        <v>52</v>
      </c>
      <c r="D53" s="16">
        <f t="shared" si="3"/>
        <v>9044.1767579999996</v>
      </c>
    </row>
    <row r="54" spans="1:4" x14ac:dyDescent="0.25">
      <c r="A54" s="14">
        <v>53.1</v>
      </c>
      <c r="B54" s="24">
        <v>955.54174799999998</v>
      </c>
      <c r="C54" s="15">
        <f t="shared" si="2"/>
        <v>53</v>
      </c>
      <c r="D54" s="16">
        <f t="shared" si="3"/>
        <v>955.54174799999998</v>
      </c>
    </row>
    <row r="55" spans="1:4" x14ac:dyDescent="0.25">
      <c r="A55" s="14">
        <v>54.2</v>
      </c>
      <c r="B55" s="24">
        <v>613.60022000000004</v>
      </c>
      <c r="C55" s="15">
        <f t="shared" si="2"/>
        <v>54</v>
      </c>
      <c r="D55" s="16">
        <f t="shared" si="3"/>
        <v>613.60022000000004</v>
      </c>
    </row>
    <row r="56" spans="1:4" x14ac:dyDescent="0.25">
      <c r="A56" s="14">
        <v>55</v>
      </c>
      <c r="B56" s="24">
        <v>7116.1083980000003</v>
      </c>
      <c r="C56" s="15">
        <f t="shared" si="2"/>
        <v>55</v>
      </c>
      <c r="D56" s="16">
        <f t="shared" si="3"/>
        <v>7116.1083980000003</v>
      </c>
    </row>
    <row r="57" spans="1:4" x14ac:dyDescent="0.25">
      <c r="A57" s="14">
        <v>56</v>
      </c>
      <c r="B57" s="24">
        <v>41917.894530999998</v>
      </c>
      <c r="C57" s="15">
        <f t="shared" si="2"/>
        <v>56</v>
      </c>
      <c r="D57" s="16">
        <f t="shared" si="3"/>
        <v>41917.894530999998</v>
      </c>
    </row>
    <row r="58" spans="1:4" x14ac:dyDescent="0.25">
      <c r="A58" s="14">
        <v>57</v>
      </c>
      <c r="B58" s="24">
        <v>90379.59375</v>
      </c>
      <c r="C58" s="15">
        <f t="shared" si="2"/>
        <v>57</v>
      </c>
      <c r="D58" s="16">
        <f t="shared" si="3"/>
        <v>90379.59375</v>
      </c>
    </row>
    <row r="59" spans="1:4" x14ac:dyDescent="0.25">
      <c r="A59" s="14">
        <v>58.1</v>
      </c>
      <c r="B59" s="24">
        <v>3593.2353520000001</v>
      </c>
      <c r="C59" s="15">
        <f t="shared" si="2"/>
        <v>58</v>
      </c>
      <c r="D59" s="16">
        <f t="shared" si="3"/>
        <v>3593.2353520000001</v>
      </c>
    </row>
    <row r="60" spans="1:4" x14ac:dyDescent="0.25">
      <c r="A60" s="14">
        <v>58.7</v>
      </c>
      <c r="B60" s="24">
        <v>473.17450000000002</v>
      </c>
      <c r="C60" s="15">
        <f t="shared" si="2"/>
        <v>59</v>
      </c>
      <c r="D60" s="16">
        <f t="shared" si="3"/>
        <v>473.17450000000002</v>
      </c>
    </row>
    <row r="61" spans="1:4" x14ac:dyDescent="0.25">
      <c r="A61" s="14">
        <v>60</v>
      </c>
      <c r="B61" s="24">
        <v>33261.285155999998</v>
      </c>
      <c r="C61" s="15">
        <f t="shared" si="2"/>
        <v>60</v>
      </c>
      <c r="D61" s="16">
        <f t="shared" si="3"/>
        <v>33261.285155999998</v>
      </c>
    </row>
    <row r="62" spans="1:4" x14ac:dyDescent="0.25">
      <c r="A62" s="14">
        <v>61</v>
      </c>
      <c r="B62" s="24">
        <v>172754.875</v>
      </c>
      <c r="C62" s="15">
        <f t="shared" si="2"/>
        <v>61</v>
      </c>
      <c r="D62" s="16">
        <f t="shared" si="3"/>
        <v>172754.875</v>
      </c>
    </row>
    <row r="63" spans="1:4" x14ac:dyDescent="0.25">
      <c r="A63" s="14">
        <v>62</v>
      </c>
      <c r="B63" s="24">
        <v>161497.984375</v>
      </c>
      <c r="C63" s="15">
        <f t="shared" si="2"/>
        <v>62</v>
      </c>
      <c r="D63" s="16">
        <f t="shared" si="3"/>
        <v>161497.984375</v>
      </c>
    </row>
    <row r="64" spans="1:4" x14ac:dyDescent="0.25">
      <c r="A64" s="14">
        <v>63</v>
      </c>
      <c r="B64" s="24">
        <v>116070.9375</v>
      </c>
      <c r="C64" s="15">
        <f t="shared" si="2"/>
        <v>63</v>
      </c>
      <c r="D64" s="16">
        <f t="shared" si="3"/>
        <v>116070.9375</v>
      </c>
    </row>
    <row r="65" spans="1:4" x14ac:dyDescent="0.25">
      <c r="A65" s="14">
        <v>64</v>
      </c>
      <c r="B65" s="24">
        <v>11199.189453000001</v>
      </c>
      <c r="C65" s="15">
        <f t="shared" si="2"/>
        <v>64</v>
      </c>
      <c r="D65" s="16">
        <f t="shared" si="3"/>
        <v>11199.189453000001</v>
      </c>
    </row>
    <row r="66" spans="1:4" x14ac:dyDescent="0.25">
      <c r="A66" s="14">
        <v>65.099999999999994</v>
      </c>
      <c r="B66" s="24">
        <v>3119.1594239999999</v>
      </c>
      <c r="C66" s="15">
        <f t="shared" si="2"/>
        <v>65</v>
      </c>
      <c r="D66" s="16">
        <f t="shared" si="3"/>
        <v>3119.1594239999999</v>
      </c>
    </row>
    <row r="67" spans="1:4" x14ac:dyDescent="0.25">
      <c r="A67" s="14">
        <v>65.900000000000006</v>
      </c>
      <c r="B67" s="24">
        <v>1168.3222659999999</v>
      </c>
      <c r="C67" s="15">
        <f t="shared" si="2"/>
        <v>66</v>
      </c>
      <c r="D67" s="16">
        <f t="shared" si="3"/>
        <v>1168.3222659999999</v>
      </c>
    </row>
    <row r="68" spans="1:4" x14ac:dyDescent="0.25">
      <c r="A68" s="14">
        <v>67</v>
      </c>
      <c r="B68" s="24">
        <v>8278.4296880000002</v>
      </c>
      <c r="C68" s="15">
        <f t="shared" si="2"/>
        <v>67</v>
      </c>
      <c r="D68" s="16">
        <f t="shared" si="3"/>
        <v>8278.4296880000002</v>
      </c>
    </row>
    <row r="69" spans="1:4" x14ac:dyDescent="0.25">
      <c r="A69" s="14">
        <v>68</v>
      </c>
      <c r="B69" s="24">
        <v>423395.4375</v>
      </c>
      <c r="C69" s="15">
        <f t="shared" si="2"/>
        <v>68</v>
      </c>
      <c r="D69" s="16">
        <f t="shared" si="3"/>
        <v>423395.4375</v>
      </c>
    </row>
    <row r="70" spans="1:4" x14ac:dyDescent="0.25">
      <c r="A70" s="14">
        <v>69</v>
      </c>
      <c r="B70" s="24">
        <v>373906.71875</v>
      </c>
      <c r="C70" s="15">
        <f t="shared" si="2"/>
        <v>69</v>
      </c>
      <c r="D70" s="16">
        <f t="shared" si="3"/>
        <v>373906.71875</v>
      </c>
    </row>
    <row r="71" spans="1:4" x14ac:dyDescent="0.25">
      <c r="A71" s="14">
        <v>70</v>
      </c>
      <c r="B71" s="24">
        <v>26171.835938</v>
      </c>
      <c r="C71" s="15">
        <f t="shared" si="2"/>
        <v>70</v>
      </c>
      <c r="D71" s="16">
        <f t="shared" si="3"/>
        <v>26171.835938</v>
      </c>
    </row>
    <row r="72" spans="1:4" x14ac:dyDescent="0.25">
      <c r="A72" s="14">
        <v>71</v>
      </c>
      <c r="B72" s="24">
        <v>779.48107900000002</v>
      </c>
      <c r="C72" s="15">
        <f t="shared" si="2"/>
        <v>71</v>
      </c>
      <c r="D72" s="16">
        <f t="shared" si="3"/>
        <v>779.48107900000002</v>
      </c>
    </row>
    <row r="73" spans="1:4" x14ac:dyDescent="0.25">
      <c r="A73" s="14">
        <v>72</v>
      </c>
      <c r="B73" s="24">
        <v>18254.162109000001</v>
      </c>
      <c r="C73" s="15">
        <f t="shared" si="2"/>
        <v>72</v>
      </c>
      <c r="D73" s="16">
        <f t="shared" si="3"/>
        <v>18254.162109000001</v>
      </c>
    </row>
    <row r="74" spans="1:4" x14ac:dyDescent="0.25">
      <c r="A74" s="14">
        <v>73</v>
      </c>
      <c r="B74" s="24">
        <v>163934.046875</v>
      </c>
      <c r="C74" s="15">
        <f t="shared" si="2"/>
        <v>73</v>
      </c>
      <c r="D74" s="16">
        <f t="shared" si="3"/>
        <v>163934.046875</v>
      </c>
    </row>
    <row r="75" spans="1:4" x14ac:dyDescent="0.25">
      <c r="A75" s="14">
        <v>74</v>
      </c>
      <c r="B75" s="24">
        <v>653876.0625</v>
      </c>
      <c r="C75" s="15">
        <f t="shared" si="2"/>
        <v>74</v>
      </c>
      <c r="D75" s="16">
        <f t="shared" si="3"/>
        <v>653876.0625</v>
      </c>
    </row>
    <row r="76" spans="1:4" x14ac:dyDescent="0.25">
      <c r="A76" s="14">
        <v>75</v>
      </c>
      <c r="B76" s="24">
        <v>2447144.75</v>
      </c>
      <c r="C76" s="15">
        <f t="shared" si="2"/>
        <v>75</v>
      </c>
      <c r="D76" s="16">
        <f t="shared" si="3"/>
        <v>2447144.75</v>
      </c>
    </row>
    <row r="77" spans="1:4" x14ac:dyDescent="0.25">
      <c r="A77" s="14">
        <v>76</v>
      </c>
      <c r="B77" s="24">
        <v>195019.09375</v>
      </c>
      <c r="C77" s="15">
        <f t="shared" si="2"/>
        <v>76</v>
      </c>
      <c r="D77" s="16">
        <f t="shared" si="3"/>
        <v>195019.09375</v>
      </c>
    </row>
    <row r="78" spans="1:4" x14ac:dyDescent="0.25">
      <c r="A78" s="14">
        <v>77.099999999999994</v>
      </c>
      <c r="B78" s="24">
        <v>28998.023438</v>
      </c>
      <c r="C78" s="15">
        <f t="shared" si="2"/>
        <v>77</v>
      </c>
      <c r="D78" s="16">
        <f t="shared" si="3"/>
        <v>28998.023438</v>
      </c>
    </row>
    <row r="79" spans="1:4" x14ac:dyDescent="0.25">
      <c r="A79" s="14">
        <v>78</v>
      </c>
      <c r="B79" s="24">
        <v>21272.232422000001</v>
      </c>
      <c r="C79" s="15">
        <f t="shared" si="2"/>
        <v>78</v>
      </c>
      <c r="D79" s="16">
        <f t="shared" si="3"/>
        <v>21272.232422000001</v>
      </c>
    </row>
    <row r="80" spans="1:4" x14ac:dyDescent="0.25">
      <c r="A80" s="14">
        <v>78.900000000000006</v>
      </c>
      <c r="B80" s="24">
        <v>36814.5625</v>
      </c>
      <c r="C80" s="15">
        <f t="shared" si="2"/>
        <v>79</v>
      </c>
      <c r="D80" s="16">
        <f t="shared" si="3"/>
        <v>36814.5625</v>
      </c>
    </row>
    <row r="81" spans="1:4" x14ac:dyDescent="0.25">
      <c r="A81" s="14">
        <v>80</v>
      </c>
      <c r="B81" s="24">
        <v>13382.316406</v>
      </c>
      <c r="C81" s="15">
        <f t="shared" si="2"/>
        <v>80</v>
      </c>
      <c r="D81" s="16">
        <f t="shared" si="3"/>
        <v>13382.316406</v>
      </c>
    </row>
    <row r="82" spans="1:4" x14ac:dyDescent="0.25">
      <c r="A82" s="14">
        <v>80.900000000000006</v>
      </c>
      <c r="B82" s="24">
        <v>40136.984375</v>
      </c>
      <c r="C82" s="15">
        <f t="shared" si="2"/>
        <v>81</v>
      </c>
      <c r="D82" s="16">
        <f t="shared" si="3"/>
        <v>40136.984375</v>
      </c>
    </row>
    <row r="83" spans="1:4" x14ac:dyDescent="0.25">
      <c r="A83" s="14">
        <v>81.900000000000006</v>
      </c>
      <c r="B83" s="24">
        <v>7024.5502930000002</v>
      </c>
      <c r="C83" s="15">
        <f t="shared" si="2"/>
        <v>82</v>
      </c>
      <c r="D83" s="16">
        <f t="shared" si="3"/>
        <v>7024.5502930000002</v>
      </c>
    </row>
    <row r="84" spans="1:4" x14ac:dyDescent="0.25">
      <c r="A84" s="14">
        <v>83</v>
      </c>
      <c r="B84" s="24">
        <v>1918.9892580000001</v>
      </c>
      <c r="C84" s="15">
        <f t="shared" si="2"/>
        <v>83</v>
      </c>
      <c r="D84" s="16">
        <f t="shared" si="3"/>
        <v>1918.9892580000001</v>
      </c>
    </row>
    <row r="85" spans="1:4" x14ac:dyDescent="0.25">
      <c r="A85" s="14">
        <v>83.5</v>
      </c>
      <c r="B85" s="24">
        <v>338.39373799999998</v>
      </c>
      <c r="C85" s="15">
        <f t="shared" si="2"/>
        <v>84</v>
      </c>
      <c r="D85" s="16">
        <f t="shared" si="3"/>
        <v>338.39373799999998</v>
      </c>
    </row>
    <row r="86" spans="1:4" x14ac:dyDescent="0.25">
      <c r="A86" s="14">
        <v>84.2</v>
      </c>
      <c r="B86" s="24">
        <v>449.40792800000003</v>
      </c>
      <c r="C86" s="15">
        <f t="shared" si="2"/>
        <v>84</v>
      </c>
      <c r="D86" s="16">
        <f t="shared" si="3"/>
        <v>449.40792800000003</v>
      </c>
    </row>
    <row r="87" spans="1:4" x14ac:dyDescent="0.25">
      <c r="A87" s="14">
        <v>85.2</v>
      </c>
      <c r="B87" s="24">
        <v>75.513092</v>
      </c>
      <c r="C87" s="15">
        <f t="shared" si="2"/>
        <v>85</v>
      </c>
      <c r="D87" s="16">
        <f t="shared" si="3"/>
        <v>75.513092</v>
      </c>
    </row>
    <row r="88" spans="1:4" x14ac:dyDescent="0.25">
      <c r="A88" s="14">
        <v>86.1</v>
      </c>
      <c r="B88" s="24">
        <v>8658.0517579999996</v>
      </c>
      <c r="C88" s="15">
        <f t="shared" si="2"/>
        <v>86</v>
      </c>
      <c r="D88" s="16">
        <f t="shared" si="3"/>
        <v>8658.0517579999996</v>
      </c>
    </row>
    <row r="89" spans="1:4" x14ac:dyDescent="0.25">
      <c r="A89" s="14">
        <v>87</v>
      </c>
      <c r="B89" s="24">
        <v>251434.328125</v>
      </c>
      <c r="C89" s="15">
        <f t="shared" si="2"/>
        <v>87</v>
      </c>
      <c r="D89" s="16">
        <f t="shared" si="3"/>
        <v>251434.328125</v>
      </c>
    </row>
    <row r="90" spans="1:4" x14ac:dyDescent="0.25">
      <c r="A90" s="14">
        <v>88</v>
      </c>
      <c r="B90" s="24">
        <v>256694.578125</v>
      </c>
      <c r="C90" s="15">
        <f t="shared" si="2"/>
        <v>88</v>
      </c>
      <c r="D90" s="16">
        <f t="shared" si="3"/>
        <v>256694.578125</v>
      </c>
    </row>
    <row r="91" spans="1:4" x14ac:dyDescent="0.25">
      <c r="A91" s="14">
        <v>89.9</v>
      </c>
      <c r="B91" s="24">
        <v>127.12391700000001</v>
      </c>
      <c r="C91" s="15">
        <f t="shared" si="2"/>
        <v>90</v>
      </c>
      <c r="D91" s="16">
        <f t="shared" si="3"/>
        <v>127.12391700000001</v>
      </c>
    </row>
    <row r="92" spans="1:4" x14ac:dyDescent="0.25">
      <c r="A92" s="14">
        <v>90.9</v>
      </c>
      <c r="B92" s="24">
        <v>12276.068359000001</v>
      </c>
      <c r="C92" s="15">
        <f t="shared" si="2"/>
        <v>91</v>
      </c>
      <c r="D92" s="16">
        <f t="shared" si="3"/>
        <v>12276.068359000001</v>
      </c>
    </row>
    <row r="93" spans="1:4" x14ac:dyDescent="0.25">
      <c r="A93" s="14">
        <v>92</v>
      </c>
      <c r="B93" s="24">
        <v>115657.453125</v>
      </c>
      <c r="C93" s="15">
        <f t="shared" si="2"/>
        <v>92</v>
      </c>
      <c r="D93" s="16">
        <f t="shared" si="3"/>
        <v>115657.453125</v>
      </c>
    </row>
    <row r="94" spans="1:4" x14ac:dyDescent="0.25">
      <c r="A94" s="14">
        <v>93</v>
      </c>
      <c r="B94" s="24">
        <v>191220.609375</v>
      </c>
      <c r="C94" s="15">
        <f t="shared" si="2"/>
        <v>93</v>
      </c>
      <c r="D94" s="16">
        <f t="shared" si="3"/>
        <v>191220.609375</v>
      </c>
    </row>
    <row r="95" spans="1:4" x14ac:dyDescent="0.25">
      <c r="A95" s="14">
        <v>94</v>
      </c>
      <c r="B95" s="24">
        <v>523744.1875</v>
      </c>
      <c r="C95" s="15">
        <f t="shared" si="2"/>
        <v>94</v>
      </c>
      <c r="D95" s="16">
        <f t="shared" si="3"/>
        <v>523744.1875</v>
      </c>
    </row>
    <row r="96" spans="1:4" x14ac:dyDescent="0.25">
      <c r="A96" s="14">
        <v>95</v>
      </c>
      <c r="B96" s="24">
        <v>6517585.5</v>
      </c>
      <c r="C96" s="15">
        <f t="shared" si="2"/>
        <v>95</v>
      </c>
      <c r="D96" s="16">
        <f t="shared" si="3"/>
        <v>6517585.5</v>
      </c>
    </row>
    <row r="97" spans="1:4" x14ac:dyDescent="0.25">
      <c r="A97" s="14">
        <v>96</v>
      </c>
      <c r="B97" s="24">
        <v>437327.25</v>
      </c>
      <c r="C97" s="15">
        <f t="shared" si="2"/>
        <v>96</v>
      </c>
      <c r="D97" s="16">
        <f t="shared" si="3"/>
        <v>437327.25</v>
      </c>
    </row>
    <row r="98" spans="1:4" x14ac:dyDescent="0.25">
      <c r="A98" s="14">
        <v>97</v>
      </c>
      <c r="B98" s="24">
        <v>12590.505859000001</v>
      </c>
      <c r="C98" s="15">
        <f t="shared" si="2"/>
        <v>97</v>
      </c>
      <c r="D98" s="16">
        <f t="shared" si="3"/>
        <v>12590.505859000001</v>
      </c>
    </row>
    <row r="99" spans="1:4" x14ac:dyDescent="0.25">
      <c r="A99" s="14">
        <v>98.1</v>
      </c>
      <c r="B99" s="24">
        <v>720.78991699999995</v>
      </c>
      <c r="C99" s="15">
        <f t="shared" si="2"/>
        <v>98</v>
      </c>
      <c r="D99" s="16">
        <f t="shared" si="3"/>
        <v>720.78991699999995</v>
      </c>
    </row>
    <row r="100" spans="1:4" x14ac:dyDescent="0.25">
      <c r="A100" s="14">
        <v>99</v>
      </c>
      <c r="B100" s="24">
        <v>0.20239699999999999</v>
      </c>
      <c r="C100" s="15">
        <f t="shared" ref="C100:C163" si="4">ROUND(A100,0)</f>
        <v>99</v>
      </c>
      <c r="D100" s="16">
        <f t="shared" ref="D100:D163" si="5">B100</f>
        <v>0.20239699999999999</v>
      </c>
    </row>
    <row r="101" spans="1:4" x14ac:dyDescent="0.25">
      <c r="A101" s="14">
        <v>100.1</v>
      </c>
      <c r="B101" s="24">
        <v>184.72493</v>
      </c>
      <c r="C101" s="15">
        <f t="shared" si="4"/>
        <v>100</v>
      </c>
      <c r="D101" s="16">
        <f t="shared" si="5"/>
        <v>184.72493</v>
      </c>
    </row>
    <row r="102" spans="1:4" x14ac:dyDescent="0.25">
      <c r="A102" s="14">
        <v>101</v>
      </c>
      <c r="B102" s="24">
        <v>108.91533699999999</v>
      </c>
      <c r="C102" s="15">
        <f t="shared" si="4"/>
        <v>101</v>
      </c>
      <c r="D102" s="16">
        <f t="shared" si="5"/>
        <v>108.91533699999999</v>
      </c>
    </row>
    <row r="103" spans="1:4" x14ac:dyDescent="0.25">
      <c r="A103" s="14">
        <v>102.6</v>
      </c>
      <c r="B103" s="24">
        <v>644.925659</v>
      </c>
      <c r="C103" s="15">
        <f t="shared" si="4"/>
        <v>103</v>
      </c>
      <c r="D103" s="16">
        <f t="shared" si="5"/>
        <v>644.925659</v>
      </c>
    </row>
    <row r="104" spans="1:4" x14ac:dyDescent="0.25">
      <c r="A104" s="14">
        <v>103.3</v>
      </c>
      <c r="B104" s="24">
        <v>427.21987899999999</v>
      </c>
      <c r="C104" s="15">
        <f t="shared" si="4"/>
        <v>103</v>
      </c>
      <c r="D104" s="16">
        <f t="shared" si="5"/>
        <v>427.21987899999999</v>
      </c>
    </row>
    <row r="105" spans="1:4" x14ac:dyDescent="0.25">
      <c r="A105" s="14">
        <v>103.9</v>
      </c>
      <c r="B105" s="24">
        <v>11819.677734000001</v>
      </c>
      <c r="C105" s="15">
        <f t="shared" si="4"/>
        <v>104</v>
      </c>
      <c r="D105" s="16">
        <f t="shared" si="5"/>
        <v>11819.677734000001</v>
      </c>
    </row>
    <row r="106" spans="1:4" x14ac:dyDescent="0.25">
      <c r="A106" s="14">
        <v>104.9</v>
      </c>
      <c r="B106" s="24">
        <v>6146.3735349999997</v>
      </c>
      <c r="C106" s="15">
        <f t="shared" si="4"/>
        <v>105</v>
      </c>
      <c r="D106" s="16">
        <f t="shared" si="5"/>
        <v>6146.3735349999997</v>
      </c>
    </row>
    <row r="107" spans="1:4" x14ac:dyDescent="0.25">
      <c r="A107" s="14">
        <v>105.9</v>
      </c>
      <c r="B107" s="24">
        <v>13143.628906</v>
      </c>
      <c r="C107" s="15">
        <f t="shared" si="4"/>
        <v>106</v>
      </c>
      <c r="D107" s="16">
        <f t="shared" si="5"/>
        <v>13143.628906</v>
      </c>
    </row>
    <row r="108" spans="1:4" x14ac:dyDescent="0.25">
      <c r="A108" s="14">
        <v>107</v>
      </c>
      <c r="B108" s="24">
        <v>1649.2658690000001</v>
      </c>
      <c r="C108" s="15">
        <f t="shared" si="4"/>
        <v>107</v>
      </c>
      <c r="D108" s="16">
        <f t="shared" si="5"/>
        <v>1649.2658690000001</v>
      </c>
    </row>
    <row r="109" spans="1:4" x14ac:dyDescent="0.25">
      <c r="A109" s="14">
        <v>108.2</v>
      </c>
      <c r="B109" s="24">
        <v>409.773529</v>
      </c>
      <c r="C109" s="15">
        <f t="shared" si="4"/>
        <v>108</v>
      </c>
      <c r="D109" s="16">
        <f t="shared" si="5"/>
        <v>409.773529</v>
      </c>
    </row>
    <row r="110" spans="1:4" x14ac:dyDescent="0.25">
      <c r="A110" s="14">
        <v>109.2</v>
      </c>
      <c r="B110" s="24">
        <v>182.64851400000001</v>
      </c>
      <c r="C110" s="15">
        <f t="shared" si="4"/>
        <v>109</v>
      </c>
      <c r="D110" s="16">
        <f t="shared" si="5"/>
        <v>182.64851400000001</v>
      </c>
    </row>
    <row r="111" spans="1:4" x14ac:dyDescent="0.25">
      <c r="A111" s="14">
        <v>109.9</v>
      </c>
      <c r="B111" s="24">
        <v>591.16656499999999</v>
      </c>
      <c r="C111" s="15">
        <f t="shared" si="4"/>
        <v>110</v>
      </c>
      <c r="D111" s="16">
        <f t="shared" si="5"/>
        <v>591.16656499999999</v>
      </c>
    </row>
    <row r="112" spans="1:4" x14ac:dyDescent="0.25">
      <c r="A112" s="14">
        <v>110.7</v>
      </c>
      <c r="B112" s="24">
        <v>1706.8428960000001</v>
      </c>
      <c r="C112" s="15">
        <f t="shared" si="4"/>
        <v>111</v>
      </c>
      <c r="D112" s="16">
        <f t="shared" si="5"/>
        <v>1706.8428960000001</v>
      </c>
    </row>
    <row r="113" spans="1:4" x14ac:dyDescent="0.25">
      <c r="A113" s="14">
        <v>111.4</v>
      </c>
      <c r="B113" s="24">
        <v>573.34167500000001</v>
      </c>
      <c r="C113" s="15">
        <f t="shared" si="4"/>
        <v>111</v>
      </c>
      <c r="D113" s="16">
        <f t="shared" si="5"/>
        <v>573.34167500000001</v>
      </c>
    </row>
    <row r="114" spans="1:4" x14ac:dyDescent="0.25">
      <c r="A114" s="14">
        <v>111.9</v>
      </c>
      <c r="B114" s="24">
        <v>1268.3095699999999</v>
      </c>
      <c r="C114" s="15">
        <f t="shared" si="4"/>
        <v>112</v>
      </c>
      <c r="D114" s="16">
        <f t="shared" si="5"/>
        <v>1268.3095699999999</v>
      </c>
    </row>
    <row r="115" spans="1:4" x14ac:dyDescent="0.25">
      <c r="A115" s="14">
        <v>112.8</v>
      </c>
      <c r="B115" s="24">
        <v>833.39898700000003</v>
      </c>
      <c r="C115" s="15">
        <f t="shared" si="4"/>
        <v>113</v>
      </c>
      <c r="D115" s="16">
        <f t="shared" si="5"/>
        <v>833.39898700000003</v>
      </c>
    </row>
    <row r="116" spans="1:4" x14ac:dyDescent="0.25">
      <c r="A116" s="14">
        <v>113.5</v>
      </c>
      <c r="B116" s="24">
        <v>96.222838999999993</v>
      </c>
      <c r="C116" s="15">
        <f t="shared" si="4"/>
        <v>114</v>
      </c>
      <c r="D116" s="16">
        <f t="shared" si="5"/>
        <v>96.222838999999993</v>
      </c>
    </row>
    <row r="117" spans="1:4" x14ac:dyDescent="0.25">
      <c r="A117" s="14">
        <v>114.9</v>
      </c>
      <c r="B117" s="24">
        <v>3757.7326659999999</v>
      </c>
      <c r="C117" s="15">
        <f t="shared" si="4"/>
        <v>115</v>
      </c>
      <c r="D117" s="16">
        <f t="shared" si="5"/>
        <v>3757.7326659999999</v>
      </c>
    </row>
    <row r="118" spans="1:4" x14ac:dyDescent="0.25">
      <c r="A118" s="14">
        <v>115.9</v>
      </c>
      <c r="B118" s="24">
        <v>9737.1269530000009</v>
      </c>
      <c r="C118" s="15">
        <f t="shared" si="4"/>
        <v>116</v>
      </c>
      <c r="D118" s="16">
        <f t="shared" si="5"/>
        <v>9737.1269530000009</v>
      </c>
    </row>
    <row r="119" spans="1:4" x14ac:dyDescent="0.25">
      <c r="A119" s="14">
        <v>117</v>
      </c>
      <c r="B119" s="24">
        <v>22471.039063</v>
      </c>
      <c r="C119" s="15">
        <f t="shared" si="4"/>
        <v>117</v>
      </c>
      <c r="D119" s="16">
        <f t="shared" si="5"/>
        <v>22471.039063</v>
      </c>
    </row>
    <row r="120" spans="1:4" x14ac:dyDescent="0.25">
      <c r="A120" s="14">
        <v>118</v>
      </c>
      <c r="B120" s="24">
        <v>8939.5332030000009</v>
      </c>
      <c r="C120" s="15">
        <f t="shared" si="4"/>
        <v>118</v>
      </c>
      <c r="D120" s="16">
        <f t="shared" si="5"/>
        <v>8939.5332030000009</v>
      </c>
    </row>
    <row r="121" spans="1:4" x14ac:dyDescent="0.25">
      <c r="A121" s="14">
        <v>118.9</v>
      </c>
      <c r="B121" s="24">
        <v>17564.197265999999</v>
      </c>
      <c r="C121" s="15">
        <f t="shared" si="4"/>
        <v>119</v>
      </c>
      <c r="D121" s="16">
        <f t="shared" si="5"/>
        <v>17564.197265999999</v>
      </c>
    </row>
    <row r="122" spans="1:4" x14ac:dyDescent="0.25">
      <c r="A122" s="14">
        <v>119.8</v>
      </c>
      <c r="B122" s="24">
        <v>318.55599999999998</v>
      </c>
      <c r="C122" s="15">
        <f t="shared" si="4"/>
        <v>120</v>
      </c>
      <c r="D122" s="16">
        <f t="shared" si="5"/>
        <v>318.55599999999998</v>
      </c>
    </row>
    <row r="123" spans="1:4" x14ac:dyDescent="0.25">
      <c r="A123" s="14">
        <v>120.4</v>
      </c>
      <c r="B123" s="24">
        <v>452.16989100000001</v>
      </c>
      <c r="C123" s="15">
        <f t="shared" si="4"/>
        <v>120</v>
      </c>
      <c r="D123" s="16">
        <f t="shared" si="5"/>
        <v>452.16989100000001</v>
      </c>
    </row>
    <row r="124" spans="1:4" x14ac:dyDescent="0.25">
      <c r="A124" s="14">
        <v>121.5</v>
      </c>
      <c r="B124" s="24">
        <v>527.68920900000001</v>
      </c>
      <c r="C124" s="15">
        <f t="shared" si="4"/>
        <v>122</v>
      </c>
      <c r="D124" s="16">
        <f t="shared" si="5"/>
        <v>527.68920900000001</v>
      </c>
    </row>
    <row r="125" spans="1:4" x14ac:dyDescent="0.25">
      <c r="A125" s="14">
        <v>122.2</v>
      </c>
      <c r="B125" s="24">
        <v>308.55026199999998</v>
      </c>
      <c r="C125" s="15">
        <f t="shared" si="4"/>
        <v>122</v>
      </c>
      <c r="D125" s="16">
        <f t="shared" si="5"/>
        <v>308.55026199999998</v>
      </c>
    </row>
    <row r="126" spans="1:4" x14ac:dyDescent="0.25">
      <c r="A126" s="14">
        <v>122.9</v>
      </c>
      <c r="B126" s="24">
        <v>503.64871199999999</v>
      </c>
      <c r="C126" s="15">
        <f t="shared" si="4"/>
        <v>123</v>
      </c>
      <c r="D126" s="16">
        <f t="shared" si="5"/>
        <v>503.64871199999999</v>
      </c>
    </row>
    <row r="127" spans="1:4" x14ac:dyDescent="0.25">
      <c r="A127" s="14">
        <v>124</v>
      </c>
      <c r="B127" s="24">
        <v>1548.315918</v>
      </c>
      <c r="C127" s="15">
        <f t="shared" si="4"/>
        <v>124</v>
      </c>
      <c r="D127" s="16">
        <f t="shared" si="5"/>
        <v>1548.315918</v>
      </c>
    </row>
    <row r="128" spans="1:4" x14ac:dyDescent="0.25">
      <c r="A128" s="14">
        <v>125</v>
      </c>
      <c r="B128" s="24">
        <v>1315.32251</v>
      </c>
      <c r="C128" s="15">
        <f t="shared" si="4"/>
        <v>125</v>
      </c>
      <c r="D128" s="16">
        <f t="shared" si="5"/>
        <v>1315.32251</v>
      </c>
    </row>
    <row r="129" spans="1:4" x14ac:dyDescent="0.25">
      <c r="A129" s="14">
        <v>126</v>
      </c>
      <c r="B129" s="24">
        <v>1473.7032469999999</v>
      </c>
      <c r="C129" s="15">
        <f t="shared" si="4"/>
        <v>126</v>
      </c>
      <c r="D129" s="16">
        <f t="shared" si="5"/>
        <v>1473.7032469999999</v>
      </c>
    </row>
    <row r="130" spans="1:4" x14ac:dyDescent="0.25">
      <c r="A130" s="14">
        <v>127</v>
      </c>
      <c r="B130" s="24">
        <v>1433.347168</v>
      </c>
      <c r="C130" s="15">
        <f t="shared" si="4"/>
        <v>127</v>
      </c>
      <c r="D130" s="16">
        <f t="shared" si="5"/>
        <v>1433.347168</v>
      </c>
    </row>
    <row r="131" spans="1:4" x14ac:dyDescent="0.25">
      <c r="A131" s="14">
        <v>127.9</v>
      </c>
      <c r="B131" s="24">
        <v>14348.921875</v>
      </c>
      <c r="C131" s="15">
        <f t="shared" si="4"/>
        <v>128</v>
      </c>
      <c r="D131" s="16">
        <f t="shared" si="5"/>
        <v>14348.921875</v>
      </c>
    </row>
    <row r="132" spans="1:4" x14ac:dyDescent="0.25">
      <c r="A132" s="14">
        <v>129</v>
      </c>
      <c r="B132" s="24">
        <v>5507.3217770000001</v>
      </c>
      <c r="C132" s="15">
        <f t="shared" si="4"/>
        <v>129</v>
      </c>
      <c r="D132" s="16">
        <f t="shared" si="5"/>
        <v>5507.3217770000001</v>
      </c>
    </row>
    <row r="133" spans="1:4" x14ac:dyDescent="0.25">
      <c r="A133" s="14">
        <v>129.9</v>
      </c>
      <c r="B133" s="24">
        <v>13323.679688</v>
      </c>
      <c r="C133" s="15">
        <f t="shared" si="4"/>
        <v>130</v>
      </c>
      <c r="D133" s="16">
        <f t="shared" si="5"/>
        <v>13323.679688</v>
      </c>
    </row>
    <row r="134" spans="1:4" x14ac:dyDescent="0.25">
      <c r="A134" s="14">
        <v>130.9</v>
      </c>
      <c r="B134" s="24">
        <v>6009.6215819999998</v>
      </c>
      <c r="C134" s="15">
        <f t="shared" si="4"/>
        <v>131</v>
      </c>
      <c r="D134" s="16">
        <f t="shared" si="5"/>
        <v>6009.6215819999998</v>
      </c>
    </row>
    <row r="135" spans="1:4" x14ac:dyDescent="0.25">
      <c r="A135" s="14">
        <v>131.9</v>
      </c>
      <c r="B135" s="24">
        <v>769.058899</v>
      </c>
      <c r="C135" s="15">
        <f t="shared" si="4"/>
        <v>132</v>
      </c>
      <c r="D135" s="16">
        <f t="shared" si="5"/>
        <v>769.058899</v>
      </c>
    </row>
    <row r="136" spans="1:4" x14ac:dyDescent="0.25">
      <c r="A136" s="14">
        <v>133.5</v>
      </c>
      <c r="B136" s="24">
        <v>906.20098900000005</v>
      </c>
      <c r="C136" s="15">
        <f t="shared" si="4"/>
        <v>134</v>
      </c>
      <c r="D136" s="16">
        <f t="shared" si="5"/>
        <v>906.20098900000005</v>
      </c>
    </row>
    <row r="137" spans="1:4" x14ac:dyDescent="0.25">
      <c r="A137" s="14">
        <v>134.9</v>
      </c>
      <c r="B137" s="24">
        <v>5065.109375</v>
      </c>
      <c r="C137" s="15">
        <f t="shared" si="4"/>
        <v>135</v>
      </c>
      <c r="D137" s="16">
        <f t="shared" si="5"/>
        <v>5065.109375</v>
      </c>
    </row>
    <row r="138" spans="1:4" x14ac:dyDescent="0.25">
      <c r="A138" s="14">
        <v>136.1</v>
      </c>
      <c r="B138" s="24">
        <v>401.92700200000002</v>
      </c>
      <c r="C138" s="15">
        <f t="shared" si="4"/>
        <v>136</v>
      </c>
      <c r="D138" s="16">
        <f t="shared" si="5"/>
        <v>401.92700200000002</v>
      </c>
    </row>
    <row r="139" spans="1:4" x14ac:dyDescent="0.25">
      <c r="A139" s="14">
        <v>136.9</v>
      </c>
      <c r="B139" s="24">
        <v>5213.8725590000004</v>
      </c>
      <c r="C139" s="15">
        <f t="shared" si="4"/>
        <v>137</v>
      </c>
      <c r="D139" s="16">
        <f t="shared" si="5"/>
        <v>5213.8725590000004</v>
      </c>
    </row>
    <row r="140" spans="1:4" x14ac:dyDescent="0.25">
      <c r="A140" s="14">
        <v>138</v>
      </c>
      <c r="B140" s="24">
        <v>315.79568499999999</v>
      </c>
      <c r="C140" s="15">
        <f t="shared" si="4"/>
        <v>138</v>
      </c>
      <c r="D140" s="16">
        <f t="shared" si="5"/>
        <v>315.79568499999999</v>
      </c>
    </row>
    <row r="141" spans="1:4" x14ac:dyDescent="0.25">
      <c r="A141" s="14">
        <v>138.80000000000001</v>
      </c>
      <c r="B141" s="24">
        <v>1403.8077390000001</v>
      </c>
      <c r="C141" s="15">
        <f t="shared" si="4"/>
        <v>139</v>
      </c>
      <c r="D141" s="16">
        <f t="shared" si="5"/>
        <v>1403.8077390000001</v>
      </c>
    </row>
    <row r="142" spans="1:4" x14ac:dyDescent="0.25">
      <c r="A142" s="14">
        <v>140</v>
      </c>
      <c r="B142" s="24">
        <v>1438.2109379999999</v>
      </c>
      <c r="C142" s="15">
        <f t="shared" si="4"/>
        <v>140</v>
      </c>
      <c r="D142" s="16">
        <f t="shared" si="5"/>
        <v>1438.2109379999999</v>
      </c>
    </row>
    <row r="143" spans="1:4" x14ac:dyDescent="0.25">
      <c r="A143" s="14">
        <v>140.9</v>
      </c>
      <c r="B143" s="24">
        <v>29660.5625</v>
      </c>
      <c r="C143" s="15">
        <f t="shared" si="4"/>
        <v>141</v>
      </c>
      <c r="D143" s="16">
        <f t="shared" si="5"/>
        <v>29660.5625</v>
      </c>
    </row>
    <row r="144" spans="1:4" x14ac:dyDescent="0.25">
      <c r="A144" s="14">
        <v>141.80000000000001</v>
      </c>
      <c r="B144" s="24">
        <v>3933.2497560000002</v>
      </c>
      <c r="C144" s="15">
        <f t="shared" si="4"/>
        <v>142</v>
      </c>
      <c r="D144" s="16">
        <f t="shared" si="5"/>
        <v>3933.2497560000002</v>
      </c>
    </row>
    <row r="145" spans="1:4" x14ac:dyDescent="0.25">
      <c r="A145" s="14">
        <v>142.9</v>
      </c>
      <c r="B145" s="24">
        <v>30352.767577999999</v>
      </c>
      <c r="C145" s="15">
        <f t="shared" si="4"/>
        <v>143</v>
      </c>
      <c r="D145" s="16">
        <f t="shared" si="5"/>
        <v>30352.767577999999</v>
      </c>
    </row>
    <row r="146" spans="1:4" x14ac:dyDescent="0.25">
      <c r="A146" s="14">
        <v>143.80000000000001</v>
      </c>
      <c r="B146" s="24">
        <v>1378.2763669999999</v>
      </c>
      <c r="C146" s="15">
        <f t="shared" si="4"/>
        <v>144</v>
      </c>
      <c r="D146" s="16">
        <f t="shared" si="5"/>
        <v>1378.2763669999999</v>
      </c>
    </row>
    <row r="147" spans="1:4" x14ac:dyDescent="0.25">
      <c r="A147" s="14">
        <v>144.80000000000001</v>
      </c>
      <c r="B147" s="24">
        <v>2626.7802729999999</v>
      </c>
      <c r="C147" s="15">
        <f t="shared" si="4"/>
        <v>145</v>
      </c>
      <c r="D147" s="16">
        <f t="shared" si="5"/>
        <v>2626.7802729999999</v>
      </c>
    </row>
    <row r="148" spans="1:4" x14ac:dyDescent="0.25">
      <c r="A148" s="14">
        <v>145.9</v>
      </c>
      <c r="B148" s="24">
        <v>5778.7529299999997</v>
      </c>
      <c r="C148" s="15">
        <f t="shared" si="4"/>
        <v>146</v>
      </c>
      <c r="D148" s="16">
        <f t="shared" si="5"/>
        <v>5778.7529299999997</v>
      </c>
    </row>
    <row r="149" spans="1:4" x14ac:dyDescent="0.25">
      <c r="A149" s="14">
        <v>146.9</v>
      </c>
      <c r="B149" s="24">
        <v>3504.899414</v>
      </c>
      <c r="C149" s="15">
        <f t="shared" si="4"/>
        <v>147</v>
      </c>
      <c r="D149" s="16">
        <f t="shared" si="5"/>
        <v>3504.899414</v>
      </c>
    </row>
    <row r="150" spans="1:4" x14ac:dyDescent="0.25">
      <c r="A150" s="14">
        <v>147.9</v>
      </c>
      <c r="B150" s="24">
        <v>10000.099609000001</v>
      </c>
      <c r="C150" s="15">
        <f t="shared" si="4"/>
        <v>148</v>
      </c>
      <c r="D150" s="16">
        <f t="shared" si="5"/>
        <v>10000.099609000001</v>
      </c>
    </row>
    <row r="151" spans="1:4" x14ac:dyDescent="0.25">
      <c r="A151" s="14">
        <v>148.9</v>
      </c>
      <c r="B151" s="24">
        <v>2872.8532709999999</v>
      </c>
      <c r="C151" s="15">
        <f t="shared" si="4"/>
        <v>149</v>
      </c>
      <c r="D151" s="16">
        <f t="shared" si="5"/>
        <v>2872.8532709999999</v>
      </c>
    </row>
    <row r="152" spans="1:4" x14ac:dyDescent="0.25">
      <c r="A152" s="14">
        <v>149.9</v>
      </c>
      <c r="B152" s="24">
        <v>2438.6872560000002</v>
      </c>
      <c r="C152" s="15">
        <f t="shared" si="4"/>
        <v>150</v>
      </c>
      <c r="D152" s="16">
        <f t="shared" si="5"/>
        <v>2438.6872560000002</v>
      </c>
    </row>
    <row r="153" spans="1:4" x14ac:dyDescent="0.25">
      <c r="A153" s="14">
        <v>150.80000000000001</v>
      </c>
      <c r="B153" s="24">
        <v>159.016434</v>
      </c>
      <c r="C153" s="15">
        <f t="shared" si="4"/>
        <v>151</v>
      </c>
      <c r="D153" s="16">
        <f t="shared" si="5"/>
        <v>159.016434</v>
      </c>
    </row>
    <row r="154" spans="1:4" x14ac:dyDescent="0.25">
      <c r="A154" s="14">
        <v>151.9</v>
      </c>
      <c r="B154" s="24">
        <v>1548.2886960000001</v>
      </c>
      <c r="C154" s="15">
        <f t="shared" si="4"/>
        <v>152</v>
      </c>
      <c r="D154" s="16">
        <f t="shared" si="5"/>
        <v>1548.2886960000001</v>
      </c>
    </row>
    <row r="155" spans="1:4" x14ac:dyDescent="0.25">
      <c r="A155" s="14">
        <v>153</v>
      </c>
      <c r="B155" s="24">
        <v>3880.7810060000002</v>
      </c>
      <c r="C155" s="15">
        <f t="shared" si="4"/>
        <v>153</v>
      </c>
      <c r="D155" s="16">
        <f t="shared" si="5"/>
        <v>3880.7810060000002</v>
      </c>
    </row>
    <row r="156" spans="1:4" x14ac:dyDescent="0.25">
      <c r="A156" s="14">
        <v>154</v>
      </c>
      <c r="B156" s="24">
        <v>3114.5214839999999</v>
      </c>
      <c r="C156" s="15">
        <f t="shared" si="4"/>
        <v>154</v>
      </c>
      <c r="D156" s="16">
        <f t="shared" si="5"/>
        <v>3114.5214839999999</v>
      </c>
    </row>
    <row r="157" spans="1:4" x14ac:dyDescent="0.25">
      <c r="A157" s="14">
        <v>154.9</v>
      </c>
      <c r="B157" s="24">
        <v>11946.213867</v>
      </c>
      <c r="C157" s="15">
        <f t="shared" si="4"/>
        <v>155</v>
      </c>
      <c r="D157" s="16">
        <f t="shared" si="5"/>
        <v>11946.213867</v>
      </c>
    </row>
    <row r="158" spans="1:4" x14ac:dyDescent="0.25">
      <c r="A158" s="14">
        <v>156</v>
      </c>
      <c r="B158" s="24">
        <v>1434.3797609999999</v>
      </c>
      <c r="C158" s="15">
        <f t="shared" si="4"/>
        <v>156</v>
      </c>
      <c r="D158" s="16">
        <f t="shared" si="5"/>
        <v>1434.3797609999999</v>
      </c>
    </row>
    <row r="159" spans="1:4" x14ac:dyDescent="0.25">
      <c r="A159" s="14">
        <v>156.9</v>
      </c>
      <c r="B159" s="24">
        <v>7566.9506840000004</v>
      </c>
      <c r="C159" s="15">
        <f t="shared" si="4"/>
        <v>157</v>
      </c>
      <c r="D159" s="16">
        <f t="shared" si="5"/>
        <v>7566.9506840000004</v>
      </c>
    </row>
    <row r="160" spans="1:4" x14ac:dyDescent="0.25">
      <c r="A160" s="14">
        <v>157.9</v>
      </c>
      <c r="B160" s="24">
        <v>1055.2666019999999</v>
      </c>
      <c r="C160" s="15">
        <f t="shared" si="4"/>
        <v>158</v>
      </c>
      <c r="D160" s="16">
        <f t="shared" si="5"/>
        <v>1055.2666019999999</v>
      </c>
    </row>
    <row r="161" spans="1:4" x14ac:dyDescent="0.25">
      <c r="A161" s="14">
        <v>159</v>
      </c>
      <c r="B161" s="24">
        <v>4537.2202150000003</v>
      </c>
      <c r="C161" s="15">
        <f t="shared" si="4"/>
        <v>159</v>
      </c>
      <c r="D161" s="16">
        <f t="shared" si="5"/>
        <v>4537.2202150000003</v>
      </c>
    </row>
    <row r="162" spans="1:4" x14ac:dyDescent="0.25">
      <c r="A162" s="14">
        <v>159.9</v>
      </c>
      <c r="B162" s="24">
        <v>415.64660600000002</v>
      </c>
      <c r="C162" s="15">
        <f t="shared" si="4"/>
        <v>160</v>
      </c>
      <c r="D162" s="16">
        <f t="shared" si="5"/>
        <v>415.64660600000002</v>
      </c>
    </row>
    <row r="163" spans="1:4" x14ac:dyDescent="0.25">
      <c r="A163" s="14">
        <v>160.9</v>
      </c>
      <c r="B163" s="24">
        <v>4150.5507809999999</v>
      </c>
      <c r="C163" s="15">
        <f t="shared" si="4"/>
        <v>161</v>
      </c>
      <c r="D163" s="16">
        <f t="shared" si="5"/>
        <v>4150.5507809999999</v>
      </c>
    </row>
    <row r="164" spans="1:4" x14ac:dyDescent="0.25">
      <c r="A164" s="14">
        <v>161.4</v>
      </c>
      <c r="B164" s="24">
        <v>62.005347999999998</v>
      </c>
      <c r="C164" s="15">
        <f t="shared" ref="C164:C227" si="6">ROUND(A164,0)</f>
        <v>161</v>
      </c>
      <c r="D164" s="16">
        <f t="shared" ref="D164:D227" si="7">B164</f>
        <v>62.005347999999998</v>
      </c>
    </row>
    <row r="165" spans="1:4" x14ac:dyDescent="0.25">
      <c r="A165" s="14">
        <v>162</v>
      </c>
      <c r="B165" s="24">
        <v>78.994560000000007</v>
      </c>
      <c r="C165" s="15">
        <f t="shared" si="6"/>
        <v>162</v>
      </c>
      <c r="D165" s="16">
        <f t="shared" si="7"/>
        <v>78.994560000000007</v>
      </c>
    </row>
    <row r="166" spans="1:4" x14ac:dyDescent="0.25">
      <c r="A166" s="14">
        <v>163.19999999999999</v>
      </c>
      <c r="B166" s="24">
        <v>551.74432400000001</v>
      </c>
      <c r="C166" s="15">
        <f t="shared" si="6"/>
        <v>163</v>
      </c>
      <c r="D166" s="16">
        <f t="shared" si="7"/>
        <v>551.74432400000001</v>
      </c>
    </row>
    <row r="167" spans="1:4" x14ac:dyDescent="0.25">
      <c r="A167" s="14">
        <v>165.1</v>
      </c>
      <c r="B167" s="24">
        <v>314.78619400000002</v>
      </c>
      <c r="C167" s="15">
        <f t="shared" si="6"/>
        <v>165</v>
      </c>
      <c r="D167" s="16">
        <f t="shared" si="7"/>
        <v>314.78619400000002</v>
      </c>
    </row>
    <row r="168" spans="1:4" x14ac:dyDescent="0.25">
      <c r="A168" s="14">
        <v>166.2</v>
      </c>
      <c r="B168" s="24">
        <v>126.261307</v>
      </c>
      <c r="C168" s="15">
        <f t="shared" si="6"/>
        <v>166</v>
      </c>
      <c r="D168" s="16">
        <f t="shared" si="7"/>
        <v>126.261307</v>
      </c>
    </row>
    <row r="169" spans="1:4" x14ac:dyDescent="0.25">
      <c r="A169" s="14">
        <v>166.9</v>
      </c>
      <c r="B169" s="24">
        <v>289.259705</v>
      </c>
      <c r="C169" s="15">
        <f t="shared" si="6"/>
        <v>167</v>
      </c>
      <c r="D169" s="16">
        <f t="shared" si="7"/>
        <v>289.259705</v>
      </c>
    </row>
    <row r="170" spans="1:4" x14ac:dyDescent="0.25">
      <c r="A170" s="14">
        <v>167.7</v>
      </c>
      <c r="B170" s="24">
        <v>143.00749200000001</v>
      </c>
      <c r="C170" s="15">
        <f t="shared" si="6"/>
        <v>168</v>
      </c>
      <c r="D170" s="16">
        <f t="shared" si="7"/>
        <v>143.00749200000001</v>
      </c>
    </row>
    <row r="171" spans="1:4" x14ac:dyDescent="0.25">
      <c r="A171" s="14">
        <v>168.4</v>
      </c>
      <c r="B171" s="24">
        <v>266.881012</v>
      </c>
      <c r="C171" s="15">
        <f t="shared" si="6"/>
        <v>168</v>
      </c>
      <c r="D171" s="16">
        <f t="shared" si="7"/>
        <v>266.881012</v>
      </c>
    </row>
    <row r="172" spans="1:4" x14ac:dyDescent="0.25">
      <c r="A172" s="14">
        <v>168.9</v>
      </c>
      <c r="B172" s="24">
        <v>505.16839599999997</v>
      </c>
      <c r="C172" s="15">
        <f t="shared" si="6"/>
        <v>169</v>
      </c>
      <c r="D172" s="16">
        <f t="shared" si="7"/>
        <v>505.16839599999997</v>
      </c>
    </row>
    <row r="173" spans="1:4" x14ac:dyDescent="0.25">
      <c r="A173" s="14">
        <v>169.6</v>
      </c>
      <c r="B173" s="24">
        <v>330.28036500000002</v>
      </c>
      <c r="C173" s="15">
        <f t="shared" si="6"/>
        <v>170</v>
      </c>
      <c r="D173" s="16">
        <f t="shared" si="7"/>
        <v>330.28036500000002</v>
      </c>
    </row>
    <row r="174" spans="1:4" x14ac:dyDescent="0.25">
      <c r="A174" s="14">
        <v>170.2</v>
      </c>
      <c r="B174" s="24">
        <v>542.34588599999995</v>
      </c>
      <c r="C174" s="15">
        <f t="shared" si="6"/>
        <v>170</v>
      </c>
      <c r="D174" s="16">
        <f t="shared" si="7"/>
        <v>542.34588599999995</v>
      </c>
    </row>
    <row r="175" spans="1:4" x14ac:dyDescent="0.25">
      <c r="A175" s="14">
        <v>171.3</v>
      </c>
      <c r="B175" s="24">
        <v>1519.1820070000001</v>
      </c>
      <c r="C175" s="15">
        <f t="shared" si="6"/>
        <v>171</v>
      </c>
      <c r="D175" s="16">
        <f t="shared" si="7"/>
        <v>1519.1820070000001</v>
      </c>
    </row>
    <row r="176" spans="1:4" x14ac:dyDescent="0.25">
      <c r="A176" s="14">
        <v>172</v>
      </c>
      <c r="B176" s="24">
        <v>5233.8535160000001</v>
      </c>
      <c r="C176" s="15">
        <f t="shared" si="6"/>
        <v>172</v>
      </c>
      <c r="D176" s="16">
        <f t="shared" si="7"/>
        <v>5233.8535160000001</v>
      </c>
    </row>
    <row r="177" spans="1:4" x14ac:dyDescent="0.25">
      <c r="A177" s="14">
        <v>172.6</v>
      </c>
      <c r="B177" s="24">
        <v>7160.7880859999996</v>
      </c>
      <c r="C177" s="15">
        <f t="shared" si="6"/>
        <v>173</v>
      </c>
      <c r="D177" s="16">
        <f t="shared" si="7"/>
        <v>7160.7880859999996</v>
      </c>
    </row>
    <row r="178" spans="1:4" x14ac:dyDescent="0.25">
      <c r="A178" s="14">
        <v>173.9</v>
      </c>
      <c r="B178" s="24">
        <v>5917036.5</v>
      </c>
      <c r="C178" s="15">
        <f t="shared" si="6"/>
        <v>174</v>
      </c>
      <c r="D178" s="16">
        <f t="shared" si="7"/>
        <v>5917036.5</v>
      </c>
    </row>
    <row r="179" spans="1:4" x14ac:dyDescent="0.25">
      <c r="A179" s="14">
        <v>175</v>
      </c>
      <c r="B179" s="24">
        <v>400648.4375</v>
      </c>
      <c r="C179" s="15">
        <f t="shared" si="6"/>
        <v>175</v>
      </c>
      <c r="D179" s="16">
        <f t="shared" si="7"/>
        <v>400648.4375</v>
      </c>
    </row>
    <row r="180" spans="1:4" x14ac:dyDescent="0.25">
      <c r="A180" s="14">
        <v>175.9</v>
      </c>
      <c r="B180" s="24">
        <v>5702602</v>
      </c>
      <c r="C180" s="15">
        <f t="shared" si="6"/>
        <v>176</v>
      </c>
      <c r="D180" s="16">
        <f t="shared" si="7"/>
        <v>5702602</v>
      </c>
    </row>
    <row r="181" spans="1:4" x14ac:dyDescent="0.25">
      <c r="A181" s="14">
        <v>177</v>
      </c>
      <c r="B181" s="24">
        <v>340678.0625</v>
      </c>
      <c r="C181" s="15">
        <f t="shared" si="6"/>
        <v>177</v>
      </c>
      <c r="D181" s="16">
        <f t="shared" si="7"/>
        <v>340678.0625</v>
      </c>
    </row>
    <row r="182" spans="1:4" x14ac:dyDescent="0.25">
      <c r="A182" s="14">
        <v>178</v>
      </c>
      <c r="B182" s="24">
        <v>10713.633789</v>
      </c>
      <c r="C182" s="15">
        <f t="shared" si="6"/>
        <v>178</v>
      </c>
      <c r="D182" s="16">
        <f t="shared" si="7"/>
        <v>10713.633789</v>
      </c>
    </row>
    <row r="183" spans="1:4" x14ac:dyDescent="0.25">
      <c r="A183" s="14">
        <v>179</v>
      </c>
      <c r="B183" s="24">
        <v>85.394981000000001</v>
      </c>
      <c r="C183" s="15">
        <f t="shared" si="6"/>
        <v>179</v>
      </c>
      <c r="D183" s="16">
        <f t="shared" si="7"/>
        <v>85.394981000000001</v>
      </c>
    </row>
    <row r="184" spans="1:4" x14ac:dyDescent="0.25">
      <c r="A184" s="14">
        <v>179.6</v>
      </c>
      <c r="B184" s="24">
        <v>0</v>
      </c>
      <c r="C184" s="15">
        <f t="shared" si="6"/>
        <v>180</v>
      </c>
      <c r="D184" s="16">
        <f t="shared" si="7"/>
        <v>0</v>
      </c>
    </row>
    <row r="185" spans="1:4" x14ac:dyDescent="0.25">
      <c r="A185" s="14">
        <v>180.2</v>
      </c>
      <c r="B185" s="24">
        <v>274.44470200000001</v>
      </c>
      <c r="C185" s="15">
        <f t="shared" si="6"/>
        <v>180</v>
      </c>
      <c r="D185" s="16">
        <f t="shared" si="7"/>
        <v>274.44470200000001</v>
      </c>
    </row>
    <row r="186" spans="1:4" x14ac:dyDescent="0.25">
      <c r="A186" s="14">
        <v>180.9</v>
      </c>
      <c r="B186" s="24">
        <v>0</v>
      </c>
      <c r="C186" s="15">
        <f t="shared" si="6"/>
        <v>181</v>
      </c>
      <c r="D186" s="16">
        <f t="shared" si="7"/>
        <v>0</v>
      </c>
    </row>
    <row r="187" spans="1:4" x14ac:dyDescent="0.25">
      <c r="A187" s="14">
        <v>181.5</v>
      </c>
      <c r="B187" s="24">
        <v>1.8E-5</v>
      </c>
      <c r="C187" s="15">
        <f t="shared" si="6"/>
        <v>182</v>
      </c>
      <c r="D187" s="16">
        <f t="shared" si="7"/>
        <v>1.8E-5</v>
      </c>
    </row>
    <row r="188" spans="1:4" x14ac:dyDescent="0.25">
      <c r="A188" s="14">
        <v>182.3</v>
      </c>
      <c r="B188" s="24">
        <v>4.0000000000000002E-4</v>
      </c>
      <c r="C188" s="15">
        <f t="shared" si="6"/>
        <v>182</v>
      </c>
      <c r="D188" s="16">
        <f t="shared" si="7"/>
        <v>4.0000000000000002E-4</v>
      </c>
    </row>
    <row r="189" spans="1:4" x14ac:dyDescent="0.25">
      <c r="A189" s="14">
        <v>182.9</v>
      </c>
      <c r="B189" s="24">
        <v>0</v>
      </c>
      <c r="C189" s="15">
        <f t="shared" si="6"/>
        <v>183</v>
      </c>
      <c r="D189" s="16">
        <f t="shared" si="7"/>
        <v>0</v>
      </c>
    </row>
    <row r="190" spans="1:4" x14ac:dyDescent="0.25">
      <c r="A190" s="14">
        <v>183.5</v>
      </c>
      <c r="B190">
        <v>0</v>
      </c>
      <c r="C190" s="15">
        <f t="shared" si="6"/>
        <v>184</v>
      </c>
      <c r="D190" s="16">
        <f t="shared" si="7"/>
        <v>0</v>
      </c>
    </row>
    <row r="191" spans="1:4" x14ac:dyDescent="0.25">
      <c r="A191" s="14">
        <v>184.2</v>
      </c>
      <c r="B191" s="24">
        <v>0</v>
      </c>
      <c r="C191" s="15">
        <f t="shared" si="6"/>
        <v>184</v>
      </c>
      <c r="D191" s="16">
        <f t="shared" si="7"/>
        <v>0</v>
      </c>
    </row>
    <row r="192" spans="1:4" x14ac:dyDescent="0.25">
      <c r="A192" s="14">
        <v>185.6</v>
      </c>
      <c r="B192" s="24">
        <v>0</v>
      </c>
      <c r="C192" s="15">
        <f t="shared" si="6"/>
        <v>186</v>
      </c>
      <c r="D192" s="16">
        <f t="shared" si="7"/>
        <v>0</v>
      </c>
    </row>
    <row r="193" spans="1:4" x14ac:dyDescent="0.25">
      <c r="A193" s="14">
        <v>186.2</v>
      </c>
      <c r="B193" s="24">
        <v>42.857784000000002</v>
      </c>
      <c r="C193" s="15">
        <f t="shared" si="6"/>
        <v>186</v>
      </c>
      <c r="D193" s="16">
        <f t="shared" si="7"/>
        <v>42.857784000000002</v>
      </c>
    </row>
    <row r="194" spans="1:4" x14ac:dyDescent="0.25">
      <c r="A194" s="14">
        <v>187.2</v>
      </c>
      <c r="B194" s="24">
        <v>106.707825</v>
      </c>
      <c r="C194" s="15">
        <f t="shared" si="6"/>
        <v>187</v>
      </c>
      <c r="D194" s="16">
        <f t="shared" si="7"/>
        <v>106.707825</v>
      </c>
    </row>
    <row r="195" spans="1:4" x14ac:dyDescent="0.25">
      <c r="A195" s="14">
        <v>188.2</v>
      </c>
      <c r="B195" s="24">
        <v>0</v>
      </c>
      <c r="C195" s="15">
        <f t="shared" si="6"/>
        <v>188</v>
      </c>
      <c r="D195" s="16">
        <f t="shared" si="7"/>
        <v>0</v>
      </c>
    </row>
    <row r="196" spans="1:4" x14ac:dyDescent="0.25">
      <c r="A196" s="14">
        <v>188.7</v>
      </c>
      <c r="B196" s="24">
        <v>86.604018999999994</v>
      </c>
      <c r="C196" s="15">
        <f t="shared" si="6"/>
        <v>189</v>
      </c>
      <c r="D196" s="16">
        <f t="shared" si="7"/>
        <v>86.604018999999994</v>
      </c>
    </row>
    <row r="197" spans="1:4" x14ac:dyDescent="0.25">
      <c r="A197" s="14">
        <v>190</v>
      </c>
      <c r="B197" s="24">
        <v>121.98748000000001</v>
      </c>
      <c r="C197" s="15">
        <f t="shared" si="6"/>
        <v>190</v>
      </c>
      <c r="D197" s="16">
        <f t="shared" si="7"/>
        <v>121.98748000000001</v>
      </c>
    </row>
    <row r="198" spans="1:4" x14ac:dyDescent="0.25">
      <c r="A198" s="14">
        <v>190.7</v>
      </c>
      <c r="B198" s="24">
        <v>508.61071800000002</v>
      </c>
      <c r="C198" s="15">
        <f t="shared" si="6"/>
        <v>191</v>
      </c>
      <c r="D198" s="16">
        <f t="shared" si="7"/>
        <v>508.61071800000002</v>
      </c>
    </row>
    <row r="199" spans="1:4" x14ac:dyDescent="0.25">
      <c r="A199" s="14">
        <v>192</v>
      </c>
      <c r="B199" s="24">
        <v>177.82409699999999</v>
      </c>
      <c r="C199" s="15">
        <f t="shared" si="6"/>
        <v>192</v>
      </c>
      <c r="D199" s="16">
        <f t="shared" si="7"/>
        <v>177.82409699999999</v>
      </c>
    </row>
    <row r="200" spans="1:4" x14ac:dyDescent="0.25">
      <c r="A200" s="14">
        <v>192.8</v>
      </c>
      <c r="B200" s="24">
        <v>76.430289999999999</v>
      </c>
      <c r="C200" s="15">
        <f t="shared" si="6"/>
        <v>193</v>
      </c>
      <c r="D200" s="16">
        <f t="shared" si="7"/>
        <v>76.430289999999999</v>
      </c>
    </row>
    <row r="201" spans="1:4" x14ac:dyDescent="0.25">
      <c r="A201" s="14">
        <v>193.7</v>
      </c>
      <c r="B201" s="24">
        <v>2.3276490000000001</v>
      </c>
      <c r="C201" s="15">
        <f t="shared" si="6"/>
        <v>194</v>
      </c>
      <c r="D201" s="16">
        <f t="shared" si="7"/>
        <v>2.3276490000000001</v>
      </c>
    </row>
    <row r="202" spans="1:4" x14ac:dyDescent="0.25">
      <c r="A202" s="14">
        <v>194.5</v>
      </c>
      <c r="B202" s="24">
        <v>0</v>
      </c>
      <c r="C202" s="15">
        <f t="shared" si="6"/>
        <v>195</v>
      </c>
      <c r="D202" s="16">
        <f t="shared" si="7"/>
        <v>0</v>
      </c>
    </row>
    <row r="203" spans="1:4" x14ac:dyDescent="0.25">
      <c r="A203" s="14">
        <v>195.9</v>
      </c>
      <c r="B203" s="24">
        <v>84.315490999999994</v>
      </c>
      <c r="C203" s="15">
        <f t="shared" si="6"/>
        <v>196</v>
      </c>
      <c r="D203" s="16">
        <f t="shared" si="7"/>
        <v>84.315490999999994</v>
      </c>
    </row>
    <row r="204" spans="1:4" x14ac:dyDescent="0.25">
      <c r="A204" s="14">
        <v>196.4</v>
      </c>
      <c r="B204" s="24">
        <v>5.8950000000000001E-3</v>
      </c>
      <c r="C204" s="15">
        <f t="shared" si="6"/>
        <v>196</v>
      </c>
      <c r="D204" s="16">
        <f t="shared" si="7"/>
        <v>5.8950000000000001E-3</v>
      </c>
    </row>
    <row r="205" spans="1:4" x14ac:dyDescent="0.25">
      <c r="A205" s="14">
        <v>197.2</v>
      </c>
      <c r="B205" s="24">
        <v>74.384063999999995</v>
      </c>
      <c r="C205" s="15">
        <f t="shared" si="6"/>
        <v>197</v>
      </c>
      <c r="D205" s="16">
        <f t="shared" si="7"/>
        <v>74.384063999999995</v>
      </c>
    </row>
    <row r="206" spans="1:4" x14ac:dyDescent="0.25">
      <c r="A206" s="14">
        <v>198.1</v>
      </c>
      <c r="B206" s="24">
        <v>0</v>
      </c>
      <c r="C206" s="15">
        <f t="shared" si="6"/>
        <v>198</v>
      </c>
      <c r="D206" s="16">
        <f t="shared" si="7"/>
        <v>0</v>
      </c>
    </row>
    <row r="207" spans="1:4" x14ac:dyDescent="0.25">
      <c r="A207" s="14">
        <v>198.7</v>
      </c>
      <c r="B207" s="24">
        <v>0</v>
      </c>
      <c r="C207" s="15">
        <f t="shared" si="6"/>
        <v>199</v>
      </c>
      <c r="D207" s="16">
        <f t="shared" si="7"/>
        <v>0</v>
      </c>
    </row>
    <row r="208" spans="1:4" x14ac:dyDescent="0.25">
      <c r="A208" s="14">
        <v>199.6</v>
      </c>
      <c r="B208" s="24">
        <v>0</v>
      </c>
      <c r="C208" s="15">
        <f t="shared" si="6"/>
        <v>200</v>
      </c>
      <c r="D208" s="16">
        <f t="shared" si="7"/>
        <v>0</v>
      </c>
    </row>
    <row r="209" spans="1:4" x14ac:dyDescent="0.25">
      <c r="A209" s="14">
        <v>200.8</v>
      </c>
      <c r="B209" s="24">
        <v>4.4450000000000002E-3</v>
      </c>
      <c r="C209" s="15">
        <f t="shared" si="6"/>
        <v>201</v>
      </c>
      <c r="D209" s="16">
        <f t="shared" si="7"/>
        <v>4.4450000000000002E-3</v>
      </c>
    </row>
    <row r="210" spans="1:4" x14ac:dyDescent="0.25">
      <c r="A210" s="14">
        <v>202</v>
      </c>
      <c r="B210" s="24">
        <v>40.781944000000003</v>
      </c>
      <c r="C210" s="15">
        <f t="shared" si="6"/>
        <v>202</v>
      </c>
      <c r="D210" s="16">
        <f t="shared" si="7"/>
        <v>40.781944000000003</v>
      </c>
    </row>
    <row r="211" spans="1:4" x14ac:dyDescent="0.25">
      <c r="A211" s="14">
        <v>203.1</v>
      </c>
      <c r="B211" s="24">
        <v>3.0000000000000001E-5</v>
      </c>
      <c r="C211" s="15">
        <f t="shared" si="6"/>
        <v>203</v>
      </c>
      <c r="D211" s="16">
        <f t="shared" si="7"/>
        <v>3.0000000000000001E-5</v>
      </c>
    </row>
    <row r="212" spans="1:4" x14ac:dyDescent="0.25">
      <c r="A212" s="14">
        <v>203.7</v>
      </c>
      <c r="B212" s="24">
        <v>2.8899999999999998E-4</v>
      </c>
      <c r="C212" s="15">
        <f t="shared" si="6"/>
        <v>204</v>
      </c>
      <c r="D212" s="16">
        <f t="shared" si="7"/>
        <v>2.8899999999999998E-4</v>
      </c>
    </row>
    <row r="213" spans="1:4" x14ac:dyDescent="0.25">
      <c r="A213" s="14">
        <v>204.8</v>
      </c>
      <c r="B213" s="24">
        <v>4.8916380000000004</v>
      </c>
      <c r="C213" s="15">
        <f t="shared" si="6"/>
        <v>205</v>
      </c>
      <c r="D213" s="16">
        <f t="shared" si="7"/>
        <v>4.8916380000000004</v>
      </c>
    </row>
    <row r="214" spans="1:4" x14ac:dyDescent="0.25">
      <c r="A214" s="14">
        <v>205.4</v>
      </c>
      <c r="B214" s="24">
        <v>0</v>
      </c>
      <c r="C214" s="15">
        <f t="shared" si="6"/>
        <v>205</v>
      </c>
      <c r="D214" s="16">
        <f t="shared" si="7"/>
        <v>0</v>
      </c>
    </row>
    <row r="215" spans="1:4" x14ac:dyDescent="0.25">
      <c r="A215" s="14">
        <v>207.1</v>
      </c>
      <c r="B215" s="24">
        <v>2336.4553219999998</v>
      </c>
      <c r="C215" s="15">
        <f t="shared" si="6"/>
        <v>207</v>
      </c>
      <c r="D215" s="16">
        <f t="shared" si="7"/>
        <v>2336.4553219999998</v>
      </c>
    </row>
    <row r="216" spans="1:4" x14ac:dyDescent="0.25">
      <c r="A216" s="14">
        <v>208.2</v>
      </c>
      <c r="B216" s="24">
        <v>283.05230699999998</v>
      </c>
      <c r="C216" s="15">
        <f t="shared" si="6"/>
        <v>208</v>
      </c>
      <c r="D216" s="16">
        <f t="shared" si="7"/>
        <v>283.05230699999998</v>
      </c>
    </row>
    <row r="217" spans="1:4" x14ac:dyDescent="0.25">
      <c r="A217" s="14">
        <v>209.1</v>
      </c>
      <c r="B217" s="24">
        <v>151.53772000000001</v>
      </c>
      <c r="C217" s="15">
        <f t="shared" si="6"/>
        <v>209</v>
      </c>
      <c r="D217" s="16">
        <f t="shared" si="7"/>
        <v>151.53772000000001</v>
      </c>
    </row>
    <row r="218" spans="1:4" x14ac:dyDescent="0.25">
      <c r="A218" s="14">
        <v>209.8</v>
      </c>
      <c r="B218" s="24">
        <v>164.25988799999999</v>
      </c>
      <c r="C218" s="15">
        <f t="shared" si="6"/>
        <v>210</v>
      </c>
      <c r="D218" s="16">
        <f t="shared" si="7"/>
        <v>164.25988799999999</v>
      </c>
    </row>
    <row r="219" spans="1:4" x14ac:dyDescent="0.25">
      <c r="A219" s="14">
        <v>210.6</v>
      </c>
      <c r="B219" s="24">
        <v>4.1999999999999998E-5</v>
      </c>
      <c r="C219" s="15">
        <f t="shared" si="6"/>
        <v>211</v>
      </c>
      <c r="D219" s="16">
        <f t="shared" si="7"/>
        <v>4.1999999999999998E-5</v>
      </c>
    </row>
    <row r="220" spans="1:4" x14ac:dyDescent="0.25">
      <c r="A220" s="14">
        <v>211.4</v>
      </c>
      <c r="B220" s="24">
        <v>0</v>
      </c>
      <c r="C220" s="15">
        <f t="shared" si="6"/>
        <v>211</v>
      </c>
      <c r="D220" s="16">
        <f t="shared" si="7"/>
        <v>0</v>
      </c>
    </row>
    <row r="221" spans="1:4" x14ac:dyDescent="0.25">
      <c r="A221" s="14">
        <v>212.1</v>
      </c>
      <c r="B221" s="24">
        <v>74.226387000000003</v>
      </c>
      <c r="C221" s="15">
        <f t="shared" si="6"/>
        <v>212</v>
      </c>
      <c r="D221" s="16">
        <f t="shared" si="7"/>
        <v>74.226387000000003</v>
      </c>
    </row>
    <row r="222" spans="1:4" x14ac:dyDescent="0.25">
      <c r="A222" s="14">
        <v>213.2</v>
      </c>
      <c r="B222" s="24">
        <v>0</v>
      </c>
      <c r="C222" s="15">
        <f t="shared" si="6"/>
        <v>213</v>
      </c>
      <c r="D222" s="16">
        <f t="shared" si="7"/>
        <v>0</v>
      </c>
    </row>
    <row r="223" spans="1:4" x14ac:dyDescent="0.25">
      <c r="A223" s="14">
        <v>213.7</v>
      </c>
      <c r="B223" s="24">
        <v>0</v>
      </c>
      <c r="C223" s="15">
        <f t="shared" si="6"/>
        <v>214</v>
      </c>
      <c r="D223" s="16">
        <f t="shared" si="7"/>
        <v>0</v>
      </c>
    </row>
    <row r="224" spans="1:4" x14ac:dyDescent="0.25">
      <c r="A224" s="14">
        <v>214.8</v>
      </c>
      <c r="B224" s="24">
        <v>0</v>
      </c>
      <c r="C224" s="15">
        <f t="shared" si="6"/>
        <v>215</v>
      </c>
      <c r="D224" s="16">
        <f t="shared" si="7"/>
        <v>0</v>
      </c>
    </row>
    <row r="225" spans="1:4" x14ac:dyDescent="0.25">
      <c r="A225" s="14">
        <v>215.4</v>
      </c>
      <c r="B225" s="24">
        <v>0</v>
      </c>
      <c r="C225" s="15">
        <f t="shared" si="6"/>
        <v>215</v>
      </c>
      <c r="D225" s="16">
        <f t="shared" si="7"/>
        <v>0</v>
      </c>
    </row>
    <row r="226" spans="1:4" x14ac:dyDescent="0.25">
      <c r="A226" s="14">
        <v>216</v>
      </c>
      <c r="B226" s="24">
        <v>0</v>
      </c>
      <c r="C226" s="15">
        <f t="shared" si="6"/>
        <v>216</v>
      </c>
      <c r="D226" s="16">
        <f t="shared" si="7"/>
        <v>0</v>
      </c>
    </row>
    <row r="227" spans="1:4" x14ac:dyDescent="0.25">
      <c r="A227" s="14">
        <v>216.9</v>
      </c>
      <c r="B227" s="24">
        <v>0</v>
      </c>
      <c r="C227" s="15">
        <f t="shared" si="6"/>
        <v>217</v>
      </c>
      <c r="D227" s="16">
        <f t="shared" si="7"/>
        <v>0</v>
      </c>
    </row>
    <row r="228" spans="1:4" x14ac:dyDescent="0.25">
      <c r="A228" s="14">
        <v>218.1</v>
      </c>
      <c r="B228" s="24">
        <v>91.780411000000001</v>
      </c>
      <c r="C228" s="15">
        <f t="shared" ref="C228:C274" si="8">ROUND(A228,0)</f>
        <v>218</v>
      </c>
      <c r="D228" s="16">
        <f t="shared" ref="D228:D274" si="9">B228</f>
        <v>91.780411000000001</v>
      </c>
    </row>
    <row r="229" spans="1:4" x14ac:dyDescent="0.25">
      <c r="A229" s="14">
        <v>218.7</v>
      </c>
      <c r="B229" s="24">
        <v>1.3261E-2</v>
      </c>
      <c r="C229" s="15">
        <f t="shared" si="8"/>
        <v>219</v>
      </c>
      <c r="D229" s="16">
        <f t="shared" si="9"/>
        <v>1.3261E-2</v>
      </c>
    </row>
    <row r="230" spans="1:4" x14ac:dyDescent="0.25">
      <c r="A230" s="14">
        <v>219.5</v>
      </c>
      <c r="B230">
        <v>0</v>
      </c>
      <c r="C230" s="15">
        <f t="shared" si="8"/>
        <v>220</v>
      </c>
      <c r="D230" s="16">
        <f t="shared" si="9"/>
        <v>0</v>
      </c>
    </row>
    <row r="231" spans="1:4" x14ac:dyDescent="0.25">
      <c r="A231" s="14">
        <v>220.1</v>
      </c>
      <c r="B231" s="24">
        <v>2.6499999999999999E-4</v>
      </c>
      <c r="C231" s="15">
        <f t="shared" si="8"/>
        <v>220</v>
      </c>
      <c r="D231" s="16">
        <f t="shared" si="9"/>
        <v>2.6499999999999999E-4</v>
      </c>
    </row>
    <row r="232" spans="1:4" x14ac:dyDescent="0.25">
      <c r="A232" s="14">
        <v>221.3</v>
      </c>
      <c r="B232">
        <v>102.2976</v>
      </c>
      <c r="C232" s="15">
        <f t="shared" si="8"/>
        <v>221</v>
      </c>
      <c r="D232" s="16">
        <f t="shared" si="9"/>
        <v>102.2976</v>
      </c>
    </row>
    <row r="233" spans="1:4" x14ac:dyDescent="0.25">
      <c r="A233" s="14">
        <v>222</v>
      </c>
      <c r="B233">
        <v>200.022491</v>
      </c>
      <c r="C233" s="15">
        <f t="shared" si="8"/>
        <v>222</v>
      </c>
      <c r="D233" s="16">
        <f t="shared" si="9"/>
        <v>200.022491</v>
      </c>
    </row>
    <row r="234" spans="1:4" x14ac:dyDescent="0.25">
      <c r="A234" s="14">
        <v>223</v>
      </c>
      <c r="B234">
        <v>2.1000000000000001E-4</v>
      </c>
      <c r="C234" s="15">
        <f t="shared" si="8"/>
        <v>223</v>
      </c>
      <c r="D234" s="16">
        <f t="shared" si="9"/>
        <v>2.1000000000000001E-4</v>
      </c>
    </row>
    <row r="235" spans="1:4" x14ac:dyDescent="0.25">
      <c r="A235" s="14">
        <v>223.9</v>
      </c>
      <c r="B235" s="24">
        <v>0</v>
      </c>
      <c r="C235" s="15">
        <f t="shared" si="8"/>
        <v>224</v>
      </c>
      <c r="D235" s="16">
        <f t="shared" si="9"/>
        <v>0</v>
      </c>
    </row>
    <row r="236" spans="1:4" x14ac:dyDescent="0.25">
      <c r="A236" s="14">
        <v>225.1</v>
      </c>
      <c r="B236" s="24">
        <v>0</v>
      </c>
      <c r="C236" s="15">
        <f t="shared" si="8"/>
        <v>225</v>
      </c>
      <c r="D236" s="16">
        <f t="shared" si="9"/>
        <v>0</v>
      </c>
    </row>
    <row r="237" spans="1:4" x14ac:dyDescent="0.25">
      <c r="A237" s="14">
        <v>226.1</v>
      </c>
      <c r="B237">
        <v>8.7999999999999998E-5</v>
      </c>
      <c r="C237" s="15">
        <f t="shared" si="8"/>
        <v>226</v>
      </c>
      <c r="D237" s="16">
        <f t="shared" si="9"/>
        <v>8.7999999999999998E-5</v>
      </c>
    </row>
    <row r="238" spans="1:4" x14ac:dyDescent="0.25">
      <c r="A238" s="14">
        <v>226.7</v>
      </c>
      <c r="B238" s="24">
        <v>0</v>
      </c>
      <c r="C238" s="15">
        <f t="shared" si="8"/>
        <v>227</v>
      </c>
      <c r="D238" s="16">
        <f t="shared" si="9"/>
        <v>0</v>
      </c>
    </row>
    <row r="239" spans="1:4" x14ac:dyDescent="0.25">
      <c r="A239" s="14">
        <v>227.6</v>
      </c>
      <c r="B239" s="24">
        <v>0</v>
      </c>
      <c r="C239" s="15">
        <f t="shared" si="8"/>
        <v>228</v>
      </c>
      <c r="D239" s="16">
        <f t="shared" si="9"/>
        <v>0</v>
      </c>
    </row>
    <row r="240" spans="1:4" x14ac:dyDescent="0.25">
      <c r="A240" s="14">
        <v>228.5</v>
      </c>
      <c r="B240" s="24">
        <v>0</v>
      </c>
      <c r="C240" s="15">
        <f t="shared" si="8"/>
        <v>229</v>
      </c>
      <c r="D240" s="16">
        <f t="shared" si="9"/>
        <v>0</v>
      </c>
    </row>
    <row r="241" spans="1:4" x14ac:dyDescent="0.25">
      <c r="A241" s="14">
        <v>229.2</v>
      </c>
      <c r="B241" s="24">
        <v>0</v>
      </c>
      <c r="C241" s="15">
        <f t="shared" si="8"/>
        <v>229</v>
      </c>
      <c r="D241" s="16">
        <f t="shared" si="9"/>
        <v>0</v>
      </c>
    </row>
    <row r="242" spans="1:4" x14ac:dyDescent="0.25">
      <c r="A242" s="14">
        <v>229.9</v>
      </c>
      <c r="B242" s="24">
        <v>0</v>
      </c>
      <c r="C242" s="15">
        <f t="shared" si="8"/>
        <v>230</v>
      </c>
      <c r="D242" s="16">
        <f t="shared" si="9"/>
        <v>0</v>
      </c>
    </row>
    <row r="243" spans="1:4" x14ac:dyDescent="0.25">
      <c r="A243" s="14">
        <v>231.3</v>
      </c>
      <c r="B243" s="24">
        <v>231.704712</v>
      </c>
      <c r="C243" s="15">
        <f t="shared" si="8"/>
        <v>231</v>
      </c>
      <c r="D243" s="16">
        <f t="shared" si="9"/>
        <v>231.704712</v>
      </c>
    </row>
    <row r="244" spans="1:4" x14ac:dyDescent="0.25">
      <c r="A244" s="14">
        <v>232.1</v>
      </c>
      <c r="B244" s="24">
        <v>107.998268</v>
      </c>
      <c r="C244" s="15">
        <f t="shared" si="8"/>
        <v>232</v>
      </c>
      <c r="D244" s="16">
        <f t="shared" si="9"/>
        <v>107.998268</v>
      </c>
    </row>
    <row r="245" spans="1:4" x14ac:dyDescent="0.25">
      <c r="A245" s="14">
        <v>233</v>
      </c>
      <c r="B245" s="24">
        <v>109.21729999999999</v>
      </c>
      <c r="C245" s="15">
        <f t="shared" si="8"/>
        <v>233</v>
      </c>
      <c r="D245" s="16">
        <f t="shared" si="9"/>
        <v>109.21729999999999</v>
      </c>
    </row>
    <row r="246" spans="1:4" x14ac:dyDescent="0.25">
      <c r="A246" s="14">
        <v>234</v>
      </c>
      <c r="B246">
        <v>4.9472420000000001</v>
      </c>
      <c r="C246" s="15">
        <f t="shared" si="8"/>
        <v>234</v>
      </c>
      <c r="D246" s="16">
        <f t="shared" si="9"/>
        <v>4.9472420000000001</v>
      </c>
    </row>
    <row r="247" spans="1:4" x14ac:dyDescent="0.25">
      <c r="A247" s="14">
        <v>234.6</v>
      </c>
      <c r="B247" s="24">
        <v>0</v>
      </c>
      <c r="C247" s="15">
        <f t="shared" si="8"/>
        <v>235</v>
      </c>
      <c r="D247" s="16">
        <f t="shared" si="9"/>
        <v>0</v>
      </c>
    </row>
    <row r="248" spans="1:4" x14ac:dyDescent="0.25">
      <c r="A248" s="14">
        <v>235.3</v>
      </c>
      <c r="B248" s="24">
        <v>38.186649000000003</v>
      </c>
      <c r="C248" s="15">
        <f t="shared" si="8"/>
        <v>235</v>
      </c>
      <c r="D248" s="16">
        <f t="shared" si="9"/>
        <v>38.186649000000003</v>
      </c>
    </row>
    <row r="249" spans="1:4" x14ac:dyDescent="0.25">
      <c r="A249" s="14">
        <v>236.2</v>
      </c>
      <c r="B249" s="24">
        <v>3.3007000000000002E-2</v>
      </c>
      <c r="C249" s="15">
        <f t="shared" si="8"/>
        <v>236</v>
      </c>
      <c r="D249" s="16">
        <f t="shared" si="9"/>
        <v>3.3007000000000002E-2</v>
      </c>
    </row>
    <row r="250" spans="1:4" x14ac:dyDescent="0.25">
      <c r="A250" s="14">
        <v>237.1</v>
      </c>
      <c r="B250" s="24">
        <v>0</v>
      </c>
      <c r="C250" s="15">
        <f t="shared" si="8"/>
        <v>237</v>
      </c>
      <c r="D250" s="16">
        <f t="shared" si="9"/>
        <v>0</v>
      </c>
    </row>
    <row r="251" spans="1:4" x14ac:dyDescent="0.25">
      <c r="A251" s="14">
        <v>238.8</v>
      </c>
      <c r="B251" s="24">
        <v>1.8339000000000001E-2</v>
      </c>
      <c r="C251" s="15">
        <f t="shared" si="8"/>
        <v>239</v>
      </c>
      <c r="D251" s="16">
        <f t="shared" si="9"/>
        <v>1.8339000000000001E-2</v>
      </c>
    </row>
    <row r="252" spans="1:4" x14ac:dyDescent="0.25">
      <c r="A252" s="14">
        <v>239.5</v>
      </c>
      <c r="B252" s="24">
        <v>2.72E-4</v>
      </c>
      <c r="C252" s="15">
        <f t="shared" si="8"/>
        <v>240</v>
      </c>
      <c r="D252" s="16">
        <f t="shared" si="9"/>
        <v>2.72E-4</v>
      </c>
    </row>
    <row r="253" spans="1:4" x14ac:dyDescent="0.25">
      <c r="A253" s="14">
        <v>240.5</v>
      </c>
      <c r="B253" s="24">
        <v>0</v>
      </c>
      <c r="C253" s="15">
        <f t="shared" si="8"/>
        <v>241</v>
      </c>
      <c r="D253" s="16">
        <f t="shared" si="9"/>
        <v>0</v>
      </c>
    </row>
    <row r="254" spans="1:4" x14ac:dyDescent="0.25">
      <c r="A254" s="14">
        <v>241.1</v>
      </c>
      <c r="B254" s="24">
        <v>0</v>
      </c>
      <c r="C254" s="15">
        <f t="shared" si="8"/>
        <v>241</v>
      </c>
      <c r="D254" s="16">
        <f t="shared" si="9"/>
        <v>0</v>
      </c>
    </row>
    <row r="255" spans="1:4" x14ac:dyDescent="0.25">
      <c r="A255" s="14">
        <v>241.8</v>
      </c>
      <c r="B255" s="24">
        <v>0.269598</v>
      </c>
      <c r="C255" s="15">
        <f t="shared" si="8"/>
        <v>242</v>
      </c>
      <c r="D255" s="16">
        <f t="shared" si="9"/>
        <v>0.269598</v>
      </c>
    </row>
    <row r="256" spans="1:4" x14ac:dyDescent="0.25">
      <c r="A256" s="14">
        <v>242.3</v>
      </c>
      <c r="B256" s="24">
        <v>3.4179900000000001</v>
      </c>
      <c r="C256" s="15">
        <f t="shared" si="8"/>
        <v>242</v>
      </c>
      <c r="D256" s="16">
        <f t="shared" si="9"/>
        <v>3.4179900000000001</v>
      </c>
    </row>
    <row r="257" spans="1:4" x14ac:dyDescent="0.25">
      <c r="A257" s="14">
        <v>243.3</v>
      </c>
      <c r="B257" s="24">
        <v>0</v>
      </c>
      <c r="C257" s="15">
        <f t="shared" si="8"/>
        <v>243</v>
      </c>
      <c r="D257" s="16">
        <f t="shared" si="9"/>
        <v>0</v>
      </c>
    </row>
    <row r="258" spans="1:4" x14ac:dyDescent="0.25">
      <c r="A258" s="14">
        <v>244.8</v>
      </c>
      <c r="B258" s="24">
        <v>0</v>
      </c>
      <c r="C258" s="15">
        <f t="shared" si="8"/>
        <v>245</v>
      </c>
      <c r="D258" s="16">
        <f t="shared" si="9"/>
        <v>0</v>
      </c>
    </row>
    <row r="259" spans="1:4" x14ac:dyDescent="0.25">
      <c r="A259" s="14">
        <v>245.7</v>
      </c>
      <c r="B259" s="24">
        <v>2.6910940000000001</v>
      </c>
      <c r="C259" s="15">
        <f t="shared" si="8"/>
        <v>246</v>
      </c>
      <c r="D259" s="16">
        <f t="shared" si="9"/>
        <v>2.6910940000000001</v>
      </c>
    </row>
    <row r="260" spans="1:4" x14ac:dyDescent="0.25">
      <c r="A260" s="14">
        <v>246.3</v>
      </c>
      <c r="B260" s="24">
        <v>0</v>
      </c>
      <c r="C260" s="15">
        <f t="shared" si="8"/>
        <v>246</v>
      </c>
      <c r="D260" s="16">
        <f t="shared" si="9"/>
        <v>0</v>
      </c>
    </row>
    <row r="261" spans="1:4" x14ac:dyDescent="0.25">
      <c r="A261" s="14">
        <v>247.3</v>
      </c>
      <c r="B261" s="24">
        <v>1.0000000000000001E-5</v>
      </c>
      <c r="C261" s="15">
        <f t="shared" si="8"/>
        <v>247</v>
      </c>
      <c r="D261" s="16">
        <f t="shared" si="9"/>
        <v>1.0000000000000001E-5</v>
      </c>
    </row>
    <row r="262" spans="1:4" x14ac:dyDescent="0.25">
      <c r="A262" s="14">
        <v>248</v>
      </c>
      <c r="B262" s="24">
        <v>2.8E-5</v>
      </c>
      <c r="C262" s="15">
        <f t="shared" si="8"/>
        <v>248</v>
      </c>
      <c r="D262" s="16">
        <f t="shared" si="9"/>
        <v>2.8E-5</v>
      </c>
    </row>
    <row r="263" spans="1:4" x14ac:dyDescent="0.25">
      <c r="A263" s="14">
        <v>249.1</v>
      </c>
      <c r="B263">
        <v>52.904727999999999</v>
      </c>
      <c r="C263" s="15">
        <f t="shared" si="8"/>
        <v>249</v>
      </c>
      <c r="D263" s="16">
        <f t="shared" si="9"/>
        <v>52.904727999999999</v>
      </c>
    </row>
    <row r="264" spans="1:4" x14ac:dyDescent="0.25">
      <c r="A264" s="14">
        <v>250.3</v>
      </c>
      <c r="B264" s="24">
        <v>4.1E-5</v>
      </c>
      <c r="C264" s="15">
        <f t="shared" si="8"/>
        <v>250</v>
      </c>
      <c r="D264" s="16">
        <f t="shared" si="9"/>
        <v>4.1E-5</v>
      </c>
    </row>
    <row r="265" spans="1:4" x14ac:dyDescent="0.25">
      <c r="A265" s="14">
        <v>251.2</v>
      </c>
      <c r="B265">
        <v>315.125519</v>
      </c>
      <c r="C265" s="15">
        <f t="shared" si="8"/>
        <v>251</v>
      </c>
      <c r="D265" s="16">
        <f t="shared" si="9"/>
        <v>315.125519</v>
      </c>
    </row>
    <row r="266" spans="1:4" x14ac:dyDescent="0.25">
      <c r="A266" s="14">
        <v>252.1</v>
      </c>
      <c r="B266">
        <v>0</v>
      </c>
      <c r="C266" s="15">
        <f t="shared" si="8"/>
        <v>252</v>
      </c>
      <c r="D266" s="16">
        <f t="shared" si="9"/>
        <v>0</v>
      </c>
    </row>
    <row r="267" spans="1:4" x14ac:dyDescent="0.25">
      <c r="A267" s="14">
        <v>253.5</v>
      </c>
      <c r="B267" s="24">
        <v>3.3148900000000001</v>
      </c>
      <c r="C267" s="15">
        <f t="shared" si="8"/>
        <v>254</v>
      </c>
      <c r="D267" s="16">
        <f t="shared" si="9"/>
        <v>3.3148900000000001</v>
      </c>
    </row>
    <row r="268" spans="1:4" x14ac:dyDescent="0.25">
      <c r="A268" s="14">
        <v>254.5</v>
      </c>
      <c r="B268" s="24">
        <v>0</v>
      </c>
      <c r="C268" s="15">
        <f t="shared" si="8"/>
        <v>255</v>
      </c>
      <c r="D268" s="16">
        <f t="shared" si="9"/>
        <v>0</v>
      </c>
    </row>
    <row r="269" spans="1:4" x14ac:dyDescent="0.25">
      <c r="A269" s="14">
        <v>255.1</v>
      </c>
      <c r="B269">
        <v>0</v>
      </c>
      <c r="C269" s="15">
        <f t="shared" si="8"/>
        <v>255</v>
      </c>
      <c r="D269" s="16">
        <f t="shared" si="9"/>
        <v>0</v>
      </c>
    </row>
    <row r="270" spans="1:4" x14ac:dyDescent="0.25">
      <c r="A270" s="14">
        <v>256.10000000000002</v>
      </c>
      <c r="B270" s="24">
        <v>0</v>
      </c>
      <c r="C270" s="15">
        <f t="shared" si="8"/>
        <v>256</v>
      </c>
      <c r="D270" s="16">
        <f t="shared" si="9"/>
        <v>0</v>
      </c>
    </row>
    <row r="271" spans="1:4" x14ac:dyDescent="0.25">
      <c r="A271" s="14">
        <v>256.7</v>
      </c>
      <c r="B271" s="24">
        <v>0</v>
      </c>
      <c r="C271" s="15">
        <f t="shared" si="8"/>
        <v>257</v>
      </c>
      <c r="D271" s="16">
        <f t="shared" si="9"/>
        <v>0</v>
      </c>
    </row>
    <row r="272" spans="1:4" x14ac:dyDescent="0.25">
      <c r="A272" s="14">
        <v>257.7</v>
      </c>
      <c r="B272" s="24">
        <v>0</v>
      </c>
      <c r="C272" s="15">
        <f t="shared" si="8"/>
        <v>258</v>
      </c>
      <c r="D272" s="16">
        <f t="shared" si="9"/>
        <v>0</v>
      </c>
    </row>
    <row r="273" spans="1:4" x14ac:dyDescent="0.25">
      <c r="A273" s="14">
        <v>258.8</v>
      </c>
      <c r="B273">
        <v>2.7447189999999999</v>
      </c>
      <c r="C273" s="15">
        <f t="shared" si="8"/>
        <v>259</v>
      </c>
      <c r="D273" s="16">
        <f t="shared" si="9"/>
        <v>2.7447189999999999</v>
      </c>
    </row>
    <row r="274" spans="1:4" x14ac:dyDescent="0.25">
      <c r="A274" s="14">
        <v>259.3</v>
      </c>
      <c r="B274" s="24">
        <v>0</v>
      </c>
      <c r="C274" s="15">
        <f t="shared" si="8"/>
        <v>259</v>
      </c>
      <c r="D274" s="16">
        <f t="shared" si="9"/>
        <v>0</v>
      </c>
    </row>
    <row r="275" spans="1:4" x14ac:dyDescent="0.25">
      <c r="A275" s="14">
        <v>260</v>
      </c>
      <c r="B275">
        <v>121.306923</v>
      </c>
    </row>
    <row r="276" spans="1:4" x14ac:dyDescent="0.25">
      <c r="A276" s="14">
        <v>258.7</v>
      </c>
      <c r="B276">
        <v>3.9999999999999998E-6</v>
      </c>
    </row>
    <row r="277" spans="1:4" x14ac:dyDescent="0.25">
      <c r="A277" s="14">
        <v>259.89999999999998</v>
      </c>
      <c r="B277">
        <v>229.55711400000001</v>
      </c>
    </row>
    <row r="278" spans="1:4" x14ac:dyDescent="0.25">
      <c r="A278" s="14">
        <v>257.3</v>
      </c>
      <c r="B278" s="24">
        <v>4.411E-3</v>
      </c>
    </row>
    <row r="279" spans="1:4" x14ac:dyDescent="0.25">
      <c r="A279" s="14">
        <v>258.3</v>
      </c>
      <c r="B279">
        <v>181.43516500000001</v>
      </c>
    </row>
    <row r="280" spans="1:4" x14ac:dyDescent="0.25">
      <c r="A280" s="14">
        <v>259</v>
      </c>
      <c r="B280">
        <v>4.3368999999999998E-2</v>
      </c>
    </row>
    <row r="281" spans="1:4" x14ac:dyDescent="0.25">
      <c r="A281" s="14">
        <v>259.89999999999998</v>
      </c>
      <c r="B281" s="24">
        <v>274.53317299999998</v>
      </c>
    </row>
    <row r="282" spans="1:4" x14ac:dyDescent="0.25">
      <c r="A282" s="14">
        <v>259.89999999999998</v>
      </c>
      <c r="B282">
        <v>122.157669</v>
      </c>
    </row>
  </sheetData>
  <conditionalFormatting sqref="L5:L11">
    <cfRule type="cellIs" dxfId="34" priority="1" operator="equal">
      <formula>FALSE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87"/>
  <sheetViews>
    <sheetView workbookViewId="0">
      <pane ySplit="5" topLeftCell="A72" activePane="bottomLeft" state="frozen"/>
      <selection activeCell="H30" sqref="H30"/>
      <selection pane="bottomLeft" activeCell="Z1" sqref="Z1:Z1048576"/>
    </sheetView>
  </sheetViews>
  <sheetFormatPr defaultRowHeight="15" x14ac:dyDescent="0.25"/>
  <cols>
    <col min="1" max="1" width="33.28515625" customWidth="1"/>
    <col min="2" max="2" width="3.140625" customWidth="1"/>
    <col min="3" max="3" width="7" customWidth="1"/>
    <col min="4" max="4" width="8.7109375" customWidth="1"/>
    <col min="5" max="5" width="6.42578125" bestFit="1" customWidth="1"/>
    <col min="6" max="7" width="6.140625" bestFit="1" customWidth="1"/>
    <col min="8" max="8" width="33.42578125" bestFit="1" customWidth="1"/>
    <col min="9" max="9" width="7.85546875" bestFit="1" customWidth="1"/>
    <col min="10" max="15" width="7.140625" bestFit="1" customWidth="1"/>
    <col min="16" max="17" width="4.42578125" customWidth="1"/>
    <col min="18" max="23" width="7" customWidth="1"/>
    <col min="24" max="24" width="7.140625" style="16" customWidth="1"/>
    <col min="25" max="28" width="6.85546875" style="16" customWidth="1"/>
    <col min="29" max="29" width="7.85546875" style="16" customWidth="1"/>
    <col min="30" max="30" width="4.42578125" customWidth="1"/>
    <col min="31" max="31" width="29.28515625" customWidth="1"/>
    <col min="32" max="32" width="9" style="2" bestFit="1" customWidth="1"/>
    <col min="33" max="33" width="9" style="25" bestFit="1" customWidth="1"/>
    <col min="34" max="34" width="8.85546875" style="2" bestFit="1" customWidth="1"/>
    <col min="35" max="35" width="12.28515625" style="28" bestFit="1" customWidth="1"/>
    <col min="36" max="36" width="14.140625" style="36" bestFit="1" customWidth="1"/>
    <col min="37" max="37" width="9" bestFit="1" customWidth="1"/>
    <col min="38" max="38" width="8.7109375" bestFit="1" customWidth="1"/>
    <col min="40" max="40" width="14.42578125" bestFit="1" customWidth="1"/>
    <col min="41" max="41" width="5.42578125" bestFit="1" customWidth="1"/>
    <col min="42" max="42" width="4.85546875" customWidth="1"/>
  </cols>
  <sheetData>
    <row r="1" spans="1:42" x14ac:dyDescent="0.25">
      <c r="J1" t="s">
        <v>256</v>
      </c>
      <c r="R1" t="s">
        <v>253</v>
      </c>
      <c r="X1" s="16" t="s">
        <v>254</v>
      </c>
      <c r="AF1" s="2" t="s">
        <v>100</v>
      </c>
      <c r="AG1" s="25" t="s">
        <v>179</v>
      </c>
      <c r="AH1" s="2" t="s">
        <v>180</v>
      </c>
      <c r="AI1" s="26" t="s">
        <v>181</v>
      </c>
      <c r="AJ1" s="35" t="s">
        <v>182</v>
      </c>
      <c r="AK1" s="27"/>
      <c r="AL1" s="27"/>
    </row>
    <row r="2" spans="1:42" x14ac:dyDescent="0.25">
      <c r="A2" t="s">
        <v>183</v>
      </c>
      <c r="C2" t="s">
        <v>94</v>
      </c>
      <c r="D2" t="s">
        <v>184</v>
      </c>
      <c r="E2" t="s">
        <v>185</v>
      </c>
      <c r="F2" t="s">
        <v>186</v>
      </c>
      <c r="G2" t="s">
        <v>187</v>
      </c>
      <c r="H2" t="s">
        <v>188</v>
      </c>
      <c r="J2" t="s">
        <v>189</v>
      </c>
      <c r="K2" t="s">
        <v>190</v>
      </c>
      <c r="L2" t="s">
        <v>191</v>
      </c>
      <c r="M2" t="s">
        <v>192</v>
      </c>
      <c r="N2" t="s">
        <v>193</v>
      </c>
      <c r="O2" t="s">
        <v>194</v>
      </c>
      <c r="P2" t="s">
        <v>195</v>
      </c>
      <c r="Q2" t="s">
        <v>252</v>
      </c>
      <c r="R2" t="s">
        <v>189</v>
      </c>
      <c r="S2" t="s">
        <v>190</v>
      </c>
      <c r="T2" t="s">
        <v>191</v>
      </c>
      <c r="U2" t="s">
        <v>192</v>
      </c>
      <c r="V2" t="s">
        <v>193</v>
      </c>
      <c r="W2" t="s">
        <v>194</v>
      </c>
      <c r="X2" s="16" t="s">
        <v>189</v>
      </c>
      <c r="Y2" s="16" t="s">
        <v>190</v>
      </c>
      <c r="Z2" s="16" t="s">
        <v>191</v>
      </c>
      <c r="AA2" s="16" t="s">
        <v>192</v>
      </c>
      <c r="AB2" s="16" t="s">
        <v>193</v>
      </c>
      <c r="AC2" s="16" t="s">
        <v>194</v>
      </c>
      <c r="AE2" t="s">
        <v>183</v>
      </c>
      <c r="AF2" s="2" t="s">
        <v>81</v>
      </c>
      <c r="AH2" s="2" t="s">
        <v>196</v>
      </c>
      <c r="AI2" s="26" t="s">
        <v>82</v>
      </c>
      <c r="AJ2" s="35" t="s">
        <v>197</v>
      </c>
      <c r="AK2" t="s">
        <v>198</v>
      </c>
      <c r="AL2" t="s">
        <v>199</v>
      </c>
      <c r="AN2" s="4" t="s">
        <v>86</v>
      </c>
      <c r="AO2">
        <f>85-7</f>
        <v>78</v>
      </c>
    </row>
    <row r="3" spans="1:42" x14ac:dyDescent="0.25">
      <c r="A3" t="s">
        <v>1</v>
      </c>
      <c r="C3">
        <v>1.464</v>
      </c>
      <c r="D3" t="s">
        <v>200</v>
      </c>
      <c r="E3">
        <v>50</v>
      </c>
      <c r="F3">
        <v>52</v>
      </c>
      <c r="G3">
        <v>49</v>
      </c>
      <c r="H3" t="s">
        <v>201</v>
      </c>
      <c r="I3" t="s">
        <v>212</v>
      </c>
      <c r="K3">
        <v>1</v>
      </c>
      <c r="L3">
        <v>2</v>
      </c>
      <c r="M3">
        <v>5</v>
      </c>
      <c r="N3">
        <v>20</v>
      </c>
      <c r="O3">
        <v>100</v>
      </c>
      <c r="P3" t="s">
        <v>79</v>
      </c>
      <c r="Q3">
        <v>1</v>
      </c>
      <c r="R3" s="15">
        <v>0.81810000000000005</v>
      </c>
      <c r="S3" s="15">
        <v>1.1589</v>
      </c>
      <c r="T3" s="15">
        <v>1.8916999999999999</v>
      </c>
      <c r="U3" s="15">
        <v>4.5922000000000001</v>
      </c>
      <c r="V3" s="15">
        <v>19.737500000000001</v>
      </c>
      <c r="W3" s="15">
        <v>100.0735</v>
      </c>
      <c r="X3" s="16" t="e">
        <f>R3/J3*100</f>
        <v>#DIV/0!</v>
      </c>
      <c r="Y3" s="16">
        <f t="shared" ref="Y3:AC3" si="0">S3/K3*100</f>
        <v>115.89</v>
      </c>
      <c r="Z3" s="16">
        <f t="shared" si="0"/>
        <v>94.584999999999994</v>
      </c>
      <c r="AA3" s="16">
        <f t="shared" si="0"/>
        <v>91.844000000000008</v>
      </c>
      <c r="AB3" s="16">
        <f t="shared" si="0"/>
        <v>98.6875</v>
      </c>
      <c r="AC3" s="16">
        <f t="shared" si="0"/>
        <v>100.0735</v>
      </c>
      <c r="AE3" t="s">
        <v>1</v>
      </c>
      <c r="AF3" s="2">
        <v>1.46</v>
      </c>
      <c r="AG3" s="25" t="s">
        <v>212</v>
      </c>
      <c r="AH3" s="2">
        <v>5</v>
      </c>
      <c r="AI3" s="28">
        <v>1.0335000000000001</v>
      </c>
      <c r="AJ3" s="36">
        <v>0.99996134349999999</v>
      </c>
      <c r="AK3" t="b">
        <f>OR(AI3&lt;20,AI3="n.a.")</f>
        <v>1</v>
      </c>
      <c r="AL3" t="b">
        <f>OR(AJ3&gt;0.99,AJ3=0)</f>
        <v>1</v>
      </c>
      <c r="AN3" t="s">
        <v>87</v>
      </c>
      <c r="AO3">
        <f>COUNTIF(AK3:AK87,"FALSE")</f>
        <v>0</v>
      </c>
      <c r="AP3">
        <f>COUNTIF(AL3:AL87,"FALSE")</f>
        <v>0</v>
      </c>
    </row>
    <row r="4" spans="1:42" x14ac:dyDescent="0.25">
      <c r="A4" t="s">
        <v>202</v>
      </c>
      <c r="C4">
        <v>1.5529999999999999</v>
      </c>
      <c r="D4" t="s">
        <v>200</v>
      </c>
      <c r="E4">
        <v>62</v>
      </c>
      <c r="F4">
        <v>64</v>
      </c>
      <c r="G4">
        <v>61</v>
      </c>
      <c r="H4" t="s">
        <v>201</v>
      </c>
      <c r="I4" t="s">
        <v>212</v>
      </c>
      <c r="J4">
        <v>0.5</v>
      </c>
      <c r="K4">
        <v>1</v>
      </c>
      <c r="L4">
        <v>2</v>
      </c>
      <c r="M4">
        <v>5</v>
      </c>
      <c r="N4">
        <v>20</v>
      </c>
      <c r="O4">
        <v>100</v>
      </c>
      <c r="P4" t="s">
        <v>79</v>
      </c>
      <c r="Q4">
        <v>1</v>
      </c>
      <c r="R4" s="15">
        <v>0.62270000000000003</v>
      </c>
      <c r="S4" s="15">
        <v>0.97689999999999999</v>
      </c>
      <c r="T4" s="15">
        <v>1.7516</v>
      </c>
      <c r="U4" s="15">
        <v>4.4724000000000004</v>
      </c>
      <c r="V4" s="15">
        <v>20.001200000000001</v>
      </c>
      <c r="W4" s="15">
        <v>100.0307</v>
      </c>
      <c r="X4" s="16">
        <f t="shared" ref="X4:X67" si="1">R4/J4*100</f>
        <v>124.54</v>
      </c>
      <c r="Y4" s="16">
        <f t="shared" ref="Y4:Y67" si="2">S4/K4*100</f>
        <v>97.69</v>
      </c>
      <c r="Z4" s="16">
        <f t="shared" ref="Z4:Z67" si="3">T4/L4*100</f>
        <v>87.58</v>
      </c>
      <c r="AA4" s="16">
        <f t="shared" ref="AA4:AA67" si="4">U4/M4*100</f>
        <v>89.448000000000008</v>
      </c>
      <c r="AB4" s="16">
        <f t="shared" ref="AB4:AB67" si="5">V4/N4*100</f>
        <v>100.006</v>
      </c>
      <c r="AC4" s="16">
        <f t="shared" ref="AC4:AC67" si="6">W4/O4*100</f>
        <v>100.03070000000001</v>
      </c>
      <c r="AE4" t="s">
        <v>2</v>
      </c>
      <c r="AF4" s="2">
        <v>1.55</v>
      </c>
      <c r="AG4" s="25" t="s">
        <v>212</v>
      </c>
      <c r="AH4" s="2">
        <v>6</v>
      </c>
      <c r="AI4" s="28">
        <v>1.2532000000000001</v>
      </c>
      <c r="AJ4" s="37">
        <v>0.99995372859999998</v>
      </c>
      <c r="AK4" t="b">
        <f t="shared" ref="AK4:AK67" si="7">OR(AI4&lt;20,AI4="n.a.")</f>
        <v>1</v>
      </c>
      <c r="AL4" t="b">
        <f t="shared" ref="AL4:AL67" si="8">OR(AJ4&gt;0.99,AJ4=0)</f>
        <v>1</v>
      </c>
      <c r="AN4" t="s">
        <v>88</v>
      </c>
      <c r="AO4">
        <f>0.1*AO2</f>
        <v>7.8000000000000007</v>
      </c>
    </row>
    <row r="5" spans="1:42" s="9" customFormat="1" x14ac:dyDescent="0.25">
      <c r="A5" t="s">
        <v>3</v>
      </c>
      <c r="B5"/>
      <c r="C5">
        <v>1.8320000000000001</v>
      </c>
      <c r="D5" t="s">
        <v>203</v>
      </c>
      <c r="E5">
        <v>94</v>
      </c>
      <c r="F5">
        <v>96</v>
      </c>
      <c r="G5">
        <v>93</v>
      </c>
      <c r="H5" t="s">
        <v>201</v>
      </c>
      <c r="I5" t="s">
        <v>233</v>
      </c>
      <c r="J5"/>
      <c r="K5">
        <v>1</v>
      </c>
      <c r="L5">
        <v>2</v>
      </c>
      <c r="M5">
        <v>5</v>
      </c>
      <c r="N5">
        <v>20</v>
      </c>
      <c r="O5">
        <v>100</v>
      </c>
      <c r="P5" t="s">
        <v>79</v>
      </c>
      <c r="Q5">
        <v>1</v>
      </c>
      <c r="R5" s="15">
        <v>0.75360000000000005</v>
      </c>
      <c r="S5" s="15">
        <v>1</v>
      </c>
      <c r="T5" s="15">
        <v>2</v>
      </c>
      <c r="U5" s="15">
        <v>5</v>
      </c>
      <c r="V5" s="15">
        <v>20</v>
      </c>
      <c r="W5" s="15">
        <v>100</v>
      </c>
      <c r="X5" s="16" t="e">
        <f t="shared" si="1"/>
        <v>#DIV/0!</v>
      </c>
      <c r="Y5" s="16">
        <f t="shared" si="2"/>
        <v>100</v>
      </c>
      <c r="Z5" s="16">
        <f t="shared" si="3"/>
        <v>100</v>
      </c>
      <c r="AA5" s="16">
        <f t="shared" si="4"/>
        <v>100</v>
      </c>
      <c r="AB5" s="16">
        <f t="shared" si="5"/>
        <v>100</v>
      </c>
      <c r="AC5" s="16">
        <f t="shared" si="6"/>
        <v>100</v>
      </c>
      <c r="AD5"/>
      <c r="AE5" t="s">
        <v>3</v>
      </c>
      <c r="AF5" s="10">
        <v>1.83</v>
      </c>
      <c r="AG5" s="10" t="s">
        <v>233</v>
      </c>
      <c r="AH5" s="10">
        <v>5</v>
      </c>
      <c r="AI5" s="29">
        <v>0</v>
      </c>
      <c r="AJ5" s="36">
        <v>1</v>
      </c>
      <c r="AK5" t="b">
        <f t="shared" si="7"/>
        <v>1</v>
      </c>
      <c r="AL5" t="b">
        <f t="shared" si="8"/>
        <v>1</v>
      </c>
      <c r="AN5" s="7" t="s">
        <v>0</v>
      </c>
      <c r="AO5" s="6" t="b">
        <f>(AO3+AP3)&lt;AO4</f>
        <v>1</v>
      </c>
    </row>
    <row r="6" spans="1:42" x14ac:dyDescent="0.25">
      <c r="A6" s="9" t="s">
        <v>4</v>
      </c>
      <c r="B6" s="9"/>
      <c r="C6" s="9">
        <v>1.944</v>
      </c>
      <c r="D6" s="9" t="s">
        <v>200</v>
      </c>
      <c r="E6" s="9">
        <v>64</v>
      </c>
      <c r="F6" s="9">
        <v>66</v>
      </c>
      <c r="G6" s="9">
        <v>49</v>
      </c>
      <c r="H6" s="9" t="s">
        <v>201</v>
      </c>
      <c r="I6" s="9" t="s">
        <v>212</v>
      </c>
      <c r="J6" s="9">
        <v>0.5</v>
      </c>
      <c r="K6" s="9">
        <v>1</v>
      </c>
      <c r="L6" s="9">
        <v>2</v>
      </c>
      <c r="M6" s="9">
        <v>5</v>
      </c>
      <c r="N6" s="9">
        <v>20</v>
      </c>
      <c r="O6" s="9">
        <v>100</v>
      </c>
      <c r="P6" t="s">
        <v>79</v>
      </c>
      <c r="Q6" s="9">
        <v>1</v>
      </c>
      <c r="R6" s="39">
        <v>0.62470000000000003</v>
      </c>
      <c r="S6" s="39">
        <v>0.94420000000000004</v>
      </c>
      <c r="T6" s="39">
        <v>1.6725000000000001</v>
      </c>
      <c r="U6" s="39">
        <v>4.5077999999999996</v>
      </c>
      <c r="V6" s="39">
        <v>19.293399999999998</v>
      </c>
      <c r="W6" s="39">
        <v>100.1724</v>
      </c>
      <c r="X6" s="16">
        <f t="shared" si="1"/>
        <v>124.94000000000001</v>
      </c>
      <c r="Y6" s="16">
        <f t="shared" si="2"/>
        <v>94.42</v>
      </c>
      <c r="Z6" s="16">
        <f t="shared" si="3"/>
        <v>83.625</v>
      </c>
      <c r="AA6" s="16">
        <f t="shared" si="4"/>
        <v>90.155999999999992</v>
      </c>
      <c r="AB6" s="16">
        <f t="shared" si="5"/>
        <v>96.466999999999985</v>
      </c>
      <c r="AC6" s="16">
        <f t="shared" si="6"/>
        <v>100.17240000000001</v>
      </c>
      <c r="AD6" s="9"/>
      <c r="AE6" t="s">
        <v>4</v>
      </c>
      <c r="AF6" s="2">
        <v>1.94</v>
      </c>
      <c r="AG6" s="25" t="s">
        <v>212</v>
      </c>
      <c r="AH6" s="2">
        <v>6</v>
      </c>
      <c r="AI6" s="28">
        <v>1.9978</v>
      </c>
      <c r="AJ6" s="36">
        <v>0.99988399630000002</v>
      </c>
      <c r="AK6" t="b">
        <f t="shared" si="7"/>
        <v>1</v>
      </c>
      <c r="AL6" t="b">
        <f t="shared" si="8"/>
        <v>1</v>
      </c>
    </row>
    <row r="7" spans="1:42" x14ac:dyDescent="0.25">
      <c r="A7" t="s">
        <v>5</v>
      </c>
      <c r="C7">
        <v>2.1819999999999999</v>
      </c>
      <c r="D7" t="s">
        <v>200</v>
      </c>
      <c r="E7">
        <v>101</v>
      </c>
      <c r="F7">
        <v>103</v>
      </c>
      <c r="G7">
        <v>105</v>
      </c>
      <c r="H7" t="s">
        <v>201</v>
      </c>
      <c r="I7" t="s">
        <v>212</v>
      </c>
      <c r="J7">
        <v>0.5</v>
      </c>
      <c r="K7">
        <v>1</v>
      </c>
      <c r="L7">
        <v>2</v>
      </c>
      <c r="M7">
        <v>5</v>
      </c>
      <c r="N7">
        <v>20</v>
      </c>
      <c r="O7">
        <v>100</v>
      </c>
      <c r="P7" t="s">
        <v>79</v>
      </c>
      <c r="Q7">
        <v>1</v>
      </c>
      <c r="R7" s="15">
        <v>0.51300000000000001</v>
      </c>
      <c r="S7" s="15">
        <v>0.88149999999999995</v>
      </c>
      <c r="T7" s="15">
        <v>1.6805000000000001</v>
      </c>
      <c r="U7" s="15">
        <v>4.2771999999999997</v>
      </c>
      <c r="V7" s="15">
        <v>19.791699999999999</v>
      </c>
      <c r="W7" s="15">
        <v>100.0853</v>
      </c>
      <c r="X7" s="16">
        <f t="shared" si="1"/>
        <v>102.60000000000001</v>
      </c>
      <c r="Y7" s="16">
        <f t="shared" si="2"/>
        <v>88.149999999999991</v>
      </c>
      <c r="Z7" s="16">
        <f t="shared" si="3"/>
        <v>84.025000000000006</v>
      </c>
      <c r="AA7" s="16">
        <f t="shared" si="4"/>
        <v>85.543999999999997</v>
      </c>
      <c r="AB7" s="16">
        <f t="shared" si="5"/>
        <v>98.958499999999987</v>
      </c>
      <c r="AC7" s="16">
        <f t="shared" si="6"/>
        <v>100.0853</v>
      </c>
      <c r="AE7" t="s">
        <v>5</v>
      </c>
      <c r="AF7" s="2">
        <v>2.19</v>
      </c>
      <c r="AG7" s="25" t="s">
        <v>212</v>
      </c>
      <c r="AH7" s="2">
        <v>6</v>
      </c>
      <c r="AI7" s="28">
        <v>1.7509999999999999</v>
      </c>
      <c r="AJ7" s="36">
        <v>0.99991086490000003</v>
      </c>
      <c r="AK7" t="b">
        <f t="shared" si="7"/>
        <v>1</v>
      </c>
      <c r="AL7" t="b">
        <f t="shared" si="8"/>
        <v>1</v>
      </c>
    </row>
    <row r="8" spans="1:42" x14ac:dyDescent="0.25">
      <c r="A8" t="s">
        <v>6</v>
      </c>
      <c r="C8">
        <v>2.5049999999999999</v>
      </c>
      <c r="D8" t="s">
        <v>204</v>
      </c>
      <c r="E8">
        <v>59</v>
      </c>
      <c r="F8">
        <v>74</v>
      </c>
      <c r="G8">
        <v>45</v>
      </c>
      <c r="H8" t="s">
        <v>201</v>
      </c>
      <c r="I8" t="s">
        <v>212</v>
      </c>
      <c r="K8">
        <v>1</v>
      </c>
      <c r="L8">
        <v>2</v>
      </c>
      <c r="M8">
        <v>5</v>
      </c>
      <c r="N8">
        <v>20</v>
      </c>
      <c r="O8">
        <v>100</v>
      </c>
      <c r="P8" t="s">
        <v>79</v>
      </c>
      <c r="Q8">
        <v>1</v>
      </c>
      <c r="R8" s="15">
        <v>0.86180000000000001</v>
      </c>
      <c r="S8" s="15">
        <v>1.0197000000000001</v>
      </c>
      <c r="T8" s="15">
        <v>1.8260000000000001</v>
      </c>
      <c r="U8" s="15">
        <v>4.9485999999999999</v>
      </c>
      <c r="V8" s="15">
        <v>19.5703</v>
      </c>
      <c r="W8" s="15">
        <v>100.09180000000001</v>
      </c>
      <c r="X8" s="16" t="e">
        <f t="shared" si="1"/>
        <v>#DIV/0!</v>
      </c>
      <c r="Y8" s="16">
        <f t="shared" si="2"/>
        <v>101.97</v>
      </c>
      <c r="Z8" s="16">
        <f t="shared" si="3"/>
        <v>91.3</v>
      </c>
      <c r="AA8" s="16">
        <f t="shared" si="4"/>
        <v>98.971999999999994</v>
      </c>
      <c r="AB8" s="16">
        <f t="shared" si="5"/>
        <v>97.851500000000001</v>
      </c>
      <c r="AC8" s="16">
        <f t="shared" si="6"/>
        <v>100.09179999999999</v>
      </c>
      <c r="AE8" t="s">
        <v>6</v>
      </c>
      <c r="AF8" s="2">
        <v>2.5</v>
      </c>
      <c r="AG8" s="25" t="s">
        <v>212</v>
      </c>
      <c r="AH8" s="2">
        <v>5</v>
      </c>
      <c r="AI8" s="28">
        <v>0.93320000000000003</v>
      </c>
      <c r="AJ8" s="36">
        <v>0.99996847899999997</v>
      </c>
      <c r="AK8" t="b">
        <f t="shared" si="7"/>
        <v>1</v>
      </c>
      <c r="AL8" t="b">
        <f t="shared" si="8"/>
        <v>1</v>
      </c>
    </row>
    <row r="9" spans="1:42" x14ac:dyDescent="0.25">
      <c r="A9" t="s">
        <v>7</v>
      </c>
      <c r="C9">
        <v>2.742</v>
      </c>
      <c r="D9" t="s">
        <v>205</v>
      </c>
      <c r="E9">
        <v>61</v>
      </c>
      <c r="F9">
        <v>96</v>
      </c>
      <c r="G9">
        <v>98</v>
      </c>
      <c r="H9" t="s">
        <v>201</v>
      </c>
      <c r="I9" t="s">
        <v>212</v>
      </c>
      <c r="J9">
        <v>0.5</v>
      </c>
      <c r="K9">
        <v>1</v>
      </c>
      <c r="L9">
        <v>2</v>
      </c>
      <c r="M9">
        <v>5</v>
      </c>
      <c r="N9">
        <v>20</v>
      </c>
      <c r="O9">
        <v>100</v>
      </c>
      <c r="P9" t="s">
        <v>79</v>
      </c>
      <c r="Q9">
        <v>1</v>
      </c>
      <c r="R9" s="15">
        <v>0.61319999999999997</v>
      </c>
      <c r="S9" s="15">
        <v>0.92449999999999999</v>
      </c>
      <c r="T9" s="15">
        <v>1.4419999999999999</v>
      </c>
      <c r="U9" s="15">
        <v>4.4147999999999996</v>
      </c>
      <c r="V9" s="15">
        <v>19.7851</v>
      </c>
      <c r="W9" s="15">
        <v>100.0836</v>
      </c>
      <c r="X9" s="16">
        <f t="shared" si="1"/>
        <v>122.63999999999999</v>
      </c>
      <c r="Y9" s="16">
        <f t="shared" si="2"/>
        <v>92.45</v>
      </c>
      <c r="Z9" s="16">
        <f t="shared" si="3"/>
        <v>72.099999999999994</v>
      </c>
      <c r="AA9" s="16">
        <f t="shared" si="4"/>
        <v>88.295999999999992</v>
      </c>
      <c r="AB9" s="16">
        <f t="shared" si="5"/>
        <v>98.9255</v>
      </c>
      <c r="AC9" s="16">
        <f t="shared" si="6"/>
        <v>100.0836</v>
      </c>
      <c r="AE9" t="s">
        <v>7</v>
      </c>
      <c r="AF9" s="2">
        <v>2.73</v>
      </c>
      <c r="AG9" s="25" t="s">
        <v>212</v>
      </c>
      <c r="AH9" s="2">
        <v>6</v>
      </c>
      <c r="AI9" s="28">
        <v>1.7959000000000001</v>
      </c>
      <c r="AJ9" s="36">
        <v>0.9999061655</v>
      </c>
      <c r="AK9" t="b">
        <f t="shared" si="7"/>
        <v>1</v>
      </c>
      <c r="AL9" t="b">
        <f t="shared" si="8"/>
        <v>1</v>
      </c>
    </row>
    <row r="10" spans="1:42" x14ac:dyDescent="0.25">
      <c r="A10" t="s">
        <v>8</v>
      </c>
      <c r="C10">
        <v>2.8519999999999999</v>
      </c>
      <c r="D10" t="s">
        <v>206</v>
      </c>
      <c r="E10">
        <v>43</v>
      </c>
      <c r="F10">
        <v>58</v>
      </c>
      <c r="H10" t="s">
        <v>201</v>
      </c>
      <c r="I10" t="s">
        <v>212</v>
      </c>
      <c r="K10">
        <v>1.8</v>
      </c>
      <c r="L10">
        <v>3.6</v>
      </c>
      <c r="M10">
        <v>9</v>
      </c>
      <c r="N10">
        <v>36</v>
      </c>
      <c r="O10">
        <v>180</v>
      </c>
      <c r="P10" t="s">
        <v>79</v>
      </c>
      <c r="Q10">
        <v>1.8</v>
      </c>
      <c r="R10" s="15">
        <v>1.8515999999999999</v>
      </c>
      <c r="S10" s="15">
        <v>1.651</v>
      </c>
      <c r="T10" s="15">
        <v>3.0661</v>
      </c>
      <c r="U10" s="15">
        <v>8.0419</v>
      </c>
      <c r="V10" s="15">
        <v>34.649799999999999</v>
      </c>
      <c r="W10" s="15">
        <v>180.33009999999999</v>
      </c>
      <c r="X10" s="16" t="e">
        <f t="shared" si="1"/>
        <v>#DIV/0!</v>
      </c>
      <c r="Y10" s="16">
        <f t="shared" si="2"/>
        <v>91.722222222222214</v>
      </c>
      <c r="Z10" s="16">
        <f t="shared" si="3"/>
        <v>85.169444444444437</v>
      </c>
      <c r="AA10" s="16">
        <f t="shared" si="4"/>
        <v>89.354444444444454</v>
      </c>
      <c r="AB10" s="16">
        <f t="shared" si="5"/>
        <v>96.24944444444445</v>
      </c>
      <c r="AC10" s="16">
        <f t="shared" si="6"/>
        <v>100.18338888888889</v>
      </c>
      <c r="AE10" t="s">
        <v>8</v>
      </c>
      <c r="AF10" s="2">
        <v>2.82</v>
      </c>
      <c r="AG10" s="25" t="s">
        <v>212</v>
      </c>
      <c r="AH10" s="2">
        <v>5</v>
      </c>
      <c r="AI10" s="28">
        <v>1.9504999999999999</v>
      </c>
      <c r="AJ10" s="36">
        <v>0.99986521650000004</v>
      </c>
      <c r="AK10" t="b">
        <f t="shared" si="7"/>
        <v>1</v>
      </c>
      <c r="AL10" t="b">
        <f t="shared" si="8"/>
        <v>1</v>
      </c>
    </row>
    <row r="11" spans="1:42" x14ac:dyDescent="0.25">
      <c r="A11" t="s">
        <v>9</v>
      </c>
      <c r="C11">
        <v>2.9</v>
      </c>
      <c r="D11" t="s">
        <v>200</v>
      </c>
      <c r="E11">
        <v>142</v>
      </c>
      <c r="F11">
        <v>127</v>
      </c>
      <c r="G11">
        <v>141</v>
      </c>
      <c r="H11" t="s">
        <v>201</v>
      </c>
      <c r="I11" t="s">
        <v>233</v>
      </c>
      <c r="J11">
        <v>0.5</v>
      </c>
      <c r="K11">
        <v>1</v>
      </c>
      <c r="L11">
        <v>2</v>
      </c>
      <c r="M11">
        <v>5</v>
      </c>
      <c r="N11">
        <v>20</v>
      </c>
      <c r="O11">
        <v>100</v>
      </c>
      <c r="P11" t="s">
        <v>79</v>
      </c>
      <c r="Q11">
        <v>1</v>
      </c>
      <c r="R11" s="15">
        <v>0.5</v>
      </c>
      <c r="S11" s="15">
        <v>1</v>
      </c>
      <c r="T11" s="15">
        <v>2</v>
      </c>
      <c r="U11" s="15">
        <v>5</v>
      </c>
      <c r="V11" s="15">
        <v>20</v>
      </c>
      <c r="W11" s="15">
        <v>100</v>
      </c>
      <c r="X11" s="16">
        <f t="shared" si="1"/>
        <v>100</v>
      </c>
      <c r="Y11" s="16">
        <f t="shared" si="2"/>
        <v>100</v>
      </c>
      <c r="Z11" s="16">
        <f t="shared" si="3"/>
        <v>100</v>
      </c>
      <c r="AA11" s="16">
        <f t="shared" si="4"/>
        <v>100</v>
      </c>
      <c r="AB11" s="16">
        <f t="shared" si="5"/>
        <v>100</v>
      </c>
      <c r="AC11" s="16">
        <f t="shared" si="6"/>
        <v>100</v>
      </c>
      <c r="AE11" t="s">
        <v>9</v>
      </c>
      <c r="AF11" s="2">
        <v>2.88</v>
      </c>
      <c r="AG11" s="25" t="s">
        <v>233</v>
      </c>
      <c r="AH11" s="2">
        <v>6</v>
      </c>
      <c r="AI11" s="28">
        <v>0</v>
      </c>
      <c r="AJ11" s="36">
        <v>1</v>
      </c>
      <c r="AK11" t="b">
        <f t="shared" si="7"/>
        <v>1</v>
      </c>
      <c r="AL11" t="b">
        <f t="shared" si="8"/>
        <v>1</v>
      </c>
    </row>
    <row r="12" spans="1:42" x14ac:dyDescent="0.25">
      <c r="A12" t="s">
        <v>10</v>
      </c>
      <c r="C12">
        <v>2.9609999999999999</v>
      </c>
      <c r="D12" t="s">
        <v>200</v>
      </c>
      <c r="E12">
        <v>76</v>
      </c>
      <c r="F12">
        <v>78</v>
      </c>
      <c r="H12" t="s">
        <v>201</v>
      </c>
      <c r="I12" t="s">
        <v>212</v>
      </c>
      <c r="J12">
        <v>0.5</v>
      </c>
      <c r="K12">
        <v>1</v>
      </c>
      <c r="L12">
        <v>2</v>
      </c>
      <c r="M12">
        <v>5</v>
      </c>
      <c r="N12">
        <v>20</v>
      </c>
      <c r="O12">
        <v>100</v>
      </c>
      <c r="P12" t="s">
        <v>79</v>
      </c>
      <c r="Q12">
        <v>1</v>
      </c>
      <c r="R12" s="15">
        <v>0.64270000000000005</v>
      </c>
      <c r="S12" s="15">
        <v>0.97599999999999998</v>
      </c>
      <c r="T12" s="15">
        <v>1.7319</v>
      </c>
      <c r="U12" s="15">
        <v>4.5063000000000004</v>
      </c>
      <c r="V12" s="15">
        <v>19.956099999999999</v>
      </c>
      <c r="W12" s="15">
        <v>100.03830000000001</v>
      </c>
      <c r="X12" s="16">
        <f t="shared" si="1"/>
        <v>128.54000000000002</v>
      </c>
      <c r="Y12" s="16">
        <f t="shared" si="2"/>
        <v>97.6</v>
      </c>
      <c r="Z12" s="16">
        <f t="shared" si="3"/>
        <v>86.594999999999999</v>
      </c>
      <c r="AA12" s="16">
        <f t="shared" si="4"/>
        <v>90.126000000000005</v>
      </c>
      <c r="AB12" s="16">
        <f t="shared" si="5"/>
        <v>99.780499999999989</v>
      </c>
      <c r="AC12" s="16">
        <f t="shared" si="6"/>
        <v>100.03830000000001</v>
      </c>
      <c r="AE12" t="s">
        <v>10</v>
      </c>
      <c r="AF12" s="2">
        <v>2.95</v>
      </c>
      <c r="AG12" s="25" t="s">
        <v>212</v>
      </c>
      <c r="AH12" s="2">
        <v>6</v>
      </c>
      <c r="AI12" s="28">
        <v>1.2236</v>
      </c>
      <c r="AJ12" s="36">
        <v>0.99995589309999999</v>
      </c>
      <c r="AK12" t="b">
        <f t="shared" si="7"/>
        <v>1</v>
      </c>
      <c r="AL12" t="b">
        <f t="shared" si="8"/>
        <v>1</v>
      </c>
    </row>
    <row r="13" spans="1:42" x14ac:dyDescent="0.25">
      <c r="A13" t="s">
        <v>11</v>
      </c>
      <c r="C13">
        <v>3.2149999999999999</v>
      </c>
      <c r="D13" t="s">
        <v>207</v>
      </c>
      <c r="E13">
        <v>41</v>
      </c>
      <c r="F13">
        <v>39</v>
      </c>
      <c r="G13">
        <v>76</v>
      </c>
      <c r="H13" t="s">
        <v>201</v>
      </c>
      <c r="I13" t="s">
        <v>212</v>
      </c>
      <c r="J13">
        <v>0.5</v>
      </c>
      <c r="K13">
        <v>1</v>
      </c>
      <c r="L13">
        <v>2</v>
      </c>
      <c r="M13">
        <v>5</v>
      </c>
      <c r="N13">
        <v>20</v>
      </c>
      <c r="O13">
        <v>100</v>
      </c>
      <c r="P13" t="s">
        <v>79</v>
      </c>
      <c r="Q13">
        <v>1</v>
      </c>
      <c r="R13" s="15">
        <v>0.58260000000000001</v>
      </c>
      <c r="S13" s="15">
        <v>0.85599999999999998</v>
      </c>
      <c r="T13" s="15">
        <v>1.5414000000000001</v>
      </c>
      <c r="U13" s="15">
        <v>4.0682999999999998</v>
      </c>
      <c r="V13" s="15">
        <v>18.2517</v>
      </c>
      <c r="W13" s="15">
        <v>100.4064</v>
      </c>
      <c r="X13" s="16">
        <f t="shared" si="1"/>
        <v>116.52</v>
      </c>
      <c r="Y13" s="16">
        <f t="shared" si="2"/>
        <v>85.6</v>
      </c>
      <c r="Z13" s="16">
        <f t="shared" si="3"/>
        <v>77.070000000000007</v>
      </c>
      <c r="AA13" s="16">
        <f t="shared" si="4"/>
        <v>81.366</v>
      </c>
      <c r="AB13" s="16">
        <f t="shared" si="5"/>
        <v>91.258499999999998</v>
      </c>
      <c r="AC13" s="16">
        <f t="shared" si="6"/>
        <v>100.4064</v>
      </c>
      <c r="AE13" t="s">
        <v>11</v>
      </c>
      <c r="AF13" s="2">
        <v>3.19</v>
      </c>
      <c r="AG13" s="25" t="s">
        <v>212</v>
      </c>
      <c r="AH13" s="2">
        <v>6</v>
      </c>
      <c r="AI13" s="28">
        <v>4.4405000000000001</v>
      </c>
      <c r="AJ13" s="36">
        <v>0.99944524349999997</v>
      </c>
      <c r="AK13" t="b">
        <f t="shared" si="7"/>
        <v>1</v>
      </c>
      <c r="AL13" t="b">
        <f t="shared" si="8"/>
        <v>1</v>
      </c>
    </row>
    <row r="14" spans="1:42" x14ac:dyDescent="0.25">
      <c r="A14" t="s">
        <v>234</v>
      </c>
      <c r="C14">
        <v>3.363</v>
      </c>
      <c r="D14" t="s">
        <v>207</v>
      </c>
      <c r="E14">
        <v>49</v>
      </c>
      <c r="F14">
        <v>84</v>
      </c>
      <c r="G14">
        <v>86</v>
      </c>
      <c r="H14" t="s">
        <v>201</v>
      </c>
      <c r="I14" t="s">
        <v>212</v>
      </c>
      <c r="K14">
        <v>1</v>
      </c>
      <c r="L14">
        <v>2</v>
      </c>
      <c r="M14">
        <v>5</v>
      </c>
      <c r="N14">
        <v>20</v>
      </c>
      <c r="O14">
        <v>100</v>
      </c>
      <c r="P14" t="s">
        <v>79</v>
      </c>
      <c r="Q14">
        <v>1</v>
      </c>
      <c r="R14" s="15">
        <v>0.95109999999999995</v>
      </c>
      <c r="S14" s="15">
        <v>1.1379999999999999</v>
      </c>
      <c r="T14" s="15">
        <v>1.9638</v>
      </c>
      <c r="U14" s="15">
        <v>4.9762000000000004</v>
      </c>
      <c r="V14" s="15">
        <v>19.953800000000001</v>
      </c>
      <c r="W14" s="15">
        <v>100.0098</v>
      </c>
      <c r="X14" s="16" t="e">
        <f t="shared" si="1"/>
        <v>#DIV/0!</v>
      </c>
      <c r="Y14" s="16">
        <f t="shared" si="2"/>
        <v>113.79999999999998</v>
      </c>
      <c r="Z14" s="16">
        <f t="shared" si="3"/>
        <v>98.19</v>
      </c>
      <c r="AA14" s="16">
        <f t="shared" si="4"/>
        <v>99.524000000000015</v>
      </c>
      <c r="AB14" s="16">
        <f t="shared" si="5"/>
        <v>99.769000000000005</v>
      </c>
      <c r="AC14" s="16">
        <f t="shared" si="6"/>
        <v>100.0098</v>
      </c>
      <c r="AE14" t="s">
        <v>234</v>
      </c>
      <c r="AF14" s="2">
        <v>3.36</v>
      </c>
      <c r="AG14" s="25" t="s">
        <v>212</v>
      </c>
      <c r="AH14" s="2">
        <v>5</v>
      </c>
      <c r="AI14" s="28">
        <v>0.29709999999999998</v>
      </c>
      <c r="AJ14" s="36">
        <v>0.99999676319999997</v>
      </c>
      <c r="AK14" t="b">
        <f t="shared" si="7"/>
        <v>1</v>
      </c>
      <c r="AL14" t="b">
        <f t="shared" si="8"/>
        <v>1</v>
      </c>
    </row>
    <row r="15" spans="1:42" x14ac:dyDescent="0.25">
      <c r="A15" t="s">
        <v>12</v>
      </c>
      <c r="C15">
        <v>3.6779999999999999</v>
      </c>
      <c r="D15" t="s">
        <v>207</v>
      </c>
      <c r="E15">
        <v>61</v>
      </c>
      <c r="F15">
        <v>96</v>
      </c>
      <c r="G15">
        <v>98</v>
      </c>
      <c r="H15" t="s">
        <v>201</v>
      </c>
      <c r="I15" t="s">
        <v>212</v>
      </c>
      <c r="J15">
        <v>0.5</v>
      </c>
      <c r="K15">
        <v>1</v>
      </c>
      <c r="L15">
        <v>2</v>
      </c>
      <c r="M15">
        <v>5</v>
      </c>
      <c r="N15">
        <v>20</v>
      </c>
      <c r="O15">
        <v>100</v>
      </c>
      <c r="P15" t="s">
        <v>79</v>
      </c>
      <c r="Q15">
        <v>1</v>
      </c>
      <c r="R15" s="15">
        <v>0.63149999999999995</v>
      </c>
      <c r="S15" s="15">
        <v>0.89190000000000003</v>
      </c>
      <c r="T15" s="15">
        <v>1.6547000000000001</v>
      </c>
      <c r="U15" s="15">
        <v>4.2234999999999996</v>
      </c>
      <c r="V15" s="15">
        <v>18.8901</v>
      </c>
      <c r="W15" s="15">
        <v>100.2681</v>
      </c>
      <c r="X15" s="16">
        <f t="shared" si="1"/>
        <v>126.29999999999998</v>
      </c>
      <c r="Y15" s="16">
        <f t="shared" si="2"/>
        <v>89.19</v>
      </c>
      <c r="Z15" s="16">
        <f t="shared" si="3"/>
        <v>82.734999999999999</v>
      </c>
      <c r="AA15" s="16">
        <f t="shared" si="4"/>
        <v>84.469999999999985</v>
      </c>
      <c r="AB15" s="16">
        <f t="shared" si="5"/>
        <v>94.450500000000005</v>
      </c>
      <c r="AC15" s="16">
        <f t="shared" si="6"/>
        <v>100.26809999999999</v>
      </c>
      <c r="AE15" t="s">
        <v>12</v>
      </c>
      <c r="AF15" s="2">
        <v>3.68</v>
      </c>
      <c r="AG15" s="25" t="s">
        <v>212</v>
      </c>
      <c r="AH15" s="2">
        <v>6</v>
      </c>
      <c r="AI15" s="28">
        <v>3.0392999999999999</v>
      </c>
      <c r="AJ15" s="36">
        <v>0.99973528499999997</v>
      </c>
      <c r="AK15" t="b">
        <f t="shared" si="7"/>
        <v>1</v>
      </c>
      <c r="AL15" t="b">
        <f t="shared" si="8"/>
        <v>1</v>
      </c>
    </row>
    <row r="16" spans="1:42" x14ac:dyDescent="0.25">
      <c r="A16" t="s">
        <v>208</v>
      </c>
      <c r="C16">
        <v>3.702</v>
      </c>
      <c r="D16" t="s">
        <v>207</v>
      </c>
      <c r="E16">
        <v>73</v>
      </c>
      <c r="F16">
        <v>41</v>
      </c>
      <c r="G16">
        <v>57</v>
      </c>
      <c r="H16" t="s">
        <v>201</v>
      </c>
      <c r="I16" t="s">
        <v>212</v>
      </c>
      <c r="K16">
        <v>1</v>
      </c>
      <c r="L16">
        <v>2</v>
      </c>
      <c r="M16">
        <v>5</v>
      </c>
      <c r="N16">
        <v>20</v>
      </c>
      <c r="O16">
        <v>100</v>
      </c>
      <c r="P16" t="s">
        <v>79</v>
      </c>
      <c r="Q16">
        <v>1</v>
      </c>
      <c r="R16" s="15">
        <v>0.90559999999999996</v>
      </c>
      <c r="S16" s="15">
        <v>0.95340000000000003</v>
      </c>
      <c r="T16" s="15">
        <v>1.7822</v>
      </c>
      <c r="U16" s="15">
        <v>4.4928999999999997</v>
      </c>
      <c r="V16" s="15">
        <v>18.506699999999999</v>
      </c>
      <c r="W16" s="15">
        <v>100.3288</v>
      </c>
      <c r="X16" s="16" t="e">
        <f t="shared" si="1"/>
        <v>#DIV/0!</v>
      </c>
      <c r="Y16" s="16">
        <f t="shared" si="2"/>
        <v>95.34</v>
      </c>
      <c r="Z16" s="16">
        <f t="shared" si="3"/>
        <v>89.11</v>
      </c>
      <c r="AA16" s="16">
        <f t="shared" si="4"/>
        <v>89.85799999999999</v>
      </c>
      <c r="AB16" s="16">
        <f t="shared" si="5"/>
        <v>92.533499999999989</v>
      </c>
      <c r="AC16" s="16">
        <f t="shared" si="6"/>
        <v>100.3288</v>
      </c>
      <c r="AE16" t="s">
        <v>13</v>
      </c>
      <c r="AF16" s="2">
        <v>3.69</v>
      </c>
      <c r="AG16" s="25" t="s">
        <v>212</v>
      </c>
      <c r="AH16" s="2">
        <v>5</v>
      </c>
      <c r="AI16" s="28">
        <v>3.2252000000000001</v>
      </c>
      <c r="AJ16" s="36">
        <v>0.99963540289999997</v>
      </c>
      <c r="AK16" t="b">
        <f t="shared" si="7"/>
        <v>1</v>
      </c>
      <c r="AL16" t="b">
        <f t="shared" si="8"/>
        <v>1</v>
      </c>
    </row>
    <row r="17" spans="1:49" x14ac:dyDescent="0.25">
      <c r="A17" t="s">
        <v>14</v>
      </c>
      <c r="C17">
        <v>4.1920000000000002</v>
      </c>
      <c r="D17" t="s">
        <v>204</v>
      </c>
      <c r="E17">
        <v>63</v>
      </c>
      <c r="F17">
        <v>65</v>
      </c>
      <c r="G17">
        <v>83</v>
      </c>
      <c r="H17" t="s">
        <v>201</v>
      </c>
      <c r="I17" t="s">
        <v>212</v>
      </c>
      <c r="K17">
        <v>1</v>
      </c>
      <c r="L17">
        <v>2</v>
      </c>
      <c r="M17">
        <v>5</v>
      </c>
      <c r="N17">
        <v>20</v>
      </c>
      <c r="O17">
        <v>100</v>
      </c>
      <c r="P17" t="s">
        <v>79</v>
      </c>
      <c r="Q17">
        <v>1</v>
      </c>
      <c r="R17" s="15">
        <v>0.76549999999999996</v>
      </c>
      <c r="S17" s="15">
        <v>1.0124</v>
      </c>
      <c r="T17" s="15">
        <v>1.7789999999999999</v>
      </c>
      <c r="U17" s="15">
        <v>4.6233000000000004</v>
      </c>
      <c r="V17" s="15">
        <v>19.872800000000002</v>
      </c>
      <c r="W17" s="15">
        <v>100.04859999999999</v>
      </c>
      <c r="X17" s="16" t="e">
        <f t="shared" si="1"/>
        <v>#DIV/0!</v>
      </c>
      <c r="Y17" s="16">
        <f t="shared" si="2"/>
        <v>101.24</v>
      </c>
      <c r="Z17" s="16">
        <f t="shared" si="3"/>
        <v>88.949999999999989</v>
      </c>
      <c r="AA17" s="16">
        <f t="shared" si="4"/>
        <v>92.466000000000008</v>
      </c>
      <c r="AB17" s="16">
        <f t="shared" si="5"/>
        <v>99.364000000000004</v>
      </c>
      <c r="AC17" s="16">
        <f t="shared" si="6"/>
        <v>100.04859999999999</v>
      </c>
      <c r="AE17" t="s">
        <v>14</v>
      </c>
      <c r="AF17" s="2">
        <v>4.1900000000000004</v>
      </c>
      <c r="AG17" s="25" t="s">
        <v>212</v>
      </c>
      <c r="AH17" s="2">
        <v>5</v>
      </c>
      <c r="AI17" s="28">
        <v>0.89849999999999997</v>
      </c>
      <c r="AJ17" s="36">
        <v>0.99997085880000003</v>
      </c>
      <c r="AK17" t="b">
        <f t="shared" si="7"/>
        <v>1</v>
      </c>
      <c r="AL17" t="b">
        <f t="shared" si="8"/>
        <v>1</v>
      </c>
    </row>
    <row r="18" spans="1:49" x14ac:dyDescent="0.25">
      <c r="A18" t="s">
        <v>15</v>
      </c>
      <c r="C18">
        <v>4.819</v>
      </c>
      <c r="D18" t="s">
        <v>209</v>
      </c>
      <c r="E18">
        <v>77</v>
      </c>
      <c r="F18">
        <v>41</v>
      </c>
      <c r="G18">
        <v>79</v>
      </c>
      <c r="H18" t="s">
        <v>201</v>
      </c>
      <c r="I18" t="s">
        <v>212</v>
      </c>
      <c r="J18">
        <v>0.5</v>
      </c>
      <c r="K18">
        <v>1</v>
      </c>
      <c r="L18">
        <v>2</v>
      </c>
      <c r="M18">
        <v>5</v>
      </c>
      <c r="N18">
        <v>20</v>
      </c>
      <c r="O18">
        <v>100</v>
      </c>
      <c r="P18" t="s">
        <v>79</v>
      </c>
      <c r="Q18">
        <v>1</v>
      </c>
      <c r="R18" s="15">
        <v>0.53710000000000002</v>
      </c>
      <c r="S18" s="15">
        <v>0.81689999999999996</v>
      </c>
      <c r="T18" s="15">
        <v>1.4374</v>
      </c>
      <c r="U18" s="15">
        <v>3.7934000000000001</v>
      </c>
      <c r="V18" s="15">
        <v>17.8048</v>
      </c>
      <c r="W18" s="15">
        <v>100.5123</v>
      </c>
      <c r="X18" s="16">
        <f t="shared" si="1"/>
        <v>107.42</v>
      </c>
      <c r="Y18" s="16">
        <f t="shared" si="2"/>
        <v>81.69</v>
      </c>
      <c r="Z18" s="16">
        <f t="shared" si="3"/>
        <v>71.87</v>
      </c>
      <c r="AA18" s="16">
        <f t="shared" si="4"/>
        <v>75.867999999999995</v>
      </c>
      <c r="AB18" s="16">
        <f t="shared" si="5"/>
        <v>89.024000000000001</v>
      </c>
      <c r="AC18" s="16">
        <f t="shared" si="6"/>
        <v>100.5123</v>
      </c>
      <c r="AE18" t="s">
        <v>15</v>
      </c>
      <c r="AF18" s="2">
        <v>4.8099999999999996</v>
      </c>
      <c r="AG18" s="25" t="s">
        <v>212</v>
      </c>
      <c r="AH18" s="2">
        <v>6</v>
      </c>
      <c r="AI18" s="28">
        <v>5.6386000000000003</v>
      </c>
      <c r="AJ18" s="36">
        <v>0.99912100100000001</v>
      </c>
      <c r="AK18" t="b">
        <f t="shared" si="7"/>
        <v>1</v>
      </c>
      <c r="AL18" t="b">
        <f t="shared" si="8"/>
        <v>1</v>
      </c>
    </row>
    <row r="19" spans="1:49" x14ac:dyDescent="0.25">
      <c r="A19" t="s">
        <v>16</v>
      </c>
      <c r="C19">
        <v>4.8230000000000004</v>
      </c>
      <c r="D19" t="s">
        <v>209</v>
      </c>
      <c r="E19">
        <v>61</v>
      </c>
      <c r="F19">
        <v>96</v>
      </c>
      <c r="G19">
        <v>98</v>
      </c>
      <c r="H19" t="s">
        <v>201</v>
      </c>
      <c r="I19" t="s">
        <v>212</v>
      </c>
      <c r="K19">
        <v>1</v>
      </c>
      <c r="L19">
        <v>2</v>
      </c>
      <c r="M19">
        <v>5</v>
      </c>
      <c r="N19">
        <v>20</v>
      </c>
      <c r="O19">
        <v>100</v>
      </c>
      <c r="P19" t="s">
        <v>79</v>
      </c>
      <c r="Q19">
        <v>1</v>
      </c>
      <c r="R19" s="15">
        <v>0.73029999999999995</v>
      </c>
      <c r="S19" s="15">
        <v>0.93569999999999998</v>
      </c>
      <c r="T19" s="15">
        <v>1.6635</v>
      </c>
      <c r="U19" s="15">
        <v>4.3071999999999999</v>
      </c>
      <c r="V19" s="15">
        <v>18.696300000000001</v>
      </c>
      <c r="W19" s="15">
        <v>100.3027</v>
      </c>
      <c r="X19" s="16" t="e">
        <f t="shared" si="1"/>
        <v>#DIV/0!</v>
      </c>
      <c r="Y19" s="16">
        <f t="shared" si="2"/>
        <v>93.57</v>
      </c>
      <c r="Z19" s="16">
        <f t="shared" si="3"/>
        <v>83.174999999999997</v>
      </c>
      <c r="AA19" s="16">
        <f t="shared" si="4"/>
        <v>86.144000000000005</v>
      </c>
      <c r="AB19" s="16">
        <f t="shared" si="5"/>
        <v>93.481500000000011</v>
      </c>
      <c r="AC19" s="16">
        <f t="shared" si="6"/>
        <v>100.30270000000002</v>
      </c>
      <c r="AE19" t="s">
        <v>16</v>
      </c>
      <c r="AF19" s="2">
        <v>4.82</v>
      </c>
      <c r="AG19" s="25" t="s">
        <v>212</v>
      </c>
      <c r="AH19" s="2">
        <v>5</v>
      </c>
      <c r="AI19" s="28">
        <v>3.0687000000000002</v>
      </c>
      <c r="AJ19" s="36">
        <v>0.9996710888</v>
      </c>
      <c r="AK19" t="b">
        <f t="shared" si="7"/>
        <v>1</v>
      </c>
      <c r="AL19" t="b">
        <f t="shared" si="8"/>
        <v>1</v>
      </c>
    </row>
    <row r="20" spans="1:49" x14ac:dyDescent="0.25">
      <c r="A20" t="s">
        <v>17</v>
      </c>
      <c r="C20">
        <v>4.851</v>
      </c>
      <c r="D20" t="s">
        <v>209</v>
      </c>
      <c r="E20">
        <v>43</v>
      </c>
      <c r="F20">
        <v>72</v>
      </c>
      <c r="G20">
        <v>57</v>
      </c>
      <c r="H20" t="s">
        <v>201</v>
      </c>
      <c r="I20" t="s">
        <v>212</v>
      </c>
      <c r="K20">
        <v>1.8</v>
      </c>
      <c r="L20">
        <v>3.6</v>
      </c>
      <c r="M20">
        <v>9</v>
      </c>
      <c r="N20">
        <v>36</v>
      </c>
      <c r="O20">
        <v>180</v>
      </c>
      <c r="P20" t="s">
        <v>79</v>
      </c>
      <c r="Q20">
        <v>1.8</v>
      </c>
      <c r="R20" s="15">
        <v>1.5522</v>
      </c>
      <c r="S20" s="15">
        <v>1.6182000000000001</v>
      </c>
      <c r="T20" s="15">
        <v>2.8321999999999998</v>
      </c>
      <c r="U20" s="15">
        <v>8.3443000000000005</v>
      </c>
      <c r="V20" s="15">
        <v>34.751100000000001</v>
      </c>
      <c r="W20" s="15">
        <v>180.2997</v>
      </c>
      <c r="X20" s="16" t="e">
        <f t="shared" si="1"/>
        <v>#DIV/0!</v>
      </c>
      <c r="Y20" s="16">
        <f t="shared" si="2"/>
        <v>89.9</v>
      </c>
      <c r="Z20" s="16">
        <f t="shared" si="3"/>
        <v>78.672222222222217</v>
      </c>
      <c r="AA20" s="16">
        <f t="shared" si="4"/>
        <v>92.714444444444453</v>
      </c>
      <c r="AB20" s="16">
        <f t="shared" si="5"/>
        <v>96.530833333333334</v>
      </c>
      <c r="AC20" s="16">
        <f t="shared" si="6"/>
        <v>100.1665</v>
      </c>
      <c r="AE20" t="s">
        <v>17</v>
      </c>
      <c r="AF20" s="2">
        <v>4.84</v>
      </c>
      <c r="AG20" s="25" t="s">
        <v>212</v>
      </c>
      <c r="AH20" s="2">
        <v>5</v>
      </c>
      <c r="AI20" s="28">
        <v>1.8037000000000001</v>
      </c>
      <c r="AJ20" s="36">
        <v>0.99988458400000002</v>
      </c>
      <c r="AK20" t="b">
        <f t="shared" si="7"/>
        <v>1</v>
      </c>
      <c r="AL20" t="b">
        <f t="shared" si="8"/>
        <v>1</v>
      </c>
    </row>
    <row r="21" spans="1:49" x14ac:dyDescent="0.25">
      <c r="A21" t="s">
        <v>18</v>
      </c>
      <c r="C21">
        <v>4.9390000000000001</v>
      </c>
      <c r="D21" t="s">
        <v>209</v>
      </c>
      <c r="E21">
        <v>55</v>
      </c>
      <c r="F21">
        <v>85</v>
      </c>
      <c r="H21" t="s">
        <v>201</v>
      </c>
      <c r="I21" t="s">
        <v>212</v>
      </c>
      <c r="K21">
        <v>1</v>
      </c>
      <c r="L21">
        <v>2</v>
      </c>
      <c r="M21">
        <v>5</v>
      </c>
      <c r="N21">
        <v>20</v>
      </c>
      <c r="O21">
        <v>100</v>
      </c>
      <c r="P21" t="s">
        <v>79</v>
      </c>
      <c r="Q21">
        <v>1</v>
      </c>
      <c r="R21" s="15">
        <v>0.74539999999999995</v>
      </c>
      <c r="S21" s="15">
        <v>0.82320000000000004</v>
      </c>
      <c r="T21" s="15">
        <v>1.4301999999999999</v>
      </c>
      <c r="U21" s="15">
        <v>4.3353000000000002</v>
      </c>
      <c r="V21" s="15">
        <v>18.808</v>
      </c>
      <c r="W21" s="15">
        <v>100.2848</v>
      </c>
      <c r="X21" s="16" t="e">
        <f t="shared" si="1"/>
        <v>#DIV/0!</v>
      </c>
      <c r="Y21" s="16">
        <f t="shared" si="2"/>
        <v>82.320000000000007</v>
      </c>
      <c r="Z21" s="16">
        <f t="shared" si="3"/>
        <v>71.509999999999991</v>
      </c>
      <c r="AA21" s="16">
        <f t="shared" si="4"/>
        <v>86.706000000000003</v>
      </c>
      <c r="AB21" s="16">
        <f t="shared" si="5"/>
        <v>94.04</v>
      </c>
      <c r="AC21" s="16">
        <f t="shared" si="6"/>
        <v>100.28479999999999</v>
      </c>
      <c r="AE21" t="s">
        <v>18</v>
      </c>
      <c r="AF21" s="2">
        <v>4.9400000000000004</v>
      </c>
      <c r="AG21" s="25" t="s">
        <v>212</v>
      </c>
      <c r="AH21" s="2">
        <v>5</v>
      </c>
      <c r="AI21" s="28">
        <v>3.0165999999999999</v>
      </c>
      <c r="AJ21" s="36">
        <v>0.99968379269999996</v>
      </c>
      <c r="AK21" t="b">
        <f t="shared" si="7"/>
        <v>1</v>
      </c>
      <c r="AL21" t="b">
        <f t="shared" si="8"/>
        <v>1</v>
      </c>
    </row>
    <row r="22" spans="1:49" x14ac:dyDescent="0.25">
      <c r="A22" t="s">
        <v>19</v>
      </c>
      <c r="C22">
        <v>5.0730000000000004</v>
      </c>
      <c r="D22" t="s">
        <v>209</v>
      </c>
      <c r="E22">
        <v>49</v>
      </c>
      <c r="F22">
        <v>130</v>
      </c>
      <c r="G22">
        <v>128</v>
      </c>
      <c r="H22" t="s">
        <v>201</v>
      </c>
      <c r="I22" t="s">
        <v>212</v>
      </c>
      <c r="K22">
        <v>1</v>
      </c>
      <c r="L22">
        <v>2</v>
      </c>
      <c r="M22">
        <v>5</v>
      </c>
      <c r="N22">
        <v>20</v>
      </c>
      <c r="O22">
        <v>100</v>
      </c>
      <c r="P22" t="s">
        <v>79</v>
      </c>
      <c r="Q22">
        <v>1</v>
      </c>
      <c r="R22" s="15">
        <v>0.92759999999999998</v>
      </c>
      <c r="S22" s="15">
        <v>1.0091000000000001</v>
      </c>
      <c r="T22" s="15">
        <v>1.77</v>
      </c>
      <c r="U22" s="15">
        <v>4.6551999999999998</v>
      </c>
      <c r="V22" s="15">
        <v>18.953900000000001</v>
      </c>
      <c r="W22" s="15">
        <v>100.23099999999999</v>
      </c>
      <c r="X22" s="16" t="e">
        <f t="shared" si="1"/>
        <v>#DIV/0!</v>
      </c>
      <c r="Y22" s="16">
        <f t="shared" si="2"/>
        <v>100.91000000000001</v>
      </c>
      <c r="Z22" s="16">
        <f t="shared" si="3"/>
        <v>88.5</v>
      </c>
      <c r="AA22" s="16">
        <f t="shared" si="4"/>
        <v>93.103999999999999</v>
      </c>
      <c r="AB22" s="16">
        <f t="shared" si="5"/>
        <v>94.769500000000008</v>
      </c>
      <c r="AC22" s="16">
        <f t="shared" si="6"/>
        <v>100.23100000000001</v>
      </c>
      <c r="AE22" t="s">
        <v>20</v>
      </c>
      <c r="AF22" s="2">
        <v>5.0599999999999996</v>
      </c>
      <c r="AG22" s="25" t="s">
        <v>212</v>
      </c>
      <c r="AH22" s="2">
        <v>5</v>
      </c>
      <c r="AI22" s="28">
        <v>4.4116999999999997</v>
      </c>
      <c r="AJ22" s="36">
        <v>0.99933467359999995</v>
      </c>
      <c r="AK22" t="b">
        <f t="shared" si="7"/>
        <v>1</v>
      </c>
      <c r="AL22" t="b">
        <f t="shared" si="8"/>
        <v>1</v>
      </c>
    </row>
    <row r="23" spans="1:49" x14ac:dyDescent="0.25">
      <c r="A23" t="s">
        <v>210</v>
      </c>
      <c r="C23">
        <v>5.0759999999999996</v>
      </c>
      <c r="D23" t="s">
        <v>209</v>
      </c>
      <c r="E23">
        <v>67</v>
      </c>
      <c r="F23">
        <v>52</v>
      </c>
      <c r="G23">
        <v>40</v>
      </c>
      <c r="H23" t="s">
        <v>201</v>
      </c>
      <c r="I23" t="s">
        <v>212</v>
      </c>
      <c r="K23">
        <v>1</v>
      </c>
      <c r="L23">
        <v>2</v>
      </c>
      <c r="M23">
        <v>5</v>
      </c>
      <c r="N23">
        <v>20</v>
      </c>
      <c r="O23">
        <v>100</v>
      </c>
      <c r="P23" t="s">
        <v>79</v>
      </c>
      <c r="Q23">
        <v>1</v>
      </c>
      <c r="R23" s="15">
        <v>0.75629999999999997</v>
      </c>
      <c r="S23" s="15">
        <v>0.67130000000000001</v>
      </c>
      <c r="T23" s="15">
        <v>1.4771000000000001</v>
      </c>
      <c r="U23" s="15">
        <v>4.3604000000000003</v>
      </c>
      <c r="V23" s="15">
        <v>18.030100000000001</v>
      </c>
      <c r="W23" s="15">
        <v>100.4397</v>
      </c>
      <c r="X23" s="16" t="e">
        <f t="shared" si="1"/>
        <v>#DIV/0!</v>
      </c>
      <c r="Y23" s="16">
        <f t="shared" si="2"/>
        <v>67.13</v>
      </c>
      <c r="Z23" s="16">
        <f t="shared" si="3"/>
        <v>73.855000000000004</v>
      </c>
      <c r="AA23" s="16">
        <f t="shared" si="4"/>
        <v>87.208000000000013</v>
      </c>
      <c r="AB23" s="16">
        <f t="shared" si="5"/>
        <v>90.150499999999994</v>
      </c>
      <c r="AC23" s="16">
        <f t="shared" si="6"/>
        <v>100.4397</v>
      </c>
      <c r="AE23" t="s">
        <v>19</v>
      </c>
      <c r="AF23" s="2">
        <v>5.07</v>
      </c>
      <c r="AG23" s="25" t="s">
        <v>212</v>
      </c>
      <c r="AH23" s="2">
        <v>5</v>
      </c>
      <c r="AI23" s="28">
        <v>2.2679999999999998</v>
      </c>
      <c r="AJ23" s="36">
        <v>0.99981737390000003</v>
      </c>
      <c r="AK23" t="b">
        <f t="shared" si="7"/>
        <v>1</v>
      </c>
      <c r="AL23" t="b">
        <f t="shared" si="8"/>
        <v>1</v>
      </c>
    </row>
    <row r="24" spans="1:49" x14ac:dyDescent="0.25">
      <c r="A24" t="s">
        <v>21</v>
      </c>
      <c r="C24">
        <v>5.09</v>
      </c>
      <c r="D24" t="s">
        <v>209</v>
      </c>
      <c r="E24">
        <v>42</v>
      </c>
      <c r="F24">
        <v>72</v>
      </c>
      <c r="G24">
        <v>71</v>
      </c>
      <c r="H24" t="s">
        <v>201</v>
      </c>
      <c r="I24" t="s">
        <v>212</v>
      </c>
      <c r="K24">
        <v>1</v>
      </c>
      <c r="L24">
        <v>2</v>
      </c>
      <c r="M24">
        <v>5</v>
      </c>
      <c r="N24">
        <v>20</v>
      </c>
      <c r="O24">
        <v>100</v>
      </c>
      <c r="P24" t="s">
        <v>79</v>
      </c>
      <c r="Q24">
        <v>1</v>
      </c>
      <c r="R24" s="15">
        <v>0.83760000000000001</v>
      </c>
      <c r="S24" s="15">
        <v>0.81200000000000006</v>
      </c>
      <c r="T24" s="15">
        <v>1.7060999999999999</v>
      </c>
      <c r="U24" s="15">
        <v>4.7701000000000002</v>
      </c>
      <c r="V24" s="15">
        <v>18.8566</v>
      </c>
      <c r="W24" s="15">
        <v>100.2479</v>
      </c>
      <c r="X24" s="16" t="e">
        <f t="shared" si="1"/>
        <v>#DIV/0!</v>
      </c>
      <c r="Y24" s="16">
        <f t="shared" si="2"/>
        <v>81.2</v>
      </c>
      <c r="Z24" s="16">
        <f t="shared" si="3"/>
        <v>85.304999999999993</v>
      </c>
      <c r="AA24" s="16">
        <f t="shared" si="4"/>
        <v>95.402000000000015</v>
      </c>
      <c r="AB24" s="16">
        <f t="shared" si="5"/>
        <v>94.283000000000001</v>
      </c>
      <c r="AC24" s="16">
        <f t="shared" si="6"/>
        <v>100.24790000000002</v>
      </c>
      <c r="AE24" t="s">
        <v>21</v>
      </c>
      <c r="AF24" s="2">
        <v>5.08</v>
      </c>
      <c r="AG24" s="25" t="s">
        <v>212</v>
      </c>
      <c r="AH24" s="2">
        <v>5</v>
      </c>
      <c r="AI24" s="28">
        <v>2.4573</v>
      </c>
      <c r="AJ24" s="36">
        <v>0.99978672459999995</v>
      </c>
      <c r="AK24" t="b">
        <f t="shared" si="7"/>
        <v>1</v>
      </c>
      <c r="AL24" t="b">
        <f t="shared" si="8"/>
        <v>1</v>
      </c>
    </row>
    <row r="25" spans="1:49" x14ac:dyDescent="0.25">
      <c r="A25" t="s">
        <v>22</v>
      </c>
      <c r="C25">
        <v>5.1980000000000004</v>
      </c>
      <c r="D25" t="s">
        <v>209</v>
      </c>
      <c r="E25">
        <v>83</v>
      </c>
      <c r="F25">
        <v>85</v>
      </c>
      <c r="G25">
        <v>47</v>
      </c>
      <c r="H25" t="s">
        <v>201</v>
      </c>
      <c r="I25" t="s">
        <v>212</v>
      </c>
      <c r="K25">
        <v>1</v>
      </c>
      <c r="L25">
        <v>2</v>
      </c>
      <c r="M25">
        <v>5</v>
      </c>
      <c r="N25">
        <v>20</v>
      </c>
      <c r="O25">
        <v>100</v>
      </c>
      <c r="P25" t="s">
        <v>79</v>
      </c>
      <c r="Q25">
        <v>1</v>
      </c>
      <c r="R25" s="15">
        <v>0.82379999999999998</v>
      </c>
      <c r="S25" s="15">
        <v>1.0431999999999999</v>
      </c>
      <c r="T25" s="15">
        <v>1.8979999999999999</v>
      </c>
      <c r="U25" s="15">
        <v>4.8212999999999999</v>
      </c>
      <c r="V25" s="15">
        <v>19.803599999999999</v>
      </c>
      <c r="W25" s="15">
        <v>100.0498</v>
      </c>
      <c r="X25" s="16" t="e">
        <f t="shared" si="1"/>
        <v>#DIV/0!</v>
      </c>
      <c r="Y25" s="16">
        <f t="shared" si="2"/>
        <v>104.32</v>
      </c>
      <c r="Z25" s="16">
        <f t="shared" si="3"/>
        <v>94.899999999999991</v>
      </c>
      <c r="AA25" s="16">
        <f t="shared" si="4"/>
        <v>96.426000000000002</v>
      </c>
      <c r="AB25" s="16">
        <f t="shared" si="5"/>
        <v>99.018000000000001</v>
      </c>
      <c r="AC25" s="16">
        <f t="shared" si="6"/>
        <v>100.0498</v>
      </c>
      <c r="AE25" t="s">
        <v>22</v>
      </c>
      <c r="AF25" s="2">
        <v>5.2</v>
      </c>
      <c r="AG25" s="25" t="s">
        <v>212</v>
      </c>
      <c r="AH25" s="2">
        <v>5</v>
      </c>
      <c r="AI25" s="28">
        <v>0.57199999999999995</v>
      </c>
      <c r="AJ25" s="36">
        <v>0.99998811409999999</v>
      </c>
      <c r="AK25" t="b">
        <f t="shared" si="7"/>
        <v>1</v>
      </c>
      <c r="AL25" t="b">
        <f t="shared" si="8"/>
        <v>1</v>
      </c>
    </row>
    <row r="26" spans="1:49" x14ac:dyDescent="0.25">
      <c r="A26" t="s">
        <v>23</v>
      </c>
      <c r="C26">
        <v>5.3410000000000002</v>
      </c>
      <c r="D26" t="s">
        <v>200</v>
      </c>
      <c r="E26">
        <v>97</v>
      </c>
      <c r="F26">
        <v>99</v>
      </c>
      <c r="G26">
        <v>61</v>
      </c>
      <c r="H26" t="s">
        <v>211</v>
      </c>
      <c r="I26" t="s">
        <v>212</v>
      </c>
      <c r="J26">
        <v>0.5</v>
      </c>
      <c r="K26">
        <v>1</v>
      </c>
      <c r="L26">
        <v>2</v>
      </c>
      <c r="M26">
        <v>5</v>
      </c>
      <c r="N26">
        <v>20</v>
      </c>
      <c r="O26">
        <v>100</v>
      </c>
      <c r="P26" t="s">
        <v>79</v>
      </c>
      <c r="Q26">
        <v>1</v>
      </c>
      <c r="R26" s="15">
        <v>0.59989999999999999</v>
      </c>
      <c r="S26" s="15">
        <v>0.90639999999999998</v>
      </c>
      <c r="T26" s="15">
        <v>1.7452000000000001</v>
      </c>
      <c r="U26" s="15">
        <v>4.6710000000000003</v>
      </c>
      <c r="V26" s="15">
        <v>20.677</v>
      </c>
      <c r="W26" s="15">
        <v>99.886600000000001</v>
      </c>
      <c r="X26" s="16">
        <f t="shared" si="1"/>
        <v>119.98</v>
      </c>
      <c r="Y26" s="16">
        <f t="shared" si="2"/>
        <v>90.64</v>
      </c>
      <c r="Z26" s="16">
        <f t="shared" si="3"/>
        <v>87.26</v>
      </c>
      <c r="AA26" s="16">
        <f t="shared" si="4"/>
        <v>93.42</v>
      </c>
      <c r="AB26" s="16">
        <f t="shared" si="5"/>
        <v>103.38499999999999</v>
      </c>
      <c r="AC26" s="16">
        <f t="shared" si="6"/>
        <v>99.886600000000001</v>
      </c>
      <c r="AE26" t="s">
        <v>23</v>
      </c>
      <c r="AF26" s="2">
        <v>5.34</v>
      </c>
      <c r="AG26" s="25" t="s">
        <v>212</v>
      </c>
      <c r="AH26" s="2">
        <v>6</v>
      </c>
      <c r="AI26" s="28">
        <v>1.7005999999999999</v>
      </c>
      <c r="AJ26" s="36">
        <v>0.99991365070000005</v>
      </c>
      <c r="AK26" t="b">
        <f t="shared" si="7"/>
        <v>1</v>
      </c>
      <c r="AL26" t="b">
        <f t="shared" si="8"/>
        <v>1</v>
      </c>
    </row>
    <row r="27" spans="1:49" x14ac:dyDescent="0.25">
      <c r="A27" t="s">
        <v>110</v>
      </c>
      <c r="C27">
        <v>5.3659999999999997</v>
      </c>
      <c r="D27" t="s">
        <v>209</v>
      </c>
      <c r="E27">
        <v>113</v>
      </c>
      <c r="F27">
        <v>111</v>
      </c>
      <c r="H27" t="s">
        <v>201</v>
      </c>
      <c r="I27" t="s">
        <v>212</v>
      </c>
      <c r="J27">
        <v>20</v>
      </c>
      <c r="K27">
        <v>20</v>
      </c>
      <c r="L27">
        <v>20</v>
      </c>
      <c r="M27">
        <v>20</v>
      </c>
      <c r="N27">
        <v>20</v>
      </c>
      <c r="O27">
        <v>20</v>
      </c>
      <c r="P27" t="s">
        <v>79</v>
      </c>
      <c r="Q27">
        <v>20</v>
      </c>
      <c r="R27" s="15">
        <v>19.737200000000001</v>
      </c>
      <c r="S27" s="15">
        <v>19.563800000000001</v>
      </c>
      <c r="T27" s="15">
        <v>19.928599999999999</v>
      </c>
      <c r="U27" s="15">
        <v>19.948599999999999</v>
      </c>
      <c r="V27" s="15">
        <v>20.304400000000001</v>
      </c>
      <c r="W27" s="15">
        <v>20.517399999999999</v>
      </c>
      <c r="X27" s="16">
        <f t="shared" si="1"/>
        <v>98.686000000000007</v>
      </c>
      <c r="Y27" s="16">
        <f t="shared" si="2"/>
        <v>97.819000000000003</v>
      </c>
      <c r="Z27" s="16">
        <f t="shared" si="3"/>
        <v>99.642999999999986</v>
      </c>
      <c r="AA27" s="16">
        <f t="shared" si="4"/>
        <v>99.742999999999995</v>
      </c>
      <c r="AB27" s="16">
        <f t="shared" si="5"/>
        <v>101.52200000000001</v>
      </c>
      <c r="AC27" s="16">
        <f t="shared" si="6"/>
        <v>102.58699999999999</v>
      </c>
      <c r="AE27" t="s">
        <v>110</v>
      </c>
      <c r="AF27" s="2">
        <v>5.36</v>
      </c>
      <c r="AG27" s="25" t="s">
        <v>212</v>
      </c>
      <c r="AH27" s="2">
        <v>1</v>
      </c>
      <c r="AI27" s="28" t="s">
        <v>242</v>
      </c>
      <c r="AJ27" s="36" t="s">
        <v>242</v>
      </c>
      <c r="AK27" t="b">
        <f t="shared" si="7"/>
        <v>1</v>
      </c>
      <c r="AL27" t="b">
        <f t="shared" si="8"/>
        <v>1</v>
      </c>
    </row>
    <row r="28" spans="1:49" x14ac:dyDescent="0.25">
      <c r="A28" t="s">
        <v>111</v>
      </c>
      <c r="C28">
        <v>5.431</v>
      </c>
      <c r="D28" t="s">
        <v>209</v>
      </c>
      <c r="E28">
        <v>168</v>
      </c>
      <c r="F28">
        <v>99</v>
      </c>
      <c r="H28" t="s">
        <v>213</v>
      </c>
      <c r="I28" t="s">
        <v>212</v>
      </c>
      <c r="J28">
        <v>20</v>
      </c>
      <c r="K28">
        <v>20</v>
      </c>
      <c r="L28">
        <v>20</v>
      </c>
      <c r="M28">
        <v>20</v>
      </c>
      <c r="N28">
        <v>20</v>
      </c>
      <c r="O28">
        <v>20</v>
      </c>
      <c r="P28" t="s">
        <v>79</v>
      </c>
      <c r="Q28">
        <v>20</v>
      </c>
      <c r="R28" s="15">
        <v>20</v>
      </c>
      <c r="S28" s="15">
        <v>20</v>
      </c>
      <c r="T28" s="15">
        <v>20</v>
      </c>
      <c r="U28" s="15">
        <v>20</v>
      </c>
      <c r="V28" s="15">
        <v>20</v>
      </c>
      <c r="W28" s="15">
        <v>20</v>
      </c>
      <c r="X28" s="16">
        <f t="shared" si="1"/>
        <v>100</v>
      </c>
      <c r="Y28" s="16">
        <f t="shared" si="2"/>
        <v>100</v>
      </c>
      <c r="Z28" s="16">
        <f t="shared" si="3"/>
        <v>100</v>
      </c>
      <c r="AA28" s="16">
        <f t="shared" si="4"/>
        <v>100</v>
      </c>
      <c r="AB28" s="16">
        <f t="shared" si="5"/>
        <v>100</v>
      </c>
      <c r="AC28" s="16">
        <f t="shared" si="6"/>
        <v>100</v>
      </c>
      <c r="AE28" t="s">
        <v>111</v>
      </c>
      <c r="AF28" s="2">
        <v>5.43</v>
      </c>
      <c r="AG28" s="25" t="s">
        <v>212</v>
      </c>
      <c r="AH28" s="2">
        <v>1</v>
      </c>
      <c r="AI28" s="28" t="s">
        <v>242</v>
      </c>
      <c r="AJ28" s="36" t="s">
        <v>242</v>
      </c>
      <c r="AK28" t="b">
        <f t="shared" si="7"/>
        <v>1</v>
      </c>
      <c r="AL28" t="b">
        <f t="shared" si="8"/>
        <v>1</v>
      </c>
      <c r="AW28" s="30"/>
    </row>
    <row r="29" spans="1:49" s="33" customFormat="1" x14ac:dyDescent="0.25">
      <c r="A29" t="s">
        <v>25</v>
      </c>
      <c r="B29"/>
      <c r="C29">
        <v>5.476</v>
      </c>
      <c r="D29" t="s">
        <v>214</v>
      </c>
      <c r="E29">
        <v>56</v>
      </c>
      <c r="F29">
        <v>41</v>
      </c>
      <c r="G29">
        <v>43</v>
      </c>
      <c r="H29" t="s">
        <v>215</v>
      </c>
      <c r="I29" t="s">
        <v>212</v>
      </c>
      <c r="J29">
        <v>0.5</v>
      </c>
      <c r="K29">
        <v>1</v>
      </c>
      <c r="L29">
        <v>2</v>
      </c>
      <c r="M29">
        <v>5</v>
      </c>
      <c r="N29">
        <v>20</v>
      </c>
      <c r="O29">
        <v>100</v>
      </c>
      <c r="P29" t="s">
        <v>79</v>
      </c>
      <c r="Q29">
        <v>1</v>
      </c>
      <c r="R29" s="15">
        <v>0.58299999999999996</v>
      </c>
      <c r="S29" s="15">
        <v>0.84970000000000001</v>
      </c>
      <c r="T29" s="15">
        <v>1.5665</v>
      </c>
      <c r="U29" s="15">
        <v>4.2049000000000003</v>
      </c>
      <c r="V29" s="15">
        <v>18.3812</v>
      </c>
      <c r="W29" s="15">
        <v>100.3733</v>
      </c>
      <c r="X29" s="16">
        <f t="shared" si="1"/>
        <v>116.6</v>
      </c>
      <c r="Y29" s="16">
        <f t="shared" si="2"/>
        <v>84.97</v>
      </c>
      <c r="Z29" s="16">
        <f t="shared" si="3"/>
        <v>78.325000000000003</v>
      </c>
      <c r="AA29" s="16">
        <f t="shared" si="4"/>
        <v>84.098000000000013</v>
      </c>
      <c r="AB29" s="16">
        <f t="shared" si="5"/>
        <v>91.906000000000006</v>
      </c>
      <c r="AC29" s="16">
        <f t="shared" si="6"/>
        <v>100.3733</v>
      </c>
      <c r="AD29"/>
      <c r="AE29" t="s">
        <v>25</v>
      </c>
      <c r="AF29" s="31">
        <v>5.48</v>
      </c>
      <c r="AG29" s="32" t="s">
        <v>212</v>
      </c>
      <c r="AH29" s="31">
        <v>6</v>
      </c>
      <c r="AI29" s="26">
        <v>4.0471000000000004</v>
      </c>
      <c r="AJ29" s="35">
        <v>0.9995366618</v>
      </c>
      <c r="AK29" s="33" t="b">
        <f t="shared" si="7"/>
        <v>1</v>
      </c>
      <c r="AL29" s="33" t="b">
        <f t="shared" si="8"/>
        <v>1</v>
      </c>
    </row>
    <row r="30" spans="1:49" x14ac:dyDescent="0.25">
      <c r="A30" s="33" t="s">
        <v>216</v>
      </c>
      <c r="B30" s="33"/>
      <c r="C30" s="33">
        <v>5.4930000000000003</v>
      </c>
      <c r="D30" s="33" t="s">
        <v>214</v>
      </c>
      <c r="E30" s="33">
        <v>119</v>
      </c>
      <c r="F30" s="33">
        <v>121</v>
      </c>
      <c r="G30" s="33"/>
      <c r="H30" s="33" t="s">
        <v>201</v>
      </c>
      <c r="I30" s="33" t="s">
        <v>212</v>
      </c>
      <c r="J30" s="33">
        <v>0.5</v>
      </c>
      <c r="K30" s="33">
        <v>1</v>
      </c>
      <c r="L30" s="33">
        <v>2</v>
      </c>
      <c r="M30" s="33">
        <v>5</v>
      </c>
      <c r="N30" s="33">
        <v>20</v>
      </c>
      <c r="O30" s="33">
        <v>100</v>
      </c>
      <c r="P30" t="s">
        <v>79</v>
      </c>
      <c r="Q30">
        <v>1</v>
      </c>
      <c r="R30" s="15">
        <v>0.5111</v>
      </c>
      <c r="S30" s="15">
        <v>0.73619999999999997</v>
      </c>
      <c r="T30" s="15">
        <v>1.4539</v>
      </c>
      <c r="U30" s="15">
        <v>3.8412000000000002</v>
      </c>
      <c r="V30" s="15">
        <v>18.242000000000001</v>
      </c>
      <c r="W30" s="15">
        <v>100.423</v>
      </c>
      <c r="X30" s="16">
        <f t="shared" si="1"/>
        <v>102.22</v>
      </c>
      <c r="Y30" s="16">
        <f t="shared" si="2"/>
        <v>73.61999999999999</v>
      </c>
      <c r="Z30" s="16">
        <f t="shared" si="3"/>
        <v>72.694999999999993</v>
      </c>
      <c r="AA30" s="16">
        <f t="shared" si="4"/>
        <v>76.823999999999998</v>
      </c>
      <c r="AB30" s="16">
        <f t="shared" si="5"/>
        <v>91.210000000000008</v>
      </c>
      <c r="AC30" s="16">
        <f t="shared" si="6"/>
        <v>100.423</v>
      </c>
      <c r="AE30" t="s">
        <v>24</v>
      </c>
      <c r="AF30" s="2">
        <v>5.49</v>
      </c>
      <c r="AG30" s="25" t="s">
        <v>212</v>
      </c>
      <c r="AH30" s="2">
        <v>6</v>
      </c>
      <c r="AI30" s="28">
        <v>4.7824999999999998</v>
      </c>
      <c r="AJ30" s="36">
        <v>0.99936336650000002</v>
      </c>
      <c r="AK30" t="b">
        <f t="shared" si="7"/>
        <v>1</v>
      </c>
      <c r="AL30" t="b">
        <f t="shared" si="8"/>
        <v>1</v>
      </c>
    </row>
    <row r="31" spans="1:49" x14ac:dyDescent="0.25">
      <c r="A31" t="s">
        <v>26</v>
      </c>
      <c r="C31">
        <v>5.5190000000000001</v>
      </c>
      <c r="D31" t="s">
        <v>214</v>
      </c>
      <c r="E31">
        <v>75</v>
      </c>
      <c r="F31">
        <v>77</v>
      </c>
      <c r="G31">
        <v>110</v>
      </c>
      <c r="H31" t="s">
        <v>215</v>
      </c>
      <c r="I31" t="s">
        <v>212</v>
      </c>
      <c r="J31">
        <v>0.5</v>
      </c>
      <c r="K31">
        <v>1</v>
      </c>
      <c r="L31">
        <v>2</v>
      </c>
      <c r="M31">
        <v>5</v>
      </c>
      <c r="N31">
        <v>20</v>
      </c>
      <c r="O31">
        <v>100</v>
      </c>
      <c r="P31" t="s">
        <v>79</v>
      </c>
      <c r="Q31">
        <v>1</v>
      </c>
      <c r="R31" s="15">
        <v>0.61850000000000005</v>
      </c>
      <c r="S31" s="15">
        <v>0.90610000000000002</v>
      </c>
      <c r="T31" s="15">
        <v>1.6194</v>
      </c>
      <c r="U31" s="15">
        <v>4.3669000000000002</v>
      </c>
      <c r="V31" s="15">
        <v>19.316199999999998</v>
      </c>
      <c r="W31" s="15">
        <v>100.1764</v>
      </c>
      <c r="X31" s="16">
        <f t="shared" si="1"/>
        <v>123.70000000000002</v>
      </c>
      <c r="Y31" s="16">
        <f t="shared" si="2"/>
        <v>90.61</v>
      </c>
      <c r="Z31" s="16">
        <f t="shared" si="3"/>
        <v>80.97</v>
      </c>
      <c r="AA31" s="16">
        <f t="shared" si="4"/>
        <v>87.338000000000008</v>
      </c>
      <c r="AB31" s="16">
        <f t="shared" si="5"/>
        <v>96.580999999999989</v>
      </c>
      <c r="AC31" s="16">
        <f t="shared" si="6"/>
        <v>100.17640000000002</v>
      </c>
      <c r="AE31" t="s">
        <v>26</v>
      </c>
      <c r="AF31" s="2">
        <v>5.51</v>
      </c>
      <c r="AG31" s="25" t="s">
        <v>212</v>
      </c>
      <c r="AH31" s="2">
        <v>6</v>
      </c>
      <c r="AI31" s="28">
        <v>2.1825000000000001</v>
      </c>
      <c r="AJ31" s="36">
        <v>0.99986218029999996</v>
      </c>
      <c r="AK31" t="b">
        <f t="shared" si="7"/>
        <v>1</v>
      </c>
      <c r="AL31" t="b">
        <f t="shared" si="8"/>
        <v>1</v>
      </c>
    </row>
    <row r="32" spans="1:49" x14ac:dyDescent="0.25">
      <c r="A32" t="s">
        <v>27</v>
      </c>
      <c r="C32">
        <v>5.702</v>
      </c>
      <c r="D32" t="s">
        <v>209</v>
      </c>
      <c r="E32">
        <v>78</v>
      </c>
      <c r="F32">
        <v>77</v>
      </c>
      <c r="G32">
        <v>52</v>
      </c>
      <c r="H32" t="s">
        <v>211</v>
      </c>
      <c r="I32" t="s">
        <v>212</v>
      </c>
      <c r="J32">
        <v>0.5</v>
      </c>
      <c r="K32">
        <v>1</v>
      </c>
      <c r="L32">
        <v>2</v>
      </c>
      <c r="M32">
        <v>5</v>
      </c>
      <c r="N32">
        <v>20</v>
      </c>
      <c r="O32">
        <v>100</v>
      </c>
      <c r="P32" t="s">
        <v>79</v>
      </c>
      <c r="Q32">
        <v>1</v>
      </c>
      <c r="R32" s="15">
        <v>0.71479999999999999</v>
      </c>
      <c r="S32" s="15">
        <v>0.92949999999999999</v>
      </c>
      <c r="T32" s="15">
        <v>1.762</v>
      </c>
      <c r="U32" s="15">
        <v>4.6471999999999998</v>
      </c>
      <c r="V32" s="15">
        <v>20.1736</v>
      </c>
      <c r="W32" s="15">
        <v>99.987300000000005</v>
      </c>
      <c r="X32" s="16">
        <f t="shared" si="1"/>
        <v>142.96</v>
      </c>
      <c r="Y32" s="16">
        <f t="shared" si="2"/>
        <v>92.95</v>
      </c>
      <c r="Z32" s="16">
        <f t="shared" si="3"/>
        <v>88.1</v>
      </c>
      <c r="AA32" s="16">
        <f t="shared" si="4"/>
        <v>92.943999999999988</v>
      </c>
      <c r="AB32" s="16">
        <f t="shared" si="5"/>
        <v>100.86799999999999</v>
      </c>
      <c r="AC32" s="16">
        <f t="shared" si="6"/>
        <v>99.987300000000005</v>
      </c>
      <c r="AE32" t="s">
        <v>27</v>
      </c>
      <c r="AF32" s="2">
        <v>5.7</v>
      </c>
      <c r="AG32" s="25" t="s">
        <v>212</v>
      </c>
      <c r="AH32" s="2">
        <v>6</v>
      </c>
      <c r="AI32" s="28">
        <v>1.0722</v>
      </c>
      <c r="AJ32" s="36">
        <v>0.99996587029999995</v>
      </c>
      <c r="AK32" t="b">
        <f t="shared" si="7"/>
        <v>1</v>
      </c>
      <c r="AL32" t="b">
        <f t="shared" si="8"/>
        <v>1</v>
      </c>
    </row>
    <row r="33" spans="1:49" x14ac:dyDescent="0.25">
      <c r="A33" t="s">
        <v>28</v>
      </c>
      <c r="C33">
        <v>5.7880000000000003</v>
      </c>
      <c r="D33" t="s">
        <v>209</v>
      </c>
      <c r="E33">
        <v>62</v>
      </c>
      <c r="F33">
        <v>64</v>
      </c>
      <c r="G33">
        <v>49</v>
      </c>
      <c r="H33" t="s">
        <v>211</v>
      </c>
      <c r="I33" t="s">
        <v>212</v>
      </c>
      <c r="K33">
        <v>1</v>
      </c>
      <c r="L33">
        <v>2</v>
      </c>
      <c r="M33">
        <v>5</v>
      </c>
      <c r="N33">
        <v>20</v>
      </c>
      <c r="O33">
        <v>100</v>
      </c>
      <c r="P33" t="s">
        <v>79</v>
      </c>
      <c r="Q33">
        <v>1</v>
      </c>
      <c r="R33" s="15">
        <v>1.1169</v>
      </c>
      <c r="S33" s="15">
        <v>1.2161999999999999</v>
      </c>
      <c r="T33" s="15">
        <v>2.1882000000000001</v>
      </c>
      <c r="U33" s="15">
        <v>5.8832000000000004</v>
      </c>
      <c r="V33" s="15">
        <v>22.514500000000002</v>
      </c>
      <c r="W33" s="15">
        <v>99.447000000000003</v>
      </c>
      <c r="X33" s="16" t="e">
        <f t="shared" si="1"/>
        <v>#DIV/0!</v>
      </c>
      <c r="Y33" s="16">
        <f t="shared" si="2"/>
        <v>121.61999999999999</v>
      </c>
      <c r="Z33" s="16">
        <f t="shared" si="3"/>
        <v>109.41000000000001</v>
      </c>
      <c r="AA33" s="16">
        <f t="shared" si="4"/>
        <v>117.66400000000002</v>
      </c>
      <c r="AB33" s="16">
        <f t="shared" si="5"/>
        <v>112.57250000000001</v>
      </c>
      <c r="AC33" s="16">
        <f t="shared" si="6"/>
        <v>99.447000000000003</v>
      </c>
      <c r="AE33" t="s">
        <v>28</v>
      </c>
      <c r="AF33" s="2">
        <v>5.77</v>
      </c>
      <c r="AG33" s="25" t="s">
        <v>212</v>
      </c>
      <c r="AH33" s="2">
        <v>5</v>
      </c>
      <c r="AI33" s="28">
        <v>5.2131999999999996</v>
      </c>
      <c r="AJ33" s="36">
        <v>0.99892871270000005</v>
      </c>
      <c r="AK33" t="b">
        <f t="shared" si="7"/>
        <v>1</v>
      </c>
      <c r="AL33" t="b">
        <f t="shared" si="8"/>
        <v>1</v>
      </c>
    </row>
    <row r="34" spans="1:49" x14ac:dyDescent="0.25">
      <c r="A34" t="s">
        <v>112</v>
      </c>
      <c r="C34">
        <v>6.1669999999999998</v>
      </c>
      <c r="D34" t="s">
        <v>204</v>
      </c>
      <c r="E34">
        <v>114</v>
      </c>
      <c r="F34">
        <v>88</v>
      </c>
      <c r="G34">
        <v>63</v>
      </c>
      <c r="H34" t="s">
        <v>213</v>
      </c>
      <c r="I34" t="s">
        <v>212</v>
      </c>
      <c r="J34">
        <v>20</v>
      </c>
      <c r="K34">
        <v>20</v>
      </c>
      <c r="L34">
        <v>20</v>
      </c>
      <c r="M34">
        <v>20</v>
      </c>
      <c r="N34">
        <v>20</v>
      </c>
      <c r="O34">
        <v>20</v>
      </c>
      <c r="P34" t="s">
        <v>79</v>
      </c>
      <c r="Q34">
        <v>20</v>
      </c>
      <c r="R34" s="15">
        <v>20</v>
      </c>
      <c r="S34" s="15">
        <v>20</v>
      </c>
      <c r="T34" s="15">
        <v>20</v>
      </c>
      <c r="U34" s="15">
        <v>20</v>
      </c>
      <c r="V34" s="15">
        <v>20</v>
      </c>
      <c r="W34" s="15">
        <v>20</v>
      </c>
      <c r="X34" s="16">
        <f t="shared" si="1"/>
        <v>100</v>
      </c>
      <c r="Y34" s="16">
        <f t="shared" si="2"/>
        <v>100</v>
      </c>
      <c r="Z34" s="16">
        <f t="shared" si="3"/>
        <v>100</v>
      </c>
      <c r="AA34" s="16">
        <f t="shared" si="4"/>
        <v>100</v>
      </c>
      <c r="AB34" s="16">
        <f t="shared" si="5"/>
        <v>100</v>
      </c>
      <c r="AC34" s="16">
        <f t="shared" si="6"/>
        <v>100</v>
      </c>
      <c r="AE34" t="s">
        <v>112</v>
      </c>
      <c r="AF34" s="2">
        <v>6.17</v>
      </c>
      <c r="AG34" s="25" t="s">
        <v>212</v>
      </c>
      <c r="AH34" s="2">
        <v>1</v>
      </c>
      <c r="AI34" s="28" t="s">
        <v>242</v>
      </c>
      <c r="AJ34" s="36" t="s">
        <v>242</v>
      </c>
      <c r="AK34" t="b">
        <f t="shared" si="7"/>
        <v>1</v>
      </c>
      <c r="AL34" t="b">
        <f t="shared" si="8"/>
        <v>1</v>
      </c>
    </row>
    <row r="35" spans="1:49" x14ac:dyDescent="0.25">
      <c r="A35" t="s">
        <v>29</v>
      </c>
      <c r="C35">
        <v>6.399</v>
      </c>
      <c r="D35" t="s">
        <v>204</v>
      </c>
      <c r="E35">
        <v>130</v>
      </c>
      <c r="F35">
        <v>132</v>
      </c>
      <c r="G35">
        <v>95</v>
      </c>
      <c r="H35" t="s">
        <v>211</v>
      </c>
      <c r="I35" t="s">
        <v>212</v>
      </c>
      <c r="K35">
        <v>1</v>
      </c>
      <c r="L35">
        <v>2</v>
      </c>
      <c r="M35">
        <v>5</v>
      </c>
      <c r="N35">
        <v>20</v>
      </c>
      <c r="O35">
        <v>100</v>
      </c>
      <c r="P35" t="s">
        <v>79</v>
      </c>
      <c r="Q35">
        <v>1</v>
      </c>
      <c r="R35" s="15">
        <v>0.79679999999999995</v>
      </c>
      <c r="S35" s="15">
        <v>1.0640000000000001</v>
      </c>
      <c r="T35" s="15">
        <v>1.9598</v>
      </c>
      <c r="U35" s="15">
        <v>5.1280000000000001</v>
      </c>
      <c r="V35" s="15">
        <v>21.1554</v>
      </c>
      <c r="W35" s="15">
        <v>99.762699999999995</v>
      </c>
      <c r="X35" s="16" t="e">
        <f t="shared" si="1"/>
        <v>#DIV/0!</v>
      </c>
      <c r="Y35" s="16">
        <f t="shared" si="2"/>
        <v>106.4</v>
      </c>
      <c r="Z35" s="16">
        <f t="shared" si="3"/>
        <v>97.99</v>
      </c>
      <c r="AA35" s="16">
        <f t="shared" si="4"/>
        <v>102.56</v>
      </c>
      <c r="AB35" s="16">
        <f t="shared" si="5"/>
        <v>105.77700000000002</v>
      </c>
      <c r="AC35" s="16">
        <f t="shared" si="6"/>
        <v>99.762699999999995</v>
      </c>
      <c r="AE35" t="s">
        <v>29</v>
      </c>
      <c r="AF35" s="2">
        <v>6.39</v>
      </c>
      <c r="AG35" s="25" t="s">
        <v>212</v>
      </c>
      <c r="AH35" s="2">
        <v>5</v>
      </c>
      <c r="AI35" s="28">
        <v>2.3027000000000002</v>
      </c>
      <c r="AJ35" s="36">
        <v>0.99980092769999995</v>
      </c>
      <c r="AK35" t="b">
        <f t="shared" si="7"/>
        <v>1</v>
      </c>
      <c r="AL35" t="b">
        <f t="shared" si="8"/>
        <v>1</v>
      </c>
    </row>
    <row r="36" spans="1:49" x14ac:dyDescent="0.25">
      <c r="A36" t="s">
        <v>30</v>
      </c>
      <c r="C36">
        <v>6.6520000000000001</v>
      </c>
      <c r="D36" t="s">
        <v>209</v>
      </c>
      <c r="E36">
        <v>63</v>
      </c>
      <c r="F36">
        <v>62</v>
      </c>
      <c r="G36">
        <v>41</v>
      </c>
      <c r="H36" t="s">
        <v>211</v>
      </c>
      <c r="I36" t="s">
        <v>212</v>
      </c>
      <c r="K36">
        <v>1</v>
      </c>
      <c r="L36">
        <v>2</v>
      </c>
      <c r="M36">
        <v>5</v>
      </c>
      <c r="N36">
        <v>20</v>
      </c>
      <c r="O36">
        <v>100</v>
      </c>
      <c r="P36" t="s">
        <v>79</v>
      </c>
      <c r="Q36">
        <v>1</v>
      </c>
      <c r="R36" s="15">
        <v>0.86639999999999995</v>
      </c>
      <c r="S36" s="15">
        <v>1.0363</v>
      </c>
      <c r="T36" s="15">
        <v>1.8868</v>
      </c>
      <c r="U36" s="15">
        <v>5.0194000000000001</v>
      </c>
      <c r="V36" s="15">
        <v>20.3628</v>
      </c>
      <c r="W36" s="15">
        <v>99.928399999999996</v>
      </c>
      <c r="X36" s="16" t="e">
        <f t="shared" si="1"/>
        <v>#DIV/0!</v>
      </c>
      <c r="Y36" s="16">
        <f t="shared" si="2"/>
        <v>103.63</v>
      </c>
      <c r="Z36" s="16">
        <f t="shared" si="3"/>
        <v>94.34</v>
      </c>
      <c r="AA36" s="16">
        <f t="shared" si="4"/>
        <v>100.38800000000001</v>
      </c>
      <c r="AB36" s="16">
        <f t="shared" si="5"/>
        <v>101.81400000000001</v>
      </c>
      <c r="AC36" s="16">
        <f t="shared" si="6"/>
        <v>99.928399999999996</v>
      </c>
      <c r="AE36" t="s">
        <v>30</v>
      </c>
      <c r="AF36" s="2">
        <v>6.64</v>
      </c>
      <c r="AG36" s="25" t="s">
        <v>212</v>
      </c>
      <c r="AH36" s="2">
        <v>5</v>
      </c>
      <c r="AI36" s="28">
        <v>0.75819999999999999</v>
      </c>
      <c r="AJ36" s="36">
        <v>0.99997882250000003</v>
      </c>
      <c r="AK36" t="b">
        <f t="shared" si="7"/>
        <v>1</v>
      </c>
      <c r="AL36" t="b">
        <f t="shared" si="8"/>
        <v>1</v>
      </c>
    </row>
    <row r="37" spans="1:49" x14ac:dyDescent="0.25">
      <c r="A37" t="s">
        <v>217</v>
      </c>
      <c r="C37">
        <v>6.7149999999999999</v>
      </c>
      <c r="D37" t="s">
        <v>209</v>
      </c>
      <c r="E37">
        <v>174</v>
      </c>
      <c r="F37">
        <v>93</v>
      </c>
      <c r="G37">
        <v>95</v>
      </c>
      <c r="H37" t="s">
        <v>211</v>
      </c>
      <c r="I37" t="s">
        <v>212</v>
      </c>
      <c r="K37">
        <v>1</v>
      </c>
      <c r="L37">
        <v>2</v>
      </c>
      <c r="M37">
        <v>5</v>
      </c>
      <c r="N37">
        <v>20</v>
      </c>
      <c r="O37">
        <v>100</v>
      </c>
      <c r="P37" t="s">
        <v>79</v>
      </c>
      <c r="Q37">
        <v>1</v>
      </c>
      <c r="R37" s="15">
        <v>1.0878000000000001</v>
      </c>
      <c r="S37" s="15">
        <v>1.0759000000000001</v>
      </c>
      <c r="T37" s="15">
        <v>1.9635</v>
      </c>
      <c r="U37" s="15">
        <v>5.3734000000000002</v>
      </c>
      <c r="V37" s="15">
        <v>20.431000000000001</v>
      </c>
      <c r="W37" s="15">
        <v>99.895099999999999</v>
      </c>
      <c r="X37" s="16" t="e">
        <f t="shared" si="1"/>
        <v>#DIV/0!</v>
      </c>
      <c r="Y37" s="16">
        <f t="shared" si="2"/>
        <v>107.59</v>
      </c>
      <c r="Z37" s="16">
        <f t="shared" si="3"/>
        <v>98.174999999999997</v>
      </c>
      <c r="AA37" s="16">
        <f t="shared" si="4"/>
        <v>107.468</v>
      </c>
      <c r="AB37" s="16">
        <f t="shared" si="5"/>
        <v>102.155</v>
      </c>
      <c r="AC37" s="16">
        <f t="shared" si="6"/>
        <v>99.895099999999999</v>
      </c>
      <c r="AE37" t="s">
        <v>31</v>
      </c>
      <c r="AF37" s="2">
        <v>6.72</v>
      </c>
      <c r="AG37" s="25" t="s">
        <v>212</v>
      </c>
      <c r="AH37" s="2">
        <v>5</v>
      </c>
      <c r="AI37" s="28">
        <v>1.1376999999999999</v>
      </c>
      <c r="AJ37" s="36">
        <v>0.99995176240000005</v>
      </c>
      <c r="AK37" t="b">
        <f t="shared" si="7"/>
        <v>1</v>
      </c>
      <c r="AL37" t="b">
        <f t="shared" si="8"/>
        <v>1</v>
      </c>
    </row>
    <row r="38" spans="1:49" x14ac:dyDescent="0.25">
      <c r="A38" t="s">
        <v>218</v>
      </c>
      <c r="C38">
        <v>6.7439999999999998</v>
      </c>
      <c r="D38" t="s">
        <v>209</v>
      </c>
      <c r="E38">
        <v>41</v>
      </c>
      <c r="F38">
        <v>69</v>
      </c>
      <c r="G38">
        <v>39</v>
      </c>
      <c r="H38" t="s">
        <v>211</v>
      </c>
      <c r="I38" t="s">
        <v>212</v>
      </c>
      <c r="K38">
        <v>1</v>
      </c>
      <c r="L38">
        <v>2</v>
      </c>
      <c r="M38">
        <v>5</v>
      </c>
      <c r="N38">
        <v>20</v>
      </c>
      <c r="O38">
        <v>100</v>
      </c>
      <c r="P38" t="s">
        <v>79</v>
      </c>
      <c r="Q38">
        <v>1</v>
      </c>
      <c r="R38" s="15">
        <v>0.88580000000000003</v>
      </c>
      <c r="S38" s="15">
        <v>0.83979999999999999</v>
      </c>
      <c r="T38" s="15">
        <v>1.6071</v>
      </c>
      <c r="U38" s="15">
        <v>4.4850000000000003</v>
      </c>
      <c r="V38" s="15">
        <v>18.289400000000001</v>
      </c>
      <c r="W38" s="15">
        <v>100.37730000000001</v>
      </c>
      <c r="X38" s="16" t="e">
        <f t="shared" si="1"/>
        <v>#DIV/0!</v>
      </c>
      <c r="Y38" s="16">
        <f t="shared" si="2"/>
        <v>83.98</v>
      </c>
      <c r="Z38" s="16">
        <f t="shared" si="3"/>
        <v>80.355000000000004</v>
      </c>
      <c r="AA38" s="16">
        <f t="shared" si="4"/>
        <v>89.7</v>
      </c>
      <c r="AB38" s="16">
        <f t="shared" si="5"/>
        <v>91.447000000000003</v>
      </c>
      <c r="AC38" s="16">
        <f t="shared" si="6"/>
        <v>100.37730000000001</v>
      </c>
      <c r="AE38" t="s">
        <v>32</v>
      </c>
      <c r="AF38" s="2">
        <v>6.74</v>
      </c>
      <c r="AG38" s="25" t="s">
        <v>212</v>
      </c>
      <c r="AH38" s="2">
        <v>5</v>
      </c>
      <c r="AI38" s="28">
        <v>3.7311000000000001</v>
      </c>
      <c r="AJ38" s="36">
        <v>0.9995172417</v>
      </c>
      <c r="AK38" t="b">
        <f t="shared" si="7"/>
        <v>1</v>
      </c>
      <c r="AL38" t="b">
        <f t="shared" si="8"/>
        <v>1</v>
      </c>
    </row>
    <row r="39" spans="1:49" x14ac:dyDescent="0.25">
      <c r="A39" t="s">
        <v>33</v>
      </c>
      <c r="C39">
        <v>6.9249999999999998</v>
      </c>
      <c r="D39" t="s">
        <v>209</v>
      </c>
      <c r="E39">
        <v>83</v>
      </c>
      <c r="F39">
        <v>85</v>
      </c>
      <c r="G39">
        <v>47</v>
      </c>
      <c r="H39" t="s">
        <v>211</v>
      </c>
      <c r="I39" t="s">
        <v>212</v>
      </c>
      <c r="K39">
        <v>1</v>
      </c>
      <c r="L39">
        <v>2</v>
      </c>
      <c r="M39">
        <v>5</v>
      </c>
      <c r="N39">
        <v>20</v>
      </c>
      <c r="O39">
        <v>100</v>
      </c>
      <c r="P39" t="s">
        <v>79</v>
      </c>
      <c r="Q39">
        <v>1</v>
      </c>
      <c r="R39" s="15">
        <v>0.86299999999999999</v>
      </c>
      <c r="S39" s="15">
        <v>1.0001</v>
      </c>
      <c r="T39" s="15">
        <v>1.8061</v>
      </c>
      <c r="U39" s="15">
        <v>4.9065000000000003</v>
      </c>
      <c r="V39" s="15">
        <v>20.4297</v>
      </c>
      <c r="W39" s="15">
        <v>99.922600000000003</v>
      </c>
      <c r="X39" s="16" t="e">
        <f t="shared" si="1"/>
        <v>#DIV/0!</v>
      </c>
      <c r="Y39" s="16">
        <f t="shared" si="2"/>
        <v>100.01</v>
      </c>
      <c r="Z39" s="16">
        <f t="shared" si="3"/>
        <v>90.305000000000007</v>
      </c>
      <c r="AA39" s="16">
        <f t="shared" si="4"/>
        <v>98.13000000000001</v>
      </c>
      <c r="AB39" s="16">
        <f t="shared" si="5"/>
        <v>102.1485</v>
      </c>
      <c r="AC39" s="16">
        <f t="shared" si="6"/>
        <v>99.922600000000003</v>
      </c>
      <c r="AE39" t="s">
        <v>33</v>
      </c>
      <c r="AF39" s="2">
        <v>6.92</v>
      </c>
      <c r="AG39" s="25" t="s">
        <v>212</v>
      </c>
      <c r="AH39" s="2">
        <v>5</v>
      </c>
      <c r="AI39" s="28">
        <v>0.95030000000000003</v>
      </c>
      <c r="AJ39" s="36">
        <v>0.99996685510000005</v>
      </c>
      <c r="AK39" t="b">
        <f t="shared" si="7"/>
        <v>1</v>
      </c>
      <c r="AL39" t="b">
        <f t="shared" si="8"/>
        <v>1</v>
      </c>
    </row>
    <row r="40" spans="1:49" x14ac:dyDescent="0.25">
      <c r="A40" t="s">
        <v>34</v>
      </c>
      <c r="C40">
        <v>7.1440000000000001</v>
      </c>
      <c r="D40" t="s">
        <v>204</v>
      </c>
      <c r="E40">
        <v>43</v>
      </c>
      <c r="F40">
        <v>41</v>
      </c>
      <c r="G40">
        <v>39</v>
      </c>
      <c r="H40" t="s">
        <v>211</v>
      </c>
      <c r="I40" t="s">
        <v>212</v>
      </c>
      <c r="K40">
        <v>1</v>
      </c>
      <c r="L40">
        <v>2</v>
      </c>
      <c r="M40">
        <v>5</v>
      </c>
      <c r="N40">
        <v>20</v>
      </c>
      <c r="O40">
        <v>100</v>
      </c>
      <c r="P40" t="s">
        <v>79</v>
      </c>
      <c r="Q40">
        <v>1</v>
      </c>
      <c r="R40" s="15">
        <v>0.9667</v>
      </c>
      <c r="S40" s="15">
        <v>1.0896999999999999</v>
      </c>
      <c r="T40" s="15">
        <v>1.8088</v>
      </c>
      <c r="U40" s="15">
        <v>4.5342000000000002</v>
      </c>
      <c r="V40" s="15">
        <v>18.720300000000002</v>
      </c>
      <c r="W40" s="15">
        <v>100.2822</v>
      </c>
      <c r="X40" s="16" t="e">
        <f t="shared" si="1"/>
        <v>#DIV/0!</v>
      </c>
      <c r="Y40" s="16">
        <f t="shared" si="2"/>
        <v>108.96999999999998</v>
      </c>
      <c r="Z40" s="16">
        <f t="shared" si="3"/>
        <v>90.44</v>
      </c>
      <c r="AA40" s="16">
        <f t="shared" si="4"/>
        <v>90.684000000000012</v>
      </c>
      <c r="AB40" s="16">
        <f t="shared" si="5"/>
        <v>93.601500000000001</v>
      </c>
      <c r="AC40" s="16">
        <f t="shared" si="6"/>
        <v>100.28220000000002</v>
      </c>
      <c r="AE40" t="s">
        <v>34</v>
      </c>
      <c r="AF40" s="2">
        <v>7.14</v>
      </c>
      <c r="AG40" s="25" t="s">
        <v>212</v>
      </c>
      <c r="AH40" s="2">
        <v>5</v>
      </c>
      <c r="AI40" s="28">
        <v>2.7814999999999999</v>
      </c>
      <c r="AJ40" s="36">
        <v>0.99972648350000004</v>
      </c>
      <c r="AK40" t="b">
        <f t="shared" si="7"/>
        <v>1</v>
      </c>
      <c r="AL40" t="b">
        <f t="shared" si="8"/>
        <v>1</v>
      </c>
    </row>
    <row r="41" spans="1:49" x14ac:dyDescent="0.25">
      <c r="A41" t="s">
        <v>35</v>
      </c>
      <c r="C41">
        <v>7.3609999999999998</v>
      </c>
      <c r="D41" t="s">
        <v>209</v>
      </c>
      <c r="E41">
        <v>75</v>
      </c>
      <c r="F41">
        <v>39</v>
      </c>
      <c r="G41">
        <v>77</v>
      </c>
      <c r="H41" t="s">
        <v>211</v>
      </c>
      <c r="I41" t="s">
        <v>212</v>
      </c>
      <c r="J41">
        <v>0.5</v>
      </c>
      <c r="K41">
        <v>1</v>
      </c>
      <c r="L41">
        <v>2</v>
      </c>
      <c r="M41">
        <v>5</v>
      </c>
      <c r="N41">
        <v>20</v>
      </c>
      <c r="O41">
        <v>100</v>
      </c>
      <c r="P41" t="s">
        <v>79</v>
      </c>
      <c r="Q41">
        <v>1</v>
      </c>
      <c r="R41" s="15">
        <v>0.70660000000000001</v>
      </c>
      <c r="S41" s="15">
        <v>0.83450000000000002</v>
      </c>
      <c r="T41" s="15">
        <v>1.5166999999999999</v>
      </c>
      <c r="U41" s="15">
        <v>4.1890000000000001</v>
      </c>
      <c r="V41" s="15">
        <v>17.767800000000001</v>
      </c>
      <c r="W41" s="15">
        <v>100.4973</v>
      </c>
      <c r="X41" s="16">
        <f t="shared" si="1"/>
        <v>141.32</v>
      </c>
      <c r="Y41" s="16">
        <f t="shared" si="2"/>
        <v>83.45</v>
      </c>
      <c r="Z41" s="16">
        <f t="shared" si="3"/>
        <v>75.834999999999994</v>
      </c>
      <c r="AA41" s="16">
        <f t="shared" si="4"/>
        <v>83.78</v>
      </c>
      <c r="AB41" s="16">
        <f t="shared" si="5"/>
        <v>88.838999999999999</v>
      </c>
      <c r="AC41" s="16">
        <f t="shared" si="6"/>
        <v>100.4973</v>
      </c>
      <c r="AE41" t="s">
        <v>35</v>
      </c>
      <c r="AF41" s="2">
        <v>7.36</v>
      </c>
      <c r="AG41" s="25" t="s">
        <v>212</v>
      </c>
      <c r="AH41" s="2">
        <v>6</v>
      </c>
      <c r="AI41" s="28">
        <v>5.3196000000000003</v>
      </c>
      <c r="AJ41" s="36">
        <v>0.99920733989999999</v>
      </c>
      <c r="AK41" t="b">
        <f t="shared" si="7"/>
        <v>1</v>
      </c>
      <c r="AL41" t="b">
        <f t="shared" si="8"/>
        <v>1</v>
      </c>
    </row>
    <row r="42" spans="1:49" x14ac:dyDescent="0.25">
      <c r="A42" t="s">
        <v>219</v>
      </c>
      <c r="C42">
        <v>7.5179999999999998</v>
      </c>
      <c r="D42" t="s">
        <v>220</v>
      </c>
      <c r="E42">
        <v>43</v>
      </c>
      <c r="F42">
        <v>58</v>
      </c>
      <c r="G42">
        <v>41</v>
      </c>
      <c r="H42" t="s">
        <v>211</v>
      </c>
      <c r="I42" t="s">
        <v>212</v>
      </c>
      <c r="K42">
        <v>1.8</v>
      </c>
      <c r="L42">
        <v>3.6</v>
      </c>
      <c r="M42">
        <v>9</v>
      </c>
      <c r="N42">
        <v>36</v>
      </c>
      <c r="O42">
        <v>180</v>
      </c>
      <c r="P42" t="s">
        <v>79</v>
      </c>
      <c r="Q42">
        <v>1.8</v>
      </c>
      <c r="R42" s="15">
        <v>1.6619999999999999</v>
      </c>
      <c r="S42" s="15">
        <v>1.7037</v>
      </c>
      <c r="T42" s="15">
        <v>3.1871999999999998</v>
      </c>
      <c r="U42" s="15">
        <v>8.5640000000000001</v>
      </c>
      <c r="V42" s="15">
        <v>34.403799999999997</v>
      </c>
      <c r="W42" s="15">
        <v>180.3503</v>
      </c>
      <c r="X42" s="16" t="e">
        <f t="shared" si="1"/>
        <v>#DIV/0!</v>
      </c>
      <c r="Y42" s="16">
        <f t="shared" si="2"/>
        <v>94.65</v>
      </c>
      <c r="Z42" s="16">
        <f t="shared" si="3"/>
        <v>88.533333333333331</v>
      </c>
      <c r="AA42" s="16">
        <f t="shared" si="4"/>
        <v>95.155555555555566</v>
      </c>
      <c r="AB42" s="16">
        <f t="shared" si="5"/>
        <v>95.566111111111113</v>
      </c>
      <c r="AC42" s="16">
        <f t="shared" si="6"/>
        <v>100.19461111111112</v>
      </c>
      <c r="AE42" t="s">
        <v>36</v>
      </c>
      <c r="AF42" s="2">
        <v>7.52</v>
      </c>
      <c r="AG42" s="25" t="s">
        <v>212</v>
      </c>
      <c r="AH42" s="2">
        <v>5</v>
      </c>
      <c r="AI42" s="28">
        <v>1.9100999999999999</v>
      </c>
      <c r="AJ42" s="36">
        <v>0.99986996520000004</v>
      </c>
      <c r="AK42" t="b">
        <f t="shared" si="7"/>
        <v>1</v>
      </c>
      <c r="AL42" t="b">
        <f t="shared" si="8"/>
        <v>1</v>
      </c>
    </row>
    <row r="43" spans="1:49" x14ac:dyDescent="0.25">
      <c r="A43" t="s">
        <v>113</v>
      </c>
      <c r="C43">
        <v>7.6070000000000002</v>
      </c>
      <c r="D43" t="s">
        <v>203</v>
      </c>
      <c r="E43">
        <v>98</v>
      </c>
      <c r="F43">
        <v>100</v>
      </c>
      <c r="G43">
        <v>70</v>
      </c>
      <c r="H43" t="s">
        <v>211</v>
      </c>
      <c r="I43" t="s">
        <v>212</v>
      </c>
      <c r="J43">
        <v>20</v>
      </c>
      <c r="K43">
        <v>20</v>
      </c>
      <c r="L43">
        <v>20</v>
      </c>
      <c r="M43">
        <v>20</v>
      </c>
      <c r="N43">
        <v>20</v>
      </c>
      <c r="O43">
        <v>20</v>
      </c>
      <c r="P43" t="s">
        <v>79</v>
      </c>
      <c r="Q43">
        <v>20</v>
      </c>
      <c r="R43" s="15">
        <v>19.5749</v>
      </c>
      <c r="S43" s="15">
        <v>19.615500000000001</v>
      </c>
      <c r="T43" s="15">
        <v>20.052700000000002</v>
      </c>
      <c r="U43" s="15">
        <v>20.062799999999999</v>
      </c>
      <c r="V43" s="15">
        <v>20.434999999999999</v>
      </c>
      <c r="W43" s="15">
        <v>20.259</v>
      </c>
      <c r="X43" s="16">
        <f t="shared" si="1"/>
        <v>97.874499999999998</v>
      </c>
      <c r="Y43" s="16">
        <f t="shared" si="2"/>
        <v>98.077500000000001</v>
      </c>
      <c r="Z43" s="16">
        <f t="shared" si="3"/>
        <v>100.26350000000002</v>
      </c>
      <c r="AA43" s="16">
        <f t="shared" si="4"/>
        <v>100.31399999999999</v>
      </c>
      <c r="AB43" s="16">
        <f t="shared" si="5"/>
        <v>102.175</v>
      </c>
      <c r="AC43" s="16">
        <f t="shared" si="6"/>
        <v>101.295</v>
      </c>
      <c r="AE43" t="s">
        <v>113</v>
      </c>
      <c r="AF43" s="2">
        <v>7.61</v>
      </c>
      <c r="AG43" s="25" t="s">
        <v>212</v>
      </c>
      <c r="AH43" s="2">
        <v>1</v>
      </c>
      <c r="AI43" s="28" t="s">
        <v>242</v>
      </c>
      <c r="AJ43" s="36" t="s">
        <v>242</v>
      </c>
      <c r="AK43" t="b">
        <f t="shared" si="7"/>
        <v>1</v>
      </c>
      <c r="AL43" t="b">
        <f t="shared" si="8"/>
        <v>1</v>
      </c>
    </row>
    <row r="44" spans="1:49" x14ac:dyDescent="0.25">
      <c r="A44" t="s">
        <v>37</v>
      </c>
      <c r="C44">
        <v>7.67</v>
      </c>
      <c r="D44" t="s">
        <v>221</v>
      </c>
      <c r="E44">
        <v>91</v>
      </c>
      <c r="F44">
        <v>92</v>
      </c>
      <c r="G44">
        <v>65</v>
      </c>
      <c r="H44" t="s">
        <v>211</v>
      </c>
      <c r="I44" t="s">
        <v>212</v>
      </c>
      <c r="J44">
        <v>0.5</v>
      </c>
      <c r="K44">
        <v>1</v>
      </c>
      <c r="L44">
        <v>2</v>
      </c>
      <c r="M44">
        <v>5</v>
      </c>
      <c r="N44">
        <v>20</v>
      </c>
      <c r="O44">
        <v>100</v>
      </c>
      <c r="P44" t="s">
        <v>79</v>
      </c>
      <c r="Q44">
        <v>1</v>
      </c>
      <c r="R44" s="15">
        <v>0.6825</v>
      </c>
      <c r="S44" s="15">
        <v>0.94359999999999999</v>
      </c>
      <c r="T44" s="15">
        <v>1.7434000000000001</v>
      </c>
      <c r="U44" s="15">
        <v>4.6028000000000002</v>
      </c>
      <c r="V44" s="15">
        <v>20.1798</v>
      </c>
      <c r="W44" s="15">
        <v>99.988699999999994</v>
      </c>
      <c r="X44" s="16">
        <f t="shared" si="1"/>
        <v>136.5</v>
      </c>
      <c r="Y44" s="16">
        <f t="shared" si="2"/>
        <v>94.36</v>
      </c>
      <c r="Z44" s="16">
        <f t="shared" si="3"/>
        <v>87.17</v>
      </c>
      <c r="AA44" s="16">
        <f t="shared" si="4"/>
        <v>92.056000000000012</v>
      </c>
      <c r="AB44" s="16">
        <f t="shared" si="5"/>
        <v>100.899</v>
      </c>
      <c r="AC44" s="16">
        <f t="shared" si="6"/>
        <v>99.988699999999994</v>
      </c>
      <c r="AE44" t="s">
        <v>37</v>
      </c>
      <c r="AF44" s="2">
        <v>7.67</v>
      </c>
      <c r="AG44" s="25" t="s">
        <v>212</v>
      </c>
      <c r="AH44" s="2">
        <v>6</v>
      </c>
      <c r="AI44" s="28">
        <v>1.1326000000000001</v>
      </c>
      <c r="AJ44" s="36">
        <v>0.99996197340000004</v>
      </c>
      <c r="AK44" t="b">
        <f t="shared" si="7"/>
        <v>1</v>
      </c>
      <c r="AL44" t="b">
        <f t="shared" si="8"/>
        <v>1</v>
      </c>
      <c r="AW44" s="30"/>
    </row>
    <row r="45" spans="1:49" x14ac:dyDescent="0.25">
      <c r="A45" t="s">
        <v>38</v>
      </c>
      <c r="C45">
        <v>7.92</v>
      </c>
      <c r="D45" t="s">
        <v>209</v>
      </c>
      <c r="E45">
        <v>75</v>
      </c>
      <c r="F45">
        <v>39</v>
      </c>
      <c r="G45">
        <v>77</v>
      </c>
      <c r="H45" t="s">
        <v>211</v>
      </c>
      <c r="I45" t="s">
        <v>233</v>
      </c>
      <c r="K45">
        <v>1</v>
      </c>
      <c r="L45">
        <v>2</v>
      </c>
      <c r="M45">
        <v>5</v>
      </c>
      <c r="N45">
        <v>20</v>
      </c>
      <c r="O45">
        <v>100</v>
      </c>
      <c r="P45" t="s">
        <v>79</v>
      </c>
      <c r="Q45">
        <v>1</v>
      </c>
      <c r="R45" s="15">
        <v>0.92030000000000001</v>
      </c>
      <c r="S45" s="15">
        <v>1</v>
      </c>
      <c r="T45" s="15">
        <v>2</v>
      </c>
      <c r="U45" s="15">
        <v>5</v>
      </c>
      <c r="V45" s="15">
        <v>20</v>
      </c>
      <c r="W45" s="15">
        <v>100</v>
      </c>
      <c r="X45" s="16" t="e">
        <f t="shared" si="1"/>
        <v>#DIV/0!</v>
      </c>
      <c r="Y45" s="16">
        <f t="shared" si="2"/>
        <v>100</v>
      </c>
      <c r="Z45" s="16">
        <f t="shared" si="3"/>
        <v>100</v>
      </c>
      <c r="AA45" s="16">
        <f t="shared" si="4"/>
        <v>100</v>
      </c>
      <c r="AB45" s="16">
        <f t="shared" si="5"/>
        <v>100</v>
      </c>
      <c r="AC45" s="16">
        <f t="shared" si="6"/>
        <v>100</v>
      </c>
      <c r="AE45" t="s">
        <v>38</v>
      </c>
      <c r="AF45" s="2">
        <v>7.92</v>
      </c>
      <c r="AG45" s="25" t="s">
        <v>233</v>
      </c>
      <c r="AH45" s="2">
        <v>5</v>
      </c>
      <c r="AI45" s="28">
        <v>0</v>
      </c>
      <c r="AJ45" s="36">
        <v>1</v>
      </c>
      <c r="AK45" t="b">
        <f t="shared" si="7"/>
        <v>1</v>
      </c>
      <c r="AL45" t="b">
        <f t="shared" si="8"/>
        <v>1</v>
      </c>
    </row>
    <row r="46" spans="1:49" x14ac:dyDescent="0.25">
      <c r="A46" t="s">
        <v>222</v>
      </c>
      <c r="C46">
        <v>7.99</v>
      </c>
      <c r="D46" t="s">
        <v>209</v>
      </c>
      <c r="E46">
        <v>69</v>
      </c>
      <c r="F46">
        <v>41</v>
      </c>
      <c r="G46">
        <v>99</v>
      </c>
      <c r="H46" t="s">
        <v>211</v>
      </c>
      <c r="I46" t="s">
        <v>212</v>
      </c>
      <c r="K46">
        <v>1</v>
      </c>
      <c r="L46">
        <v>2</v>
      </c>
      <c r="M46">
        <v>5</v>
      </c>
      <c r="N46">
        <v>20</v>
      </c>
      <c r="O46">
        <v>100</v>
      </c>
      <c r="P46" t="s">
        <v>79</v>
      </c>
      <c r="Q46">
        <v>1</v>
      </c>
      <c r="R46" s="15">
        <v>0.87270000000000003</v>
      </c>
      <c r="S46" s="15">
        <v>0.91180000000000005</v>
      </c>
      <c r="T46" s="15">
        <v>1.5823</v>
      </c>
      <c r="U46" s="15">
        <v>4.3624999999999998</v>
      </c>
      <c r="V46" s="15">
        <v>17.9893</v>
      </c>
      <c r="W46" s="15">
        <v>100.44329999999999</v>
      </c>
      <c r="X46" s="16" t="e">
        <f t="shared" si="1"/>
        <v>#DIV/0!</v>
      </c>
      <c r="Y46" s="16">
        <f t="shared" si="2"/>
        <v>91.18</v>
      </c>
      <c r="Z46" s="16">
        <f t="shared" si="3"/>
        <v>79.115000000000009</v>
      </c>
      <c r="AA46" s="16">
        <f t="shared" si="4"/>
        <v>87.25</v>
      </c>
      <c r="AB46" s="16">
        <f t="shared" si="5"/>
        <v>89.9465</v>
      </c>
      <c r="AC46" s="16">
        <f t="shared" si="6"/>
        <v>100.44329999999999</v>
      </c>
      <c r="AE46" t="s">
        <v>39</v>
      </c>
      <c r="AF46" s="2">
        <v>7.99</v>
      </c>
      <c r="AG46" s="25" t="s">
        <v>212</v>
      </c>
      <c r="AH46" s="2">
        <v>5</v>
      </c>
      <c r="AI46" s="28">
        <v>4.3845000000000001</v>
      </c>
      <c r="AJ46" s="36">
        <v>0.99933817859999996</v>
      </c>
      <c r="AK46" t="b">
        <f t="shared" si="7"/>
        <v>1</v>
      </c>
      <c r="AL46" t="b">
        <f t="shared" si="8"/>
        <v>1</v>
      </c>
    </row>
    <row r="47" spans="1:49" x14ac:dyDescent="0.25">
      <c r="A47" t="s">
        <v>40</v>
      </c>
      <c r="C47">
        <v>8.0980000000000008</v>
      </c>
      <c r="D47" t="s">
        <v>209</v>
      </c>
      <c r="E47">
        <v>97</v>
      </c>
      <c r="F47">
        <v>83</v>
      </c>
      <c r="G47">
        <v>99</v>
      </c>
      <c r="H47" t="s">
        <v>211</v>
      </c>
      <c r="I47" t="s">
        <v>212</v>
      </c>
      <c r="K47">
        <v>1</v>
      </c>
      <c r="L47">
        <v>2</v>
      </c>
      <c r="M47">
        <v>5</v>
      </c>
      <c r="N47">
        <v>20</v>
      </c>
      <c r="O47">
        <v>100</v>
      </c>
      <c r="P47" t="s">
        <v>79</v>
      </c>
      <c r="Q47">
        <v>1</v>
      </c>
      <c r="R47" s="15">
        <v>1.0099</v>
      </c>
      <c r="S47" s="15">
        <v>1.091</v>
      </c>
      <c r="T47" s="15">
        <v>1.9383999999999999</v>
      </c>
      <c r="U47" s="15">
        <v>5.2512999999999996</v>
      </c>
      <c r="V47" s="15">
        <v>20.979700000000001</v>
      </c>
      <c r="W47" s="15">
        <v>99.791799999999995</v>
      </c>
      <c r="X47" s="16" t="e">
        <f t="shared" si="1"/>
        <v>#DIV/0!</v>
      </c>
      <c r="Y47" s="16">
        <f t="shared" si="2"/>
        <v>109.1</v>
      </c>
      <c r="Z47" s="16">
        <f t="shared" si="3"/>
        <v>96.92</v>
      </c>
      <c r="AA47" s="16">
        <f t="shared" si="4"/>
        <v>105.026</v>
      </c>
      <c r="AB47" s="16">
        <f t="shared" si="5"/>
        <v>104.89850000000001</v>
      </c>
      <c r="AC47" s="16">
        <f t="shared" si="6"/>
        <v>99.791799999999995</v>
      </c>
      <c r="AE47" t="s">
        <v>40</v>
      </c>
      <c r="AF47" s="2">
        <v>8.1</v>
      </c>
      <c r="AG47" s="25" t="s">
        <v>212</v>
      </c>
      <c r="AH47" s="2">
        <v>5</v>
      </c>
      <c r="AI47" s="28">
        <v>2.0116000000000001</v>
      </c>
      <c r="AJ47" s="36">
        <v>0.99984812950000002</v>
      </c>
      <c r="AK47" t="b">
        <f t="shared" si="7"/>
        <v>1</v>
      </c>
      <c r="AL47" t="b">
        <f t="shared" si="8"/>
        <v>1</v>
      </c>
    </row>
    <row r="48" spans="1:49" x14ac:dyDescent="0.25">
      <c r="A48" t="s">
        <v>41</v>
      </c>
      <c r="C48">
        <v>8.1639999999999997</v>
      </c>
      <c r="D48" t="s">
        <v>209</v>
      </c>
      <c r="E48">
        <v>166</v>
      </c>
      <c r="F48">
        <v>164</v>
      </c>
      <c r="G48">
        <v>129</v>
      </c>
      <c r="H48" t="s">
        <v>211</v>
      </c>
      <c r="I48" t="s">
        <v>212</v>
      </c>
      <c r="K48">
        <v>1</v>
      </c>
      <c r="L48">
        <v>2</v>
      </c>
      <c r="M48">
        <v>5</v>
      </c>
      <c r="N48">
        <v>20</v>
      </c>
      <c r="O48">
        <v>100</v>
      </c>
      <c r="P48" t="s">
        <v>79</v>
      </c>
      <c r="Q48">
        <v>1</v>
      </c>
      <c r="R48" s="15">
        <v>0.90480000000000005</v>
      </c>
      <c r="S48" s="15">
        <v>1.2150000000000001</v>
      </c>
      <c r="T48" s="15">
        <v>2.2002999999999999</v>
      </c>
      <c r="U48" s="15">
        <v>5.8044000000000002</v>
      </c>
      <c r="V48" s="15">
        <v>23.1312</v>
      </c>
      <c r="W48" s="15">
        <v>99.327399999999997</v>
      </c>
      <c r="X48" s="16" t="e">
        <f t="shared" si="1"/>
        <v>#DIV/0!</v>
      </c>
      <c r="Y48" s="16">
        <f t="shared" si="2"/>
        <v>121.50000000000001</v>
      </c>
      <c r="Z48" s="16">
        <f t="shared" si="3"/>
        <v>110.015</v>
      </c>
      <c r="AA48" s="16">
        <f t="shared" si="4"/>
        <v>116.08800000000001</v>
      </c>
      <c r="AB48" s="16">
        <f t="shared" si="5"/>
        <v>115.65600000000001</v>
      </c>
      <c r="AC48" s="16">
        <f t="shared" si="6"/>
        <v>99.327399999999997</v>
      </c>
      <c r="AE48" t="s">
        <v>41</v>
      </c>
      <c r="AF48" s="2">
        <v>8.15</v>
      </c>
      <c r="AG48" s="25" t="s">
        <v>212</v>
      </c>
      <c r="AH48" s="2">
        <v>5</v>
      </c>
      <c r="AI48" s="28">
        <v>6.2939999999999996</v>
      </c>
      <c r="AJ48" s="36">
        <v>0.99842394440000004</v>
      </c>
      <c r="AK48" t="b">
        <f t="shared" si="7"/>
        <v>1</v>
      </c>
      <c r="AL48" t="b">
        <f t="shared" si="8"/>
        <v>1</v>
      </c>
    </row>
    <row r="49" spans="1:49" x14ac:dyDescent="0.25">
      <c r="A49" t="s">
        <v>42</v>
      </c>
      <c r="C49">
        <v>8.24</v>
      </c>
      <c r="D49" t="s">
        <v>209</v>
      </c>
      <c r="E49">
        <v>76</v>
      </c>
      <c r="F49">
        <v>41</v>
      </c>
      <c r="G49">
        <v>78</v>
      </c>
      <c r="H49" t="s">
        <v>211</v>
      </c>
      <c r="I49" t="s">
        <v>212</v>
      </c>
      <c r="K49">
        <v>1</v>
      </c>
      <c r="L49">
        <v>2</v>
      </c>
      <c r="M49">
        <v>5</v>
      </c>
      <c r="N49">
        <v>20</v>
      </c>
      <c r="O49">
        <v>100</v>
      </c>
      <c r="P49" t="s">
        <v>79</v>
      </c>
      <c r="Q49">
        <v>1</v>
      </c>
      <c r="R49" s="15">
        <v>0.9909</v>
      </c>
      <c r="S49" s="15">
        <v>1.0532999999999999</v>
      </c>
      <c r="T49" s="15">
        <v>1.946</v>
      </c>
      <c r="U49" s="15">
        <v>5.1326000000000001</v>
      </c>
      <c r="V49" s="15">
        <v>19.841000000000001</v>
      </c>
      <c r="W49" s="15">
        <v>100.0257</v>
      </c>
      <c r="X49" s="16" t="e">
        <f t="shared" si="1"/>
        <v>#DIV/0!</v>
      </c>
      <c r="Y49" s="16">
        <f t="shared" si="2"/>
        <v>105.32999999999998</v>
      </c>
      <c r="Z49" s="16">
        <f t="shared" si="3"/>
        <v>97.3</v>
      </c>
      <c r="AA49" s="16">
        <f t="shared" si="4"/>
        <v>102.65200000000002</v>
      </c>
      <c r="AB49" s="16">
        <f t="shared" si="5"/>
        <v>99.205000000000013</v>
      </c>
      <c r="AC49" s="16">
        <f t="shared" si="6"/>
        <v>100.0257</v>
      </c>
      <c r="AE49" t="s">
        <v>42</v>
      </c>
      <c r="AF49" s="2">
        <v>8.24</v>
      </c>
      <c r="AG49" s="25" t="s">
        <v>212</v>
      </c>
      <c r="AH49" s="2">
        <v>5</v>
      </c>
      <c r="AI49" s="28">
        <v>0.43359999999999999</v>
      </c>
      <c r="AJ49" s="36">
        <v>0.9999931098</v>
      </c>
      <c r="AK49" t="b">
        <f t="shared" si="7"/>
        <v>1</v>
      </c>
      <c r="AL49" t="b">
        <f t="shared" si="8"/>
        <v>1</v>
      </c>
    </row>
    <row r="50" spans="1:49" x14ac:dyDescent="0.25">
      <c r="A50" t="s">
        <v>43</v>
      </c>
      <c r="C50">
        <v>8.3190000000000008</v>
      </c>
      <c r="D50" t="s">
        <v>200</v>
      </c>
      <c r="E50">
        <v>43</v>
      </c>
      <c r="F50">
        <v>58</v>
      </c>
      <c r="G50">
        <v>57</v>
      </c>
      <c r="H50" t="s">
        <v>211</v>
      </c>
      <c r="I50" t="s">
        <v>212</v>
      </c>
      <c r="K50">
        <v>1.8</v>
      </c>
      <c r="L50">
        <v>3.6</v>
      </c>
      <c r="M50">
        <v>9</v>
      </c>
      <c r="N50">
        <v>36</v>
      </c>
      <c r="O50">
        <v>180</v>
      </c>
      <c r="P50" t="s">
        <v>79</v>
      </c>
      <c r="Q50">
        <v>1.8</v>
      </c>
      <c r="R50" s="15">
        <v>1.7229000000000001</v>
      </c>
      <c r="S50" s="15">
        <v>1.661</v>
      </c>
      <c r="T50" s="15">
        <v>3.1633</v>
      </c>
      <c r="U50" s="15">
        <v>9.0458999999999996</v>
      </c>
      <c r="V50" s="15">
        <v>34.496499999999997</v>
      </c>
      <c r="W50" s="15">
        <v>180.30850000000001</v>
      </c>
      <c r="X50" s="16" t="e">
        <f t="shared" si="1"/>
        <v>#DIV/0!</v>
      </c>
      <c r="Y50" s="16">
        <f t="shared" si="2"/>
        <v>92.277777777777786</v>
      </c>
      <c r="Z50" s="16">
        <f t="shared" si="3"/>
        <v>87.86944444444444</v>
      </c>
      <c r="AA50" s="16">
        <f t="shared" si="4"/>
        <v>100.50999999999999</v>
      </c>
      <c r="AB50" s="16">
        <f t="shared" si="5"/>
        <v>95.823611111111106</v>
      </c>
      <c r="AC50" s="16">
        <f t="shared" si="6"/>
        <v>100.1713888888889</v>
      </c>
      <c r="AE50" t="s">
        <v>43</v>
      </c>
      <c r="AF50" s="2">
        <v>8.31</v>
      </c>
      <c r="AG50" s="25" t="s">
        <v>212</v>
      </c>
      <c r="AH50" s="2">
        <v>5</v>
      </c>
      <c r="AI50" s="28">
        <v>1.7519</v>
      </c>
      <c r="AJ50" s="36">
        <v>0.99988996409999997</v>
      </c>
      <c r="AK50" t="b">
        <f t="shared" si="7"/>
        <v>1</v>
      </c>
      <c r="AL50" t="b">
        <f t="shared" si="8"/>
        <v>1</v>
      </c>
    </row>
    <row r="51" spans="1:49" x14ac:dyDescent="0.25">
      <c r="A51" t="s">
        <v>44</v>
      </c>
      <c r="C51">
        <v>8.4179999999999993</v>
      </c>
      <c r="D51" t="s">
        <v>200</v>
      </c>
      <c r="E51">
        <v>129</v>
      </c>
      <c r="F51">
        <v>127</v>
      </c>
      <c r="G51">
        <v>131</v>
      </c>
      <c r="H51" t="s">
        <v>211</v>
      </c>
      <c r="I51" t="s">
        <v>212</v>
      </c>
      <c r="K51">
        <v>1</v>
      </c>
      <c r="L51">
        <v>2</v>
      </c>
      <c r="M51">
        <v>5</v>
      </c>
      <c r="N51">
        <v>20</v>
      </c>
      <c r="O51">
        <v>100</v>
      </c>
      <c r="P51" t="s">
        <v>79</v>
      </c>
      <c r="Q51">
        <v>1</v>
      </c>
      <c r="R51" s="15">
        <v>0.83040000000000003</v>
      </c>
      <c r="S51" s="15">
        <v>0.91400000000000003</v>
      </c>
      <c r="T51" s="15">
        <v>1.6579999999999999</v>
      </c>
      <c r="U51" s="15">
        <v>4.4715999999999996</v>
      </c>
      <c r="V51" s="15">
        <v>18.984500000000001</v>
      </c>
      <c r="W51" s="15">
        <v>100.2372</v>
      </c>
      <c r="X51" s="16" t="e">
        <f t="shared" si="1"/>
        <v>#DIV/0!</v>
      </c>
      <c r="Y51" s="16">
        <f t="shared" si="2"/>
        <v>91.4</v>
      </c>
      <c r="Z51" s="16">
        <f t="shared" si="3"/>
        <v>82.899999999999991</v>
      </c>
      <c r="AA51" s="16">
        <f t="shared" si="4"/>
        <v>89.431999999999988</v>
      </c>
      <c r="AB51" s="16">
        <f t="shared" si="5"/>
        <v>94.922499999999999</v>
      </c>
      <c r="AC51" s="16">
        <f t="shared" si="6"/>
        <v>100.2372</v>
      </c>
      <c r="AE51" t="s">
        <v>44</v>
      </c>
      <c r="AF51" s="2">
        <v>8.43</v>
      </c>
      <c r="AG51" s="25" t="s">
        <v>212</v>
      </c>
      <c r="AH51" s="2">
        <v>5</v>
      </c>
      <c r="AI51" s="28">
        <v>2.4177</v>
      </c>
      <c r="AJ51" s="36">
        <v>0.99979412950000002</v>
      </c>
      <c r="AK51" t="b">
        <f t="shared" si="7"/>
        <v>1</v>
      </c>
      <c r="AL51" t="b">
        <f t="shared" si="8"/>
        <v>1</v>
      </c>
    </row>
    <row r="52" spans="1:49" x14ac:dyDescent="0.25">
      <c r="A52" t="s">
        <v>45</v>
      </c>
      <c r="C52">
        <v>8.5169999999999995</v>
      </c>
      <c r="D52" t="s">
        <v>220</v>
      </c>
      <c r="E52">
        <v>107</v>
      </c>
      <c r="F52">
        <v>109</v>
      </c>
      <c r="G52">
        <v>93</v>
      </c>
      <c r="H52" t="s">
        <v>211</v>
      </c>
      <c r="I52" t="s">
        <v>212</v>
      </c>
      <c r="K52">
        <v>1</v>
      </c>
      <c r="L52">
        <v>2</v>
      </c>
      <c r="M52">
        <v>5</v>
      </c>
      <c r="N52">
        <v>20</v>
      </c>
      <c r="O52">
        <v>100</v>
      </c>
      <c r="P52" t="s">
        <v>79</v>
      </c>
      <c r="Q52">
        <v>1</v>
      </c>
      <c r="R52" s="15">
        <v>1.0689</v>
      </c>
      <c r="S52" s="15">
        <v>1.1128</v>
      </c>
      <c r="T52" s="15">
        <v>2.0032999999999999</v>
      </c>
      <c r="U52" s="15">
        <v>5.4255000000000004</v>
      </c>
      <c r="V52" s="15">
        <v>21.238600000000002</v>
      </c>
      <c r="W52" s="15">
        <v>99.729799999999997</v>
      </c>
      <c r="X52" s="16" t="e">
        <f t="shared" si="1"/>
        <v>#DIV/0!</v>
      </c>
      <c r="Y52" s="16">
        <f t="shared" si="2"/>
        <v>111.28</v>
      </c>
      <c r="Z52" s="16">
        <f t="shared" si="3"/>
        <v>100.16499999999999</v>
      </c>
      <c r="AA52" s="16">
        <f t="shared" si="4"/>
        <v>108.51000000000002</v>
      </c>
      <c r="AB52" s="16">
        <f t="shared" si="5"/>
        <v>106.193</v>
      </c>
      <c r="AC52" s="16">
        <f t="shared" si="6"/>
        <v>99.729799999999997</v>
      </c>
      <c r="AE52" t="s">
        <v>45</v>
      </c>
      <c r="AF52" s="2">
        <v>8.52</v>
      </c>
      <c r="AG52" s="25" t="s">
        <v>212</v>
      </c>
      <c r="AH52" s="2">
        <v>5</v>
      </c>
      <c r="AI52" s="28">
        <v>2.5905999999999998</v>
      </c>
      <c r="AJ52" s="36">
        <v>0.99974551899999997</v>
      </c>
      <c r="AK52" t="b">
        <f t="shared" si="7"/>
        <v>1</v>
      </c>
      <c r="AL52" t="b">
        <f t="shared" si="8"/>
        <v>1</v>
      </c>
    </row>
    <row r="53" spans="1:49" x14ac:dyDescent="0.25">
      <c r="A53" t="s">
        <v>114</v>
      </c>
      <c r="C53">
        <v>8.9149999999999991</v>
      </c>
      <c r="D53" t="s">
        <v>223</v>
      </c>
      <c r="E53">
        <v>117</v>
      </c>
      <c r="F53">
        <v>82</v>
      </c>
      <c r="G53">
        <v>52</v>
      </c>
      <c r="H53" t="s">
        <v>213</v>
      </c>
      <c r="I53" t="s">
        <v>212</v>
      </c>
      <c r="J53">
        <v>20</v>
      </c>
      <c r="K53">
        <v>20</v>
      </c>
      <c r="L53">
        <v>20</v>
      </c>
      <c r="M53">
        <v>20</v>
      </c>
      <c r="N53">
        <v>20</v>
      </c>
      <c r="O53">
        <v>20</v>
      </c>
      <c r="P53" t="s">
        <v>79</v>
      </c>
      <c r="Q53">
        <v>20</v>
      </c>
      <c r="R53" s="15">
        <v>20</v>
      </c>
      <c r="S53" s="15">
        <v>20</v>
      </c>
      <c r="T53" s="15">
        <v>20</v>
      </c>
      <c r="U53" s="15">
        <v>20</v>
      </c>
      <c r="V53" s="15">
        <v>20</v>
      </c>
      <c r="W53" s="15">
        <v>20</v>
      </c>
      <c r="X53" s="16">
        <f t="shared" si="1"/>
        <v>100</v>
      </c>
      <c r="Y53" s="16">
        <f t="shared" si="2"/>
        <v>100</v>
      </c>
      <c r="Z53" s="16">
        <f t="shared" si="3"/>
        <v>100</v>
      </c>
      <c r="AA53" s="16">
        <f t="shared" si="4"/>
        <v>100</v>
      </c>
      <c r="AB53" s="16">
        <f t="shared" si="5"/>
        <v>100</v>
      </c>
      <c r="AC53" s="16">
        <f t="shared" si="6"/>
        <v>100</v>
      </c>
      <c r="AE53" t="s">
        <v>114</v>
      </c>
      <c r="AF53" s="2">
        <v>8.91</v>
      </c>
      <c r="AG53" s="25" t="s">
        <v>212</v>
      </c>
      <c r="AH53" s="2">
        <v>1</v>
      </c>
      <c r="AI53" s="28" t="s">
        <v>242</v>
      </c>
      <c r="AJ53" s="36" t="s">
        <v>242</v>
      </c>
      <c r="AK53" t="b">
        <f t="shared" si="7"/>
        <v>1</v>
      </c>
      <c r="AL53" t="b">
        <f t="shared" si="8"/>
        <v>1</v>
      </c>
    </row>
    <row r="54" spans="1:49" x14ac:dyDescent="0.25">
      <c r="A54" t="s">
        <v>46</v>
      </c>
      <c r="C54">
        <v>8.9369999999999994</v>
      </c>
      <c r="D54" t="s">
        <v>214</v>
      </c>
      <c r="E54">
        <v>112</v>
      </c>
      <c r="F54">
        <v>77</v>
      </c>
      <c r="G54">
        <v>114</v>
      </c>
      <c r="H54" t="s">
        <v>211</v>
      </c>
      <c r="I54" t="s">
        <v>212</v>
      </c>
      <c r="J54">
        <v>0.5</v>
      </c>
      <c r="K54">
        <v>1</v>
      </c>
      <c r="L54">
        <v>2</v>
      </c>
      <c r="M54">
        <v>5</v>
      </c>
      <c r="N54">
        <v>20</v>
      </c>
      <c r="O54">
        <v>100</v>
      </c>
      <c r="P54" t="s">
        <v>79</v>
      </c>
      <c r="Q54">
        <v>1</v>
      </c>
      <c r="R54" s="15">
        <v>0.74739999999999995</v>
      </c>
      <c r="S54" s="15">
        <v>0.97309999999999997</v>
      </c>
      <c r="T54" s="15">
        <v>1.7681</v>
      </c>
      <c r="U54" s="15">
        <v>4.7202999999999999</v>
      </c>
      <c r="V54" s="15">
        <v>20.002199999999998</v>
      </c>
      <c r="W54" s="15">
        <v>100.0172</v>
      </c>
      <c r="X54" s="16">
        <f t="shared" si="1"/>
        <v>149.47999999999999</v>
      </c>
      <c r="Y54" s="16">
        <f t="shared" si="2"/>
        <v>97.31</v>
      </c>
      <c r="Z54" s="16">
        <f t="shared" si="3"/>
        <v>88.405000000000001</v>
      </c>
      <c r="AA54" s="16">
        <f t="shared" si="4"/>
        <v>94.406000000000006</v>
      </c>
      <c r="AB54" s="16">
        <f t="shared" si="5"/>
        <v>100.01099999999998</v>
      </c>
      <c r="AC54" s="16">
        <f t="shared" si="6"/>
        <v>100.0172</v>
      </c>
      <c r="AE54" t="s">
        <v>46</v>
      </c>
      <c r="AF54" s="2">
        <v>8.93</v>
      </c>
      <c r="AG54" s="25" t="s">
        <v>212</v>
      </c>
      <c r="AH54" s="2">
        <v>6</v>
      </c>
      <c r="AI54" s="28">
        <v>0.92230000000000001</v>
      </c>
      <c r="AJ54" s="36">
        <v>0.99997473960000005</v>
      </c>
      <c r="AK54" t="b">
        <f t="shared" si="7"/>
        <v>1</v>
      </c>
      <c r="AL54" t="b">
        <f t="shared" si="8"/>
        <v>1</v>
      </c>
    </row>
    <row r="55" spans="1:49" x14ac:dyDescent="0.25">
      <c r="A55" t="s">
        <v>47</v>
      </c>
      <c r="C55">
        <v>9.01</v>
      </c>
      <c r="D55" t="s">
        <v>214</v>
      </c>
      <c r="E55">
        <v>131</v>
      </c>
      <c r="F55">
        <v>133</v>
      </c>
      <c r="G55">
        <v>117</v>
      </c>
      <c r="H55" t="s">
        <v>211</v>
      </c>
      <c r="I55" t="s">
        <v>212</v>
      </c>
      <c r="J55">
        <v>0.5</v>
      </c>
      <c r="K55">
        <v>1</v>
      </c>
      <c r="L55">
        <v>2</v>
      </c>
      <c r="M55">
        <v>5</v>
      </c>
      <c r="N55">
        <v>20</v>
      </c>
      <c r="O55">
        <v>100</v>
      </c>
      <c r="P55" t="s">
        <v>79</v>
      </c>
      <c r="Q55">
        <v>1</v>
      </c>
      <c r="R55" s="15">
        <v>0.71209999999999996</v>
      </c>
      <c r="S55" s="15">
        <v>0.85640000000000005</v>
      </c>
      <c r="T55" s="15">
        <v>1.6045</v>
      </c>
      <c r="U55" s="15">
        <v>4.3986999999999998</v>
      </c>
      <c r="V55" s="15">
        <v>19.7074</v>
      </c>
      <c r="W55" s="15">
        <v>100.09690000000001</v>
      </c>
      <c r="X55" s="16">
        <f t="shared" si="1"/>
        <v>142.41999999999999</v>
      </c>
      <c r="Y55" s="16">
        <f t="shared" si="2"/>
        <v>85.64</v>
      </c>
      <c r="Z55" s="16">
        <f t="shared" si="3"/>
        <v>80.225000000000009</v>
      </c>
      <c r="AA55" s="16">
        <f t="shared" si="4"/>
        <v>87.97399999999999</v>
      </c>
      <c r="AB55" s="16">
        <f t="shared" si="5"/>
        <v>98.536999999999992</v>
      </c>
      <c r="AC55" s="16">
        <f t="shared" si="6"/>
        <v>100.09690000000001</v>
      </c>
      <c r="AE55" t="s">
        <v>47</v>
      </c>
      <c r="AF55" s="2">
        <v>9.01</v>
      </c>
      <c r="AG55" s="25" t="s">
        <v>212</v>
      </c>
      <c r="AH55" s="2">
        <v>6</v>
      </c>
      <c r="AI55" s="28">
        <v>1.7353000000000001</v>
      </c>
      <c r="AJ55" s="36">
        <v>0.99991217700000001</v>
      </c>
      <c r="AK55" t="b">
        <f t="shared" si="7"/>
        <v>1</v>
      </c>
      <c r="AL55" t="b">
        <f t="shared" si="8"/>
        <v>1</v>
      </c>
    </row>
    <row r="56" spans="1:49" x14ac:dyDescent="0.25">
      <c r="A56" t="s">
        <v>48</v>
      </c>
      <c r="C56">
        <v>9.0180000000000007</v>
      </c>
      <c r="D56" t="s">
        <v>214</v>
      </c>
      <c r="E56">
        <v>91</v>
      </c>
      <c r="F56">
        <v>106</v>
      </c>
      <c r="G56">
        <v>51</v>
      </c>
      <c r="H56" t="s">
        <v>211</v>
      </c>
      <c r="I56" t="s">
        <v>212</v>
      </c>
      <c r="J56">
        <v>0.5</v>
      </c>
      <c r="K56">
        <v>1</v>
      </c>
      <c r="L56">
        <v>2</v>
      </c>
      <c r="M56">
        <v>5</v>
      </c>
      <c r="N56">
        <v>20</v>
      </c>
      <c r="O56">
        <v>100</v>
      </c>
      <c r="P56" t="s">
        <v>79</v>
      </c>
      <c r="Q56">
        <v>1</v>
      </c>
      <c r="R56" s="15">
        <v>0.71819999999999995</v>
      </c>
      <c r="S56" s="15">
        <v>1.0175000000000001</v>
      </c>
      <c r="T56" s="15">
        <v>1.829</v>
      </c>
      <c r="U56" s="15">
        <v>4.8002000000000002</v>
      </c>
      <c r="V56" s="15">
        <v>21.3537</v>
      </c>
      <c r="W56" s="15">
        <v>99.741399999999999</v>
      </c>
      <c r="X56" s="16">
        <f t="shared" si="1"/>
        <v>143.63999999999999</v>
      </c>
      <c r="Y56" s="16">
        <f t="shared" si="2"/>
        <v>101.75</v>
      </c>
      <c r="Z56" s="16">
        <f t="shared" si="3"/>
        <v>91.45</v>
      </c>
      <c r="AA56" s="16">
        <f t="shared" si="4"/>
        <v>96.004000000000005</v>
      </c>
      <c r="AB56" s="16">
        <f t="shared" si="5"/>
        <v>106.7685</v>
      </c>
      <c r="AC56" s="16">
        <f t="shared" si="6"/>
        <v>99.741399999999999</v>
      </c>
      <c r="AE56" t="s">
        <v>48</v>
      </c>
      <c r="AF56" s="2">
        <v>9.02</v>
      </c>
      <c r="AG56" s="25" t="s">
        <v>212</v>
      </c>
      <c r="AH56" s="2">
        <v>6</v>
      </c>
      <c r="AI56" s="28">
        <v>2.9432999999999998</v>
      </c>
      <c r="AJ56" s="36">
        <v>0.99973601540000001</v>
      </c>
      <c r="AK56" t="b">
        <f t="shared" si="7"/>
        <v>1</v>
      </c>
      <c r="AL56" t="b">
        <f t="shared" si="8"/>
        <v>1</v>
      </c>
    </row>
    <row r="57" spans="1:49" x14ac:dyDescent="0.25">
      <c r="A57" t="s">
        <v>49</v>
      </c>
      <c r="C57">
        <v>9.125</v>
      </c>
      <c r="D57" t="s">
        <v>209</v>
      </c>
      <c r="E57">
        <v>91</v>
      </c>
      <c r="F57">
        <v>106</v>
      </c>
      <c r="G57">
        <v>105</v>
      </c>
      <c r="H57" t="s">
        <v>211</v>
      </c>
      <c r="I57" t="s">
        <v>212</v>
      </c>
      <c r="J57">
        <v>0.5</v>
      </c>
      <c r="K57">
        <v>1</v>
      </c>
      <c r="L57">
        <v>2</v>
      </c>
      <c r="M57">
        <v>5</v>
      </c>
      <c r="N57">
        <v>20</v>
      </c>
      <c r="O57">
        <v>100</v>
      </c>
      <c r="P57" t="s">
        <v>79</v>
      </c>
      <c r="Q57">
        <v>1</v>
      </c>
      <c r="R57" s="15">
        <v>0.76519999999999999</v>
      </c>
      <c r="S57" s="15">
        <v>1.0634999999999999</v>
      </c>
      <c r="T57" s="15">
        <v>1.8775999999999999</v>
      </c>
      <c r="U57" s="15">
        <v>5.1302000000000003</v>
      </c>
      <c r="V57" s="15">
        <v>22.881399999999999</v>
      </c>
      <c r="W57" s="15">
        <v>99.417699999999996</v>
      </c>
      <c r="X57" s="16">
        <f t="shared" si="1"/>
        <v>153.04</v>
      </c>
      <c r="Y57" s="16">
        <f t="shared" si="2"/>
        <v>106.35</v>
      </c>
      <c r="Z57" s="16">
        <f t="shared" si="3"/>
        <v>93.88</v>
      </c>
      <c r="AA57" s="16">
        <f t="shared" si="4"/>
        <v>102.60400000000001</v>
      </c>
      <c r="AB57" s="16">
        <f t="shared" si="5"/>
        <v>114.407</v>
      </c>
      <c r="AC57" s="16">
        <f t="shared" si="6"/>
        <v>99.417699999999996</v>
      </c>
      <c r="AE57" t="s">
        <v>49</v>
      </c>
      <c r="AF57" s="2">
        <v>9.1300000000000008</v>
      </c>
      <c r="AG57" s="25" t="s">
        <v>212</v>
      </c>
      <c r="AH57" s="2">
        <v>6</v>
      </c>
      <c r="AI57" s="28">
        <v>6.0519999999999996</v>
      </c>
      <c r="AJ57" s="36">
        <v>0.9988448325</v>
      </c>
      <c r="AK57" t="b">
        <f t="shared" si="7"/>
        <v>1</v>
      </c>
      <c r="AL57" t="b">
        <f t="shared" si="8"/>
        <v>1</v>
      </c>
    </row>
    <row r="58" spans="1:49" x14ac:dyDescent="0.25">
      <c r="A58" t="s">
        <v>50</v>
      </c>
      <c r="C58">
        <v>9.423</v>
      </c>
      <c r="D58" t="s">
        <v>209</v>
      </c>
      <c r="E58">
        <v>91</v>
      </c>
      <c r="F58">
        <v>106</v>
      </c>
      <c r="G58">
        <v>105</v>
      </c>
      <c r="H58" t="s">
        <v>211</v>
      </c>
      <c r="I58" t="s">
        <v>212</v>
      </c>
      <c r="J58">
        <v>0.5</v>
      </c>
      <c r="K58">
        <v>1</v>
      </c>
      <c r="L58">
        <v>2</v>
      </c>
      <c r="M58">
        <v>5</v>
      </c>
      <c r="N58">
        <v>20</v>
      </c>
      <c r="O58">
        <v>100</v>
      </c>
      <c r="P58" t="s">
        <v>79</v>
      </c>
      <c r="Q58">
        <v>1</v>
      </c>
      <c r="R58" s="15">
        <v>0.73340000000000005</v>
      </c>
      <c r="S58" s="15">
        <v>1.0458000000000001</v>
      </c>
      <c r="T58" s="15">
        <v>1.8143</v>
      </c>
      <c r="U58" s="15">
        <v>4.8433999999999999</v>
      </c>
      <c r="V58" s="15">
        <v>21.314900000000002</v>
      </c>
      <c r="W58" s="15">
        <v>99.746899999999997</v>
      </c>
      <c r="X58" s="16">
        <f t="shared" si="1"/>
        <v>146.68</v>
      </c>
      <c r="Y58" s="16">
        <f t="shared" si="2"/>
        <v>104.58000000000001</v>
      </c>
      <c r="Z58" s="16">
        <f t="shared" si="3"/>
        <v>90.715000000000003</v>
      </c>
      <c r="AA58" s="16">
        <f t="shared" si="4"/>
        <v>96.867999999999995</v>
      </c>
      <c r="AB58" s="16">
        <f t="shared" si="5"/>
        <v>106.57450000000001</v>
      </c>
      <c r="AC58" s="16">
        <f t="shared" si="6"/>
        <v>99.746899999999997</v>
      </c>
      <c r="AE58" t="s">
        <v>50</v>
      </c>
      <c r="AF58" s="2">
        <v>9.43</v>
      </c>
      <c r="AG58" s="25" t="s">
        <v>212</v>
      </c>
      <c r="AH58" s="2">
        <v>6</v>
      </c>
      <c r="AI58" s="28">
        <v>2.8626</v>
      </c>
      <c r="AJ58" s="36">
        <v>0.99975008929999998</v>
      </c>
      <c r="AK58" t="b">
        <f t="shared" si="7"/>
        <v>1</v>
      </c>
      <c r="AL58" t="b">
        <f t="shared" si="8"/>
        <v>1</v>
      </c>
    </row>
    <row r="59" spans="1:49" x14ac:dyDescent="0.25">
      <c r="A59" t="s">
        <v>51</v>
      </c>
      <c r="C59">
        <v>9.4390000000000001</v>
      </c>
      <c r="D59" t="s">
        <v>209</v>
      </c>
      <c r="E59">
        <v>104</v>
      </c>
      <c r="F59">
        <v>78</v>
      </c>
      <c r="G59">
        <v>103</v>
      </c>
      <c r="H59" t="s">
        <v>211</v>
      </c>
      <c r="I59" t="s">
        <v>212</v>
      </c>
      <c r="K59">
        <v>1</v>
      </c>
      <c r="L59">
        <v>2</v>
      </c>
      <c r="M59">
        <v>5</v>
      </c>
      <c r="N59">
        <v>20</v>
      </c>
      <c r="O59">
        <v>100</v>
      </c>
      <c r="P59" t="s">
        <v>79</v>
      </c>
      <c r="Q59">
        <v>1</v>
      </c>
      <c r="R59" s="15">
        <v>0.81289999999999996</v>
      </c>
      <c r="S59" s="15">
        <v>1.0293000000000001</v>
      </c>
      <c r="T59" s="15">
        <v>1.8895999999999999</v>
      </c>
      <c r="U59" s="15">
        <v>5.1284999999999998</v>
      </c>
      <c r="V59" s="15">
        <v>22.189599999999999</v>
      </c>
      <c r="W59" s="15">
        <v>99.557599999999994</v>
      </c>
      <c r="X59" s="16" t="e">
        <f t="shared" si="1"/>
        <v>#DIV/0!</v>
      </c>
      <c r="Y59" s="16">
        <f t="shared" si="2"/>
        <v>102.93</v>
      </c>
      <c r="Z59" s="16">
        <f t="shared" si="3"/>
        <v>94.48</v>
      </c>
      <c r="AA59" s="16">
        <f t="shared" si="4"/>
        <v>102.57000000000001</v>
      </c>
      <c r="AB59" s="16">
        <f t="shared" si="5"/>
        <v>110.94800000000001</v>
      </c>
      <c r="AC59" s="16">
        <f t="shared" si="6"/>
        <v>99.557599999999994</v>
      </c>
      <c r="AE59" t="s">
        <v>51</v>
      </c>
      <c r="AF59" s="2">
        <v>9.44</v>
      </c>
      <c r="AG59" s="25" t="s">
        <v>212</v>
      </c>
      <c r="AH59" s="2">
        <v>5</v>
      </c>
      <c r="AI59" s="28">
        <v>4.3152999999999997</v>
      </c>
      <c r="AJ59" s="36">
        <v>0.99928959579999999</v>
      </c>
      <c r="AK59" t="b">
        <f t="shared" si="7"/>
        <v>1</v>
      </c>
      <c r="AL59" t="b">
        <f t="shared" si="8"/>
        <v>1</v>
      </c>
    </row>
    <row r="60" spans="1:49" x14ac:dyDescent="0.25">
      <c r="A60" t="s">
        <v>52</v>
      </c>
      <c r="C60">
        <v>9.5830000000000002</v>
      </c>
      <c r="D60" t="s">
        <v>209</v>
      </c>
      <c r="E60">
        <v>173</v>
      </c>
      <c r="F60">
        <v>171</v>
      </c>
      <c r="G60">
        <v>175</v>
      </c>
      <c r="H60" t="s">
        <v>224</v>
      </c>
      <c r="I60" t="s">
        <v>212</v>
      </c>
      <c r="K60">
        <v>1</v>
      </c>
      <c r="L60">
        <v>2</v>
      </c>
      <c r="M60">
        <v>5</v>
      </c>
      <c r="N60">
        <v>20</v>
      </c>
      <c r="O60">
        <v>100</v>
      </c>
      <c r="P60" t="s">
        <v>79</v>
      </c>
      <c r="Q60">
        <v>1</v>
      </c>
      <c r="R60" s="15">
        <v>0.80800000000000005</v>
      </c>
      <c r="S60" s="15">
        <v>0.8296</v>
      </c>
      <c r="T60" s="15">
        <v>1.4823</v>
      </c>
      <c r="U60" s="15">
        <v>4.3071999999999999</v>
      </c>
      <c r="V60" s="15">
        <v>18.135300000000001</v>
      </c>
      <c r="W60" s="15">
        <v>100.4196</v>
      </c>
      <c r="X60" s="16" t="e">
        <f t="shared" si="1"/>
        <v>#DIV/0!</v>
      </c>
      <c r="Y60" s="16">
        <f t="shared" si="2"/>
        <v>82.96</v>
      </c>
      <c r="Z60" s="16">
        <f t="shared" si="3"/>
        <v>74.114999999999995</v>
      </c>
      <c r="AA60" s="16">
        <f t="shared" si="4"/>
        <v>86.144000000000005</v>
      </c>
      <c r="AB60" s="16">
        <f t="shared" si="5"/>
        <v>90.676500000000004</v>
      </c>
      <c r="AC60" s="16">
        <f t="shared" si="6"/>
        <v>100.4196</v>
      </c>
      <c r="AE60" t="s">
        <v>52</v>
      </c>
      <c r="AF60" s="2">
        <v>9.57</v>
      </c>
      <c r="AG60" s="25" t="s">
        <v>212</v>
      </c>
      <c r="AH60" s="2">
        <v>5</v>
      </c>
      <c r="AI60" s="28">
        <v>4.2037000000000004</v>
      </c>
      <c r="AJ60" s="36">
        <v>0.99939318769999996</v>
      </c>
      <c r="AK60" t="b">
        <f t="shared" si="7"/>
        <v>1</v>
      </c>
      <c r="AL60" t="b">
        <f t="shared" si="8"/>
        <v>1</v>
      </c>
    </row>
    <row r="61" spans="1:49" x14ac:dyDescent="0.25">
      <c r="A61" t="s">
        <v>225</v>
      </c>
      <c r="C61">
        <v>9.7260000000000009</v>
      </c>
      <c r="D61" t="s">
        <v>209</v>
      </c>
      <c r="E61">
        <v>105</v>
      </c>
      <c r="F61">
        <v>120</v>
      </c>
      <c r="G61">
        <v>79</v>
      </c>
      <c r="H61" t="s">
        <v>224</v>
      </c>
      <c r="I61" t="s">
        <v>212</v>
      </c>
      <c r="J61">
        <v>0.5</v>
      </c>
      <c r="K61">
        <v>1</v>
      </c>
      <c r="L61">
        <v>2</v>
      </c>
      <c r="M61">
        <v>5</v>
      </c>
      <c r="N61">
        <v>20</v>
      </c>
      <c r="O61">
        <v>100</v>
      </c>
      <c r="P61" t="s">
        <v>79</v>
      </c>
      <c r="Q61">
        <v>1</v>
      </c>
      <c r="R61" s="15">
        <v>0.61719999999999997</v>
      </c>
      <c r="S61" s="15">
        <v>0.8589</v>
      </c>
      <c r="T61" s="15">
        <v>1.6101000000000001</v>
      </c>
      <c r="U61" s="15">
        <v>4.5804</v>
      </c>
      <c r="V61" s="15">
        <v>20.645</v>
      </c>
      <c r="W61" s="15">
        <v>99.900599999999997</v>
      </c>
      <c r="X61" s="16">
        <f t="shared" si="1"/>
        <v>123.44</v>
      </c>
      <c r="Y61" s="16">
        <f t="shared" si="2"/>
        <v>85.89</v>
      </c>
      <c r="Z61" s="16">
        <f t="shared" si="3"/>
        <v>80.50500000000001</v>
      </c>
      <c r="AA61" s="16">
        <f t="shared" si="4"/>
        <v>91.608000000000004</v>
      </c>
      <c r="AB61" s="16">
        <f t="shared" si="5"/>
        <v>103.22499999999999</v>
      </c>
      <c r="AC61" s="16">
        <f t="shared" si="6"/>
        <v>99.900599999999997</v>
      </c>
      <c r="AE61" t="s">
        <v>53</v>
      </c>
      <c r="AF61" s="2">
        <v>9.7100000000000009</v>
      </c>
      <c r="AG61" s="25" t="s">
        <v>212</v>
      </c>
      <c r="AH61" s="2">
        <v>6</v>
      </c>
      <c r="AI61" s="28">
        <v>1.8573999999999999</v>
      </c>
      <c r="AJ61" s="36">
        <v>0.99989758760000003</v>
      </c>
      <c r="AK61" t="b">
        <f t="shared" si="7"/>
        <v>1</v>
      </c>
      <c r="AL61" t="b">
        <f t="shared" si="8"/>
        <v>1</v>
      </c>
    </row>
    <row r="62" spans="1:49" x14ac:dyDescent="0.25">
      <c r="A62" t="s">
        <v>115</v>
      </c>
      <c r="C62">
        <v>9.8350000000000009</v>
      </c>
      <c r="D62" t="s">
        <v>209</v>
      </c>
      <c r="E62">
        <v>95</v>
      </c>
      <c r="F62">
        <v>174</v>
      </c>
      <c r="G62">
        <v>176</v>
      </c>
      <c r="H62" t="s">
        <v>224</v>
      </c>
      <c r="I62" t="s">
        <v>212</v>
      </c>
      <c r="J62">
        <v>20</v>
      </c>
      <c r="K62">
        <v>20</v>
      </c>
      <c r="L62">
        <v>20</v>
      </c>
      <c r="M62">
        <v>20</v>
      </c>
      <c r="N62">
        <v>20</v>
      </c>
      <c r="O62">
        <v>20</v>
      </c>
      <c r="P62" t="s">
        <v>79</v>
      </c>
      <c r="Q62">
        <v>20</v>
      </c>
      <c r="R62" s="15">
        <v>19.977699999999999</v>
      </c>
      <c r="S62" s="15">
        <v>20.289899999999999</v>
      </c>
      <c r="T62" s="15">
        <v>19.928000000000001</v>
      </c>
      <c r="U62" s="15">
        <v>19.900400000000001</v>
      </c>
      <c r="V62" s="15">
        <v>19.8704</v>
      </c>
      <c r="W62" s="15">
        <v>20.0336</v>
      </c>
      <c r="X62" s="16">
        <f t="shared" si="1"/>
        <v>99.888499999999993</v>
      </c>
      <c r="Y62" s="16">
        <f t="shared" si="2"/>
        <v>101.44949999999999</v>
      </c>
      <c r="Z62" s="16">
        <f t="shared" si="3"/>
        <v>99.64</v>
      </c>
      <c r="AA62" s="16">
        <f t="shared" si="4"/>
        <v>99.501999999999995</v>
      </c>
      <c r="AB62" s="16">
        <f t="shared" si="5"/>
        <v>99.35199999999999</v>
      </c>
      <c r="AC62" s="16">
        <f t="shared" si="6"/>
        <v>100.16799999999999</v>
      </c>
      <c r="AE62" t="s">
        <v>115</v>
      </c>
      <c r="AF62" s="2">
        <v>9.84</v>
      </c>
      <c r="AG62" s="25" t="s">
        <v>212</v>
      </c>
      <c r="AH62" s="2">
        <v>1</v>
      </c>
      <c r="AI62" s="28" t="s">
        <v>242</v>
      </c>
      <c r="AJ62" s="36" t="s">
        <v>242</v>
      </c>
      <c r="AK62" t="b">
        <f t="shared" si="7"/>
        <v>1</v>
      </c>
      <c r="AL62" t="b">
        <f t="shared" si="8"/>
        <v>1</v>
      </c>
    </row>
    <row r="63" spans="1:49" x14ac:dyDescent="0.25">
      <c r="A63" t="s">
        <v>54</v>
      </c>
      <c r="C63">
        <v>9.9359999999999999</v>
      </c>
      <c r="D63" t="s">
        <v>214</v>
      </c>
      <c r="E63">
        <v>77</v>
      </c>
      <c r="F63">
        <v>156</v>
      </c>
      <c r="G63">
        <v>158</v>
      </c>
      <c r="H63" t="s">
        <v>224</v>
      </c>
      <c r="I63" t="s">
        <v>212</v>
      </c>
      <c r="K63">
        <v>1</v>
      </c>
      <c r="L63">
        <v>2</v>
      </c>
      <c r="M63">
        <v>5</v>
      </c>
      <c r="N63">
        <v>20</v>
      </c>
      <c r="O63">
        <v>100</v>
      </c>
      <c r="P63" t="s">
        <v>79</v>
      </c>
      <c r="Q63">
        <v>1</v>
      </c>
      <c r="R63" s="15">
        <v>0.80500000000000005</v>
      </c>
      <c r="S63" s="15">
        <v>0.99250000000000005</v>
      </c>
      <c r="T63" s="15">
        <v>1.7504</v>
      </c>
      <c r="U63" s="15">
        <v>4.6757999999999997</v>
      </c>
      <c r="V63" s="15">
        <v>19.298200000000001</v>
      </c>
      <c r="W63" s="15">
        <v>100.16160000000001</v>
      </c>
      <c r="X63" s="16" t="e">
        <f t="shared" si="1"/>
        <v>#DIV/0!</v>
      </c>
      <c r="Y63" s="16">
        <f t="shared" si="2"/>
        <v>99.25</v>
      </c>
      <c r="Z63" s="16">
        <f t="shared" si="3"/>
        <v>87.52</v>
      </c>
      <c r="AA63" s="16">
        <f t="shared" si="4"/>
        <v>93.516000000000005</v>
      </c>
      <c r="AB63" s="16">
        <f t="shared" si="5"/>
        <v>96.491</v>
      </c>
      <c r="AC63" s="16">
        <f t="shared" si="6"/>
        <v>100.16160000000001</v>
      </c>
      <c r="AE63" t="s">
        <v>54</v>
      </c>
      <c r="AF63" s="2">
        <v>9.93</v>
      </c>
      <c r="AG63" s="25" t="s">
        <v>212</v>
      </c>
      <c r="AH63" s="2">
        <v>5</v>
      </c>
      <c r="AI63" s="28">
        <v>1.6319999999999999</v>
      </c>
      <c r="AJ63" s="36">
        <v>0.99990486280000002</v>
      </c>
      <c r="AK63" t="b">
        <f t="shared" si="7"/>
        <v>1</v>
      </c>
      <c r="AL63" t="b">
        <f t="shared" si="8"/>
        <v>1</v>
      </c>
      <c r="AW63" s="30"/>
    </row>
    <row r="64" spans="1:49" x14ac:dyDescent="0.25">
      <c r="A64" t="s">
        <v>55</v>
      </c>
      <c r="C64">
        <v>9.9440000000000008</v>
      </c>
      <c r="D64" t="s">
        <v>214</v>
      </c>
      <c r="E64">
        <v>83</v>
      </c>
      <c r="F64">
        <v>85</v>
      </c>
      <c r="G64">
        <v>95</v>
      </c>
      <c r="H64" t="s">
        <v>224</v>
      </c>
      <c r="I64" t="s">
        <v>212</v>
      </c>
      <c r="J64">
        <v>0.5</v>
      </c>
      <c r="K64">
        <v>1</v>
      </c>
      <c r="L64">
        <v>2</v>
      </c>
      <c r="M64">
        <v>5</v>
      </c>
      <c r="N64">
        <v>20</v>
      </c>
      <c r="O64">
        <v>100</v>
      </c>
      <c r="P64" t="s">
        <v>79</v>
      </c>
      <c r="Q64">
        <v>1</v>
      </c>
      <c r="R64" s="15">
        <v>0.71130000000000004</v>
      </c>
      <c r="S64" s="15">
        <v>0.73229999999999995</v>
      </c>
      <c r="T64" s="15">
        <v>1.323</v>
      </c>
      <c r="U64" s="15">
        <v>3.9113000000000002</v>
      </c>
      <c r="V64" s="15">
        <v>17.490600000000001</v>
      </c>
      <c r="W64" s="15">
        <v>100.5715</v>
      </c>
      <c r="X64" s="16">
        <f t="shared" si="1"/>
        <v>142.26000000000002</v>
      </c>
      <c r="Y64" s="16">
        <f t="shared" si="2"/>
        <v>73.22999999999999</v>
      </c>
      <c r="Z64" s="16">
        <f t="shared" si="3"/>
        <v>66.149999999999991</v>
      </c>
      <c r="AA64" s="16">
        <f t="shared" si="4"/>
        <v>78.226000000000013</v>
      </c>
      <c r="AB64" s="16">
        <f t="shared" si="5"/>
        <v>87.453000000000003</v>
      </c>
      <c r="AC64" s="16">
        <f t="shared" si="6"/>
        <v>100.57149999999999</v>
      </c>
      <c r="AE64" t="s">
        <v>55</v>
      </c>
      <c r="AF64" s="2">
        <v>9.9499999999999993</v>
      </c>
      <c r="AG64" s="25" t="s">
        <v>212</v>
      </c>
      <c r="AH64" s="2">
        <v>6</v>
      </c>
      <c r="AI64" s="28">
        <v>6.2283999999999997</v>
      </c>
      <c r="AJ64" s="36">
        <v>0.99893139519999996</v>
      </c>
      <c r="AK64" t="b">
        <f t="shared" si="7"/>
        <v>1</v>
      </c>
      <c r="AL64" t="b">
        <f t="shared" si="8"/>
        <v>1</v>
      </c>
    </row>
    <row r="65" spans="1:38" x14ac:dyDescent="0.25">
      <c r="A65" t="s">
        <v>57</v>
      </c>
      <c r="C65">
        <v>9.9689999999999994</v>
      </c>
      <c r="D65" t="s">
        <v>214</v>
      </c>
      <c r="E65">
        <v>75</v>
      </c>
      <c r="F65">
        <v>53</v>
      </c>
      <c r="G65">
        <v>89</v>
      </c>
      <c r="H65" t="s">
        <v>224</v>
      </c>
      <c r="I65" t="s">
        <v>212</v>
      </c>
      <c r="K65">
        <v>1</v>
      </c>
      <c r="L65">
        <v>2</v>
      </c>
      <c r="M65">
        <v>5</v>
      </c>
      <c r="N65">
        <v>20</v>
      </c>
      <c r="O65">
        <v>100</v>
      </c>
      <c r="P65" t="s">
        <v>79</v>
      </c>
      <c r="Q65">
        <v>1</v>
      </c>
      <c r="R65" s="15">
        <v>1.046</v>
      </c>
      <c r="S65" s="15">
        <v>1.0429999999999999</v>
      </c>
      <c r="T65" s="15">
        <v>1.9049</v>
      </c>
      <c r="U65" s="15">
        <v>5.2617000000000003</v>
      </c>
      <c r="V65" s="15">
        <v>20.195</v>
      </c>
      <c r="W65" s="15">
        <v>99.949399999999997</v>
      </c>
      <c r="X65" s="16" t="e">
        <f t="shared" si="1"/>
        <v>#DIV/0!</v>
      </c>
      <c r="Y65" s="16">
        <f t="shared" si="2"/>
        <v>104.3</v>
      </c>
      <c r="Z65" s="16">
        <f t="shared" si="3"/>
        <v>95.245000000000005</v>
      </c>
      <c r="AA65" s="16">
        <f t="shared" si="4"/>
        <v>105.23400000000001</v>
      </c>
      <c r="AB65" s="16">
        <f t="shared" si="5"/>
        <v>100.97499999999999</v>
      </c>
      <c r="AC65" s="16">
        <f t="shared" si="6"/>
        <v>99.949399999999997</v>
      </c>
      <c r="AE65" t="s">
        <v>56</v>
      </c>
      <c r="AF65" s="2">
        <v>9.98</v>
      </c>
      <c r="AG65" s="25" t="s">
        <v>212</v>
      </c>
      <c r="AH65" s="2">
        <v>5</v>
      </c>
      <c r="AI65" s="28">
        <v>0.67459999999999998</v>
      </c>
      <c r="AJ65" s="36">
        <v>0.99998318760000005</v>
      </c>
      <c r="AK65" t="b">
        <f t="shared" si="7"/>
        <v>1</v>
      </c>
      <c r="AL65" t="b">
        <f t="shared" si="8"/>
        <v>1</v>
      </c>
    </row>
    <row r="66" spans="1:38" x14ac:dyDescent="0.25">
      <c r="A66" t="s">
        <v>56</v>
      </c>
      <c r="C66">
        <v>9.9749999999999996</v>
      </c>
      <c r="D66" t="s">
        <v>214</v>
      </c>
      <c r="E66">
        <v>77</v>
      </c>
      <c r="F66">
        <v>110</v>
      </c>
      <c r="G66">
        <v>61</v>
      </c>
      <c r="H66" t="s">
        <v>224</v>
      </c>
      <c r="I66" t="s">
        <v>212</v>
      </c>
      <c r="K66">
        <v>1</v>
      </c>
      <c r="L66">
        <v>2</v>
      </c>
      <c r="M66">
        <v>5</v>
      </c>
      <c r="N66">
        <v>20</v>
      </c>
      <c r="O66">
        <v>100</v>
      </c>
      <c r="P66" t="s">
        <v>79</v>
      </c>
      <c r="Q66">
        <v>1</v>
      </c>
      <c r="R66" s="15">
        <v>1.0266999999999999</v>
      </c>
      <c r="S66" s="15">
        <v>1.01</v>
      </c>
      <c r="T66" s="15">
        <v>1.7826</v>
      </c>
      <c r="U66" s="15">
        <v>5.1337000000000002</v>
      </c>
      <c r="V66" s="15">
        <v>20.018999999999998</v>
      </c>
      <c r="W66" s="15">
        <v>99.993799999999993</v>
      </c>
      <c r="X66" s="16" t="e">
        <f t="shared" si="1"/>
        <v>#DIV/0!</v>
      </c>
      <c r="Y66" s="16">
        <f t="shared" si="2"/>
        <v>101</v>
      </c>
      <c r="Z66" s="16">
        <f t="shared" si="3"/>
        <v>89.13</v>
      </c>
      <c r="AA66" s="16">
        <f t="shared" si="4"/>
        <v>102.67399999999999</v>
      </c>
      <c r="AB66" s="16">
        <f t="shared" si="5"/>
        <v>100.095</v>
      </c>
      <c r="AC66" s="16">
        <f t="shared" si="6"/>
        <v>99.993799999999993</v>
      </c>
      <c r="AE66" t="s">
        <v>57</v>
      </c>
      <c r="AF66" s="2">
        <v>9.98</v>
      </c>
      <c r="AG66" s="25" t="s">
        <v>212</v>
      </c>
      <c r="AH66" s="2">
        <v>5</v>
      </c>
      <c r="AI66" s="28">
        <v>0.50070000000000003</v>
      </c>
      <c r="AJ66" s="36">
        <v>0.99999082660000005</v>
      </c>
      <c r="AK66" t="b">
        <f t="shared" si="7"/>
        <v>1</v>
      </c>
      <c r="AL66" t="b">
        <f t="shared" si="8"/>
        <v>1</v>
      </c>
    </row>
    <row r="67" spans="1:38" x14ac:dyDescent="0.25">
      <c r="A67" t="s">
        <v>58</v>
      </c>
      <c r="C67">
        <v>10.016</v>
      </c>
      <c r="D67" t="s">
        <v>226</v>
      </c>
      <c r="E67">
        <v>91</v>
      </c>
      <c r="F67">
        <v>120</v>
      </c>
      <c r="G67">
        <v>65</v>
      </c>
      <c r="H67" t="s">
        <v>224</v>
      </c>
      <c r="I67" t="s">
        <v>212</v>
      </c>
      <c r="J67">
        <v>0.5</v>
      </c>
      <c r="K67">
        <v>1</v>
      </c>
      <c r="L67">
        <v>2</v>
      </c>
      <c r="M67">
        <v>5</v>
      </c>
      <c r="N67">
        <v>20</v>
      </c>
      <c r="O67">
        <v>100</v>
      </c>
      <c r="P67" t="s">
        <v>79</v>
      </c>
      <c r="Q67">
        <v>1</v>
      </c>
      <c r="R67" s="15">
        <v>0.63560000000000005</v>
      </c>
      <c r="S67" s="15">
        <v>0.92390000000000005</v>
      </c>
      <c r="T67" s="15">
        <v>1.6958</v>
      </c>
      <c r="U67" s="15">
        <v>4.7809999999999997</v>
      </c>
      <c r="V67" s="15">
        <v>21.006900000000002</v>
      </c>
      <c r="W67" s="15">
        <v>99.815700000000007</v>
      </c>
      <c r="X67" s="16">
        <f t="shared" si="1"/>
        <v>127.12</v>
      </c>
      <c r="Y67" s="16">
        <f t="shared" si="2"/>
        <v>92.39</v>
      </c>
      <c r="Z67" s="16">
        <f t="shared" si="3"/>
        <v>84.789999999999992</v>
      </c>
      <c r="AA67" s="16">
        <f t="shared" si="4"/>
        <v>95.61999999999999</v>
      </c>
      <c r="AB67" s="16">
        <f t="shared" si="5"/>
        <v>105.03450000000001</v>
      </c>
      <c r="AC67" s="16">
        <f t="shared" si="6"/>
        <v>99.815700000000007</v>
      </c>
      <c r="AE67" t="s">
        <v>58</v>
      </c>
      <c r="AF67" s="2">
        <v>10.02</v>
      </c>
      <c r="AG67" s="25" t="s">
        <v>212</v>
      </c>
      <c r="AH67" s="2">
        <v>6</v>
      </c>
      <c r="AI67" s="28">
        <v>2.2930000000000001</v>
      </c>
      <c r="AJ67" s="36">
        <v>0.99984178580000005</v>
      </c>
      <c r="AK67" t="b">
        <f t="shared" si="7"/>
        <v>1</v>
      </c>
      <c r="AL67" t="b">
        <f t="shared" si="8"/>
        <v>1</v>
      </c>
    </row>
    <row r="68" spans="1:38" x14ac:dyDescent="0.25">
      <c r="A68" t="s">
        <v>59</v>
      </c>
      <c r="C68">
        <v>10.071</v>
      </c>
      <c r="D68" t="s">
        <v>227</v>
      </c>
      <c r="E68">
        <v>91</v>
      </c>
      <c r="F68">
        <v>126</v>
      </c>
      <c r="G68">
        <v>89</v>
      </c>
      <c r="H68" t="s">
        <v>224</v>
      </c>
      <c r="I68" t="s">
        <v>212</v>
      </c>
      <c r="J68">
        <v>0.5</v>
      </c>
      <c r="K68">
        <v>1</v>
      </c>
      <c r="L68">
        <v>2</v>
      </c>
      <c r="M68">
        <v>5</v>
      </c>
      <c r="N68">
        <v>20</v>
      </c>
      <c r="O68">
        <v>100</v>
      </c>
      <c r="P68" t="s">
        <v>79</v>
      </c>
      <c r="Q68">
        <v>1</v>
      </c>
      <c r="R68" s="15">
        <v>0.7641</v>
      </c>
      <c r="S68" s="15">
        <v>1.0348999999999999</v>
      </c>
      <c r="T68" s="15">
        <v>1.8366</v>
      </c>
      <c r="U68" s="15">
        <v>5.0198</v>
      </c>
      <c r="V68" s="15">
        <v>21.648599999999998</v>
      </c>
      <c r="W68" s="15">
        <v>99.670900000000003</v>
      </c>
      <c r="X68" s="16">
        <f t="shared" ref="X68:X87" si="9">R68/J68*100</f>
        <v>152.82</v>
      </c>
      <c r="Y68" s="16">
        <f t="shared" ref="Y68:Y87" si="10">S68/K68*100</f>
        <v>103.49</v>
      </c>
      <c r="Z68" s="16">
        <f t="shared" ref="Z68:Z87" si="11">T68/L68*100</f>
        <v>91.83</v>
      </c>
      <c r="AA68" s="16">
        <f t="shared" ref="AA68:AA87" si="12">U68/M68*100</f>
        <v>100.396</v>
      </c>
      <c r="AB68" s="16">
        <f t="shared" ref="AB68:AB87" si="13">V68/N68*100</f>
        <v>108.24299999999999</v>
      </c>
      <c r="AC68" s="16">
        <f t="shared" ref="AC68:AC87" si="14">W68/O68*100</f>
        <v>99.670900000000003</v>
      </c>
      <c r="AE68" t="s">
        <v>59</v>
      </c>
      <c r="AF68" s="2">
        <v>10.08</v>
      </c>
      <c r="AG68" s="25" t="s">
        <v>212</v>
      </c>
      <c r="AH68" s="2">
        <v>6</v>
      </c>
      <c r="AI68" s="28">
        <v>3.5303</v>
      </c>
      <c r="AJ68" s="36">
        <v>0.99961612600000005</v>
      </c>
      <c r="AK68" t="b">
        <f t="shared" ref="AK68:AK87" si="15">OR(AI68&lt;20,AI68="n.a.")</f>
        <v>1</v>
      </c>
      <c r="AL68" t="b">
        <f t="shared" ref="AL68:AL87" si="16">OR(AJ68&gt;0.99,AJ68=0)</f>
        <v>1</v>
      </c>
    </row>
    <row r="69" spans="1:38" x14ac:dyDescent="0.25">
      <c r="A69" t="s">
        <v>61</v>
      </c>
      <c r="C69">
        <v>10.154</v>
      </c>
      <c r="D69" t="s">
        <v>214</v>
      </c>
      <c r="E69">
        <v>105</v>
      </c>
      <c r="F69">
        <v>120</v>
      </c>
      <c r="G69">
        <v>119</v>
      </c>
      <c r="H69" t="s">
        <v>224</v>
      </c>
      <c r="I69" t="s">
        <v>212</v>
      </c>
      <c r="J69">
        <v>0.5</v>
      </c>
      <c r="K69">
        <v>1</v>
      </c>
      <c r="L69">
        <v>2</v>
      </c>
      <c r="M69">
        <v>5</v>
      </c>
      <c r="N69">
        <v>20</v>
      </c>
      <c r="O69">
        <v>100</v>
      </c>
      <c r="P69" t="s">
        <v>79</v>
      </c>
      <c r="Q69">
        <v>1</v>
      </c>
      <c r="R69" s="15">
        <v>0.63859999999999995</v>
      </c>
      <c r="S69" s="15">
        <v>0.90639999999999998</v>
      </c>
      <c r="T69" s="15">
        <v>1.6656</v>
      </c>
      <c r="U69" s="15">
        <v>4.8169000000000004</v>
      </c>
      <c r="V69" s="15">
        <v>21.8626</v>
      </c>
      <c r="W69" s="15">
        <v>99.643600000000006</v>
      </c>
      <c r="X69" s="16">
        <f t="shared" si="9"/>
        <v>127.71999999999998</v>
      </c>
      <c r="Y69" s="16">
        <f t="shared" si="10"/>
        <v>90.64</v>
      </c>
      <c r="Z69" s="16">
        <f t="shared" si="11"/>
        <v>83.28</v>
      </c>
      <c r="AA69" s="16">
        <f t="shared" si="12"/>
        <v>96.338000000000008</v>
      </c>
      <c r="AB69" s="16">
        <f t="shared" si="13"/>
        <v>109.31299999999999</v>
      </c>
      <c r="AC69" s="16">
        <f t="shared" si="14"/>
        <v>99.643600000000006</v>
      </c>
      <c r="AE69" t="s">
        <v>61</v>
      </c>
      <c r="AF69" s="2">
        <v>10.15</v>
      </c>
      <c r="AG69" s="25" t="s">
        <v>212</v>
      </c>
      <c r="AH69" s="2">
        <v>6</v>
      </c>
      <c r="AI69" s="28">
        <v>4.0220000000000002</v>
      </c>
      <c r="AJ69" s="36">
        <v>0.9995064132</v>
      </c>
      <c r="AK69" t="b">
        <f t="shared" si="15"/>
        <v>1</v>
      </c>
      <c r="AL69" t="b">
        <f t="shared" si="16"/>
        <v>1</v>
      </c>
    </row>
    <row r="70" spans="1:38" x14ac:dyDescent="0.25">
      <c r="A70" t="s">
        <v>60</v>
      </c>
      <c r="C70">
        <v>10.167999999999999</v>
      </c>
      <c r="D70" t="s">
        <v>214</v>
      </c>
      <c r="E70">
        <v>91</v>
      </c>
      <c r="F70">
        <v>126</v>
      </c>
      <c r="G70">
        <v>89</v>
      </c>
      <c r="H70" t="s">
        <v>224</v>
      </c>
      <c r="I70" t="s">
        <v>212</v>
      </c>
      <c r="J70">
        <v>0.5</v>
      </c>
      <c r="K70">
        <v>1</v>
      </c>
      <c r="L70">
        <v>2</v>
      </c>
      <c r="M70">
        <v>5</v>
      </c>
      <c r="N70">
        <v>20</v>
      </c>
      <c r="O70">
        <v>100</v>
      </c>
      <c r="P70" t="s">
        <v>79</v>
      </c>
      <c r="Q70">
        <v>1</v>
      </c>
      <c r="R70" s="15">
        <v>0.73150000000000004</v>
      </c>
      <c r="S70" s="15">
        <v>0.99050000000000005</v>
      </c>
      <c r="T70" s="15">
        <v>1.7695000000000001</v>
      </c>
      <c r="U70" s="15">
        <v>5.0419999999999998</v>
      </c>
      <c r="V70" s="15">
        <v>21.6965</v>
      </c>
      <c r="W70" s="15">
        <v>99.662199999999999</v>
      </c>
      <c r="X70" s="16">
        <f t="shared" si="9"/>
        <v>146.30000000000001</v>
      </c>
      <c r="Y70" s="16">
        <f t="shared" si="10"/>
        <v>99.050000000000011</v>
      </c>
      <c r="Z70" s="16">
        <f t="shared" si="11"/>
        <v>88.475000000000009</v>
      </c>
      <c r="AA70" s="16">
        <f t="shared" si="12"/>
        <v>100.84</v>
      </c>
      <c r="AB70" s="16">
        <f t="shared" si="13"/>
        <v>108.48249999999999</v>
      </c>
      <c r="AC70" s="16">
        <f t="shared" si="14"/>
        <v>99.662199999999999</v>
      </c>
      <c r="AE70" t="s">
        <v>60</v>
      </c>
      <c r="AF70" s="2">
        <v>10.17</v>
      </c>
      <c r="AG70" s="25" t="s">
        <v>212</v>
      </c>
      <c r="AH70" s="2">
        <v>6</v>
      </c>
      <c r="AI70" s="28">
        <v>3.6375999999999999</v>
      </c>
      <c r="AJ70" s="36">
        <v>0.99959315049999997</v>
      </c>
      <c r="AK70" t="b">
        <f t="shared" si="15"/>
        <v>1</v>
      </c>
      <c r="AL70" t="b">
        <f t="shared" si="16"/>
        <v>1</v>
      </c>
    </row>
    <row r="71" spans="1:38" x14ac:dyDescent="0.25">
      <c r="A71" t="s">
        <v>62</v>
      </c>
      <c r="C71">
        <v>10.356999999999999</v>
      </c>
      <c r="D71" t="s">
        <v>214</v>
      </c>
      <c r="E71">
        <v>119</v>
      </c>
      <c r="F71">
        <v>91</v>
      </c>
      <c r="G71">
        <v>134</v>
      </c>
      <c r="H71" t="s">
        <v>224</v>
      </c>
      <c r="I71" t="s">
        <v>212</v>
      </c>
      <c r="J71">
        <v>0.5</v>
      </c>
      <c r="K71">
        <v>1</v>
      </c>
      <c r="L71">
        <v>2</v>
      </c>
      <c r="M71">
        <v>5</v>
      </c>
      <c r="N71">
        <v>20</v>
      </c>
      <c r="O71">
        <v>100</v>
      </c>
      <c r="P71" t="s">
        <v>79</v>
      </c>
      <c r="Q71">
        <v>1</v>
      </c>
      <c r="R71" s="15">
        <v>0.57679999999999998</v>
      </c>
      <c r="S71" s="15">
        <v>0.82840000000000003</v>
      </c>
      <c r="T71" s="15">
        <v>1.5057</v>
      </c>
      <c r="U71" s="15">
        <v>4.2771999999999997</v>
      </c>
      <c r="V71" s="15">
        <v>19.367000000000001</v>
      </c>
      <c r="W71" s="15">
        <v>100.17400000000001</v>
      </c>
      <c r="X71" s="16">
        <f t="shared" si="9"/>
        <v>115.36</v>
      </c>
      <c r="Y71" s="16">
        <f t="shared" si="10"/>
        <v>82.84</v>
      </c>
      <c r="Z71" s="16">
        <f t="shared" si="11"/>
        <v>75.284999999999997</v>
      </c>
      <c r="AA71" s="16">
        <f t="shared" si="12"/>
        <v>85.543999999999997</v>
      </c>
      <c r="AB71" s="16">
        <f t="shared" si="13"/>
        <v>96.835000000000008</v>
      </c>
      <c r="AC71" s="16">
        <f t="shared" si="14"/>
        <v>100.17400000000001</v>
      </c>
      <c r="AE71" t="s">
        <v>62</v>
      </c>
      <c r="AF71" s="2">
        <v>10.37</v>
      </c>
      <c r="AG71" s="25" t="s">
        <v>212</v>
      </c>
      <c r="AH71" s="2">
        <v>6</v>
      </c>
      <c r="AI71" s="28">
        <v>2.3511000000000002</v>
      </c>
      <c r="AJ71" s="36">
        <v>0.99984100529999997</v>
      </c>
      <c r="AK71" t="b">
        <f t="shared" si="15"/>
        <v>1</v>
      </c>
      <c r="AL71" t="b">
        <f t="shared" si="16"/>
        <v>1</v>
      </c>
    </row>
    <row r="72" spans="1:38" x14ac:dyDescent="0.25">
      <c r="A72" t="s">
        <v>63</v>
      </c>
      <c r="C72">
        <v>10.381</v>
      </c>
      <c r="D72" t="s">
        <v>228</v>
      </c>
      <c r="E72">
        <v>167</v>
      </c>
      <c r="F72">
        <v>130</v>
      </c>
      <c r="G72">
        <v>132</v>
      </c>
      <c r="H72" t="s">
        <v>224</v>
      </c>
      <c r="I72" t="s">
        <v>233</v>
      </c>
      <c r="K72">
        <v>1</v>
      </c>
      <c r="L72">
        <v>2</v>
      </c>
      <c r="M72">
        <v>5</v>
      </c>
      <c r="N72">
        <v>20</v>
      </c>
      <c r="O72">
        <v>100</v>
      </c>
      <c r="P72" t="s">
        <v>79</v>
      </c>
      <c r="Q72">
        <v>1</v>
      </c>
      <c r="R72" s="15">
        <v>0.83779999999999999</v>
      </c>
      <c r="S72" s="15">
        <v>1</v>
      </c>
      <c r="T72" s="15">
        <v>2</v>
      </c>
      <c r="U72" s="15">
        <v>5</v>
      </c>
      <c r="V72" s="15">
        <v>20</v>
      </c>
      <c r="W72" s="15">
        <v>100</v>
      </c>
      <c r="X72" s="16" t="e">
        <f t="shared" si="9"/>
        <v>#DIV/0!</v>
      </c>
      <c r="Y72" s="16">
        <f t="shared" si="10"/>
        <v>100</v>
      </c>
      <c r="Z72" s="16">
        <f t="shared" si="11"/>
        <v>100</v>
      </c>
      <c r="AA72" s="16">
        <f t="shared" si="12"/>
        <v>100</v>
      </c>
      <c r="AB72" s="16">
        <f t="shared" si="13"/>
        <v>100</v>
      </c>
      <c r="AC72" s="16">
        <f t="shared" si="14"/>
        <v>100</v>
      </c>
      <c r="AE72" t="s">
        <v>63</v>
      </c>
      <c r="AF72" s="2">
        <v>10.39</v>
      </c>
      <c r="AG72" s="25" t="s">
        <v>233</v>
      </c>
      <c r="AH72" s="2">
        <v>5</v>
      </c>
      <c r="AI72" s="28">
        <v>0</v>
      </c>
      <c r="AJ72" s="36">
        <v>1</v>
      </c>
      <c r="AK72" t="b">
        <f t="shared" si="15"/>
        <v>1</v>
      </c>
      <c r="AL72" t="b">
        <f t="shared" si="16"/>
        <v>1</v>
      </c>
    </row>
    <row r="73" spans="1:38" x14ac:dyDescent="0.25">
      <c r="A73" t="s">
        <v>64</v>
      </c>
      <c r="C73">
        <v>10.411</v>
      </c>
      <c r="D73" t="s">
        <v>228</v>
      </c>
      <c r="E73">
        <v>105</v>
      </c>
      <c r="F73">
        <v>120</v>
      </c>
      <c r="G73">
        <v>77</v>
      </c>
      <c r="H73" t="s">
        <v>224</v>
      </c>
      <c r="I73" t="s">
        <v>212</v>
      </c>
      <c r="J73">
        <v>0.5</v>
      </c>
      <c r="K73">
        <v>1</v>
      </c>
      <c r="L73">
        <v>2</v>
      </c>
      <c r="M73">
        <v>5</v>
      </c>
      <c r="N73">
        <v>20</v>
      </c>
      <c r="O73">
        <v>100</v>
      </c>
      <c r="P73" t="s">
        <v>79</v>
      </c>
      <c r="Q73">
        <v>1</v>
      </c>
      <c r="R73" s="15">
        <v>0.68240000000000001</v>
      </c>
      <c r="S73" s="15">
        <v>0.92879999999999996</v>
      </c>
      <c r="T73" s="15">
        <v>1.7244999999999999</v>
      </c>
      <c r="U73" s="15">
        <v>4.9581</v>
      </c>
      <c r="V73" s="15">
        <v>21.160499999999999</v>
      </c>
      <c r="W73" s="15">
        <v>99.775300000000001</v>
      </c>
      <c r="X73" s="16">
        <f t="shared" si="9"/>
        <v>136.47999999999999</v>
      </c>
      <c r="Y73" s="16">
        <f t="shared" si="10"/>
        <v>92.88</v>
      </c>
      <c r="Z73" s="16">
        <f t="shared" si="11"/>
        <v>86.224999999999994</v>
      </c>
      <c r="AA73" s="16">
        <f t="shared" si="12"/>
        <v>99.161999999999992</v>
      </c>
      <c r="AB73" s="16">
        <f t="shared" si="13"/>
        <v>105.80249999999999</v>
      </c>
      <c r="AC73" s="16">
        <f t="shared" si="14"/>
        <v>99.775300000000001</v>
      </c>
      <c r="AE73" t="s">
        <v>64</v>
      </c>
      <c r="AF73" s="2">
        <v>10.41</v>
      </c>
      <c r="AG73" s="25" t="s">
        <v>212</v>
      </c>
      <c r="AH73" s="2">
        <v>6</v>
      </c>
      <c r="AI73" s="28">
        <v>2.5543</v>
      </c>
      <c r="AJ73" s="36">
        <v>0.9998021373</v>
      </c>
      <c r="AK73" t="b">
        <f t="shared" si="15"/>
        <v>1</v>
      </c>
      <c r="AL73" t="b">
        <f t="shared" si="16"/>
        <v>1</v>
      </c>
    </row>
    <row r="74" spans="1:38" x14ac:dyDescent="0.25">
      <c r="A74" t="s">
        <v>65</v>
      </c>
      <c r="C74">
        <v>10.521000000000001</v>
      </c>
      <c r="D74" t="s">
        <v>229</v>
      </c>
      <c r="E74">
        <v>105</v>
      </c>
      <c r="F74">
        <v>134</v>
      </c>
      <c r="G74">
        <v>91</v>
      </c>
      <c r="H74" t="s">
        <v>224</v>
      </c>
      <c r="I74" t="s">
        <v>212</v>
      </c>
      <c r="J74">
        <v>0.5</v>
      </c>
      <c r="K74">
        <v>1</v>
      </c>
      <c r="L74">
        <v>2</v>
      </c>
      <c r="M74">
        <v>5</v>
      </c>
      <c r="N74">
        <v>20</v>
      </c>
      <c r="O74">
        <v>100</v>
      </c>
      <c r="P74" t="s">
        <v>79</v>
      </c>
      <c r="Q74">
        <v>1</v>
      </c>
      <c r="R74" s="15">
        <v>0.6008</v>
      </c>
      <c r="S74" s="15">
        <v>0.9163</v>
      </c>
      <c r="T74" s="15">
        <v>1.6637</v>
      </c>
      <c r="U74" s="15">
        <v>4.7382999999999997</v>
      </c>
      <c r="V74" s="15">
        <v>21.354900000000001</v>
      </c>
      <c r="W74" s="15">
        <v>99.749200000000002</v>
      </c>
      <c r="X74" s="16">
        <f t="shared" si="9"/>
        <v>120.16</v>
      </c>
      <c r="Y74" s="16">
        <f t="shared" si="10"/>
        <v>91.63</v>
      </c>
      <c r="Z74" s="16">
        <f t="shared" si="11"/>
        <v>83.185000000000002</v>
      </c>
      <c r="AA74" s="16">
        <f t="shared" si="12"/>
        <v>94.765999999999991</v>
      </c>
      <c r="AB74" s="16">
        <f t="shared" si="13"/>
        <v>106.77449999999999</v>
      </c>
      <c r="AC74" s="16">
        <f t="shared" si="14"/>
        <v>99.749200000000002</v>
      </c>
      <c r="AE74" t="s">
        <v>65</v>
      </c>
      <c r="AF74" s="2">
        <v>10.53</v>
      </c>
      <c r="AG74" s="25" t="s">
        <v>212</v>
      </c>
      <c r="AH74" s="2">
        <v>6</v>
      </c>
      <c r="AI74" s="28">
        <v>3.0118</v>
      </c>
      <c r="AJ74" s="36">
        <v>0.99972612709999997</v>
      </c>
      <c r="AK74" t="b">
        <f t="shared" si="15"/>
        <v>1</v>
      </c>
      <c r="AL74" t="b">
        <f t="shared" si="16"/>
        <v>1</v>
      </c>
    </row>
    <row r="75" spans="1:38" x14ac:dyDescent="0.25">
      <c r="A75" t="s">
        <v>66</v>
      </c>
      <c r="C75">
        <v>10.603</v>
      </c>
      <c r="D75" t="s">
        <v>214</v>
      </c>
      <c r="E75">
        <v>146</v>
      </c>
      <c r="F75">
        <v>148</v>
      </c>
      <c r="G75">
        <v>111</v>
      </c>
      <c r="H75" t="s">
        <v>224</v>
      </c>
      <c r="I75" t="s">
        <v>212</v>
      </c>
      <c r="K75">
        <v>1</v>
      </c>
      <c r="L75">
        <v>2</v>
      </c>
      <c r="M75">
        <v>5</v>
      </c>
      <c r="N75">
        <v>20</v>
      </c>
      <c r="O75">
        <v>100</v>
      </c>
      <c r="P75" t="s">
        <v>79</v>
      </c>
      <c r="Q75">
        <v>1</v>
      </c>
      <c r="R75" s="15">
        <v>0.84519999999999995</v>
      </c>
      <c r="S75" s="15">
        <v>1.0716000000000001</v>
      </c>
      <c r="T75" s="15">
        <v>1.9256</v>
      </c>
      <c r="U75" s="15">
        <v>5.2758000000000003</v>
      </c>
      <c r="V75" s="15">
        <v>21.5899</v>
      </c>
      <c r="W75" s="15">
        <v>99.668999999999997</v>
      </c>
      <c r="X75" s="16" t="e">
        <f t="shared" si="9"/>
        <v>#DIV/0!</v>
      </c>
      <c r="Y75" s="16">
        <f t="shared" si="10"/>
        <v>107.16000000000001</v>
      </c>
      <c r="Z75" s="16">
        <f t="shared" si="11"/>
        <v>96.28</v>
      </c>
      <c r="AA75" s="16">
        <f t="shared" si="12"/>
        <v>105.51600000000001</v>
      </c>
      <c r="AB75" s="16">
        <f t="shared" si="13"/>
        <v>107.94950000000001</v>
      </c>
      <c r="AC75" s="16">
        <f t="shared" si="14"/>
        <v>99.668999999999997</v>
      </c>
      <c r="AE75" t="s">
        <v>66</v>
      </c>
      <c r="AF75" s="2">
        <v>10.61</v>
      </c>
      <c r="AG75" s="25" t="s">
        <v>212</v>
      </c>
      <c r="AH75" s="2">
        <v>5</v>
      </c>
      <c r="AI75" s="28">
        <v>3.1856</v>
      </c>
      <c r="AJ75" s="36">
        <v>0.99961505760000002</v>
      </c>
      <c r="AK75" t="b">
        <f t="shared" si="15"/>
        <v>1</v>
      </c>
      <c r="AL75" t="b">
        <f t="shared" si="16"/>
        <v>1</v>
      </c>
    </row>
    <row r="76" spans="1:38" x14ac:dyDescent="0.25">
      <c r="A76" t="s">
        <v>230</v>
      </c>
      <c r="C76">
        <v>10.631</v>
      </c>
      <c r="D76" t="s">
        <v>214</v>
      </c>
      <c r="E76">
        <v>119</v>
      </c>
      <c r="F76">
        <v>91</v>
      </c>
      <c r="G76">
        <v>134</v>
      </c>
      <c r="H76" t="s">
        <v>224</v>
      </c>
      <c r="I76" t="s">
        <v>212</v>
      </c>
      <c r="J76">
        <v>0.5</v>
      </c>
      <c r="K76">
        <v>1</v>
      </c>
      <c r="L76">
        <v>2</v>
      </c>
      <c r="M76">
        <v>5</v>
      </c>
      <c r="N76">
        <v>20</v>
      </c>
      <c r="O76">
        <v>100</v>
      </c>
      <c r="P76" t="s">
        <v>79</v>
      </c>
      <c r="Q76">
        <v>1</v>
      </c>
      <c r="R76" s="15">
        <v>0.61909999999999998</v>
      </c>
      <c r="S76" s="15">
        <v>0.90239999999999998</v>
      </c>
      <c r="T76" s="15">
        <v>1.6734</v>
      </c>
      <c r="U76" s="15">
        <v>4.83</v>
      </c>
      <c r="V76" s="15">
        <v>21.667200000000001</v>
      </c>
      <c r="W76" s="15">
        <v>99.682000000000002</v>
      </c>
      <c r="X76" s="16">
        <f t="shared" si="9"/>
        <v>123.82</v>
      </c>
      <c r="Y76" s="16">
        <f t="shared" si="10"/>
        <v>90.24</v>
      </c>
      <c r="Z76" s="16">
        <f t="shared" si="11"/>
        <v>83.67</v>
      </c>
      <c r="AA76" s="16">
        <f t="shared" si="12"/>
        <v>96.6</v>
      </c>
      <c r="AB76" s="16">
        <f t="shared" si="13"/>
        <v>108.33600000000001</v>
      </c>
      <c r="AC76" s="16">
        <f t="shared" si="14"/>
        <v>99.682000000000002</v>
      </c>
      <c r="AE76" t="s">
        <v>67</v>
      </c>
      <c r="AF76" s="2">
        <v>10.63</v>
      </c>
      <c r="AG76" s="25" t="s">
        <v>212</v>
      </c>
      <c r="AH76" s="2">
        <v>6</v>
      </c>
      <c r="AI76" s="28">
        <v>3.6162000000000001</v>
      </c>
      <c r="AJ76" s="36">
        <v>0.99960228429999998</v>
      </c>
      <c r="AK76" t="b">
        <f t="shared" si="15"/>
        <v>1</v>
      </c>
      <c r="AL76" t="b">
        <f t="shared" si="16"/>
        <v>1</v>
      </c>
    </row>
    <row r="77" spans="1:38" x14ac:dyDescent="0.25">
      <c r="A77" t="s">
        <v>116</v>
      </c>
      <c r="C77">
        <v>10.656000000000001</v>
      </c>
      <c r="D77" t="s">
        <v>231</v>
      </c>
      <c r="E77">
        <v>152</v>
      </c>
      <c r="F77">
        <v>150</v>
      </c>
      <c r="H77" t="s">
        <v>213</v>
      </c>
      <c r="I77" t="s">
        <v>212</v>
      </c>
      <c r="J77">
        <v>20</v>
      </c>
      <c r="K77">
        <v>20</v>
      </c>
      <c r="L77">
        <v>20</v>
      </c>
      <c r="M77">
        <v>20</v>
      </c>
      <c r="N77">
        <v>20</v>
      </c>
      <c r="O77">
        <v>20</v>
      </c>
      <c r="P77" t="s">
        <v>79</v>
      </c>
      <c r="Q77">
        <v>20</v>
      </c>
      <c r="R77" s="15">
        <v>20</v>
      </c>
      <c r="S77" s="15">
        <v>20</v>
      </c>
      <c r="T77" s="15">
        <v>20</v>
      </c>
      <c r="U77" s="15">
        <v>20</v>
      </c>
      <c r="V77" s="15">
        <v>20</v>
      </c>
      <c r="W77" s="15">
        <v>20</v>
      </c>
      <c r="X77" s="16">
        <f t="shared" si="9"/>
        <v>100</v>
      </c>
      <c r="Y77" s="16">
        <f t="shared" si="10"/>
        <v>100</v>
      </c>
      <c r="Z77" s="16">
        <f t="shared" si="11"/>
        <v>100</v>
      </c>
      <c r="AA77" s="16">
        <f t="shared" si="12"/>
        <v>100</v>
      </c>
      <c r="AB77" s="16">
        <f t="shared" si="13"/>
        <v>100</v>
      </c>
      <c r="AC77" s="16">
        <f t="shared" si="14"/>
        <v>100</v>
      </c>
      <c r="AE77" t="s">
        <v>116</v>
      </c>
      <c r="AF77" s="2">
        <v>10.66</v>
      </c>
      <c r="AG77" s="25" t="s">
        <v>212</v>
      </c>
      <c r="AH77" s="2">
        <v>1</v>
      </c>
      <c r="AI77" s="28" t="s">
        <v>242</v>
      </c>
      <c r="AJ77" s="36" t="s">
        <v>242</v>
      </c>
      <c r="AK77" t="b">
        <f t="shared" si="15"/>
        <v>1</v>
      </c>
      <c r="AL77" t="b">
        <f t="shared" si="16"/>
        <v>1</v>
      </c>
    </row>
    <row r="78" spans="1:38" x14ac:dyDescent="0.25">
      <c r="A78" t="s">
        <v>68</v>
      </c>
      <c r="C78">
        <v>10.679</v>
      </c>
      <c r="D78" t="s">
        <v>214</v>
      </c>
      <c r="E78">
        <v>146</v>
      </c>
      <c r="F78">
        <v>148</v>
      </c>
      <c r="G78">
        <v>111</v>
      </c>
      <c r="H78" t="s">
        <v>224</v>
      </c>
      <c r="I78" t="s">
        <v>212</v>
      </c>
      <c r="K78">
        <v>1</v>
      </c>
      <c r="L78">
        <v>2</v>
      </c>
      <c r="M78">
        <v>5</v>
      </c>
      <c r="N78">
        <v>20</v>
      </c>
      <c r="O78">
        <v>100</v>
      </c>
      <c r="P78" t="s">
        <v>79</v>
      </c>
      <c r="Q78">
        <v>1</v>
      </c>
      <c r="R78" s="15">
        <v>0.87529999999999997</v>
      </c>
      <c r="S78" s="15">
        <v>1.1032</v>
      </c>
      <c r="T78" s="15">
        <v>1.9613</v>
      </c>
      <c r="U78" s="15">
        <v>5.4032999999999998</v>
      </c>
      <c r="V78" s="15">
        <v>21.3308</v>
      </c>
      <c r="W78" s="15">
        <v>99.713399999999993</v>
      </c>
      <c r="X78" s="16" t="e">
        <f t="shared" si="9"/>
        <v>#DIV/0!</v>
      </c>
      <c r="Y78" s="16">
        <f t="shared" si="10"/>
        <v>110.32</v>
      </c>
      <c r="Z78" s="16">
        <f t="shared" si="11"/>
        <v>98.064999999999998</v>
      </c>
      <c r="AA78" s="16">
        <f t="shared" si="12"/>
        <v>108.066</v>
      </c>
      <c r="AB78" s="16">
        <f t="shared" si="13"/>
        <v>106.65400000000001</v>
      </c>
      <c r="AC78" s="16">
        <f t="shared" si="14"/>
        <v>99.713399999999993</v>
      </c>
      <c r="AE78" t="s">
        <v>68</v>
      </c>
      <c r="AF78" s="2">
        <v>10.68</v>
      </c>
      <c r="AG78" s="25" t="s">
        <v>212</v>
      </c>
      <c r="AH78" s="2">
        <v>5</v>
      </c>
      <c r="AI78" s="28">
        <v>2.7488999999999999</v>
      </c>
      <c r="AJ78" s="36">
        <v>0.99971345489999996</v>
      </c>
      <c r="AK78" t="b">
        <f t="shared" si="15"/>
        <v>1</v>
      </c>
      <c r="AL78" t="b">
        <f t="shared" si="16"/>
        <v>1</v>
      </c>
    </row>
    <row r="79" spans="1:38" x14ac:dyDescent="0.25">
      <c r="A79" t="s">
        <v>70</v>
      </c>
      <c r="C79">
        <v>10.9</v>
      </c>
      <c r="D79" t="s">
        <v>214</v>
      </c>
      <c r="E79">
        <v>91</v>
      </c>
      <c r="F79">
        <v>92</v>
      </c>
      <c r="G79">
        <v>134</v>
      </c>
      <c r="H79" t="s">
        <v>224</v>
      </c>
      <c r="I79" t="s">
        <v>212</v>
      </c>
      <c r="J79">
        <v>0.5</v>
      </c>
      <c r="K79">
        <v>1</v>
      </c>
      <c r="L79">
        <v>2</v>
      </c>
      <c r="M79">
        <v>5</v>
      </c>
      <c r="N79">
        <v>20</v>
      </c>
      <c r="O79">
        <v>100</v>
      </c>
      <c r="P79" t="s">
        <v>79</v>
      </c>
      <c r="Q79">
        <v>1</v>
      </c>
      <c r="R79" s="15">
        <v>0.56889999999999996</v>
      </c>
      <c r="S79" s="15">
        <v>0.8548</v>
      </c>
      <c r="T79" s="15">
        <v>1.5145999999999999</v>
      </c>
      <c r="U79" s="15">
        <v>4.4936999999999996</v>
      </c>
      <c r="V79" s="15">
        <v>20.8933</v>
      </c>
      <c r="W79" s="15">
        <v>99.857500000000002</v>
      </c>
      <c r="X79" s="16">
        <f t="shared" si="9"/>
        <v>113.77999999999999</v>
      </c>
      <c r="Y79" s="16">
        <f t="shared" si="10"/>
        <v>85.48</v>
      </c>
      <c r="Z79" s="16">
        <f t="shared" si="11"/>
        <v>75.73</v>
      </c>
      <c r="AA79" s="16">
        <f t="shared" si="12"/>
        <v>89.873999999999981</v>
      </c>
      <c r="AB79" s="16">
        <f t="shared" si="13"/>
        <v>104.4665</v>
      </c>
      <c r="AC79" s="16">
        <f t="shared" si="14"/>
        <v>99.857500000000002</v>
      </c>
      <c r="AE79" t="s">
        <v>70</v>
      </c>
      <c r="AF79" s="2">
        <v>10.91</v>
      </c>
      <c r="AG79" s="25" t="s">
        <v>212</v>
      </c>
      <c r="AH79" s="2">
        <v>6</v>
      </c>
      <c r="AI79" s="28">
        <v>2.4196</v>
      </c>
      <c r="AJ79" s="36">
        <v>0.99982633409999999</v>
      </c>
      <c r="AK79" t="b">
        <f t="shared" si="15"/>
        <v>1</v>
      </c>
      <c r="AL79" t="b">
        <f t="shared" si="16"/>
        <v>1</v>
      </c>
    </row>
    <row r="80" spans="1:38" x14ac:dyDescent="0.25">
      <c r="A80" t="s">
        <v>69</v>
      </c>
      <c r="C80">
        <v>10.914</v>
      </c>
      <c r="D80" t="s">
        <v>214</v>
      </c>
      <c r="E80">
        <v>146</v>
      </c>
      <c r="F80">
        <v>148</v>
      </c>
      <c r="G80">
        <v>111</v>
      </c>
      <c r="H80" t="s">
        <v>224</v>
      </c>
      <c r="I80" t="s">
        <v>212</v>
      </c>
      <c r="K80">
        <v>1</v>
      </c>
      <c r="L80">
        <v>2</v>
      </c>
      <c r="M80">
        <v>5</v>
      </c>
      <c r="N80">
        <v>20</v>
      </c>
      <c r="O80">
        <v>100</v>
      </c>
      <c r="P80" t="s">
        <v>79</v>
      </c>
      <c r="Q80">
        <v>1</v>
      </c>
      <c r="R80" s="15">
        <v>0.92210000000000003</v>
      </c>
      <c r="S80" s="15">
        <v>1.0610999999999999</v>
      </c>
      <c r="T80" s="15">
        <v>1.9031</v>
      </c>
      <c r="U80" s="15">
        <v>5.3163999999999998</v>
      </c>
      <c r="V80" s="15">
        <v>21.997800000000002</v>
      </c>
      <c r="W80" s="15">
        <v>99.585899999999995</v>
      </c>
      <c r="X80" s="16" t="e">
        <f t="shared" si="9"/>
        <v>#DIV/0!</v>
      </c>
      <c r="Y80" s="16">
        <f t="shared" si="10"/>
        <v>106.11</v>
      </c>
      <c r="Z80" s="16">
        <f t="shared" si="11"/>
        <v>95.155000000000001</v>
      </c>
      <c r="AA80" s="16">
        <f t="shared" si="12"/>
        <v>106.328</v>
      </c>
      <c r="AB80" s="16">
        <f t="shared" si="13"/>
        <v>109.989</v>
      </c>
      <c r="AC80" s="16">
        <f t="shared" si="14"/>
        <v>99.585899999999995</v>
      </c>
      <c r="AE80" t="s">
        <v>69</v>
      </c>
      <c r="AF80" s="2">
        <v>10.92</v>
      </c>
      <c r="AG80" s="25" t="s">
        <v>212</v>
      </c>
      <c r="AH80" s="2">
        <v>5</v>
      </c>
      <c r="AI80" s="28">
        <v>3.9807000000000001</v>
      </c>
      <c r="AJ80" s="36">
        <v>0.9993944655</v>
      </c>
      <c r="AK80" t="b">
        <f t="shared" si="15"/>
        <v>1</v>
      </c>
      <c r="AL80" t="b">
        <f t="shared" si="16"/>
        <v>1</v>
      </c>
    </row>
    <row r="81" spans="1:38" x14ac:dyDescent="0.25">
      <c r="A81" t="s">
        <v>71</v>
      </c>
      <c r="C81">
        <v>11.093</v>
      </c>
      <c r="D81" t="s">
        <v>214</v>
      </c>
      <c r="E81">
        <v>117</v>
      </c>
      <c r="F81">
        <v>119</v>
      </c>
      <c r="G81">
        <v>201</v>
      </c>
      <c r="H81" t="s">
        <v>224</v>
      </c>
      <c r="I81" t="s">
        <v>233</v>
      </c>
      <c r="J81">
        <v>0.5</v>
      </c>
      <c r="K81">
        <v>1</v>
      </c>
      <c r="L81">
        <v>2</v>
      </c>
      <c r="M81">
        <v>5</v>
      </c>
      <c r="N81">
        <v>20</v>
      </c>
      <c r="O81">
        <v>100</v>
      </c>
      <c r="P81" t="s">
        <v>79</v>
      </c>
      <c r="Q81">
        <v>1</v>
      </c>
      <c r="R81" s="15">
        <v>0.5</v>
      </c>
      <c r="S81" s="15">
        <v>1</v>
      </c>
      <c r="T81" s="15">
        <v>2</v>
      </c>
      <c r="U81" s="15">
        <v>5</v>
      </c>
      <c r="V81" s="15">
        <v>20</v>
      </c>
      <c r="W81" s="15">
        <v>100</v>
      </c>
      <c r="X81" s="16">
        <f t="shared" si="9"/>
        <v>100</v>
      </c>
      <c r="Y81" s="16">
        <f t="shared" si="10"/>
        <v>100</v>
      </c>
      <c r="Z81" s="16">
        <f t="shared" si="11"/>
        <v>100</v>
      </c>
      <c r="AA81" s="16">
        <f t="shared" si="12"/>
        <v>100</v>
      </c>
      <c r="AB81" s="16">
        <f t="shared" si="13"/>
        <v>100</v>
      </c>
      <c r="AC81" s="16">
        <f t="shared" si="14"/>
        <v>100</v>
      </c>
      <c r="AE81" t="s">
        <v>71</v>
      </c>
      <c r="AF81" s="2">
        <v>11.1</v>
      </c>
      <c r="AG81" s="25" t="s">
        <v>233</v>
      </c>
      <c r="AH81" s="2">
        <v>6</v>
      </c>
      <c r="AI81" s="28">
        <v>0</v>
      </c>
      <c r="AJ81" s="36">
        <v>1</v>
      </c>
      <c r="AK81" t="b">
        <f t="shared" si="15"/>
        <v>1</v>
      </c>
      <c r="AL81" t="b">
        <f t="shared" si="16"/>
        <v>1</v>
      </c>
    </row>
    <row r="82" spans="1:38" x14ac:dyDescent="0.25">
      <c r="A82" t="s">
        <v>72</v>
      </c>
      <c r="C82">
        <v>11.446999999999999</v>
      </c>
      <c r="D82" t="s">
        <v>214</v>
      </c>
      <c r="E82">
        <v>157</v>
      </c>
      <c r="F82">
        <v>155</v>
      </c>
      <c r="G82">
        <v>75</v>
      </c>
      <c r="H82" t="s">
        <v>224</v>
      </c>
      <c r="I82" t="s">
        <v>212</v>
      </c>
      <c r="K82">
        <v>1</v>
      </c>
      <c r="L82">
        <v>2</v>
      </c>
      <c r="M82">
        <v>5</v>
      </c>
      <c r="N82">
        <v>20</v>
      </c>
      <c r="O82">
        <v>100</v>
      </c>
      <c r="P82" t="s">
        <v>79</v>
      </c>
      <c r="Q82">
        <v>1</v>
      </c>
      <c r="R82" s="15">
        <v>0.79110000000000003</v>
      </c>
      <c r="S82" s="15">
        <v>0.74360000000000004</v>
      </c>
      <c r="T82" s="15">
        <v>1.4345000000000001</v>
      </c>
      <c r="U82" s="15">
        <v>4.3071999999999999</v>
      </c>
      <c r="V82" s="15">
        <v>18.271599999999999</v>
      </c>
      <c r="W82" s="15">
        <v>100.3942</v>
      </c>
      <c r="X82" s="16" t="e">
        <f t="shared" si="9"/>
        <v>#DIV/0!</v>
      </c>
      <c r="Y82" s="16">
        <f t="shared" si="10"/>
        <v>74.36</v>
      </c>
      <c r="Z82" s="16">
        <f t="shared" si="11"/>
        <v>71.725000000000009</v>
      </c>
      <c r="AA82" s="16">
        <f t="shared" si="12"/>
        <v>86.144000000000005</v>
      </c>
      <c r="AB82" s="16">
        <f t="shared" si="13"/>
        <v>91.35799999999999</v>
      </c>
      <c r="AC82" s="16">
        <f t="shared" si="14"/>
        <v>100.39419999999998</v>
      </c>
      <c r="AE82" t="s">
        <v>72</v>
      </c>
      <c r="AF82" s="2">
        <v>11.45</v>
      </c>
      <c r="AG82" s="25" t="s">
        <v>212</v>
      </c>
      <c r="AH82" s="2">
        <v>5</v>
      </c>
      <c r="AI82" s="28">
        <v>3.9992999999999999</v>
      </c>
      <c r="AJ82" s="36">
        <v>0.99945102119999996</v>
      </c>
      <c r="AK82" t="b">
        <f t="shared" si="15"/>
        <v>1</v>
      </c>
      <c r="AL82" t="b">
        <f t="shared" si="16"/>
        <v>1</v>
      </c>
    </row>
    <row r="83" spans="1:38" x14ac:dyDescent="0.25">
      <c r="A83" t="s">
        <v>73</v>
      </c>
      <c r="C83">
        <v>11.566000000000001</v>
      </c>
      <c r="D83" t="s">
        <v>214</v>
      </c>
      <c r="E83">
        <v>77</v>
      </c>
      <c r="F83">
        <v>51</v>
      </c>
      <c r="G83">
        <v>123</v>
      </c>
      <c r="H83" t="s">
        <v>224</v>
      </c>
      <c r="I83" t="s">
        <v>212</v>
      </c>
      <c r="J83">
        <v>0.5</v>
      </c>
      <c r="K83">
        <v>1</v>
      </c>
      <c r="L83">
        <v>2</v>
      </c>
      <c r="M83">
        <v>5</v>
      </c>
      <c r="N83">
        <v>20</v>
      </c>
      <c r="O83">
        <v>100</v>
      </c>
      <c r="P83" t="s">
        <v>79</v>
      </c>
      <c r="Q83">
        <v>1</v>
      </c>
      <c r="R83" s="15">
        <v>0.71740000000000004</v>
      </c>
      <c r="S83" s="15">
        <v>0.74950000000000006</v>
      </c>
      <c r="T83" s="15">
        <v>1.4444999999999999</v>
      </c>
      <c r="U83" s="15">
        <v>3.8271000000000002</v>
      </c>
      <c r="V83" s="15">
        <v>17.673200000000001</v>
      </c>
      <c r="W83" s="15">
        <v>100.5365</v>
      </c>
      <c r="X83" s="16">
        <f t="shared" si="9"/>
        <v>143.48000000000002</v>
      </c>
      <c r="Y83" s="16">
        <f t="shared" si="10"/>
        <v>74.95</v>
      </c>
      <c r="Z83" s="16">
        <f t="shared" si="11"/>
        <v>72.224999999999994</v>
      </c>
      <c r="AA83" s="16">
        <f t="shared" si="12"/>
        <v>76.542000000000002</v>
      </c>
      <c r="AB83" s="16">
        <f t="shared" si="13"/>
        <v>88.366000000000014</v>
      </c>
      <c r="AC83" s="16">
        <f t="shared" si="14"/>
        <v>100.5365</v>
      </c>
      <c r="AE83" t="s">
        <v>73</v>
      </c>
      <c r="AF83" s="2">
        <v>11.57</v>
      </c>
      <c r="AG83" s="25" t="s">
        <v>212</v>
      </c>
      <c r="AH83" s="2">
        <v>6</v>
      </c>
      <c r="AI83" s="28">
        <v>5.8796999999999997</v>
      </c>
      <c r="AJ83" s="36">
        <v>0.99904333349999996</v>
      </c>
      <c r="AK83" t="b">
        <f t="shared" si="15"/>
        <v>1</v>
      </c>
      <c r="AL83" t="b">
        <f t="shared" si="16"/>
        <v>1</v>
      </c>
    </row>
    <row r="84" spans="1:38" x14ac:dyDescent="0.25">
      <c r="A84" t="s">
        <v>74</v>
      </c>
      <c r="C84">
        <v>11.965999999999999</v>
      </c>
      <c r="D84" t="s">
        <v>214</v>
      </c>
      <c r="E84">
        <v>180</v>
      </c>
      <c r="F84">
        <v>182</v>
      </c>
      <c r="G84">
        <v>145</v>
      </c>
      <c r="H84" t="s">
        <v>224</v>
      </c>
      <c r="I84" t="s">
        <v>212</v>
      </c>
      <c r="J84">
        <v>0.5</v>
      </c>
      <c r="K84">
        <v>1</v>
      </c>
      <c r="L84">
        <v>2</v>
      </c>
      <c r="M84">
        <v>5</v>
      </c>
      <c r="N84">
        <v>20</v>
      </c>
      <c r="O84">
        <v>100</v>
      </c>
      <c r="P84" t="s">
        <v>79</v>
      </c>
      <c r="Q84">
        <v>1</v>
      </c>
      <c r="R84" s="15">
        <v>0.68340000000000001</v>
      </c>
      <c r="S84" s="15">
        <v>0.86050000000000004</v>
      </c>
      <c r="T84" s="15">
        <v>1.5019</v>
      </c>
      <c r="U84" s="15">
        <v>4.3373999999999997</v>
      </c>
      <c r="V84" s="15">
        <v>17.761399999999998</v>
      </c>
      <c r="W84" s="15">
        <v>100.4913</v>
      </c>
      <c r="X84" s="16">
        <f t="shared" si="9"/>
        <v>136.68</v>
      </c>
      <c r="Y84" s="16">
        <f t="shared" si="10"/>
        <v>86.050000000000011</v>
      </c>
      <c r="Z84" s="16">
        <f t="shared" si="11"/>
        <v>75.094999999999999</v>
      </c>
      <c r="AA84" s="16">
        <f t="shared" si="12"/>
        <v>86.74799999999999</v>
      </c>
      <c r="AB84" s="16">
        <f t="shared" si="13"/>
        <v>88.806999999999988</v>
      </c>
      <c r="AC84" s="16">
        <f t="shared" si="14"/>
        <v>100.4913</v>
      </c>
      <c r="AE84" t="s">
        <v>74</v>
      </c>
      <c r="AF84" s="2">
        <v>11.97</v>
      </c>
      <c r="AG84" s="25" t="s">
        <v>212</v>
      </c>
      <c r="AH84" s="2">
        <v>6</v>
      </c>
      <c r="AI84" s="28">
        <v>5.2283999999999997</v>
      </c>
      <c r="AJ84" s="36">
        <v>0.99923221470000001</v>
      </c>
      <c r="AK84" t="b">
        <f t="shared" si="15"/>
        <v>1</v>
      </c>
      <c r="AL84" t="b">
        <f t="shared" si="16"/>
        <v>1</v>
      </c>
    </row>
    <row r="85" spans="1:38" x14ac:dyDescent="0.25">
      <c r="A85" t="s">
        <v>75</v>
      </c>
      <c r="C85">
        <v>12.066000000000001</v>
      </c>
      <c r="D85" t="s">
        <v>214</v>
      </c>
      <c r="E85">
        <v>225</v>
      </c>
      <c r="F85">
        <v>227</v>
      </c>
      <c r="G85">
        <v>223</v>
      </c>
      <c r="H85" t="s">
        <v>224</v>
      </c>
      <c r="I85" t="s">
        <v>212</v>
      </c>
      <c r="J85">
        <v>0.5</v>
      </c>
      <c r="K85">
        <v>1</v>
      </c>
      <c r="L85">
        <v>2</v>
      </c>
      <c r="M85">
        <v>5</v>
      </c>
      <c r="N85">
        <v>20</v>
      </c>
      <c r="O85">
        <v>100</v>
      </c>
      <c r="P85" t="s">
        <v>79</v>
      </c>
      <c r="Q85">
        <v>1</v>
      </c>
      <c r="R85" s="15">
        <v>0.59499999999999997</v>
      </c>
      <c r="S85" s="15">
        <v>0.84840000000000004</v>
      </c>
      <c r="T85" s="15">
        <v>1.4704999999999999</v>
      </c>
      <c r="U85" s="15">
        <v>4.4539999999999997</v>
      </c>
      <c r="V85" s="15">
        <v>18.389800000000001</v>
      </c>
      <c r="W85" s="15">
        <v>100.361</v>
      </c>
      <c r="X85" s="16">
        <f t="shared" si="9"/>
        <v>119</v>
      </c>
      <c r="Y85" s="16">
        <f t="shared" si="10"/>
        <v>84.84</v>
      </c>
      <c r="Z85" s="16">
        <f t="shared" si="11"/>
        <v>73.524999999999991</v>
      </c>
      <c r="AA85" s="16">
        <f t="shared" si="12"/>
        <v>89.08</v>
      </c>
      <c r="AB85" s="16">
        <f t="shared" si="13"/>
        <v>91.948999999999998</v>
      </c>
      <c r="AC85" s="16">
        <f t="shared" si="14"/>
        <v>100.36100000000002</v>
      </c>
      <c r="AE85" t="s">
        <v>75</v>
      </c>
      <c r="AF85" s="2">
        <v>12.06</v>
      </c>
      <c r="AG85" s="25" t="s">
        <v>212</v>
      </c>
      <c r="AH85" s="2">
        <v>6</v>
      </c>
      <c r="AI85" s="28">
        <v>3.8843999999999999</v>
      </c>
      <c r="AJ85" s="36">
        <v>0.99957169020000003</v>
      </c>
      <c r="AK85" t="b">
        <f t="shared" si="15"/>
        <v>1</v>
      </c>
      <c r="AL85" t="b">
        <f t="shared" si="16"/>
        <v>1</v>
      </c>
    </row>
    <row r="86" spans="1:38" x14ac:dyDescent="0.25">
      <c r="A86" t="s">
        <v>76</v>
      </c>
      <c r="C86">
        <v>12.153</v>
      </c>
      <c r="D86" t="s">
        <v>214</v>
      </c>
      <c r="E86">
        <v>128</v>
      </c>
      <c r="F86">
        <v>127</v>
      </c>
      <c r="G86">
        <v>129</v>
      </c>
      <c r="H86" t="s">
        <v>224</v>
      </c>
      <c r="I86" t="s">
        <v>212</v>
      </c>
      <c r="K86">
        <v>1</v>
      </c>
      <c r="L86">
        <v>2</v>
      </c>
      <c r="M86">
        <v>5</v>
      </c>
      <c r="N86">
        <v>20</v>
      </c>
      <c r="O86">
        <v>100</v>
      </c>
      <c r="P86" t="s">
        <v>79</v>
      </c>
      <c r="Q86">
        <v>1</v>
      </c>
      <c r="R86" s="15">
        <v>0.81569999999999998</v>
      </c>
      <c r="S86" s="15">
        <v>0.82020000000000004</v>
      </c>
      <c r="T86" s="15">
        <v>1.4870000000000001</v>
      </c>
      <c r="U86" s="15">
        <v>4.4095000000000004</v>
      </c>
      <c r="V86" s="15">
        <v>18.285599999999999</v>
      </c>
      <c r="W86" s="15">
        <v>100.3845</v>
      </c>
      <c r="X86" s="16" t="e">
        <f t="shared" si="9"/>
        <v>#DIV/0!</v>
      </c>
      <c r="Y86" s="16">
        <f t="shared" si="10"/>
        <v>82.02000000000001</v>
      </c>
      <c r="Z86" s="16">
        <f t="shared" si="11"/>
        <v>74.350000000000009</v>
      </c>
      <c r="AA86" s="16">
        <f t="shared" si="12"/>
        <v>88.190000000000012</v>
      </c>
      <c r="AB86" s="16">
        <f t="shared" si="13"/>
        <v>91.427999999999997</v>
      </c>
      <c r="AC86" s="16">
        <f t="shared" si="14"/>
        <v>100.3845</v>
      </c>
      <c r="AE86" t="s">
        <v>76</v>
      </c>
      <c r="AF86" s="2">
        <v>12.15</v>
      </c>
      <c r="AG86" s="25" t="s">
        <v>212</v>
      </c>
      <c r="AH86" s="2">
        <v>5</v>
      </c>
      <c r="AI86" s="28">
        <v>3.8513999999999999</v>
      </c>
      <c r="AJ86" s="36">
        <v>0.99948812239999996</v>
      </c>
      <c r="AK86" t="b">
        <f t="shared" si="15"/>
        <v>1</v>
      </c>
      <c r="AL86" t="b">
        <f t="shared" si="16"/>
        <v>1</v>
      </c>
    </row>
    <row r="87" spans="1:38" x14ac:dyDescent="0.25">
      <c r="A87" t="s">
        <v>77</v>
      </c>
      <c r="C87">
        <v>12.273</v>
      </c>
      <c r="D87" t="s">
        <v>214</v>
      </c>
      <c r="E87">
        <v>180</v>
      </c>
      <c r="F87">
        <v>182</v>
      </c>
      <c r="G87">
        <v>145</v>
      </c>
      <c r="H87" t="s">
        <v>224</v>
      </c>
      <c r="I87" t="s">
        <v>212</v>
      </c>
      <c r="K87">
        <v>1</v>
      </c>
      <c r="L87">
        <v>2</v>
      </c>
      <c r="M87">
        <v>5</v>
      </c>
      <c r="N87">
        <v>20</v>
      </c>
      <c r="O87">
        <v>100</v>
      </c>
      <c r="P87" t="s">
        <v>79</v>
      </c>
      <c r="Q87">
        <v>1</v>
      </c>
      <c r="R87" s="15">
        <v>0.77190000000000003</v>
      </c>
      <c r="S87" s="15">
        <v>0.86629999999999996</v>
      </c>
      <c r="T87" s="15">
        <v>1.56</v>
      </c>
      <c r="U87" s="15">
        <v>4.3059000000000003</v>
      </c>
      <c r="V87" s="15">
        <v>17.899899999999999</v>
      </c>
      <c r="W87" s="15">
        <v>100.4649</v>
      </c>
      <c r="X87" s="16" t="e">
        <f t="shared" si="9"/>
        <v>#DIV/0!</v>
      </c>
      <c r="Y87" s="16">
        <f t="shared" si="10"/>
        <v>86.63</v>
      </c>
      <c r="Z87" s="16">
        <f t="shared" si="11"/>
        <v>78</v>
      </c>
      <c r="AA87" s="16">
        <f t="shared" si="12"/>
        <v>86.118000000000009</v>
      </c>
      <c r="AB87" s="16">
        <f t="shared" si="13"/>
        <v>89.499499999999998</v>
      </c>
      <c r="AC87" s="16">
        <f t="shared" si="14"/>
        <v>100.46489999999999</v>
      </c>
      <c r="AE87" t="s">
        <v>77</v>
      </c>
      <c r="AF87" s="2">
        <v>12.29</v>
      </c>
      <c r="AG87" s="25" t="s">
        <v>212</v>
      </c>
      <c r="AH87" s="2">
        <v>5</v>
      </c>
      <c r="AI87" s="28">
        <v>4.6093999999999999</v>
      </c>
      <c r="AJ87" s="36">
        <v>0.99927178859999999</v>
      </c>
      <c r="AK87" t="b">
        <f t="shared" si="15"/>
        <v>1</v>
      </c>
      <c r="AL87" t="b">
        <f t="shared" si="16"/>
        <v>1</v>
      </c>
    </row>
  </sheetData>
  <conditionalFormatting sqref="A1:XFD1048576">
    <cfRule type="expression" dxfId="33" priority="3">
      <formula>$A1="1,4-Dichlorobenzene-d4 [IS4]"</formula>
    </cfRule>
    <cfRule type="expression" dxfId="32" priority="4">
      <formula>$A1="1-Bromo-4-fluorobenzene (BFB) [SS3]"</formula>
    </cfRule>
    <cfRule type="expression" dxfId="31" priority="5">
      <formula>$A1="Chlorobenzene-d5 [IS3]"</formula>
    </cfRule>
    <cfRule type="expression" dxfId="30" priority="6">
      <formula>$A1="Toluene-d8 [SS2]"</formula>
    </cfRule>
    <cfRule type="expression" dxfId="29" priority="7">
      <formula>$A1="1,4-Difluorobenzene [IS2]"</formula>
    </cfRule>
    <cfRule type="expression" dxfId="28" priority="8">
      <formula>$A1="Pentafluorobenzene [IS1]"</formula>
    </cfRule>
    <cfRule type="expression" dxfId="27" priority="9">
      <formula>$A1="Dibromofluoromethane [SS1]"</formula>
    </cfRule>
    <cfRule type="expression" dxfId="26" priority="10">
      <formula>$A1="2-Hexanone"</formula>
    </cfRule>
    <cfRule type="expression" dxfId="25" priority="11">
      <formula>$A1="4-Methyl-2-pentanone (MIBK)"</formula>
    </cfRule>
    <cfRule type="expression" dxfId="24" priority="12">
      <formula>$A1="2-Butanone (MEK)"</formula>
    </cfRule>
    <cfRule type="expression" dxfId="23" priority="13">
      <formula>$A1="Acetone"</formula>
    </cfRule>
  </conditionalFormatting>
  <conditionalFormatting sqref="X1:AC1048576">
    <cfRule type="cellIs" dxfId="22" priority="1" operator="notBetween">
      <formula>70</formula>
      <formula>130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87"/>
  <sheetViews>
    <sheetView workbookViewId="0">
      <selection activeCell="D36" sqref="D36"/>
    </sheetView>
  </sheetViews>
  <sheetFormatPr defaultRowHeight="15" x14ac:dyDescent="0.25"/>
  <cols>
    <col min="1" max="1" width="33.28515625" customWidth="1"/>
    <col min="2" max="2" width="4.42578125" customWidth="1"/>
  </cols>
  <sheetData>
    <row r="2" spans="1:2" x14ac:dyDescent="0.25">
      <c r="A2" t="s">
        <v>183</v>
      </c>
      <c r="B2" t="s">
        <v>252</v>
      </c>
    </row>
    <row r="3" spans="1:2" x14ac:dyDescent="0.25">
      <c r="A3" t="s">
        <v>1</v>
      </c>
      <c r="B3">
        <v>1</v>
      </c>
    </row>
    <row r="4" spans="1:2" x14ac:dyDescent="0.25">
      <c r="A4" t="s">
        <v>202</v>
      </c>
      <c r="B4">
        <v>1</v>
      </c>
    </row>
    <row r="5" spans="1:2" x14ac:dyDescent="0.25">
      <c r="A5" t="s">
        <v>3</v>
      </c>
      <c r="B5">
        <v>1</v>
      </c>
    </row>
    <row r="6" spans="1:2" x14ac:dyDescent="0.25">
      <c r="A6" s="9" t="s">
        <v>4</v>
      </c>
      <c r="B6" s="9">
        <v>1</v>
      </c>
    </row>
    <row r="7" spans="1:2" x14ac:dyDescent="0.25">
      <c r="A7" t="s">
        <v>5</v>
      </c>
      <c r="B7">
        <v>1</v>
      </c>
    </row>
    <row r="8" spans="1:2" x14ac:dyDescent="0.25">
      <c r="A8" t="s">
        <v>6</v>
      </c>
      <c r="B8">
        <v>1</v>
      </c>
    </row>
    <row r="9" spans="1:2" x14ac:dyDescent="0.25">
      <c r="A9" t="s">
        <v>7</v>
      </c>
      <c r="B9">
        <v>1</v>
      </c>
    </row>
    <row r="10" spans="1:2" x14ac:dyDescent="0.25">
      <c r="A10" t="s">
        <v>8</v>
      </c>
      <c r="B10">
        <v>1.8</v>
      </c>
    </row>
    <row r="11" spans="1:2" x14ac:dyDescent="0.25">
      <c r="A11" t="s">
        <v>9</v>
      </c>
      <c r="B11">
        <v>1</v>
      </c>
    </row>
    <row r="12" spans="1:2" x14ac:dyDescent="0.25">
      <c r="A12" t="s">
        <v>10</v>
      </c>
      <c r="B12">
        <v>1</v>
      </c>
    </row>
    <row r="13" spans="1:2" x14ac:dyDescent="0.25">
      <c r="A13" t="s">
        <v>11</v>
      </c>
      <c r="B13">
        <v>1</v>
      </c>
    </row>
    <row r="14" spans="1:2" x14ac:dyDescent="0.25">
      <c r="A14" t="s">
        <v>234</v>
      </c>
      <c r="B14">
        <v>1</v>
      </c>
    </row>
    <row r="15" spans="1:2" x14ac:dyDescent="0.25">
      <c r="A15" t="s">
        <v>12</v>
      </c>
      <c r="B15">
        <v>1</v>
      </c>
    </row>
    <row r="16" spans="1:2" x14ac:dyDescent="0.25">
      <c r="A16" t="s">
        <v>208</v>
      </c>
      <c r="B16">
        <v>1</v>
      </c>
    </row>
    <row r="17" spans="1:2" x14ac:dyDescent="0.25">
      <c r="A17" t="s">
        <v>14</v>
      </c>
      <c r="B17">
        <v>1</v>
      </c>
    </row>
    <row r="18" spans="1:2" x14ac:dyDescent="0.25">
      <c r="A18" t="s">
        <v>15</v>
      </c>
      <c r="B18">
        <v>1</v>
      </c>
    </row>
    <row r="19" spans="1:2" x14ac:dyDescent="0.25">
      <c r="A19" t="s">
        <v>16</v>
      </c>
      <c r="B19">
        <v>1</v>
      </c>
    </row>
    <row r="20" spans="1:2" x14ac:dyDescent="0.25">
      <c r="A20" t="s">
        <v>17</v>
      </c>
      <c r="B20">
        <v>1.8</v>
      </c>
    </row>
    <row r="21" spans="1:2" x14ac:dyDescent="0.25">
      <c r="A21" t="s">
        <v>18</v>
      </c>
      <c r="B21">
        <v>1</v>
      </c>
    </row>
    <row r="22" spans="1:2" x14ac:dyDescent="0.25">
      <c r="A22" t="s">
        <v>19</v>
      </c>
      <c r="B22">
        <v>1</v>
      </c>
    </row>
    <row r="23" spans="1:2" x14ac:dyDescent="0.25">
      <c r="A23" t="s">
        <v>210</v>
      </c>
      <c r="B23">
        <v>1</v>
      </c>
    </row>
    <row r="24" spans="1:2" x14ac:dyDescent="0.25">
      <c r="A24" t="s">
        <v>21</v>
      </c>
      <c r="B24">
        <v>1</v>
      </c>
    </row>
    <row r="25" spans="1:2" x14ac:dyDescent="0.25">
      <c r="A25" t="s">
        <v>22</v>
      </c>
      <c r="B25">
        <v>1</v>
      </c>
    </row>
    <row r="26" spans="1:2" x14ac:dyDescent="0.25">
      <c r="A26" t="s">
        <v>23</v>
      </c>
      <c r="B26">
        <v>1</v>
      </c>
    </row>
    <row r="27" spans="1:2" x14ac:dyDescent="0.25">
      <c r="A27" t="s">
        <v>110</v>
      </c>
      <c r="B27" t="s">
        <v>242</v>
      </c>
    </row>
    <row r="28" spans="1:2" x14ac:dyDescent="0.25">
      <c r="A28" t="s">
        <v>111</v>
      </c>
      <c r="B28" t="s">
        <v>242</v>
      </c>
    </row>
    <row r="29" spans="1:2" x14ac:dyDescent="0.25">
      <c r="A29" t="s">
        <v>25</v>
      </c>
      <c r="B29">
        <v>1</v>
      </c>
    </row>
    <row r="30" spans="1:2" x14ac:dyDescent="0.25">
      <c r="A30" s="33" t="s">
        <v>216</v>
      </c>
      <c r="B30">
        <v>1</v>
      </c>
    </row>
    <row r="31" spans="1:2" x14ac:dyDescent="0.25">
      <c r="A31" t="s">
        <v>26</v>
      </c>
      <c r="B31">
        <v>1</v>
      </c>
    </row>
    <row r="32" spans="1:2" x14ac:dyDescent="0.25">
      <c r="A32" t="s">
        <v>27</v>
      </c>
      <c r="B32">
        <v>1</v>
      </c>
    </row>
    <row r="33" spans="1:2" x14ac:dyDescent="0.25">
      <c r="A33" t="s">
        <v>28</v>
      </c>
      <c r="B33">
        <v>1</v>
      </c>
    </row>
    <row r="34" spans="1:2" x14ac:dyDescent="0.25">
      <c r="A34" t="s">
        <v>112</v>
      </c>
      <c r="B34" t="s">
        <v>242</v>
      </c>
    </row>
    <row r="35" spans="1:2" x14ac:dyDescent="0.25">
      <c r="A35" t="s">
        <v>29</v>
      </c>
      <c r="B35">
        <v>1</v>
      </c>
    </row>
    <row r="36" spans="1:2" x14ac:dyDescent="0.25">
      <c r="A36" t="s">
        <v>30</v>
      </c>
      <c r="B36">
        <v>1</v>
      </c>
    </row>
    <row r="37" spans="1:2" x14ac:dyDescent="0.25">
      <c r="A37" t="s">
        <v>217</v>
      </c>
      <c r="B37">
        <v>1</v>
      </c>
    </row>
    <row r="38" spans="1:2" x14ac:dyDescent="0.25">
      <c r="A38" t="s">
        <v>218</v>
      </c>
      <c r="B38">
        <v>1</v>
      </c>
    </row>
    <row r="39" spans="1:2" x14ac:dyDescent="0.25">
      <c r="A39" t="s">
        <v>33</v>
      </c>
      <c r="B39">
        <v>1</v>
      </c>
    </row>
    <row r="40" spans="1:2" x14ac:dyDescent="0.25">
      <c r="A40" t="s">
        <v>34</v>
      </c>
      <c r="B40">
        <v>1</v>
      </c>
    </row>
    <row r="41" spans="1:2" x14ac:dyDescent="0.25">
      <c r="A41" t="s">
        <v>35</v>
      </c>
      <c r="B41">
        <v>1</v>
      </c>
    </row>
    <row r="42" spans="1:2" x14ac:dyDescent="0.25">
      <c r="A42" t="s">
        <v>219</v>
      </c>
      <c r="B42">
        <v>1.8</v>
      </c>
    </row>
    <row r="43" spans="1:2" x14ac:dyDescent="0.25">
      <c r="A43" t="s">
        <v>113</v>
      </c>
      <c r="B43" t="s">
        <v>242</v>
      </c>
    </row>
    <row r="44" spans="1:2" x14ac:dyDescent="0.25">
      <c r="A44" t="s">
        <v>37</v>
      </c>
      <c r="B44">
        <v>1</v>
      </c>
    </row>
    <row r="45" spans="1:2" x14ac:dyDescent="0.25">
      <c r="A45" t="s">
        <v>38</v>
      </c>
      <c r="B45">
        <v>1</v>
      </c>
    </row>
    <row r="46" spans="1:2" x14ac:dyDescent="0.25">
      <c r="A46" t="s">
        <v>222</v>
      </c>
      <c r="B46">
        <v>1</v>
      </c>
    </row>
    <row r="47" spans="1:2" x14ac:dyDescent="0.25">
      <c r="A47" t="s">
        <v>40</v>
      </c>
      <c r="B47">
        <v>1</v>
      </c>
    </row>
    <row r="48" spans="1:2" x14ac:dyDescent="0.25">
      <c r="A48" t="s">
        <v>41</v>
      </c>
      <c r="B48">
        <v>1</v>
      </c>
    </row>
    <row r="49" spans="1:2" x14ac:dyDescent="0.25">
      <c r="A49" t="s">
        <v>42</v>
      </c>
      <c r="B49">
        <v>1</v>
      </c>
    </row>
    <row r="50" spans="1:2" x14ac:dyDescent="0.25">
      <c r="A50" t="s">
        <v>43</v>
      </c>
      <c r="B50">
        <v>1.8</v>
      </c>
    </row>
    <row r="51" spans="1:2" x14ac:dyDescent="0.25">
      <c r="A51" t="s">
        <v>44</v>
      </c>
      <c r="B51">
        <v>1</v>
      </c>
    </row>
    <row r="52" spans="1:2" x14ac:dyDescent="0.25">
      <c r="A52" t="s">
        <v>45</v>
      </c>
      <c r="B52">
        <v>1</v>
      </c>
    </row>
    <row r="53" spans="1:2" x14ac:dyDescent="0.25">
      <c r="A53" t="s">
        <v>114</v>
      </c>
      <c r="B53" t="s">
        <v>242</v>
      </c>
    </row>
    <row r="54" spans="1:2" x14ac:dyDescent="0.25">
      <c r="A54" t="s">
        <v>46</v>
      </c>
      <c r="B54">
        <v>1</v>
      </c>
    </row>
    <row r="55" spans="1:2" x14ac:dyDescent="0.25">
      <c r="A55" t="s">
        <v>47</v>
      </c>
      <c r="B55">
        <v>1</v>
      </c>
    </row>
    <row r="56" spans="1:2" x14ac:dyDescent="0.25">
      <c r="A56" t="s">
        <v>48</v>
      </c>
      <c r="B56">
        <v>1</v>
      </c>
    </row>
    <row r="57" spans="1:2" x14ac:dyDescent="0.25">
      <c r="A57" t="s">
        <v>49</v>
      </c>
      <c r="B57">
        <v>1</v>
      </c>
    </row>
    <row r="58" spans="1:2" x14ac:dyDescent="0.25">
      <c r="A58" t="s">
        <v>50</v>
      </c>
      <c r="B58">
        <v>1</v>
      </c>
    </row>
    <row r="59" spans="1:2" x14ac:dyDescent="0.25">
      <c r="A59" t="s">
        <v>51</v>
      </c>
      <c r="B59">
        <v>1</v>
      </c>
    </row>
    <row r="60" spans="1:2" x14ac:dyDescent="0.25">
      <c r="A60" t="s">
        <v>52</v>
      </c>
      <c r="B60">
        <v>1</v>
      </c>
    </row>
    <row r="61" spans="1:2" x14ac:dyDescent="0.25">
      <c r="A61" t="s">
        <v>225</v>
      </c>
      <c r="B61">
        <v>1</v>
      </c>
    </row>
    <row r="62" spans="1:2" x14ac:dyDescent="0.25">
      <c r="A62" t="s">
        <v>115</v>
      </c>
      <c r="B62" t="s">
        <v>242</v>
      </c>
    </row>
    <row r="63" spans="1:2" x14ac:dyDescent="0.25">
      <c r="A63" t="s">
        <v>54</v>
      </c>
      <c r="B63">
        <v>1</v>
      </c>
    </row>
    <row r="64" spans="1:2" x14ac:dyDescent="0.25">
      <c r="A64" t="s">
        <v>55</v>
      </c>
      <c r="B64">
        <v>1</v>
      </c>
    </row>
    <row r="65" spans="1:2" x14ac:dyDescent="0.25">
      <c r="A65" t="s">
        <v>57</v>
      </c>
      <c r="B65">
        <v>1</v>
      </c>
    </row>
    <row r="66" spans="1:2" x14ac:dyDescent="0.25">
      <c r="A66" t="s">
        <v>56</v>
      </c>
      <c r="B66">
        <v>1</v>
      </c>
    </row>
    <row r="67" spans="1:2" x14ac:dyDescent="0.25">
      <c r="A67" t="s">
        <v>58</v>
      </c>
      <c r="B67">
        <v>1</v>
      </c>
    </row>
    <row r="68" spans="1:2" x14ac:dyDescent="0.25">
      <c r="A68" t="s">
        <v>59</v>
      </c>
      <c r="B68">
        <v>1</v>
      </c>
    </row>
    <row r="69" spans="1:2" x14ac:dyDescent="0.25">
      <c r="A69" t="s">
        <v>61</v>
      </c>
      <c r="B69">
        <v>1</v>
      </c>
    </row>
    <row r="70" spans="1:2" x14ac:dyDescent="0.25">
      <c r="A70" t="s">
        <v>60</v>
      </c>
      <c r="B70">
        <v>1</v>
      </c>
    </row>
    <row r="71" spans="1:2" x14ac:dyDescent="0.25">
      <c r="A71" t="s">
        <v>62</v>
      </c>
      <c r="B71">
        <v>1</v>
      </c>
    </row>
    <row r="72" spans="1:2" x14ac:dyDescent="0.25">
      <c r="A72" t="s">
        <v>63</v>
      </c>
      <c r="B72">
        <v>1</v>
      </c>
    </row>
    <row r="73" spans="1:2" x14ac:dyDescent="0.25">
      <c r="A73" t="s">
        <v>64</v>
      </c>
      <c r="B73">
        <v>1</v>
      </c>
    </row>
    <row r="74" spans="1:2" x14ac:dyDescent="0.25">
      <c r="A74" t="s">
        <v>65</v>
      </c>
      <c r="B74">
        <v>1</v>
      </c>
    </row>
    <row r="75" spans="1:2" x14ac:dyDescent="0.25">
      <c r="A75" t="s">
        <v>66</v>
      </c>
      <c r="B75">
        <v>1</v>
      </c>
    </row>
    <row r="76" spans="1:2" x14ac:dyDescent="0.25">
      <c r="A76" t="s">
        <v>230</v>
      </c>
      <c r="B76">
        <v>1</v>
      </c>
    </row>
    <row r="77" spans="1:2" x14ac:dyDescent="0.25">
      <c r="A77" t="s">
        <v>116</v>
      </c>
      <c r="B77" t="s">
        <v>242</v>
      </c>
    </row>
    <row r="78" spans="1:2" x14ac:dyDescent="0.25">
      <c r="A78" t="s">
        <v>68</v>
      </c>
      <c r="B78">
        <v>1</v>
      </c>
    </row>
    <row r="79" spans="1:2" x14ac:dyDescent="0.25">
      <c r="A79" t="s">
        <v>70</v>
      </c>
      <c r="B79">
        <v>1</v>
      </c>
    </row>
    <row r="80" spans="1:2" x14ac:dyDescent="0.25">
      <c r="A80" t="s">
        <v>69</v>
      </c>
      <c r="B80">
        <v>1</v>
      </c>
    </row>
    <row r="81" spans="1:2" x14ac:dyDescent="0.25">
      <c r="A81" t="s">
        <v>71</v>
      </c>
      <c r="B81">
        <v>1</v>
      </c>
    </row>
    <row r="82" spans="1:2" x14ac:dyDescent="0.25">
      <c r="A82" t="s">
        <v>72</v>
      </c>
      <c r="B82">
        <v>1</v>
      </c>
    </row>
    <row r="83" spans="1:2" x14ac:dyDescent="0.25">
      <c r="A83" t="s">
        <v>73</v>
      </c>
      <c r="B83">
        <v>1</v>
      </c>
    </row>
    <row r="84" spans="1:2" x14ac:dyDescent="0.25">
      <c r="A84" t="s">
        <v>74</v>
      </c>
      <c r="B84">
        <v>1</v>
      </c>
    </row>
    <row r="85" spans="1:2" x14ac:dyDescent="0.25">
      <c r="A85" t="s">
        <v>75</v>
      </c>
      <c r="B85">
        <v>1</v>
      </c>
    </row>
    <row r="86" spans="1:2" x14ac:dyDescent="0.25">
      <c r="A86" t="s">
        <v>76</v>
      </c>
      <c r="B86">
        <v>1</v>
      </c>
    </row>
    <row r="87" spans="1:2" x14ac:dyDescent="0.25">
      <c r="A87" t="s">
        <v>77</v>
      </c>
      <c r="B87">
        <v>1</v>
      </c>
    </row>
  </sheetData>
  <conditionalFormatting sqref="A1:B1048576">
    <cfRule type="expression" dxfId="21" priority="1">
      <formula>$A1="1,4-Dichlorobenzene-d4 [IS4]"</formula>
    </cfRule>
    <cfRule type="expression" dxfId="20" priority="2">
      <formula>$A1="1-Bromo-4-fluorobenzene (BFB) [SS3]"</formula>
    </cfRule>
    <cfRule type="expression" dxfId="19" priority="3">
      <formula>$A1="Chlorobenzene-d5 [IS3]"</formula>
    </cfRule>
    <cfRule type="expression" dxfId="18" priority="4">
      <formula>$A1="Toluene-d8 [SS2]"</formula>
    </cfRule>
    <cfRule type="expression" dxfId="17" priority="5">
      <formula>$A1="1,4-Difluorobenzene [IS2]"</formula>
    </cfRule>
    <cfRule type="expression" dxfId="16" priority="6">
      <formula>$A1="Pentafluorobenzene [IS1]"</formula>
    </cfRule>
    <cfRule type="expression" dxfId="15" priority="7">
      <formula>$A1="Dibromofluoromethane [SS1]"</formula>
    </cfRule>
    <cfRule type="expression" dxfId="14" priority="8">
      <formula>$A1="2-Hexanone"</formula>
    </cfRule>
    <cfRule type="expression" dxfId="13" priority="9">
      <formula>$A1="4-Methyl-2-pentanone (MIBK)"</formula>
    </cfRule>
    <cfRule type="expression" dxfId="12" priority="10">
      <formula>$A1="2-Butanone (MEK)"</formula>
    </cfRule>
    <cfRule type="expression" dxfId="11" priority="11">
      <formula>$A1="Acetone"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8"/>
  <sheetViews>
    <sheetView workbookViewId="0">
      <selection activeCell="K6" sqref="K6"/>
    </sheetView>
  </sheetViews>
  <sheetFormatPr defaultRowHeight="15" x14ac:dyDescent="0.25"/>
  <cols>
    <col min="3" max="3" width="10.7109375" bestFit="1" customWidth="1"/>
    <col min="4" max="4" width="6.140625" bestFit="1" customWidth="1"/>
    <col min="5" max="5" width="6.140625" customWidth="1"/>
    <col min="6" max="6" width="41.140625" bestFit="1" customWidth="1"/>
    <col min="11" max="11" width="15.85546875" bestFit="1" customWidth="1"/>
  </cols>
  <sheetData>
    <row r="1" spans="1:20" x14ac:dyDescent="0.25">
      <c r="F1" t="s">
        <v>80</v>
      </c>
      <c r="G1" t="s">
        <v>257</v>
      </c>
      <c r="H1" t="s">
        <v>258</v>
      </c>
      <c r="I1" t="s">
        <v>259</v>
      </c>
      <c r="J1" t="s">
        <v>84</v>
      </c>
      <c r="K1" t="s">
        <v>260</v>
      </c>
      <c r="L1" t="s">
        <v>261</v>
      </c>
      <c r="M1" t="s">
        <v>262</v>
      </c>
      <c r="N1" t="s">
        <v>263</v>
      </c>
      <c r="O1" t="s">
        <v>263</v>
      </c>
      <c r="P1" t="s">
        <v>263</v>
      </c>
      <c r="Q1" t="s">
        <v>264</v>
      </c>
      <c r="R1" t="s">
        <v>265</v>
      </c>
      <c r="S1" t="s">
        <v>265</v>
      </c>
      <c r="T1" t="s">
        <v>265</v>
      </c>
    </row>
    <row r="2" spans="1:20" x14ac:dyDescent="0.25">
      <c r="G2" t="s">
        <v>81</v>
      </c>
      <c r="H2" t="s">
        <v>266</v>
      </c>
      <c r="I2" t="s">
        <v>82</v>
      </c>
      <c r="J2" t="s">
        <v>79</v>
      </c>
      <c r="K2" t="s">
        <v>267</v>
      </c>
      <c r="L2" t="s">
        <v>268</v>
      </c>
      <c r="M2" t="s">
        <v>268</v>
      </c>
      <c r="N2" t="s">
        <v>269</v>
      </c>
      <c r="O2" t="s">
        <v>270</v>
      </c>
      <c r="P2" t="s">
        <v>271</v>
      </c>
      <c r="Q2" t="s">
        <v>268</v>
      </c>
      <c r="R2" t="s">
        <v>269</v>
      </c>
      <c r="S2" t="s">
        <v>270</v>
      </c>
      <c r="T2" t="s">
        <v>271</v>
      </c>
    </row>
    <row r="3" spans="1:20" x14ac:dyDescent="0.25">
      <c r="A3" t="s">
        <v>252</v>
      </c>
      <c r="B3" t="s">
        <v>89</v>
      </c>
      <c r="C3" t="s">
        <v>96</v>
      </c>
      <c r="D3" t="s">
        <v>95</v>
      </c>
      <c r="F3" t="s">
        <v>83</v>
      </c>
      <c r="G3" t="s">
        <v>83</v>
      </c>
      <c r="H3" t="s">
        <v>83</v>
      </c>
      <c r="I3" t="s">
        <v>83</v>
      </c>
      <c r="J3" t="s">
        <v>83</v>
      </c>
      <c r="K3" t="s">
        <v>83</v>
      </c>
      <c r="L3" t="s">
        <v>83</v>
      </c>
      <c r="M3" t="s">
        <v>83</v>
      </c>
      <c r="N3" t="s">
        <v>83</v>
      </c>
      <c r="O3" t="s">
        <v>83</v>
      </c>
      <c r="P3" t="s">
        <v>83</v>
      </c>
      <c r="Q3" t="s">
        <v>83</v>
      </c>
      <c r="R3" t="s">
        <v>83</v>
      </c>
      <c r="S3" t="s">
        <v>83</v>
      </c>
      <c r="T3" t="s">
        <v>83</v>
      </c>
    </row>
    <row r="4" spans="1:20" x14ac:dyDescent="0.25">
      <c r="A4">
        <v>1</v>
      </c>
      <c r="B4" t="b">
        <f t="shared" ref="B4:B67" si="0">OR(J4&lt;0.5*A4,J4="n.a.",J4&gt;9)</f>
        <v>1</v>
      </c>
      <c r="C4" t="b">
        <f t="shared" ref="C4:C67" si="1">K4="Not confirmed"</f>
        <v>1</v>
      </c>
      <c r="D4" s="1" t="b">
        <f>AND(B4=FALSE,C4=FALSE)</f>
        <v>0</v>
      </c>
      <c r="F4" t="s">
        <v>1</v>
      </c>
      <c r="G4">
        <v>1.46</v>
      </c>
      <c r="H4">
        <v>213</v>
      </c>
      <c r="I4">
        <v>0.01</v>
      </c>
      <c r="J4">
        <v>8.6999999999999994E-2</v>
      </c>
      <c r="K4" t="s">
        <v>272</v>
      </c>
      <c r="L4">
        <v>50</v>
      </c>
      <c r="M4">
        <v>52</v>
      </c>
      <c r="N4">
        <v>31.71</v>
      </c>
      <c r="O4">
        <v>33.729999999999997</v>
      </c>
      <c r="P4" t="s">
        <v>273</v>
      </c>
      <c r="Q4">
        <v>49</v>
      </c>
      <c r="R4">
        <v>9.01</v>
      </c>
      <c r="S4" t="s">
        <v>242</v>
      </c>
      <c r="T4" t="s">
        <v>272</v>
      </c>
    </row>
    <row r="5" spans="1:20" x14ac:dyDescent="0.25">
      <c r="A5">
        <v>1</v>
      </c>
      <c r="B5" t="b">
        <f t="shared" si="0"/>
        <v>1</v>
      </c>
      <c r="C5" t="b">
        <f t="shared" si="1"/>
        <v>1</v>
      </c>
      <c r="D5" s="1" t="b">
        <f t="shared" ref="D5:D68" si="2">AND(B5=FALSE,C5=FALSE)</f>
        <v>0</v>
      </c>
      <c r="F5" t="s">
        <v>2</v>
      </c>
      <c r="G5" t="s">
        <v>242</v>
      </c>
      <c r="H5" t="s">
        <v>242</v>
      </c>
      <c r="I5" t="s">
        <v>242</v>
      </c>
      <c r="J5" t="s">
        <v>242</v>
      </c>
      <c r="K5" t="s">
        <v>272</v>
      </c>
      <c r="L5">
        <v>62</v>
      </c>
      <c r="M5">
        <v>64</v>
      </c>
      <c r="N5">
        <v>31.1</v>
      </c>
      <c r="O5" t="s">
        <v>242</v>
      </c>
      <c r="P5" t="s">
        <v>272</v>
      </c>
      <c r="Q5">
        <v>61</v>
      </c>
      <c r="R5">
        <v>7.37</v>
      </c>
      <c r="S5" t="s">
        <v>242</v>
      </c>
      <c r="T5" t="s">
        <v>272</v>
      </c>
    </row>
    <row r="6" spans="1:20" x14ac:dyDescent="0.25">
      <c r="A6">
        <v>1</v>
      </c>
      <c r="B6" t="b">
        <f t="shared" si="0"/>
        <v>1</v>
      </c>
      <c r="C6" t="b">
        <f t="shared" si="1"/>
        <v>0</v>
      </c>
      <c r="D6" s="1" t="b">
        <f t="shared" si="2"/>
        <v>0</v>
      </c>
      <c r="F6" t="s">
        <v>3</v>
      </c>
      <c r="G6">
        <v>1.84</v>
      </c>
      <c r="H6">
        <v>726</v>
      </c>
      <c r="I6">
        <v>0.05</v>
      </c>
      <c r="J6">
        <v>0.11</v>
      </c>
      <c r="K6" t="s">
        <v>273</v>
      </c>
      <c r="L6">
        <v>94</v>
      </c>
      <c r="M6">
        <v>96</v>
      </c>
      <c r="N6">
        <v>92.8</v>
      </c>
      <c r="O6">
        <v>82.08</v>
      </c>
      <c r="P6" t="s">
        <v>273</v>
      </c>
      <c r="Q6">
        <v>93</v>
      </c>
      <c r="R6">
        <v>18.28</v>
      </c>
      <c r="S6">
        <v>16.47</v>
      </c>
      <c r="T6" t="s">
        <v>273</v>
      </c>
    </row>
    <row r="7" spans="1:20" x14ac:dyDescent="0.25">
      <c r="A7">
        <v>1</v>
      </c>
      <c r="B7" t="b">
        <f t="shared" si="0"/>
        <v>1</v>
      </c>
      <c r="C7" t="b">
        <f t="shared" si="1"/>
        <v>1</v>
      </c>
      <c r="D7" s="1" t="b">
        <f t="shared" si="2"/>
        <v>0</v>
      </c>
      <c r="F7" t="s">
        <v>4</v>
      </c>
      <c r="G7" t="s">
        <v>242</v>
      </c>
      <c r="H7" t="s">
        <v>242</v>
      </c>
      <c r="I7" t="s">
        <v>242</v>
      </c>
      <c r="J7" t="s">
        <v>242</v>
      </c>
      <c r="K7" t="s">
        <v>272</v>
      </c>
      <c r="L7">
        <v>64</v>
      </c>
      <c r="M7">
        <v>66</v>
      </c>
      <c r="N7">
        <v>31.17</v>
      </c>
      <c r="O7" t="s">
        <v>242</v>
      </c>
      <c r="P7" t="s">
        <v>272</v>
      </c>
      <c r="Q7">
        <v>49</v>
      </c>
      <c r="R7">
        <v>22.55</v>
      </c>
      <c r="S7" t="s">
        <v>242</v>
      </c>
      <c r="T7" t="s">
        <v>272</v>
      </c>
    </row>
    <row r="8" spans="1:20" x14ac:dyDescent="0.25">
      <c r="A8">
        <v>1</v>
      </c>
      <c r="B8" t="b">
        <f t="shared" si="0"/>
        <v>1</v>
      </c>
      <c r="C8" t="b">
        <f t="shared" si="1"/>
        <v>1</v>
      </c>
      <c r="D8" s="1" t="b">
        <f t="shared" si="2"/>
        <v>0</v>
      </c>
      <c r="F8" t="s">
        <v>5</v>
      </c>
      <c r="G8">
        <v>2.1800000000000002</v>
      </c>
      <c r="H8">
        <v>31</v>
      </c>
      <c r="I8">
        <v>0</v>
      </c>
      <c r="J8">
        <v>6.0000000000000001E-3</v>
      </c>
      <c r="K8" t="s">
        <v>272</v>
      </c>
      <c r="L8">
        <v>101</v>
      </c>
      <c r="M8">
        <v>103</v>
      </c>
      <c r="N8">
        <v>63.97</v>
      </c>
      <c r="O8" t="s">
        <v>242</v>
      </c>
      <c r="P8" t="s">
        <v>272</v>
      </c>
      <c r="Q8">
        <v>105</v>
      </c>
      <c r="R8">
        <v>9.43</v>
      </c>
      <c r="S8" t="s">
        <v>242</v>
      </c>
      <c r="T8" t="s">
        <v>272</v>
      </c>
    </row>
    <row r="9" spans="1:20" x14ac:dyDescent="0.25">
      <c r="A9">
        <v>1</v>
      </c>
      <c r="B9" t="b">
        <f t="shared" si="0"/>
        <v>1</v>
      </c>
      <c r="C9" t="b">
        <f t="shared" si="1"/>
        <v>1</v>
      </c>
      <c r="D9" s="1" t="b">
        <f t="shared" si="2"/>
        <v>0</v>
      </c>
      <c r="F9" t="s">
        <v>6</v>
      </c>
      <c r="G9" t="s">
        <v>242</v>
      </c>
      <c r="H9" t="s">
        <v>242</v>
      </c>
      <c r="I9" t="s">
        <v>242</v>
      </c>
      <c r="J9" t="s">
        <v>242</v>
      </c>
      <c r="K9" t="s">
        <v>272</v>
      </c>
      <c r="L9">
        <v>59</v>
      </c>
      <c r="M9">
        <v>74</v>
      </c>
      <c r="N9">
        <v>73.64</v>
      </c>
      <c r="O9" t="s">
        <v>242</v>
      </c>
      <c r="P9" t="s">
        <v>272</v>
      </c>
      <c r="Q9">
        <v>45</v>
      </c>
      <c r="R9">
        <v>71.41</v>
      </c>
      <c r="S9" t="s">
        <v>242</v>
      </c>
      <c r="T9" t="s">
        <v>272</v>
      </c>
    </row>
    <row r="10" spans="1:20" x14ac:dyDescent="0.25">
      <c r="A10">
        <v>1</v>
      </c>
      <c r="B10" t="b">
        <f t="shared" si="0"/>
        <v>1</v>
      </c>
      <c r="C10" t="b">
        <f t="shared" si="1"/>
        <v>1</v>
      </c>
      <c r="D10" s="1" t="b">
        <f t="shared" si="2"/>
        <v>0</v>
      </c>
      <c r="F10" t="s">
        <v>7</v>
      </c>
      <c r="G10" t="s">
        <v>242</v>
      </c>
      <c r="H10" t="s">
        <v>242</v>
      </c>
      <c r="I10" t="s">
        <v>242</v>
      </c>
      <c r="J10" t="s">
        <v>242</v>
      </c>
      <c r="K10" t="s">
        <v>272</v>
      </c>
      <c r="L10">
        <v>61</v>
      </c>
      <c r="M10">
        <v>96</v>
      </c>
      <c r="N10">
        <v>76.66</v>
      </c>
      <c r="O10" t="s">
        <v>242</v>
      </c>
      <c r="P10" t="s">
        <v>272</v>
      </c>
      <c r="Q10">
        <v>98</v>
      </c>
      <c r="R10">
        <v>49.44</v>
      </c>
      <c r="S10" t="s">
        <v>242</v>
      </c>
      <c r="T10" t="s">
        <v>272</v>
      </c>
    </row>
    <row r="11" spans="1:20" x14ac:dyDescent="0.25">
      <c r="A11">
        <v>1.8</v>
      </c>
      <c r="B11" t="b">
        <f t="shared" si="0"/>
        <v>1</v>
      </c>
      <c r="C11" t="b">
        <f t="shared" si="1"/>
        <v>1</v>
      </c>
      <c r="D11" s="1" t="b">
        <f t="shared" si="2"/>
        <v>0</v>
      </c>
      <c r="F11" t="s">
        <v>8</v>
      </c>
      <c r="G11" t="s">
        <v>242</v>
      </c>
      <c r="H11" t="s">
        <v>242</v>
      </c>
      <c r="I11" t="s">
        <v>242</v>
      </c>
      <c r="J11" t="s">
        <v>242</v>
      </c>
      <c r="K11" t="s">
        <v>272</v>
      </c>
      <c r="L11">
        <v>43</v>
      </c>
      <c r="M11">
        <v>58</v>
      </c>
      <c r="N11">
        <v>33.08</v>
      </c>
      <c r="O11" t="s">
        <v>242</v>
      </c>
      <c r="P11" t="s">
        <v>272</v>
      </c>
      <c r="Q11" t="s">
        <v>242</v>
      </c>
      <c r="R11" t="s">
        <v>242</v>
      </c>
      <c r="S11" t="s">
        <v>242</v>
      </c>
      <c r="T11" t="s">
        <v>242</v>
      </c>
    </row>
    <row r="12" spans="1:20" x14ac:dyDescent="0.25">
      <c r="A12">
        <v>1</v>
      </c>
      <c r="B12" t="b">
        <f t="shared" si="0"/>
        <v>1</v>
      </c>
      <c r="C12" t="b">
        <f t="shared" si="1"/>
        <v>1</v>
      </c>
      <c r="D12" s="1" t="b">
        <f t="shared" si="2"/>
        <v>0</v>
      </c>
      <c r="F12" t="s">
        <v>9</v>
      </c>
      <c r="G12">
        <v>2.89</v>
      </c>
      <c r="H12">
        <v>406</v>
      </c>
      <c r="I12">
        <v>0.03</v>
      </c>
      <c r="J12">
        <v>0.10299999999999999</v>
      </c>
      <c r="K12" t="s">
        <v>272</v>
      </c>
      <c r="L12">
        <v>142</v>
      </c>
      <c r="M12">
        <v>127</v>
      </c>
      <c r="N12">
        <v>29.47</v>
      </c>
      <c r="O12">
        <v>22.1</v>
      </c>
      <c r="P12" t="s">
        <v>273</v>
      </c>
      <c r="Q12">
        <v>141</v>
      </c>
      <c r="R12">
        <v>12.1</v>
      </c>
      <c r="S12" t="s">
        <v>242</v>
      </c>
      <c r="T12" t="s">
        <v>272</v>
      </c>
    </row>
    <row r="13" spans="1:20" x14ac:dyDescent="0.25">
      <c r="A13">
        <v>1</v>
      </c>
      <c r="B13" t="b">
        <f t="shared" si="0"/>
        <v>1</v>
      </c>
      <c r="C13" t="b">
        <f t="shared" si="1"/>
        <v>1</v>
      </c>
      <c r="D13" s="1" t="b">
        <f t="shared" si="2"/>
        <v>0</v>
      </c>
      <c r="F13" t="s">
        <v>10</v>
      </c>
      <c r="G13">
        <v>2.96</v>
      </c>
      <c r="H13">
        <v>803</v>
      </c>
      <c r="I13">
        <v>0.05</v>
      </c>
      <c r="J13">
        <v>6.6000000000000003E-2</v>
      </c>
      <c r="K13" t="s">
        <v>272</v>
      </c>
      <c r="L13">
        <v>76</v>
      </c>
      <c r="M13">
        <v>78</v>
      </c>
      <c r="N13">
        <v>8.5299999999999994</v>
      </c>
      <c r="O13" t="s">
        <v>242</v>
      </c>
      <c r="P13" t="s">
        <v>272</v>
      </c>
      <c r="Q13" t="s">
        <v>242</v>
      </c>
      <c r="R13" t="s">
        <v>242</v>
      </c>
      <c r="S13" t="s">
        <v>242</v>
      </c>
      <c r="T13" t="s">
        <v>242</v>
      </c>
    </row>
    <row r="14" spans="1:20" x14ac:dyDescent="0.25">
      <c r="A14">
        <v>1</v>
      </c>
      <c r="B14" t="b">
        <f t="shared" si="0"/>
        <v>1</v>
      </c>
      <c r="C14" t="b">
        <f t="shared" si="1"/>
        <v>1</v>
      </c>
      <c r="D14" s="1" t="b">
        <f t="shared" si="2"/>
        <v>0</v>
      </c>
      <c r="F14" t="s">
        <v>11</v>
      </c>
      <c r="G14" t="s">
        <v>242</v>
      </c>
      <c r="H14" t="s">
        <v>242</v>
      </c>
      <c r="I14" t="s">
        <v>242</v>
      </c>
      <c r="J14" t="s">
        <v>242</v>
      </c>
      <c r="K14" t="s">
        <v>272</v>
      </c>
      <c r="L14">
        <v>41</v>
      </c>
      <c r="M14">
        <v>39</v>
      </c>
      <c r="N14">
        <v>50.39</v>
      </c>
      <c r="O14" t="s">
        <v>242</v>
      </c>
      <c r="P14" t="s">
        <v>272</v>
      </c>
      <c r="Q14">
        <v>76</v>
      </c>
      <c r="R14">
        <v>34.85</v>
      </c>
      <c r="S14" t="s">
        <v>242</v>
      </c>
      <c r="T14" t="s">
        <v>272</v>
      </c>
    </row>
    <row r="15" spans="1:20" x14ac:dyDescent="0.25">
      <c r="A15">
        <v>1</v>
      </c>
      <c r="B15" t="b">
        <f t="shared" si="0"/>
        <v>1</v>
      </c>
      <c r="C15" t="b">
        <f t="shared" si="1"/>
        <v>1</v>
      </c>
      <c r="D15" s="1" t="b">
        <f t="shared" si="2"/>
        <v>0</v>
      </c>
      <c r="F15" t="s">
        <v>234</v>
      </c>
      <c r="G15">
        <v>3.35</v>
      </c>
      <c r="H15">
        <v>254</v>
      </c>
      <c r="I15">
        <v>0.02</v>
      </c>
      <c r="J15">
        <v>4.7E-2</v>
      </c>
      <c r="K15" t="s">
        <v>272</v>
      </c>
      <c r="L15">
        <v>49</v>
      </c>
      <c r="M15">
        <v>84</v>
      </c>
      <c r="N15">
        <v>85.32</v>
      </c>
      <c r="O15">
        <v>81.61</v>
      </c>
      <c r="P15" t="s">
        <v>273</v>
      </c>
      <c r="Q15">
        <v>86</v>
      </c>
      <c r="R15">
        <v>53.17</v>
      </c>
      <c r="S15" t="s">
        <v>242</v>
      </c>
      <c r="T15" t="s">
        <v>272</v>
      </c>
    </row>
    <row r="16" spans="1:20" x14ac:dyDescent="0.25">
      <c r="A16">
        <v>1</v>
      </c>
      <c r="B16" t="b">
        <f t="shared" si="0"/>
        <v>1</v>
      </c>
      <c r="C16" t="b">
        <f t="shared" si="1"/>
        <v>0</v>
      </c>
      <c r="D16" s="1" t="b">
        <f t="shared" si="2"/>
        <v>0</v>
      </c>
      <c r="F16" t="s">
        <v>12</v>
      </c>
      <c r="G16">
        <v>3.68</v>
      </c>
      <c r="H16">
        <v>151</v>
      </c>
      <c r="I16">
        <v>0.01</v>
      </c>
      <c r="J16">
        <v>2.5999999999999999E-2</v>
      </c>
      <c r="K16" t="s">
        <v>273</v>
      </c>
      <c r="L16">
        <v>61</v>
      </c>
      <c r="M16">
        <v>96</v>
      </c>
      <c r="N16">
        <v>74.099999999999994</v>
      </c>
      <c r="O16">
        <v>61.94</v>
      </c>
      <c r="P16" t="s">
        <v>273</v>
      </c>
      <c r="Q16">
        <v>98</v>
      </c>
      <c r="R16">
        <v>46.54</v>
      </c>
      <c r="S16">
        <v>33.83</v>
      </c>
      <c r="T16" t="s">
        <v>273</v>
      </c>
    </row>
    <row r="17" spans="1:20" x14ac:dyDescent="0.25">
      <c r="A17">
        <v>1</v>
      </c>
      <c r="B17" t="b">
        <f t="shared" si="0"/>
        <v>1</v>
      </c>
      <c r="C17" t="b">
        <f t="shared" si="1"/>
        <v>1</v>
      </c>
      <c r="D17" s="1" t="b">
        <f t="shared" si="2"/>
        <v>0</v>
      </c>
      <c r="F17" t="s">
        <v>13</v>
      </c>
      <c r="G17" t="s">
        <v>242</v>
      </c>
      <c r="H17" t="s">
        <v>242</v>
      </c>
      <c r="I17" t="s">
        <v>242</v>
      </c>
      <c r="J17" t="s">
        <v>242</v>
      </c>
      <c r="K17" t="s">
        <v>272</v>
      </c>
      <c r="L17">
        <v>73</v>
      </c>
      <c r="M17">
        <v>41</v>
      </c>
      <c r="N17">
        <v>26.71</v>
      </c>
      <c r="O17" t="s">
        <v>242</v>
      </c>
      <c r="P17" t="s">
        <v>272</v>
      </c>
      <c r="Q17">
        <v>57</v>
      </c>
      <c r="R17">
        <v>22.34</v>
      </c>
      <c r="S17" t="s">
        <v>242</v>
      </c>
      <c r="T17" t="s">
        <v>272</v>
      </c>
    </row>
    <row r="18" spans="1:20" x14ac:dyDescent="0.25">
      <c r="A18">
        <v>1</v>
      </c>
      <c r="B18" t="b">
        <f t="shared" si="0"/>
        <v>1</v>
      </c>
      <c r="C18" t="b">
        <f t="shared" si="1"/>
        <v>1</v>
      </c>
      <c r="D18" s="1" t="b">
        <f t="shared" si="2"/>
        <v>0</v>
      </c>
      <c r="F18" t="s">
        <v>14</v>
      </c>
      <c r="G18" t="s">
        <v>242</v>
      </c>
      <c r="H18" t="s">
        <v>242</v>
      </c>
      <c r="I18" t="s">
        <v>242</v>
      </c>
      <c r="J18" t="s">
        <v>242</v>
      </c>
      <c r="K18" t="s">
        <v>272</v>
      </c>
      <c r="L18">
        <v>63</v>
      </c>
      <c r="M18">
        <v>65</v>
      </c>
      <c r="N18">
        <v>31.43</v>
      </c>
      <c r="O18" t="s">
        <v>242</v>
      </c>
      <c r="P18" t="s">
        <v>272</v>
      </c>
      <c r="Q18">
        <v>83</v>
      </c>
      <c r="R18">
        <v>11.93</v>
      </c>
      <c r="S18" t="s">
        <v>242</v>
      </c>
      <c r="T18" t="s">
        <v>272</v>
      </c>
    </row>
    <row r="19" spans="1:20" x14ac:dyDescent="0.25">
      <c r="A19">
        <v>1</v>
      </c>
      <c r="B19" t="b">
        <f t="shared" si="0"/>
        <v>1</v>
      </c>
      <c r="C19" t="b">
        <f t="shared" si="1"/>
        <v>1</v>
      </c>
      <c r="D19" s="1" t="b">
        <f t="shared" si="2"/>
        <v>0</v>
      </c>
      <c r="F19" t="s">
        <v>15</v>
      </c>
      <c r="G19" t="s">
        <v>242</v>
      </c>
      <c r="H19" t="s">
        <v>242</v>
      </c>
      <c r="I19" t="s">
        <v>242</v>
      </c>
      <c r="J19" t="s">
        <v>242</v>
      </c>
      <c r="K19" t="s">
        <v>272</v>
      </c>
      <c r="L19">
        <v>77</v>
      </c>
      <c r="M19">
        <v>41</v>
      </c>
      <c r="N19">
        <v>76.36</v>
      </c>
      <c r="O19" t="s">
        <v>242</v>
      </c>
      <c r="P19" t="s">
        <v>272</v>
      </c>
      <c r="Q19">
        <v>79</v>
      </c>
      <c r="R19">
        <v>31.16</v>
      </c>
      <c r="S19" t="s">
        <v>242</v>
      </c>
      <c r="T19" t="s">
        <v>272</v>
      </c>
    </row>
    <row r="20" spans="1:20" x14ac:dyDescent="0.25">
      <c r="A20">
        <v>1</v>
      </c>
      <c r="B20" t="b">
        <f t="shared" si="0"/>
        <v>1</v>
      </c>
      <c r="C20" t="b">
        <f t="shared" si="1"/>
        <v>0</v>
      </c>
      <c r="D20" s="1" t="b">
        <f t="shared" si="2"/>
        <v>0</v>
      </c>
      <c r="F20" t="s">
        <v>16</v>
      </c>
      <c r="G20">
        <v>4.82</v>
      </c>
      <c r="H20">
        <v>78</v>
      </c>
      <c r="I20">
        <v>0.01</v>
      </c>
      <c r="J20">
        <v>1.2E-2</v>
      </c>
      <c r="K20" t="s">
        <v>273</v>
      </c>
      <c r="L20">
        <v>61</v>
      </c>
      <c r="M20">
        <v>96</v>
      </c>
      <c r="N20">
        <v>79.58</v>
      </c>
      <c r="O20">
        <v>71.87</v>
      </c>
      <c r="P20" t="s">
        <v>273</v>
      </c>
      <c r="Q20">
        <v>98</v>
      </c>
      <c r="R20">
        <v>50.7</v>
      </c>
      <c r="S20">
        <v>61.9</v>
      </c>
      <c r="T20" t="s">
        <v>273</v>
      </c>
    </row>
    <row r="21" spans="1:20" x14ac:dyDescent="0.25">
      <c r="A21">
        <v>1.8</v>
      </c>
      <c r="B21" t="b">
        <f t="shared" si="0"/>
        <v>1</v>
      </c>
      <c r="C21" t="b">
        <f t="shared" si="1"/>
        <v>1</v>
      </c>
      <c r="D21" s="1" t="b">
        <f t="shared" si="2"/>
        <v>0</v>
      </c>
      <c r="F21" t="s">
        <v>17</v>
      </c>
      <c r="G21" t="s">
        <v>242</v>
      </c>
      <c r="H21" t="s">
        <v>242</v>
      </c>
      <c r="I21" t="s">
        <v>242</v>
      </c>
      <c r="J21" t="s">
        <v>242</v>
      </c>
      <c r="K21" t="s">
        <v>272</v>
      </c>
      <c r="L21">
        <v>43</v>
      </c>
      <c r="M21">
        <v>72</v>
      </c>
      <c r="N21">
        <v>26.8</v>
      </c>
      <c r="O21" t="s">
        <v>242</v>
      </c>
      <c r="P21" t="s">
        <v>272</v>
      </c>
      <c r="Q21">
        <v>57</v>
      </c>
      <c r="R21">
        <v>8.7100000000000009</v>
      </c>
      <c r="S21" t="s">
        <v>242</v>
      </c>
      <c r="T21" t="s">
        <v>272</v>
      </c>
    </row>
    <row r="22" spans="1:20" x14ac:dyDescent="0.25">
      <c r="A22">
        <v>1</v>
      </c>
      <c r="B22" t="b">
        <f t="shared" si="0"/>
        <v>1</v>
      </c>
      <c r="C22" t="b">
        <f t="shared" si="1"/>
        <v>1</v>
      </c>
      <c r="D22" s="1" t="b">
        <f t="shared" si="2"/>
        <v>0</v>
      </c>
      <c r="F22" t="s">
        <v>18</v>
      </c>
      <c r="G22" t="s">
        <v>242</v>
      </c>
      <c r="H22" t="s">
        <v>242</v>
      </c>
      <c r="I22" t="s">
        <v>242</v>
      </c>
      <c r="J22" t="s">
        <v>242</v>
      </c>
      <c r="K22" t="s">
        <v>272</v>
      </c>
      <c r="L22">
        <v>55</v>
      </c>
      <c r="M22">
        <v>85</v>
      </c>
      <c r="N22">
        <v>16.43</v>
      </c>
      <c r="O22" t="s">
        <v>242</v>
      </c>
      <c r="P22" t="s">
        <v>272</v>
      </c>
      <c r="Q22" t="s">
        <v>242</v>
      </c>
      <c r="R22" t="s">
        <v>242</v>
      </c>
      <c r="S22" t="s">
        <v>242</v>
      </c>
      <c r="T22" t="s">
        <v>242</v>
      </c>
    </row>
    <row r="23" spans="1:20" x14ac:dyDescent="0.25">
      <c r="A23">
        <v>1</v>
      </c>
      <c r="B23" t="b">
        <f t="shared" si="0"/>
        <v>1</v>
      </c>
      <c r="C23" t="b">
        <f t="shared" si="1"/>
        <v>1</v>
      </c>
      <c r="D23" s="1" t="b">
        <f t="shared" si="2"/>
        <v>0</v>
      </c>
      <c r="F23" t="s">
        <v>20</v>
      </c>
      <c r="G23" t="s">
        <v>242</v>
      </c>
      <c r="H23" t="s">
        <v>242</v>
      </c>
      <c r="I23" t="s">
        <v>242</v>
      </c>
      <c r="J23" t="s">
        <v>242</v>
      </c>
      <c r="K23" t="s">
        <v>272</v>
      </c>
      <c r="L23">
        <v>67</v>
      </c>
      <c r="M23">
        <v>52</v>
      </c>
      <c r="N23">
        <v>33.659999999999997</v>
      </c>
      <c r="O23" t="s">
        <v>242</v>
      </c>
      <c r="P23" t="s">
        <v>272</v>
      </c>
      <c r="Q23">
        <v>40</v>
      </c>
      <c r="R23">
        <v>41.59</v>
      </c>
      <c r="S23" t="s">
        <v>242</v>
      </c>
      <c r="T23" t="s">
        <v>272</v>
      </c>
    </row>
    <row r="24" spans="1:20" x14ac:dyDescent="0.25">
      <c r="A24">
        <v>1</v>
      </c>
      <c r="B24" t="b">
        <f t="shared" si="0"/>
        <v>1</v>
      </c>
      <c r="C24" t="b">
        <f t="shared" si="1"/>
        <v>1</v>
      </c>
      <c r="D24" s="1" t="b">
        <f t="shared" si="2"/>
        <v>0</v>
      </c>
      <c r="F24" t="s">
        <v>19</v>
      </c>
      <c r="G24">
        <v>5.08</v>
      </c>
      <c r="H24">
        <v>39</v>
      </c>
      <c r="I24">
        <v>0</v>
      </c>
      <c r="J24">
        <v>0.01</v>
      </c>
      <c r="K24" t="s">
        <v>272</v>
      </c>
      <c r="L24">
        <v>49</v>
      </c>
      <c r="M24">
        <v>130</v>
      </c>
      <c r="N24">
        <v>87.46</v>
      </c>
      <c r="O24">
        <v>92</v>
      </c>
      <c r="P24" t="s">
        <v>273</v>
      </c>
      <c r="Q24">
        <v>128</v>
      </c>
      <c r="R24">
        <v>66.819999999999993</v>
      </c>
      <c r="S24" t="s">
        <v>242</v>
      </c>
      <c r="T24" t="s">
        <v>272</v>
      </c>
    </row>
    <row r="25" spans="1:20" x14ac:dyDescent="0.25">
      <c r="A25">
        <v>1</v>
      </c>
      <c r="B25" t="b">
        <f t="shared" si="0"/>
        <v>1</v>
      </c>
      <c r="C25" t="b">
        <f t="shared" si="1"/>
        <v>1</v>
      </c>
      <c r="D25" s="1" t="b">
        <f t="shared" si="2"/>
        <v>0</v>
      </c>
      <c r="F25" t="s">
        <v>21</v>
      </c>
      <c r="G25" t="s">
        <v>242</v>
      </c>
      <c r="H25" t="s">
        <v>242</v>
      </c>
      <c r="I25" t="s">
        <v>242</v>
      </c>
      <c r="J25" t="s">
        <v>242</v>
      </c>
      <c r="K25" t="s">
        <v>272</v>
      </c>
      <c r="L25">
        <v>42</v>
      </c>
      <c r="M25">
        <v>72</v>
      </c>
      <c r="N25">
        <v>39.18</v>
      </c>
      <c r="O25" t="s">
        <v>242</v>
      </c>
      <c r="P25" t="s">
        <v>272</v>
      </c>
      <c r="Q25">
        <v>71</v>
      </c>
      <c r="R25">
        <v>39.07</v>
      </c>
      <c r="S25" t="s">
        <v>242</v>
      </c>
      <c r="T25" t="s">
        <v>272</v>
      </c>
    </row>
    <row r="26" spans="1:20" x14ac:dyDescent="0.25">
      <c r="A26">
        <v>1</v>
      </c>
      <c r="B26" t="b">
        <f t="shared" si="0"/>
        <v>1</v>
      </c>
      <c r="C26" t="b">
        <f t="shared" si="1"/>
        <v>1</v>
      </c>
      <c r="D26" s="1" t="b">
        <f t="shared" si="2"/>
        <v>0</v>
      </c>
      <c r="F26" t="s">
        <v>22</v>
      </c>
      <c r="G26" t="s">
        <v>242</v>
      </c>
      <c r="H26" t="s">
        <v>242</v>
      </c>
      <c r="I26" t="s">
        <v>242</v>
      </c>
      <c r="J26" t="s">
        <v>242</v>
      </c>
      <c r="K26" t="s">
        <v>272</v>
      </c>
      <c r="L26">
        <v>83</v>
      </c>
      <c r="M26">
        <v>85</v>
      </c>
      <c r="N26">
        <v>65.260000000000005</v>
      </c>
      <c r="O26" t="s">
        <v>242</v>
      </c>
      <c r="P26" t="s">
        <v>272</v>
      </c>
      <c r="Q26">
        <v>47</v>
      </c>
      <c r="R26">
        <v>18.399999999999999</v>
      </c>
      <c r="S26" t="s">
        <v>242</v>
      </c>
      <c r="T26" t="s">
        <v>272</v>
      </c>
    </row>
    <row r="27" spans="1:20" x14ac:dyDescent="0.25">
      <c r="A27">
        <v>1</v>
      </c>
      <c r="B27" t="b">
        <f t="shared" si="0"/>
        <v>1</v>
      </c>
      <c r="C27" t="b">
        <f t="shared" si="1"/>
        <v>1</v>
      </c>
      <c r="D27" s="1" t="b">
        <f t="shared" si="2"/>
        <v>0</v>
      </c>
      <c r="F27" t="s">
        <v>23</v>
      </c>
      <c r="G27" t="s">
        <v>242</v>
      </c>
      <c r="H27" t="s">
        <v>242</v>
      </c>
      <c r="I27" t="s">
        <v>242</v>
      </c>
      <c r="J27" t="s">
        <v>242</v>
      </c>
      <c r="K27" t="s">
        <v>272</v>
      </c>
      <c r="L27">
        <v>97</v>
      </c>
      <c r="M27">
        <v>99</v>
      </c>
      <c r="N27">
        <v>63.31</v>
      </c>
      <c r="O27" t="s">
        <v>242</v>
      </c>
      <c r="P27" t="s">
        <v>272</v>
      </c>
      <c r="Q27">
        <v>61</v>
      </c>
      <c r="R27">
        <v>39.67</v>
      </c>
      <c r="S27" t="s">
        <v>242</v>
      </c>
      <c r="T27" t="s">
        <v>272</v>
      </c>
    </row>
    <row r="28" spans="1:20" x14ac:dyDescent="0.25">
      <c r="A28">
        <v>20</v>
      </c>
      <c r="B28" t="b">
        <f t="shared" si="0"/>
        <v>1</v>
      </c>
      <c r="C28" t="b">
        <f t="shared" si="1"/>
        <v>0</v>
      </c>
      <c r="D28" s="1" t="b">
        <f t="shared" si="2"/>
        <v>0</v>
      </c>
      <c r="F28" t="s">
        <v>110</v>
      </c>
      <c r="G28">
        <v>5.36</v>
      </c>
      <c r="H28">
        <v>69639</v>
      </c>
      <c r="I28">
        <v>4.71</v>
      </c>
      <c r="J28">
        <v>19.891999999999999</v>
      </c>
      <c r="K28" t="s">
        <v>273</v>
      </c>
      <c r="L28">
        <v>113</v>
      </c>
      <c r="M28">
        <v>111</v>
      </c>
      <c r="N28">
        <v>101.16</v>
      </c>
      <c r="O28">
        <v>104.37</v>
      </c>
      <c r="P28" t="s">
        <v>273</v>
      </c>
      <c r="Q28" t="s">
        <v>242</v>
      </c>
      <c r="R28" t="s">
        <v>242</v>
      </c>
      <c r="S28" t="s">
        <v>242</v>
      </c>
      <c r="T28" t="s">
        <v>242</v>
      </c>
    </row>
    <row r="29" spans="1:20" x14ac:dyDescent="0.25">
      <c r="A29">
        <v>20</v>
      </c>
      <c r="B29" t="b">
        <f t="shared" si="0"/>
        <v>1</v>
      </c>
      <c r="C29" t="b">
        <f t="shared" si="1"/>
        <v>0</v>
      </c>
      <c r="D29" s="1" t="b">
        <f t="shared" si="2"/>
        <v>0</v>
      </c>
      <c r="F29" t="s">
        <v>111</v>
      </c>
      <c r="G29">
        <v>5.43</v>
      </c>
      <c r="H29">
        <v>157728</v>
      </c>
      <c r="I29">
        <v>10.68</v>
      </c>
      <c r="J29">
        <v>20</v>
      </c>
      <c r="K29" t="s">
        <v>273</v>
      </c>
      <c r="L29">
        <v>168</v>
      </c>
      <c r="M29">
        <v>99</v>
      </c>
      <c r="N29">
        <v>44.54</v>
      </c>
      <c r="O29">
        <v>44.28</v>
      </c>
      <c r="P29" t="s">
        <v>273</v>
      </c>
      <c r="Q29" t="s">
        <v>242</v>
      </c>
      <c r="R29" t="s">
        <v>242</v>
      </c>
      <c r="S29" t="s">
        <v>242</v>
      </c>
      <c r="T29" t="s">
        <v>242</v>
      </c>
    </row>
    <row r="30" spans="1:20" x14ac:dyDescent="0.25">
      <c r="A30">
        <v>1</v>
      </c>
      <c r="B30" t="b">
        <f t="shared" si="0"/>
        <v>1</v>
      </c>
      <c r="C30" t="b">
        <f t="shared" si="1"/>
        <v>1</v>
      </c>
      <c r="D30" s="1" t="b">
        <f t="shared" si="2"/>
        <v>0</v>
      </c>
      <c r="F30" t="s">
        <v>25</v>
      </c>
      <c r="G30" t="s">
        <v>242</v>
      </c>
      <c r="H30" t="s">
        <v>242</v>
      </c>
      <c r="I30" t="s">
        <v>242</v>
      </c>
      <c r="J30" t="s">
        <v>242</v>
      </c>
      <c r="K30" t="s">
        <v>272</v>
      </c>
      <c r="L30">
        <v>56</v>
      </c>
      <c r="M30">
        <v>41</v>
      </c>
      <c r="N30">
        <v>57.62</v>
      </c>
      <c r="O30" t="s">
        <v>242</v>
      </c>
      <c r="P30" t="s">
        <v>272</v>
      </c>
      <c r="Q30">
        <v>43</v>
      </c>
      <c r="R30">
        <v>26.17</v>
      </c>
      <c r="S30" t="s">
        <v>242</v>
      </c>
      <c r="T30" t="s">
        <v>272</v>
      </c>
    </row>
    <row r="31" spans="1:20" x14ac:dyDescent="0.25">
      <c r="A31">
        <v>1</v>
      </c>
      <c r="B31" t="b">
        <f t="shared" si="0"/>
        <v>1</v>
      </c>
      <c r="C31" t="b">
        <f t="shared" si="1"/>
        <v>1</v>
      </c>
      <c r="D31" s="1" t="b">
        <f t="shared" si="2"/>
        <v>0</v>
      </c>
      <c r="F31" t="s">
        <v>24</v>
      </c>
      <c r="G31" t="s">
        <v>242</v>
      </c>
      <c r="H31" t="s">
        <v>242</v>
      </c>
      <c r="I31" t="s">
        <v>242</v>
      </c>
      <c r="J31" t="s">
        <v>242</v>
      </c>
      <c r="K31" t="s">
        <v>272</v>
      </c>
      <c r="L31">
        <v>119</v>
      </c>
      <c r="M31">
        <v>121</v>
      </c>
      <c r="N31">
        <v>31.46</v>
      </c>
      <c r="O31" t="s">
        <v>242</v>
      </c>
      <c r="P31" t="s">
        <v>272</v>
      </c>
      <c r="Q31" t="s">
        <v>242</v>
      </c>
      <c r="R31" t="s">
        <v>242</v>
      </c>
      <c r="S31" t="s">
        <v>242</v>
      </c>
      <c r="T31" t="s">
        <v>242</v>
      </c>
    </row>
    <row r="32" spans="1:20" x14ac:dyDescent="0.25">
      <c r="A32">
        <v>1</v>
      </c>
      <c r="B32" t="b">
        <f t="shared" si="0"/>
        <v>1</v>
      </c>
      <c r="C32" t="b">
        <f t="shared" si="1"/>
        <v>1</v>
      </c>
      <c r="D32" s="1" t="b">
        <f t="shared" si="2"/>
        <v>0</v>
      </c>
      <c r="F32" t="s">
        <v>26</v>
      </c>
      <c r="G32" t="s">
        <v>242</v>
      </c>
      <c r="H32" t="s">
        <v>242</v>
      </c>
      <c r="I32" t="s">
        <v>242</v>
      </c>
      <c r="J32" t="s">
        <v>242</v>
      </c>
      <c r="K32" t="s">
        <v>272</v>
      </c>
      <c r="L32">
        <v>75</v>
      </c>
      <c r="M32">
        <v>77</v>
      </c>
      <c r="N32">
        <v>31.06</v>
      </c>
      <c r="O32" t="s">
        <v>242</v>
      </c>
      <c r="P32" t="s">
        <v>272</v>
      </c>
      <c r="Q32">
        <v>110</v>
      </c>
      <c r="R32">
        <v>44.53</v>
      </c>
      <c r="S32" t="s">
        <v>242</v>
      </c>
      <c r="T32" t="s">
        <v>272</v>
      </c>
    </row>
    <row r="33" spans="1:20" x14ac:dyDescent="0.25">
      <c r="A33">
        <v>1</v>
      </c>
      <c r="B33" t="b">
        <f t="shared" si="0"/>
        <v>1</v>
      </c>
      <c r="C33" t="b">
        <f t="shared" si="1"/>
        <v>1</v>
      </c>
      <c r="D33" s="1" t="b">
        <f t="shared" si="2"/>
        <v>0</v>
      </c>
      <c r="F33" t="s">
        <v>27</v>
      </c>
      <c r="G33">
        <v>5.71</v>
      </c>
      <c r="H33">
        <v>237</v>
      </c>
      <c r="I33">
        <v>0.02</v>
      </c>
      <c r="J33">
        <v>1.2999999999999999E-2</v>
      </c>
      <c r="K33" t="s">
        <v>272</v>
      </c>
      <c r="L33">
        <v>78</v>
      </c>
      <c r="M33">
        <v>77</v>
      </c>
      <c r="N33">
        <v>23.38</v>
      </c>
      <c r="O33" t="s">
        <v>242</v>
      </c>
      <c r="P33" t="s">
        <v>272</v>
      </c>
      <c r="Q33">
        <v>52</v>
      </c>
      <c r="R33">
        <v>14.64</v>
      </c>
      <c r="S33">
        <v>31.17</v>
      </c>
      <c r="T33" t="s">
        <v>273</v>
      </c>
    </row>
    <row r="34" spans="1:20" x14ac:dyDescent="0.25">
      <c r="A34">
        <v>1</v>
      </c>
      <c r="B34" t="b">
        <f t="shared" si="0"/>
        <v>1</v>
      </c>
      <c r="C34" t="b">
        <f t="shared" si="1"/>
        <v>1</v>
      </c>
      <c r="D34" s="1" t="b">
        <f t="shared" si="2"/>
        <v>0</v>
      </c>
      <c r="F34" t="s">
        <v>28</v>
      </c>
      <c r="G34">
        <v>5.78</v>
      </c>
      <c r="H34">
        <v>59</v>
      </c>
      <c r="I34">
        <v>0</v>
      </c>
      <c r="J34">
        <v>1.4E-2</v>
      </c>
      <c r="K34" t="s">
        <v>272</v>
      </c>
      <c r="L34">
        <v>62</v>
      </c>
      <c r="M34">
        <v>64</v>
      </c>
      <c r="N34">
        <v>31.86</v>
      </c>
      <c r="O34" t="s">
        <v>242</v>
      </c>
      <c r="P34" t="s">
        <v>272</v>
      </c>
      <c r="Q34">
        <v>49</v>
      </c>
      <c r="R34">
        <v>31.03</v>
      </c>
      <c r="S34" t="s">
        <v>242</v>
      </c>
      <c r="T34" t="s">
        <v>272</v>
      </c>
    </row>
    <row r="35" spans="1:20" x14ac:dyDescent="0.25">
      <c r="A35">
        <v>20</v>
      </c>
      <c r="B35" t="b">
        <f t="shared" si="0"/>
        <v>1</v>
      </c>
      <c r="C35" t="b">
        <f t="shared" si="1"/>
        <v>0</v>
      </c>
      <c r="D35" s="1" t="b">
        <f t="shared" si="2"/>
        <v>0</v>
      </c>
      <c r="F35" t="s">
        <v>112</v>
      </c>
      <c r="G35">
        <v>6.17</v>
      </c>
      <c r="H35">
        <v>243100</v>
      </c>
      <c r="I35">
        <v>16.46</v>
      </c>
      <c r="J35">
        <v>20</v>
      </c>
      <c r="K35" t="s">
        <v>273</v>
      </c>
      <c r="L35">
        <v>114</v>
      </c>
      <c r="M35">
        <v>88</v>
      </c>
      <c r="N35">
        <v>17.05</v>
      </c>
      <c r="O35">
        <v>17.13</v>
      </c>
      <c r="P35" t="s">
        <v>273</v>
      </c>
      <c r="Q35">
        <v>63</v>
      </c>
      <c r="R35">
        <v>16.809999999999999</v>
      </c>
      <c r="S35">
        <v>16.760000000000002</v>
      </c>
      <c r="T35" t="s">
        <v>273</v>
      </c>
    </row>
    <row r="36" spans="1:20" x14ac:dyDescent="0.25">
      <c r="A36">
        <v>1</v>
      </c>
      <c r="B36" t="b">
        <f t="shared" si="0"/>
        <v>1</v>
      </c>
      <c r="C36" t="b">
        <f t="shared" si="1"/>
        <v>0</v>
      </c>
      <c r="D36" s="1" t="b">
        <f t="shared" si="2"/>
        <v>0</v>
      </c>
      <c r="F36" t="s">
        <v>29</v>
      </c>
      <c r="G36">
        <v>6.39</v>
      </c>
      <c r="H36">
        <v>161</v>
      </c>
      <c r="I36">
        <v>0.01</v>
      </c>
      <c r="J36">
        <v>0.03</v>
      </c>
      <c r="K36" t="s">
        <v>273</v>
      </c>
      <c r="L36">
        <v>130</v>
      </c>
      <c r="M36">
        <v>132</v>
      </c>
      <c r="N36">
        <v>97.52</v>
      </c>
      <c r="O36">
        <v>97.15</v>
      </c>
      <c r="P36" t="s">
        <v>273</v>
      </c>
      <c r="Q36">
        <v>95</v>
      </c>
      <c r="R36">
        <v>89.89</v>
      </c>
      <c r="S36">
        <v>98.26</v>
      </c>
      <c r="T36" t="s">
        <v>273</v>
      </c>
    </row>
    <row r="37" spans="1:20" x14ac:dyDescent="0.25">
      <c r="A37">
        <v>1</v>
      </c>
      <c r="B37" t="b">
        <f t="shared" si="0"/>
        <v>1</v>
      </c>
      <c r="C37" t="b">
        <f t="shared" si="1"/>
        <v>1</v>
      </c>
      <c r="D37" s="1" t="b">
        <f t="shared" si="2"/>
        <v>0</v>
      </c>
      <c r="F37" t="s">
        <v>30</v>
      </c>
      <c r="G37" t="s">
        <v>242</v>
      </c>
      <c r="H37" t="s">
        <v>242</v>
      </c>
      <c r="I37" t="s">
        <v>242</v>
      </c>
      <c r="J37" t="s">
        <v>242</v>
      </c>
      <c r="K37" t="s">
        <v>272</v>
      </c>
      <c r="L37">
        <v>63</v>
      </c>
      <c r="M37">
        <v>62</v>
      </c>
      <c r="N37">
        <v>69.37</v>
      </c>
      <c r="O37" t="s">
        <v>242</v>
      </c>
      <c r="P37" t="s">
        <v>272</v>
      </c>
      <c r="Q37">
        <v>41</v>
      </c>
      <c r="R37">
        <v>43.58</v>
      </c>
      <c r="S37" t="s">
        <v>242</v>
      </c>
      <c r="T37" t="s">
        <v>272</v>
      </c>
    </row>
    <row r="38" spans="1:20" x14ac:dyDescent="0.25">
      <c r="A38">
        <v>1</v>
      </c>
      <c r="B38" t="b">
        <f t="shared" si="0"/>
        <v>1</v>
      </c>
      <c r="C38" t="b">
        <f t="shared" si="1"/>
        <v>1</v>
      </c>
      <c r="D38" s="1" t="b">
        <f t="shared" si="2"/>
        <v>0</v>
      </c>
      <c r="F38" t="s">
        <v>31</v>
      </c>
      <c r="G38">
        <v>6.73</v>
      </c>
      <c r="H38">
        <v>42</v>
      </c>
      <c r="I38">
        <v>0</v>
      </c>
      <c r="J38">
        <v>1.2999999999999999E-2</v>
      </c>
      <c r="K38" t="s">
        <v>272</v>
      </c>
      <c r="L38">
        <v>174</v>
      </c>
      <c r="M38">
        <v>93</v>
      </c>
      <c r="N38">
        <v>81.5</v>
      </c>
      <c r="O38">
        <v>118.26</v>
      </c>
      <c r="P38" t="s">
        <v>272</v>
      </c>
      <c r="Q38">
        <v>95</v>
      </c>
      <c r="R38">
        <v>68.91</v>
      </c>
      <c r="S38" t="s">
        <v>242</v>
      </c>
      <c r="T38" t="s">
        <v>272</v>
      </c>
    </row>
    <row r="39" spans="1:20" x14ac:dyDescent="0.25">
      <c r="A39">
        <v>1</v>
      </c>
      <c r="B39" t="b">
        <f t="shared" si="0"/>
        <v>1</v>
      </c>
      <c r="C39" t="b">
        <f t="shared" si="1"/>
        <v>1</v>
      </c>
      <c r="D39" s="1" t="b">
        <f t="shared" si="2"/>
        <v>0</v>
      </c>
      <c r="F39" t="s">
        <v>32</v>
      </c>
      <c r="G39" t="s">
        <v>242</v>
      </c>
      <c r="H39" t="s">
        <v>242</v>
      </c>
      <c r="I39" t="s">
        <v>242</v>
      </c>
      <c r="J39" t="s">
        <v>242</v>
      </c>
      <c r="K39" t="s">
        <v>272</v>
      </c>
      <c r="L39">
        <v>41</v>
      </c>
      <c r="M39">
        <v>69</v>
      </c>
      <c r="N39">
        <v>84.46</v>
      </c>
      <c r="O39" t="s">
        <v>242</v>
      </c>
      <c r="P39" t="s">
        <v>272</v>
      </c>
      <c r="Q39">
        <v>39</v>
      </c>
      <c r="R39">
        <v>46.2</v>
      </c>
      <c r="S39" t="s">
        <v>242</v>
      </c>
      <c r="T39" t="s">
        <v>272</v>
      </c>
    </row>
    <row r="40" spans="1:20" x14ac:dyDescent="0.25">
      <c r="A40">
        <v>1</v>
      </c>
      <c r="B40" t="b">
        <f t="shared" si="0"/>
        <v>1</v>
      </c>
      <c r="C40" t="b">
        <f t="shared" si="1"/>
        <v>1</v>
      </c>
      <c r="D40" s="1" t="b">
        <f t="shared" si="2"/>
        <v>0</v>
      </c>
      <c r="F40" t="s">
        <v>33</v>
      </c>
      <c r="G40" t="s">
        <v>242</v>
      </c>
      <c r="H40" t="s">
        <v>242</v>
      </c>
      <c r="I40" t="s">
        <v>242</v>
      </c>
      <c r="J40" t="s">
        <v>242</v>
      </c>
      <c r="K40" t="s">
        <v>272</v>
      </c>
      <c r="L40">
        <v>83</v>
      </c>
      <c r="M40">
        <v>85</v>
      </c>
      <c r="N40">
        <v>64.36</v>
      </c>
      <c r="O40" t="s">
        <v>242</v>
      </c>
      <c r="P40" t="s">
        <v>272</v>
      </c>
      <c r="Q40">
        <v>47</v>
      </c>
      <c r="R40">
        <v>16.04</v>
      </c>
      <c r="S40" t="s">
        <v>242</v>
      </c>
      <c r="T40" t="s">
        <v>272</v>
      </c>
    </row>
    <row r="41" spans="1:20" x14ac:dyDescent="0.25">
      <c r="A41">
        <v>1</v>
      </c>
      <c r="B41" t="b">
        <f t="shared" si="0"/>
        <v>1</v>
      </c>
      <c r="C41" t="b">
        <f t="shared" si="1"/>
        <v>1</v>
      </c>
      <c r="D41" s="1" t="b">
        <f t="shared" si="2"/>
        <v>0</v>
      </c>
      <c r="F41" t="s">
        <v>34</v>
      </c>
      <c r="G41" t="s">
        <v>242</v>
      </c>
      <c r="H41" t="s">
        <v>242</v>
      </c>
      <c r="I41" t="s">
        <v>242</v>
      </c>
      <c r="J41" t="s">
        <v>242</v>
      </c>
      <c r="K41" t="s">
        <v>272</v>
      </c>
      <c r="L41">
        <v>43</v>
      </c>
      <c r="M41">
        <v>41</v>
      </c>
      <c r="N41">
        <v>81.84</v>
      </c>
      <c r="O41" t="s">
        <v>242</v>
      </c>
      <c r="P41" t="s">
        <v>272</v>
      </c>
      <c r="Q41">
        <v>39</v>
      </c>
      <c r="R41">
        <v>25.82</v>
      </c>
      <c r="S41" t="s">
        <v>242</v>
      </c>
      <c r="T41" t="s">
        <v>272</v>
      </c>
    </row>
    <row r="42" spans="1:20" x14ac:dyDescent="0.25">
      <c r="A42">
        <v>1</v>
      </c>
      <c r="B42" t="b">
        <f t="shared" si="0"/>
        <v>1</v>
      </c>
      <c r="C42" t="b">
        <f t="shared" si="1"/>
        <v>1</v>
      </c>
      <c r="D42" s="1" t="b">
        <f t="shared" si="2"/>
        <v>0</v>
      </c>
      <c r="F42" t="s">
        <v>35</v>
      </c>
      <c r="G42" t="s">
        <v>242</v>
      </c>
      <c r="H42" t="s">
        <v>242</v>
      </c>
      <c r="I42" t="s">
        <v>242</v>
      </c>
      <c r="J42" t="s">
        <v>242</v>
      </c>
      <c r="K42" t="s">
        <v>272</v>
      </c>
      <c r="L42">
        <v>75</v>
      </c>
      <c r="M42">
        <v>39</v>
      </c>
      <c r="N42">
        <v>44.86</v>
      </c>
      <c r="O42" t="s">
        <v>242</v>
      </c>
      <c r="P42" t="s">
        <v>272</v>
      </c>
      <c r="Q42">
        <v>77</v>
      </c>
      <c r="R42">
        <v>32.49</v>
      </c>
      <c r="S42" t="s">
        <v>242</v>
      </c>
      <c r="T42" t="s">
        <v>272</v>
      </c>
    </row>
    <row r="43" spans="1:20" x14ac:dyDescent="0.25">
      <c r="A43">
        <v>1.8</v>
      </c>
      <c r="B43" t="b">
        <f t="shared" si="0"/>
        <v>1</v>
      </c>
      <c r="C43" t="b">
        <f t="shared" si="1"/>
        <v>1</v>
      </c>
      <c r="D43" s="1" t="b">
        <f t="shared" si="2"/>
        <v>0</v>
      </c>
      <c r="F43" t="s">
        <v>36</v>
      </c>
      <c r="G43" t="s">
        <v>242</v>
      </c>
      <c r="H43" t="s">
        <v>242</v>
      </c>
      <c r="I43" t="s">
        <v>242</v>
      </c>
      <c r="J43" t="s">
        <v>242</v>
      </c>
      <c r="K43" t="s">
        <v>272</v>
      </c>
      <c r="L43">
        <v>43</v>
      </c>
      <c r="M43">
        <v>58</v>
      </c>
      <c r="N43">
        <v>40.35</v>
      </c>
      <c r="O43" t="s">
        <v>242</v>
      </c>
      <c r="P43" t="s">
        <v>272</v>
      </c>
      <c r="Q43">
        <v>41</v>
      </c>
      <c r="R43">
        <v>23.25</v>
      </c>
      <c r="S43" t="s">
        <v>242</v>
      </c>
      <c r="T43" t="s">
        <v>272</v>
      </c>
    </row>
    <row r="44" spans="1:20" x14ac:dyDescent="0.25">
      <c r="A44">
        <v>20</v>
      </c>
      <c r="B44" t="b">
        <f t="shared" si="0"/>
        <v>1</v>
      </c>
      <c r="C44" t="b">
        <f t="shared" si="1"/>
        <v>0</v>
      </c>
      <c r="D44" s="1" t="b">
        <f t="shared" si="2"/>
        <v>0</v>
      </c>
      <c r="F44" t="s">
        <v>113</v>
      </c>
      <c r="G44">
        <v>7.61</v>
      </c>
      <c r="H44">
        <v>307433</v>
      </c>
      <c r="I44">
        <v>20.81</v>
      </c>
      <c r="J44">
        <v>20.606999999999999</v>
      </c>
      <c r="K44" t="s">
        <v>273</v>
      </c>
      <c r="L44">
        <v>98</v>
      </c>
      <c r="M44">
        <v>100</v>
      </c>
      <c r="N44">
        <v>65.28</v>
      </c>
      <c r="O44">
        <v>63.93</v>
      </c>
      <c r="P44" t="s">
        <v>273</v>
      </c>
      <c r="Q44">
        <v>70</v>
      </c>
      <c r="R44">
        <v>10.31</v>
      </c>
      <c r="S44">
        <v>10.15</v>
      </c>
      <c r="T44" t="s">
        <v>273</v>
      </c>
    </row>
    <row r="45" spans="1:20" x14ac:dyDescent="0.25">
      <c r="A45">
        <v>1</v>
      </c>
      <c r="B45" t="b">
        <f t="shared" si="0"/>
        <v>1</v>
      </c>
      <c r="C45" t="b">
        <f t="shared" si="1"/>
        <v>0</v>
      </c>
      <c r="D45" s="1" t="b">
        <f t="shared" si="2"/>
        <v>0</v>
      </c>
      <c r="F45" t="s">
        <v>37</v>
      </c>
      <c r="G45">
        <v>7.67</v>
      </c>
      <c r="H45">
        <v>1351</v>
      </c>
      <c r="I45">
        <v>0.09</v>
      </c>
      <c r="J45">
        <v>6.8000000000000005E-2</v>
      </c>
      <c r="K45" t="s">
        <v>273</v>
      </c>
      <c r="L45">
        <v>91</v>
      </c>
      <c r="M45">
        <v>92</v>
      </c>
      <c r="N45">
        <v>58.02</v>
      </c>
      <c r="O45">
        <v>57.96</v>
      </c>
      <c r="P45" t="s">
        <v>273</v>
      </c>
      <c r="Q45">
        <v>65</v>
      </c>
      <c r="R45">
        <v>10.97</v>
      </c>
      <c r="S45">
        <v>10.199999999999999</v>
      </c>
      <c r="T45" t="s">
        <v>273</v>
      </c>
    </row>
    <row r="46" spans="1:20" x14ac:dyDescent="0.25">
      <c r="A46">
        <v>1</v>
      </c>
      <c r="B46" t="b">
        <f t="shared" si="0"/>
        <v>1</v>
      </c>
      <c r="C46" t="b">
        <f t="shared" si="1"/>
        <v>1</v>
      </c>
      <c r="D46" s="1" t="b">
        <f t="shared" si="2"/>
        <v>0</v>
      </c>
      <c r="F46" t="s">
        <v>38</v>
      </c>
      <c r="G46">
        <v>7.93</v>
      </c>
      <c r="H46">
        <v>151</v>
      </c>
      <c r="I46">
        <v>0.01</v>
      </c>
      <c r="J46">
        <v>3.7999999999999999E-2</v>
      </c>
      <c r="K46" t="s">
        <v>272</v>
      </c>
      <c r="L46">
        <v>75</v>
      </c>
      <c r="M46">
        <v>39</v>
      </c>
      <c r="N46">
        <v>44.91</v>
      </c>
      <c r="O46" t="s">
        <v>242</v>
      </c>
      <c r="P46" t="s">
        <v>272</v>
      </c>
      <c r="Q46">
        <v>77</v>
      </c>
      <c r="R46">
        <v>31.89</v>
      </c>
      <c r="S46" t="s">
        <v>242</v>
      </c>
      <c r="T46" t="s">
        <v>272</v>
      </c>
    </row>
    <row r="47" spans="1:20" x14ac:dyDescent="0.25">
      <c r="A47">
        <v>1</v>
      </c>
      <c r="B47" t="b">
        <f t="shared" si="0"/>
        <v>1</v>
      </c>
      <c r="C47" t="b">
        <f t="shared" si="1"/>
        <v>1</v>
      </c>
      <c r="D47" s="1" t="b">
        <f t="shared" si="2"/>
        <v>0</v>
      </c>
      <c r="F47" t="s">
        <v>39</v>
      </c>
      <c r="G47" t="s">
        <v>242</v>
      </c>
      <c r="H47" t="s">
        <v>242</v>
      </c>
      <c r="I47" t="s">
        <v>242</v>
      </c>
      <c r="J47" t="s">
        <v>242</v>
      </c>
      <c r="K47" t="s">
        <v>272</v>
      </c>
      <c r="L47">
        <v>69</v>
      </c>
      <c r="M47">
        <v>41</v>
      </c>
      <c r="N47">
        <v>64.81</v>
      </c>
      <c r="O47" t="s">
        <v>242</v>
      </c>
      <c r="P47" t="s">
        <v>272</v>
      </c>
      <c r="Q47">
        <v>99</v>
      </c>
      <c r="R47">
        <v>26.63</v>
      </c>
      <c r="S47" t="s">
        <v>242</v>
      </c>
      <c r="T47" t="s">
        <v>272</v>
      </c>
    </row>
    <row r="48" spans="1:20" x14ac:dyDescent="0.25">
      <c r="A48">
        <v>1</v>
      </c>
      <c r="B48" t="b">
        <f t="shared" si="0"/>
        <v>1</v>
      </c>
      <c r="C48" t="b">
        <f t="shared" si="1"/>
        <v>1</v>
      </c>
      <c r="D48" s="1" t="b">
        <f t="shared" si="2"/>
        <v>0</v>
      </c>
      <c r="F48" t="s">
        <v>40</v>
      </c>
      <c r="G48">
        <v>8.1</v>
      </c>
      <c r="H48">
        <v>54</v>
      </c>
      <c r="I48">
        <v>0</v>
      </c>
      <c r="J48">
        <v>1.2999999999999999E-2</v>
      </c>
      <c r="K48" t="s">
        <v>272</v>
      </c>
      <c r="L48">
        <v>97</v>
      </c>
      <c r="M48">
        <v>83</v>
      </c>
      <c r="N48">
        <v>84.16</v>
      </c>
      <c r="O48" t="s">
        <v>242</v>
      </c>
      <c r="P48" t="s">
        <v>272</v>
      </c>
      <c r="Q48">
        <v>99</v>
      </c>
      <c r="R48">
        <v>62.29</v>
      </c>
      <c r="S48" t="s">
        <v>242</v>
      </c>
      <c r="T48" t="s">
        <v>272</v>
      </c>
    </row>
    <row r="49" spans="1:20" x14ac:dyDescent="0.25">
      <c r="A49">
        <v>1</v>
      </c>
      <c r="B49" t="b">
        <f t="shared" si="0"/>
        <v>1</v>
      </c>
      <c r="C49" t="b">
        <f t="shared" si="1"/>
        <v>0</v>
      </c>
      <c r="D49" s="1" t="b">
        <f t="shared" si="2"/>
        <v>0</v>
      </c>
      <c r="F49" t="s">
        <v>41</v>
      </c>
      <c r="G49">
        <v>8.16</v>
      </c>
      <c r="H49">
        <v>243</v>
      </c>
      <c r="I49">
        <v>0.02</v>
      </c>
      <c r="J49">
        <v>3.2000000000000001E-2</v>
      </c>
      <c r="K49" t="s">
        <v>273</v>
      </c>
      <c r="L49">
        <v>166</v>
      </c>
      <c r="M49">
        <v>164</v>
      </c>
      <c r="N49">
        <v>77.08</v>
      </c>
      <c r="O49">
        <v>75.459999999999994</v>
      </c>
      <c r="P49" t="s">
        <v>273</v>
      </c>
      <c r="Q49">
        <v>129</v>
      </c>
      <c r="R49">
        <v>67.48</v>
      </c>
      <c r="S49">
        <v>66.41</v>
      </c>
      <c r="T49" t="s">
        <v>273</v>
      </c>
    </row>
    <row r="50" spans="1:20" x14ac:dyDescent="0.25">
      <c r="A50">
        <v>1</v>
      </c>
      <c r="B50" t="b">
        <f t="shared" si="0"/>
        <v>1</v>
      </c>
      <c r="C50" t="b">
        <f t="shared" si="1"/>
        <v>1</v>
      </c>
      <c r="D50" s="1" t="b">
        <f t="shared" si="2"/>
        <v>0</v>
      </c>
      <c r="F50" t="s">
        <v>42</v>
      </c>
      <c r="G50">
        <v>8.24</v>
      </c>
      <c r="H50">
        <v>107</v>
      </c>
      <c r="I50">
        <v>0.01</v>
      </c>
      <c r="J50">
        <v>1.6E-2</v>
      </c>
      <c r="K50" t="s">
        <v>272</v>
      </c>
      <c r="L50">
        <v>76</v>
      </c>
      <c r="M50">
        <v>41</v>
      </c>
      <c r="N50">
        <v>64.98</v>
      </c>
      <c r="O50" t="s">
        <v>242</v>
      </c>
      <c r="P50" t="s">
        <v>272</v>
      </c>
      <c r="Q50">
        <v>78</v>
      </c>
      <c r="R50">
        <v>32.57</v>
      </c>
      <c r="S50" t="s">
        <v>242</v>
      </c>
      <c r="T50" t="s">
        <v>272</v>
      </c>
    </row>
    <row r="51" spans="1:20" x14ac:dyDescent="0.25">
      <c r="A51">
        <v>1.8</v>
      </c>
      <c r="B51" t="b">
        <f t="shared" si="0"/>
        <v>1</v>
      </c>
      <c r="C51" t="b">
        <f t="shared" si="1"/>
        <v>1</v>
      </c>
      <c r="D51" s="1" t="b">
        <f t="shared" si="2"/>
        <v>0</v>
      </c>
      <c r="F51" t="s">
        <v>43</v>
      </c>
      <c r="G51" t="s">
        <v>242</v>
      </c>
      <c r="H51" t="s">
        <v>242</v>
      </c>
      <c r="I51" t="s">
        <v>242</v>
      </c>
      <c r="J51" t="s">
        <v>242</v>
      </c>
      <c r="K51" t="s">
        <v>272</v>
      </c>
      <c r="L51">
        <v>43</v>
      </c>
      <c r="M51">
        <v>58</v>
      </c>
      <c r="N51">
        <v>55.72</v>
      </c>
      <c r="O51" t="s">
        <v>242</v>
      </c>
      <c r="P51" t="s">
        <v>272</v>
      </c>
      <c r="Q51">
        <v>57</v>
      </c>
      <c r="R51">
        <v>19.29</v>
      </c>
      <c r="S51" t="s">
        <v>242</v>
      </c>
      <c r="T51" t="s">
        <v>272</v>
      </c>
    </row>
    <row r="52" spans="1:20" x14ac:dyDescent="0.25">
      <c r="A52">
        <v>1</v>
      </c>
      <c r="B52" t="b">
        <f t="shared" si="0"/>
        <v>1</v>
      </c>
      <c r="C52" t="b">
        <f t="shared" si="1"/>
        <v>1</v>
      </c>
      <c r="D52" s="1" t="b">
        <f t="shared" si="2"/>
        <v>0</v>
      </c>
      <c r="F52" t="s">
        <v>44</v>
      </c>
      <c r="G52">
        <v>8.42</v>
      </c>
      <c r="H52">
        <v>29</v>
      </c>
      <c r="I52">
        <v>0</v>
      </c>
      <c r="J52">
        <v>6.0000000000000001E-3</v>
      </c>
      <c r="K52" t="s">
        <v>272</v>
      </c>
      <c r="L52">
        <v>129</v>
      </c>
      <c r="M52">
        <v>127</v>
      </c>
      <c r="N52">
        <v>76.760000000000005</v>
      </c>
      <c r="O52">
        <v>42.96</v>
      </c>
      <c r="P52" t="s">
        <v>272</v>
      </c>
      <c r="Q52">
        <v>131</v>
      </c>
      <c r="R52">
        <v>23.36</v>
      </c>
      <c r="S52" t="s">
        <v>242</v>
      </c>
      <c r="T52" t="s">
        <v>272</v>
      </c>
    </row>
    <row r="53" spans="1:20" x14ac:dyDescent="0.25">
      <c r="A53">
        <v>1</v>
      </c>
      <c r="B53" t="b">
        <f t="shared" si="0"/>
        <v>1</v>
      </c>
      <c r="C53" t="b">
        <f t="shared" si="1"/>
        <v>1</v>
      </c>
      <c r="D53" s="1" t="b">
        <f t="shared" si="2"/>
        <v>0</v>
      </c>
      <c r="F53" t="s">
        <v>45</v>
      </c>
      <c r="G53" t="s">
        <v>242</v>
      </c>
      <c r="H53" t="s">
        <v>242</v>
      </c>
      <c r="I53" t="s">
        <v>242</v>
      </c>
      <c r="J53" t="s">
        <v>242</v>
      </c>
      <c r="K53" t="s">
        <v>272</v>
      </c>
      <c r="L53">
        <v>107</v>
      </c>
      <c r="M53">
        <v>109</v>
      </c>
      <c r="N53">
        <v>94.98</v>
      </c>
      <c r="O53" t="s">
        <v>242</v>
      </c>
      <c r="P53" t="s">
        <v>272</v>
      </c>
      <c r="Q53">
        <v>93</v>
      </c>
      <c r="R53">
        <v>3.9</v>
      </c>
      <c r="S53" t="s">
        <v>242</v>
      </c>
      <c r="T53" t="s">
        <v>272</v>
      </c>
    </row>
    <row r="54" spans="1:20" x14ac:dyDescent="0.25">
      <c r="A54">
        <v>20</v>
      </c>
      <c r="B54" t="b">
        <f t="shared" si="0"/>
        <v>1</v>
      </c>
      <c r="C54" t="b">
        <f t="shared" si="1"/>
        <v>0</v>
      </c>
      <c r="D54" s="1" t="b">
        <f t="shared" si="2"/>
        <v>0</v>
      </c>
      <c r="F54" t="s">
        <v>114</v>
      </c>
      <c r="G54">
        <v>8.91</v>
      </c>
      <c r="H54">
        <v>230486</v>
      </c>
      <c r="I54">
        <v>15.6</v>
      </c>
      <c r="J54">
        <v>20</v>
      </c>
      <c r="K54" t="s">
        <v>273</v>
      </c>
      <c r="L54">
        <v>117</v>
      </c>
      <c r="M54">
        <v>82</v>
      </c>
      <c r="N54">
        <v>53.61</v>
      </c>
      <c r="O54">
        <v>53.57</v>
      </c>
      <c r="P54" t="s">
        <v>273</v>
      </c>
      <c r="Q54">
        <v>52</v>
      </c>
      <c r="R54">
        <v>13.31</v>
      </c>
      <c r="S54">
        <v>12.73</v>
      </c>
      <c r="T54" t="s">
        <v>273</v>
      </c>
    </row>
    <row r="55" spans="1:20" x14ac:dyDescent="0.25">
      <c r="A55">
        <v>1</v>
      </c>
      <c r="B55" t="b">
        <f t="shared" si="0"/>
        <v>1</v>
      </c>
      <c r="C55" t="b">
        <f t="shared" si="1"/>
        <v>1</v>
      </c>
      <c r="D55" s="1" t="b">
        <f t="shared" si="2"/>
        <v>0</v>
      </c>
      <c r="F55" t="s">
        <v>46</v>
      </c>
      <c r="G55">
        <v>8.94</v>
      </c>
      <c r="H55">
        <v>534</v>
      </c>
      <c r="I55">
        <v>0.04</v>
      </c>
      <c r="J55">
        <v>0.04</v>
      </c>
      <c r="K55" t="s">
        <v>272</v>
      </c>
      <c r="L55">
        <v>112</v>
      </c>
      <c r="M55">
        <v>77</v>
      </c>
      <c r="N55">
        <v>60.85</v>
      </c>
      <c r="O55">
        <v>282.93</v>
      </c>
      <c r="P55" t="s">
        <v>272</v>
      </c>
      <c r="Q55">
        <v>114</v>
      </c>
      <c r="R55">
        <v>31.83</v>
      </c>
      <c r="S55">
        <v>29.09</v>
      </c>
      <c r="T55" t="s">
        <v>273</v>
      </c>
    </row>
    <row r="56" spans="1:20" x14ac:dyDescent="0.25">
      <c r="A56">
        <v>1</v>
      </c>
      <c r="B56" t="b">
        <f t="shared" si="0"/>
        <v>1</v>
      </c>
      <c r="C56" t="b">
        <f t="shared" si="1"/>
        <v>1</v>
      </c>
      <c r="D56" s="1" t="b">
        <f t="shared" si="2"/>
        <v>0</v>
      </c>
      <c r="F56" t="s">
        <v>47</v>
      </c>
      <c r="G56" t="s">
        <v>242</v>
      </c>
      <c r="H56" t="s">
        <v>242</v>
      </c>
      <c r="I56" t="s">
        <v>242</v>
      </c>
      <c r="J56" t="s">
        <v>242</v>
      </c>
      <c r="K56" t="s">
        <v>272</v>
      </c>
      <c r="L56">
        <v>131</v>
      </c>
      <c r="M56">
        <v>133</v>
      </c>
      <c r="N56">
        <v>96.02</v>
      </c>
      <c r="O56" t="s">
        <v>242</v>
      </c>
      <c r="P56" t="s">
        <v>272</v>
      </c>
      <c r="Q56">
        <v>117</v>
      </c>
      <c r="R56">
        <v>82.72</v>
      </c>
      <c r="S56" t="s">
        <v>242</v>
      </c>
      <c r="T56" t="s">
        <v>272</v>
      </c>
    </row>
    <row r="57" spans="1:20" x14ac:dyDescent="0.25">
      <c r="A57">
        <v>1</v>
      </c>
      <c r="B57" t="b">
        <f t="shared" si="0"/>
        <v>1</v>
      </c>
      <c r="C57" t="b">
        <f t="shared" si="1"/>
        <v>0</v>
      </c>
      <c r="D57" s="1" t="b">
        <f t="shared" si="2"/>
        <v>0</v>
      </c>
      <c r="F57" t="s">
        <v>48</v>
      </c>
      <c r="G57">
        <v>9.02</v>
      </c>
      <c r="H57">
        <v>1361</v>
      </c>
      <c r="I57">
        <v>0.09</v>
      </c>
      <c r="J57">
        <v>7.0000000000000007E-2</v>
      </c>
      <c r="K57" t="s">
        <v>273</v>
      </c>
      <c r="L57">
        <v>91</v>
      </c>
      <c r="M57">
        <v>106</v>
      </c>
      <c r="N57">
        <v>37.89</v>
      </c>
      <c r="O57">
        <v>42.2</v>
      </c>
      <c r="P57" t="s">
        <v>273</v>
      </c>
      <c r="Q57">
        <v>51</v>
      </c>
      <c r="R57">
        <v>8.74</v>
      </c>
      <c r="S57">
        <v>8.57</v>
      </c>
      <c r="T57" t="s">
        <v>273</v>
      </c>
    </row>
    <row r="58" spans="1:20" x14ac:dyDescent="0.25">
      <c r="A58">
        <v>1</v>
      </c>
      <c r="B58" t="b">
        <f t="shared" si="0"/>
        <v>1</v>
      </c>
      <c r="C58" t="b">
        <f t="shared" si="1"/>
        <v>0</v>
      </c>
      <c r="D58" s="1" t="b">
        <f t="shared" si="2"/>
        <v>0</v>
      </c>
      <c r="F58" t="s">
        <v>49</v>
      </c>
      <c r="G58">
        <v>9.1300000000000008</v>
      </c>
      <c r="H58">
        <v>3018</v>
      </c>
      <c r="I58">
        <v>0.2</v>
      </c>
      <c r="J58">
        <v>9.5000000000000001E-2</v>
      </c>
      <c r="K58" t="s">
        <v>273</v>
      </c>
      <c r="L58">
        <v>91</v>
      </c>
      <c r="M58">
        <v>106</v>
      </c>
      <c r="N58">
        <v>55.32</v>
      </c>
      <c r="O58">
        <v>54.04</v>
      </c>
      <c r="P58" t="s">
        <v>273</v>
      </c>
      <c r="Q58">
        <v>105</v>
      </c>
      <c r="R58">
        <v>21.95</v>
      </c>
      <c r="S58">
        <v>21.51</v>
      </c>
      <c r="T58" t="s">
        <v>273</v>
      </c>
    </row>
    <row r="59" spans="1:20" x14ac:dyDescent="0.25">
      <c r="A59">
        <v>1</v>
      </c>
      <c r="B59" t="b">
        <f t="shared" si="0"/>
        <v>1</v>
      </c>
      <c r="C59" t="b">
        <f t="shared" si="1"/>
        <v>0</v>
      </c>
      <c r="D59" s="1" t="b">
        <f t="shared" si="2"/>
        <v>0</v>
      </c>
      <c r="F59" t="s">
        <v>50</v>
      </c>
      <c r="G59">
        <v>9.43</v>
      </c>
      <c r="H59">
        <v>1165</v>
      </c>
      <c r="I59">
        <v>0.08</v>
      </c>
      <c r="J59">
        <v>6.7000000000000004E-2</v>
      </c>
      <c r="K59" t="s">
        <v>273</v>
      </c>
      <c r="L59">
        <v>91</v>
      </c>
      <c r="M59">
        <v>106</v>
      </c>
      <c r="N59">
        <v>52.77</v>
      </c>
      <c r="O59">
        <v>51.54</v>
      </c>
      <c r="P59" t="s">
        <v>273</v>
      </c>
      <c r="Q59">
        <v>105</v>
      </c>
      <c r="R59">
        <v>25.68</v>
      </c>
      <c r="S59">
        <v>26.89</v>
      </c>
      <c r="T59" t="s">
        <v>273</v>
      </c>
    </row>
    <row r="60" spans="1:20" x14ac:dyDescent="0.25">
      <c r="A60">
        <v>1</v>
      </c>
      <c r="B60" t="b">
        <f t="shared" si="0"/>
        <v>1</v>
      </c>
      <c r="C60" t="b">
        <f t="shared" si="1"/>
        <v>0</v>
      </c>
      <c r="D60" s="1" t="b">
        <f t="shared" si="2"/>
        <v>0</v>
      </c>
      <c r="F60" t="s">
        <v>51</v>
      </c>
      <c r="G60">
        <v>9.4499999999999993</v>
      </c>
      <c r="H60">
        <v>1182</v>
      </c>
      <c r="I60">
        <v>0.08</v>
      </c>
      <c r="J60">
        <v>8.3000000000000004E-2</v>
      </c>
      <c r="K60" t="s">
        <v>273</v>
      </c>
      <c r="L60">
        <v>104</v>
      </c>
      <c r="M60">
        <v>78</v>
      </c>
      <c r="N60">
        <v>49.97</v>
      </c>
      <c r="O60">
        <v>49.02</v>
      </c>
      <c r="P60" t="s">
        <v>273</v>
      </c>
      <c r="Q60">
        <v>103</v>
      </c>
      <c r="R60">
        <v>52.14</v>
      </c>
      <c r="S60">
        <v>48.07</v>
      </c>
      <c r="T60" t="s">
        <v>273</v>
      </c>
    </row>
    <row r="61" spans="1:20" x14ac:dyDescent="0.25">
      <c r="A61">
        <v>1</v>
      </c>
      <c r="B61" t="b">
        <f t="shared" si="0"/>
        <v>1</v>
      </c>
      <c r="C61" t="b">
        <f t="shared" si="1"/>
        <v>0</v>
      </c>
      <c r="D61" s="1" t="b">
        <f t="shared" si="2"/>
        <v>0</v>
      </c>
      <c r="F61" t="s">
        <v>52</v>
      </c>
      <c r="G61">
        <v>9.57</v>
      </c>
      <c r="H61">
        <v>35</v>
      </c>
      <c r="I61">
        <v>0</v>
      </c>
      <c r="J61">
        <v>0.01</v>
      </c>
      <c r="K61" t="s">
        <v>273</v>
      </c>
      <c r="L61">
        <v>173</v>
      </c>
      <c r="M61">
        <v>171</v>
      </c>
      <c r="N61">
        <v>50.06</v>
      </c>
      <c r="O61">
        <v>55.54</v>
      </c>
      <c r="P61" t="s">
        <v>273</v>
      </c>
      <c r="Q61">
        <v>175</v>
      </c>
      <c r="R61">
        <v>47.63</v>
      </c>
      <c r="S61">
        <v>45.87</v>
      </c>
      <c r="T61" t="s">
        <v>273</v>
      </c>
    </row>
    <row r="62" spans="1:20" x14ac:dyDescent="0.25">
      <c r="A62">
        <v>1</v>
      </c>
      <c r="B62" t="b">
        <f t="shared" si="0"/>
        <v>1</v>
      </c>
      <c r="C62" t="b">
        <f t="shared" si="1"/>
        <v>0</v>
      </c>
      <c r="D62" s="1" t="b">
        <f t="shared" si="2"/>
        <v>0</v>
      </c>
      <c r="F62" t="s">
        <v>53</v>
      </c>
      <c r="G62">
        <v>9.7100000000000009</v>
      </c>
      <c r="H62">
        <v>578</v>
      </c>
      <c r="I62">
        <v>0.04</v>
      </c>
      <c r="J62">
        <v>2.8000000000000001E-2</v>
      </c>
      <c r="K62" t="s">
        <v>273</v>
      </c>
      <c r="L62">
        <v>105</v>
      </c>
      <c r="M62">
        <v>120</v>
      </c>
      <c r="N62">
        <v>31.21</v>
      </c>
      <c r="O62">
        <v>29.97</v>
      </c>
      <c r="P62" t="s">
        <v>273</v>
      </c>
      <c r="Q62">
        <v>79</v>
      </c>
      <c r="R62">
        <v>14.85</v>
      </c>
      <c r="S62">
        <v>14.9</v>
      </c>
      <c r="T62" t="s">
        <v>273</v>
      </c>
    </row>
    <row r="63" spans="1:20" x14ac:dyDescent="0.25">
      <c r="A63">
        <v>20</v>
      </c>
      <c r="B63" t="b">
        <f t="shared" si="0"/>
        <v>1</v>
      </c>
      <c r="C63" t="b">
        <f t="shared" si="1"/>
        <v>0</v>
      </c>
      <c r="D63" s="1" t="b">
        <f t="shared" si="2"/>
        <v>0</v>
      </c>
      <c r="F63" t="s">
        <v>115</v>
      </c>
      <c r="G63">
        <v>9.84</v>
      </c>
      <c r="H63">
        <v>116631</v>
      </c>
      <c r="I63">
        <v>7.9</v>
      </c>
      <c r="J63">
        <v>20.911999999999999</v>
      </c>
      <c r="K63" t="s">
        <v>273</v>
      </c>
      <c r="L63">
        <v>95</v>
      </c>
      <c r="M63">
        <v>174</v>
      </c>
      <c r="N63">
        <v>88.43</v>
      </c>
      <c r="O63">
        <v>89.12</v>
      </c>
      <c r="P63" t="s">
        <v>273</v>
      </c>
      <c r="Q63">
        <v>176</v>
      </c>
      <c r="R63">
        <v>85.06</v>
      </c>
      <c r="S63">
        <v>85.94</v>
      </c>
      <c r="T63" t="s">
        <v>273</v>
      </c>
    </row>
    <row r="64" spans="1:20" x14ac:dyDescent="0.25">
      <c r="A64">
        <v>1</v>
      </c>
      <c r="B64" t="b">
        <f t="shared" si="0"/>
        <v>1</v>
      </c>
      <c r="C64" t="b">
        <f t="shared" si="1"/>
        <v>1</v>
      </c>
      <c r="D64" s="1" t="b">
        <f t="shared" si="2"/>
        <v>0</v>
      </c>
      <c r="F64" t="s">
        <v>56</v>
      </c>
      <c r="G64">
        <v>9.94</v>
      </c>
      <c r="H64">
        <v>476</v>
      </c>
      <c r="I64">
        <v>0.03</v>
      </c>
      <c r="J64">
        <v>0.23699999999999999</v>
      </c>
      <c r="K64" t="s">
        <v>272</v>
      </c>
      <c r="L64">
        <v>77</v>
      </c>
      <c r="M64">
        <v>110</v>
      </c>
      <c r="N64">
        <v>82.83</v>
      </c>
      <c r="O64">
        <v>6.94</v>
      </c>
      <c r="P64" t="s">
        <v>272</v>
      </c>
      <c r="Q64">
        <v>61</v>
      </c>
      <c r="R64">
        <v>55.97</v>
      </c>
      <c r="S64" t="s">
        <v>242</v>
      </c>
      <c r="T64" t="s">
        <v>272</v>
      </c>
    </row>
    <row r="65" spans="1:20" x14ac:dyDescent="0.25">
      <c r="A65">
        <v>1</v>
      </c>
      <c r="B65" t="b">
        <f t="shared" si="0"/>
        <v>1</v>
      </c>
      <c r="C65" t="b">
        <f t="shared" si="1"/>
        <v>0</v>
      </c>
      <c r="D65" s="1" t="b">
        <f t="shared" si="2"/>
        <v>0</v>
      </c>
      <c r="F65" t="s">
        <v>54</v>
      </c>
      <c r="G65">
        <v>9.94</v>
      </c>
      <c r="H65">
        <v>476</v>
      </c>
      <c r="I65">
        <v>0.03</v>
      </c>
      <c r="J65">
        <v>5.6000000000000001E-2</v>
      </c>
      <c r="K65" t="s">
        <v>273</v>
      </c>
      <c r="L65">
        <v>77</v>
      </c>
      <c r="M65">
        <v>156</v>
      </c>
      <c r="N65">
        <v>72.680000000000007</v>
      </c>
      <c r="O65">
        <v>75.41</v>
      </c>
      <c r="P65" t="s">
        <v>273</v>
      </c>
      <c r="Q65">
        <v>158</v>
      </c>
      <c r="R65">
        <v>71.400000000000006</v>
      </c>
      <c r="S65">
        <v>77.56</v>
      </c>
      <c r="T65" t="s">
        <v>273</v>
      </c>
    </row>
    <row r="66" spans="1:20" x14ac:dyDescent="0.25">
      <c r="A66">
        <v>1</v>
      </c>
      <c r="B66" t="b">
        <f t="shared" si="0"/>
        <v>1</v>
      </c>
      <c r="C66" t="b">
        <f t="shared" si="1"/>
        <v>1</v>
      </c>
      <c r="D66" s="1" t="b">
        <f t="shared" si="2"/>
        <v>0</v>
      </c>
      <c r="F66" t="s">
        <v>55</v>
      </c>
      <c r="G66">
        <v>9.9499999999999993</v>
      </c>
      <c r="H66">
        <v>60</v>
      </c>
      <c r="I66">
        <v>0</v>
      </c>
      <c r="J66">
        <v>1.0999999999999999E-2</v>
      </c>
      <c r="K66" t="s">
        <v>272</v>
      </c>
      <c r="L66">
        <v>83</v>
      </c>
      <c r="M66">
        <v>85</v>
      </c>
      <c r="N66">
        <v>65.36</v>
      </c>
      <c r="O66" t="s">
        <v>242</v>
      </c>
      <c r="P66" t="s">
        <v>272</v>
      </c>
      <c r="Q66">
        <v>95</v>
      </c>
      <c r="R66">
        <v>14.99</v>
      </c>
      <c r="S66">
        <v>97.58</v>
      </c>
      <c r="T66" t="s">
        <v>272</v>
      </c>
    </row>
    <row r="67" spans="1:20" x14ac:dyDescent="0.25">
      <c r="A67">
        <v>1</v>
      </c>
      <c r="B67" t="b">
        <f t="shared" si="0"/>
        <v>1</v>
      </c>
      <c r="C67" t="b">
        <f t="shared" si="1"/>
        <v>1</v>
      </c>
      <c r="D67" s="1" t="b">
        <f t="shared" si="2"/>
        <v>0</v>
      </c>
      <c r="F67" t="s">
        <v>57</v>
      </c>
      <c r="G67">
        <v>9.98</v>
      </c>
      <c r="H67">
        <v>92</v>
      </c>
      <c r="I67">
        <v>0.01</v>
      </c>
      <c r="J67">
        <v>1.4999999999999999E-2</v>
      </c>
      <c r="K67" t="s">
        <v>272</v>
      </c>
      <c r="L67">
        <v>75</v>
      </c>
      <c r="M67">
        <v>53</v>
      </c>
      <c r="N67">
        <v>19.649999999999999</v>
      </c>
      <c r="O67" t="s">
        <v>242</v>
      </c>
      <c r="P67" t="s">
        <v>272</v>
      </c>
      <c r="Q67">
        <v>89</v>
      </c>
      <c r="R67">
        <v>12</v>
      </c>
      <c r="S67">
        <v>32.479999999999997</v>
      </c>
      <c r="T67" t="s">
        <v>273</v>
      </c>
    </row>
    <row r="68" spans="1:20" x14ac:dyDescent="0.25">
      <c r="A68">
        <v>1</v>
      </c>
      <c r="B68" t="b">
        <f t="shared" ref="B68:B88" si="3">OR(J68&lt;0.5*A68,J68="n.a.",J68&gt;9)</f>
        <v>1</v>
      </c>
      <c r="C68" t="b">
        <f t="shared" ref="C68:C88" si="4">K68="Not confirmed"</f>
        <v>0</v>
      </c>
      <c r="D68" s="1" t="b">
        <f t="shared" si="2"/>
        <v>0</v>
      </c>
      <c r="F68" t="s">
        <v>58</v>
      </c>
      <c r="G68">
        <v>10.02</v>
      </c>
      <c r="H68">
        <v>1497</v>
      </c>
      <c r="I68">
        <v>0.1</v>
      </c>
      <c r="J68">
        <v>6.3E-2</v>
      </c>
      <c r="K68" t="s">
        <v>273</v>
      </c>
      <c r="L68">
        <v>91</v>
      </c>
      <c r="M68">
        <v>120</v>
      </c>
      <c r="N68">
        <v>28.56</v>
      </c>
      <c r="O68">
        <v>28.63</v>
      </c>
      <c r="P68" t="s">
        <v>273</v>
      </c>
      <c r="Q68">
        <v>65</v>
      </c>
      <c r="R68">
        <v>9.75</v>
      </c>
      <c r="S68">
        <v>8.7799999999999994</v>
      </c>
      <c r="T68" t="s">
        <v>273</v>
      </c>
    </row>
    <row r="69" spans="1:20" x14ac:dyDescent="0.25">
      <c r="A69">
        <v>1</v>
      </c>
      <c r="B69" t="b">
        <f t="shared" si="3"/>
        <v>1</v>
      </c>
      <c r="C69" t="b">
        <f t="shared" si="4"/>
        <v>0</v>
      </c>
      <c r="D69" s="1" t="b">
        <f t="shared" ref="D69:D88" si="5">AND(B69=FALSE,C69=FALSE)</f>
        <v>0</v>
      </c>
      <c r="F69" t="s">
        <v>59</v>
      </c>
      <c r="G69">
        <v>10.08</v>
      </c>
      <c r="H69">
        <v>712</v>
      </c>
      <c r="I69">
        <v>0.05</v>
      </c>
      <c r="J69">
        <v>5.1999999999999998E-2</v>
      </c>
      <c r="K69" t="s">
        <v>273</v>
      </c>
      <c r="L69">
        <v>91</v>
      </c>
      <c r="M69">
        <v>126</v>
      </c>
      <c r="N69">
        <v>39.64</v>
      </c>
      <c r="O69">
        <v>40.26</v>
      </c>
      <c r="P69" t="s">
        <v>273</v>
      </c>
      <c r="Q69">
        <v>89</v>
      </c>
      <c r="R69">
        <v>17.23</v>
      </c>
      <c r="S69">
        <v>14.55</v>
      </c>
      <c r="T69" t="s">
        <v>273</v>
      </c>
    </row>
    <row r="70" spans="1:20" x14ac:dyDescent="0.25">
      <c r="A70">
        <v>1</v>
      </c>
      <c r="B70" t="b">
        <f t="shared" si="3"/>
        <v>1</v>
      </c>
      <c r="C70" t="b">
        <f t="shared" si="4"/>
        <v>0</v>
      </c>
      <c r="D70" s="1" t="b">
        <f t="shared" si="5"/>
        <v>0</v>
      </c>
      <c r="F70" t="s">
        <v>61</v>
      </c>
      <c r="G70">
        <v>10.15</v>
      </c>
      <c r="H70">
        <v>750</v>
      </c>
      <c r="I70">
        <v>0.05</v>
      </c>
      <c r="J70">
        <v>3.9E-2</v>
      </c>
      <c r="K70" t="s">
        <v>273</v>
      </c>
      <c r="L70">
        <v>105</v>
      </c>
      <c r="M70">
        <v>120</v>
      </c>
      <c r="N70">
        <v>52.59</v>
      </c>
      <c r="O70">
        <v>49.44</v>
      </c>
      <c r="P70" t="s">
        <v>273</v>
      </c>
      <c r="Q70">
        <v>119</v>
      </c>
      <c r="R70">
        <v>11.93</v>
      </c>
      <c r="S70">
        <v>10.32</v>
      </c>
      <c r="T70" t="s">
        <v>273</v>
      </c>
    </row>
    <row r="71" spans="1:20" x14ac:dyDescent="0.25">
      <c r="A71">
        <v>1</v>
      </c>
      <c r="B71" t="b">
        <f t="shared" si="3"/>
        <v>1</v>
      </c>
      <c r="C71" t="b">
        <f t="shared" si="4"/>
        <v>0</v>
      </c>
      <c r="D71" s="1" t="b">
        <f t="shared" si="5"/>
        <v>0</v>
      </c>
      <c r="F71" t="s">
        <v>60</v>
      </c>
      <c r="G71">
        <v>10.17</v>
      </c>
      <c r="H71">
        <v>1433</v>
      </c>
      <c r="I71">
        <v>0.1</v>
      </c>
      <c r="J71">
        <v>8.5999999999999993E-2</v>
      </c>
      <c r="K71" t="s">
        <v>273</v>
      </c>
      <c r="L71">
        <v>91</v>
      </c>
      <c r="M71">
        <v>126</v>
      </c>
      <c r="N71">
        <v>35.46</v>
      </c>
      <c r="O71">
        <v>38.659999999999997</v>
      </c>
      <c r="P71" t="s">
        <v>273</v>
      </c>
      <c r="Q71">
        <v>89</v>
      </c>
      <c r="R71">
        <v>10.88</v>
      </c>
      <c r="S71">
        <v>11.01</v>
      </c>
      <c r="T71" t="s">
        <v>273</v>
      </c>
    </row>
    <row r="72" spans="1:20" x14ac:dyDescent="0.25">
      <c r="A72">
        <v>1</v>
      </c>
      <c r="B72" t="b">
        <f t="shared" si="3"/>
        <v>1</v>
      </c>
      <c r="C72" t="b">
        <f t="shared" si="4"/>
        <v>0</v>
      </c>
      <c r="D72" s="1" t="b">
        <f t="shared" si="5"/>
        <v>0</v>
      </c>
      <c r="F72" t="s">
        <v>62</v>
      </c>
      <c r="G72">
        <v>10.37</v>
      </c>
      <c r="H72">
        <v>400</v>
      </c>
      <c r="I72">
        <v>0.03</v>
      </c>
      <c r="J72">
        <v>2.1999999999999999E-2</v>
      </c>
      <c r="K72" t="s">
        <v>273</v>
      </c>
      <c r="L72">
        <v>119</v>
      </c>
      <c r="M72">
        <v>91</v>
      </c>
      <c r="N72">
        <v>63.34</v>
      </c>
      <c r="O72">
        <v>71.900000000000006</v>
      </c>
      <c r="P72" t="s">
        <v>273</v>
      </c>
      <c r="Q72">
        <v>134</v>
      </c>
      <c r="R72">
        <v>25.06</v>
      </c>
      <c r="S72">
        <v>27.33</v>
      </c>
      <c r="T72" t="s">
        <v>273</v>
      </c>
    </row>
    <row r="73" spans="1:20" x14ac:dyDescent="0.25">
      <c r="A73">
        <v>1</v>
      </c>
      <c r="B73" t="b">
        <f t="shared" si="3"/>
        <v>1</v>
      </c>
      <c r="C73" t="b">
        <f t="shared" si="4"/>
        <v>1</v>
      </c>
      <c r="D73" s="1" t="b">
        <f t="shared" si="5"/>
        <v>0</v>
      </c>
      <c r="F73" t="s">
        <v>63</v>
      </c>
      <c r="G73" t="s">
        <v>242</v>
      </c>
      <c r="H73" t="s">
        <v>242</v>
      </c>
      <c r="I73" t="s">
        <v>242</v>
      </c>
      <c r="J73" t="s">
        <v>242</v>
      </c>
      <c r="K73" t="s">
        <v>272</v>
      </c>
      <c r="L73">
        <v>167</v>
      </c>
      <c r="M73">
        <v>130</v>
      </c>
      <c r="N73">
        <v>53.8</v>
      </c>
      <c r="O73" t="s">
        <v>242</v>
      </c>
      <c r="P73" t="s">
        <v>272</v>
      </c>
      <c r="Q73">
        <v>132</v>
      </c>
      <c r="R73">
        <v>62.91</v>
      </c>
      <c r="S73" t="s">
        <v>242</v>
      </c>
      <c r="T73" t="s">
        <v>272</v>
      </c>
    </row>
    <row r="74" spans="1:20" x14ac:dyDescent="0.25">
      <c r="A74">
        <v>1</v>
      </c>
      <c r="B74" t="b">
        <f t="shared" si="3"/>
        <v>1</v>
      </c>
      <c r="C74" t="b">
        <f t="shared" si="4"/>
        <v>1</v>
      </c>
      <c r="D74" s="1" t="b">
        <f t="shared" si="5"/>
        <v>0</v>
      </c>
      <c r="F74" t="s">
        <v>64</v>
      </c>
      <c r="G74">
        <v>10.41</v>
      </c>
      <c r="H74">
        <v>1224</v>
      </c>
      <c r="I74">
        <v>0.08</v>
      </c>
      <c r="J74">
        <v>6.4000000000000001E-2</v>
      </c>
      <c r="K74" t="s">
        <v>272</v>
      </c>
      <c r="L74">
        <v>105</v>
      </c>
      <c r="M74">
        <v>120</v>
      </c>
      <c r="N74">
        <v>50.81</v>
      </c>
      <c r="O74">
        <v>48.69</v>
      </c>
      <c r="P74" t="s">
        <v>273</v>
      </c>
      <c r="Q74">
        <v>77</v>
      </c>
      <c r="R74">
        <v>10.34</v>
      </c>
      <c r="S74" t="s">
        <v>242</v>
      </c>
      <c r="T74" t="s">
        <v>272</v>
      </c>
    </row>
    <row r="75" spans="1:20" x14ac:dyDescent="0.25">
      <c r="A75">
        <v>1</v>
      </c>
      <c r="B75" t="b">
        <f t="shared" si="3"/>
        <v>1</v>
      </c>
      <c r="C75" t="b">
        <f t="shared" si="4"/>
        <v>0</v>
      </c>
      <c r="D75" s="1" t="b">
        <f t="shared" si="5"/>
        <v>0</v>
      </c>
      <c r="F75" t="s">
        <v>65</v>
      </c>
      <c r="G75">
        <v>10.53</v>
      </c>
      <c r="H75">
        <v>1033</v>
      </c>
      <c r="I75">
        <v>7.0000000000000007E-2</v>
      </c>
      <c r="J75">
        <v>4.4999999999999998E-2</v>
      </c>
      <c r="K75" t="s">
        <v>273</v>
      </c>
      <c r="L75">
        <v>105</v>
      </c>
      <c r="M75">
        <v>134</v>
      </c>
      <c r="N75">
        <v>22.93</v>
      </c>
      <c r="O75">
        <v>23.62</v>
      </c>
      <c r="P75" t="s">
        <v>273</v>
      </c>
      <c r="Q75">
        <v>91</v>
      </c>
      <c r="R75">
        <v>14.28</v>
      </c>
      <c r="S75">
        <v>16.649999999999999</v>
      </c>
      <c r="T75" t="s">
        <v>273</v>
      </c>
    </row>
    <row r="76" spans="1:20" x14ac:dyDescent="0.25">
      <c r="A76">
        <v>1</v>
      </c>
      <c r="B76" t="b">
        <f t="shared" si="3"/>
        <v>1</v>
      </c>
      <c r="C76" t="b">
        <f t="shared" si="4"/>
        <v>0</v>
      </c>
      <c r="D76" s="1" t="b">
        <f t="shared" si="5"/>
        <v>0</v>
      </c>
      <c r="F76" t="s">
        <v>66</v>
      </c>
      <c r="G76">
        <v>10.61</v>
      </c>
      <c r="H76">
        <v>1319</v>
      </c>
      <c r="I76">
        <v>0.09</v>
      </c>
      <c r="J76">
        <v>0.124</v>
      </c>
      <c r="K76" t="s">
        <v>273</v>
      </c>
      <c r="L76">
        <v>146</v>
      </c>
      <c r="M76">
        <v>148</v>
      </c>
      <c r="N76">
        <v>63.81</v>
      </c>
      <c r="O76">
        <v>59.44</v>
      </c>
      <c r="P76" t="s">
        <v>273</v>
      </c>
      <c r="Q76">
        <v>111</v>
      </c>
      <c r="R76">
        <v>39.53</v>
      </c>
      <c r="S76">
        <v>37.19</v>
      </c>
      <c r="T76" t="s">
        <v>273</v>
      </c>
    </row>
    <row r="77" spans="1:20" x14ac:dyDescent="0.25">
      <c r="A77">
        <v>1</v>
      </c>
      <c r="B77" t="b">
        <f t="shared" si="3"/>
        <v>1</v>
      </c>
      <c r="C77" t="b">
        <f t="shared" si="4"/>
        <v>0</v>
      </c>
      <c r="D77" s="1" t="b">
        <f t="shared" si="5"/>
        <v>0</v>
      </c>
      <c r="F77" t="s">
        <v>67</v>
      </c>
      <c r="G77">
        <v>10.64</v>
      </c>
      <c r="H77">
        <v>1105</v>
      </c>
      <c r="I77">
        <v>7.0000000000000007E-2</v>
      </c>
      <c r="J77">
        <v>5.7000000000000002E-2</v>
      </c>
      <c r="K77" t="s">
        <v>273</v>
      </c>
      <c r="L77">
        <v>119</v>
      </c>
      <c r="M77">
        <v>91</v>
      </c>
      <c r="N77">
        <v>25.02</v>
      </c>
      <c r="O77">
        <v>27.69</v>
      </c>
      <c r="P77" t="s">
        <v>273</v>
      </c>
      <c r="Q77">
        <v>134</v>
      </c>
      <c r="R77">
        <v>31.11</v>
      </c>
      <c r="S77">
        <v>30.03</v>
      </c>
      <c r="T77" t="s">
        <v>273</v>
      </c>
    </row>
    <row r="78" spans="1:20" x14ac:dyDescent="0.25">
      <c r="A78">
        <v>20</v>
      </c>
      <c r="B78" t="b">
        <f t="shared" si="3"/>
        <v>1</v>
      </c>
      <c r="C78" t="b">
        <f t="shared" si="4"/>
        <v>0</v>
      </c>
      <c r="D78" s="1" t="b">
        <f t="shared" si="5"/>
        <v>0</v>
      </c>
      <c r="F78" t="s">
        <v>116</v>
      </c>
      <c r="G78">
        <v>10.66</v>
      </c>
      <c r="H78">
        <v>136105</v>
      </c>
      <c r="I78">
        <v>9.2100000000000009</v>
      </c>
      <c r="J78">
        <v>20</v>
      </c>
      <c r="K78" t="s">
        <v>273</v>
      </c>
      <c r="L78">
        <v>152</v>
      </c>
      <c r="M78">
        <v>115</v>
      </c>
      <c r="N78">
        <v>57.32</v>
      </c>
      <c r="O78">
        <v>60.06</v>
      </c>
      <c r="P78" t="s">
        <v>273</v>
      </c>
      <c r="Q78" t="s">
        <v>242</v>
      </c>
      <c r="R78" t="s">
        <v>242</v>
      </c>
      <c r="S78" t="s">
        <v>242</v>
      </c>
      <c r="T78" t="s">
        <v>242</v>
      </c>
    </row>
    <row r="79" spans="1:20" x14ac:dyDescent="0.25">
      <c r="A79">
        <v>1</v>
      </c>
      <c r="B79" t="b">
        <f t="shared" si="3"/>
        <v>1</v>
      </c>
      <c r="C79" t="b">
        <f t="shared" si="4"/>
        <v>1</v>
      </c>
      <c r="D79" s="1" t="b">
        <f t="shared" si="5"/>
        <v>0</v>
      </c>
      <c r="F79" t="s">
        <v>68</v>
      </c>
      <c r="G79">
        <v>10.68</v>
      </c>
      <c r="H79">
        <v>1382</v>
      </c>
      <c r="I79">
        <v>0.09</v>
      </c>
      <c r="J79">
        <v>0.126</v>
      </c>
      <c r="K79" t="s">
        <v>272</v>
      </c>
      <c r="L79">
        <v>146</v>
      </c>
      <c r="M79">
        <v>148</v>
      </c>
      <c r="N79">
        <v>63.43</v>
      </c>
      <c r="O79">
        <v>81.819999999999993</v>
      </c>
      <c r="P79" t="s">
        <v>273</v>
      </c>
      <c r="Q79">
        <v>111</v>
      </c>
      <c r="R79">
        <v>44.06</v>
      </c>
      <c r="S79">
        <v>132.4</v>
      </c>
      <c r="T79" t="s">
        <v>272</v>
      </c>
    </row>
    <row r="80" spans="1:20" x14ac:dyDescent="0.25">
      <c r="A80">
        <v>1</v>
      </c>
      <c r="B80" t="b">
        <f t="shared" si="3"/>
        <v>1</v>
      </c>
      <c r="C80" t="b">
        <f t="shared" si="4"/>
        <v>0</v>
      </c>
      <c r="D80" s="1" t="b">
        <f t="shared" si="5"/>
        <v>0</v>
      </c>
      <c r="F80" t="s">
        <v>70</v>
      </c>
      <c r="G80">
        <v>10.91</v>
      </c>
      <c r="H80">
        <v>1994</v>
      </c>
      <c r="I80">
        <v>0.14000000000000001</v>
      </c>
      <c r="J80">
        <v>0.107</v>
      </c>
      <c r="K80" t="s">
        <v>273</v>
      </c>
      <c r="L80">
        <v>91</v>
      </c>
      <c r="M80">
        <v>92</v>
      </c>
      <c r="N80">
        <v>52.7</v>
      </c>
      <c r="O80">
        <v>55.13</v>
      </c>
      <c r="P80" t="s">
        <v>273</v>
      </c>
      <c r="Q80">
        <v>134</v>
      </c>
      <c r="R80">
        <v>31.86</v>
      </c>
      <c r="S80">
        <v>30.91</v>
      </c>
      <c r="T80" t="s">
        <v>273</v>
      </c>
    </row>
    <row r="81" spans="1:20" x14ac:dyDescent="0.25">
      <c r="A81">
        <v>1</v>
      </c>
      <c r="B81" t="b">
        <f t="shared" si="3"/>
        <v>1</v>
      </c>
      <c r="C81" t="b">
        <f t="shared" si="4"/>
        <v>0</v>
      </c>
      <c r="D81" s="1" t="b">
        <f t="shared" si="5"/>
        <v>0</v>
      </c>
      <c r="F81" t="s">
        <v>69</v>
      </c>
      <c r="G81">
        <v>10.92</v>
      </c>
      <c r="H81">
        <v>895</v>
      </c>
      <c r="I81">
        <v>0.06</v>
      </c>
      <c r="J81">
        <v>8.1000000000000003E-2</v>
      </c>
      <c r="K81" t="s">
        <v>273</v>
      </c>
      <c r="L81">
        <v>146</v>
      </c>
      <c r="M81">
        <v>148</v>
      </c>
      <c r="N81">
        <v>62.65</v>
      </c>
      <c r="O81">
        <v>63.31</v>
      </c>
      <c r="P81" t="s">
        <v>273</v>
      </c>
      <c r="Q81">
        <v>111</v>
      </c>
      <c r="R81">
        <v>40.200000000000003</v>
      </c>
      <c r="S81">
        <v>41.73</v>
      </c>
      <c r="T81" t="s">
        <v>273</v>
      </c>
    </row>
    <row r="82" spans="1:20" x14ac:dyDescent="0.25">
      <c r="A82">
        <v>1</v>
      </c>
      <c r="B82" t="b">
        <f t="shared" si="3"/>
        <v>1</v>
      </c>
      <c r="C82" t="b">
        <f t="shared" si="4"/>
        <v>1</v>
      </c>
      <c r="D82" s="1" t="b">
        <f t="shared" si="5"/>
        <v>0</v>
      </c>
      <c r="F82" t="s">
        <v>71</v>
      </c>
      <c r="G82" t="s">
        <v>242</v>
      </c>
      <c r="H82" t="s">
        <v>242</v>
      </c>
      <c r="I82" t="s">
        <v>242</v>
      </c>
      <c r="J82" t="s">
        <v>242</v>
      </c>
      <c r="K82" t="s">
        <v>272</v>
      </c>
      <c r="L82">
        <v>117</v>
      </c>
      <c r="M82">
        <v>119</v>
      </c>
      <c r="N82">
        <v>96.49</v>
      </c>
      <c r="O82" t="s">
        <v>242</v>
      </c>
      <c r="P82" t="s">
        <v>272</v>
      </c>
      <c r="Q82">
        <v>201</v>
      </c>
      <c r="R82">
        <v>98.24</v>
      </c>
      <c r="S82" t="s">
        <v>242</v>
      </c>
      <c r="T82" t="s">
        <v>272</v>
      </c>
    </row>
    <row r="83" spans="1:20" x14ac:dyDescent="0.25">
      <c r="A83">
        <v>1</v>
      </c>
      <c r="B83" t="b">
        <f t="shared" si="3"/>
        <v>1</v>
      </c>
      <c r="C83" t="b">
        <f t="shared" si="4"/>
        <v>1</v>
      </c>
      <c r="D83" s="1" t="b">
        <f t="shared" si="5"/>
        <v>0</v>
      </c>
      <c r="F83" t="s">
        <v>72</v>
      </c>
      <c r="G83" t="s">
        <v>242</v>
      </c>
      <c r="H83" t="s">
        <v>242</v>
      </c>
      <c r="I83" t="s">
        <v>242</v>
      </c>
      <c r="J83" t="s">
        <v>242</v>
      </c>
      <c r="K83" t="s">
        <v>272</v>
      </c>
      <c r="L83">
        <v>157</v>
      </c>
      <c r="M83">
        <v>155</v>
      </c>
      <c r="N83">
        <v>76.06</v>
      </c>
      <c r="O83" t="s">
        <v>242</v>
      </c>
      <c r="P83" t="s">
        <v>272</v>
      </c>
      <c r="Q83">
        <v>75</v>
      </c>
      <c r="R83">
        <v>77.06</v>
      </c>
      <c r="S83" t="s">
        <v>242</v>
      </c>
      <c r="T83" t="s">
        <v>272</v>
      </c>
    </row>
    <row r="84" spans="1:20" x14ac:dyDescent="0.25">
      <c r="A84">
        <v>1</v>
      </c>
      <c r="B84" t="b">
        <f t="shared" si="3"/>
        <v>1</v>
      </c>
      <c r="C84" t="b">
        <f t="shared" si="4"/>
        <v>1</v>
      </c>
      <c r="D84" s="1" t="b">
        <f t="shared" si="5"/>
        <v>0</v>
      </c>
      <c r="F84" t="s">
        <v>73</v>
      </c>
      <c r="G84" t="s">
        <v>242</v>
      </c>
      <c r="H84" t="s">
        <v>242</v>
      </c>
      <c r="I84" t="s">
        <v>242</v>
      </c>
      <c r="J84" t="s">
        <v>242</v>
      </c>
      <c r="K84" t="s">
        <v>272</v>
      </c>
      <c r="L84">
        <v>77</v>
      </c>
      <c r="M84">
        <v>51</v>
      </c>
      <c r="N84">
        <v>49.41</v>
      </c>
      <c r="O84" t="s">
        <v>242</v>
      </c>
      <c r="P84" t="s">
        <v>272</v>
      </c>
      <c r="Q84">
        <v>123</v>
      </c>
      <c r="R84">
        <v>54.32</v>
      </c>
      <c r="S84" t="s">
        <v>242</v>
      </c>
      <c r="T84" t="s">
        <v>272</v>
      </c>
    </row>
    <row r="85" spans="1:20" x14ac:dyDescent="0.25">
      <c r="A85">
        <v>1</v>
      </c>
      <c r="B85" t="b">
        <f t="shared" si="3"/>
        <v>1</v>
      </c>
      <c r="C85" t="b">
        <f t="shared" si="4"/>
        <v>0</v>
      </c>
      <c r="D85" s="1" t="b">
        <f t="shared" si="5"/>
        <v>0</v>
      </c>
      <c r="F85" t="s">
        <v>74</v>
      </c>
      <c r="G85">
        <v>11.98</v>
      </c>
      <c r="H85">
        <v>1362</v>
      </c>
      <c r="I85">
        <v>0.09</v>
      </c>
      <c r="J85">
        <v>0.14099999999999999</v>
      </c>
      <c r="K85" t="s">
        <v>273</v>
      </c>
      <c r="L85">
        <v>180</v>
      </c>
      <c r="M85">
        <v>182</v>
      </c>
      <c r="N85">
        <v>96.18</v>
      </c>
      <c r="O85">
        <v>101.16</v>
      </c>
      <c r="P85" t="s">
        <v>273</v>
      </c>
      <c r="Q85">
        <v>145</v>
      </c>
      <c r="R85">
        <v>30.56</v>
      </c>
      <c r="S85">
        <v>29.42</v>
      </c>
      <c r="T85" t="s">
        <v>273</v>
      </c>
    </row>
    <row r="86" spans="1:20" x14ac:dyDescent="0.25">
      <c r="A86">
        <v>1</v>
      </c>
      <c r="B86" t="b">
        <f t="shared" si="3"/>
        <v>1</v>
      </c>
      <c r="C86" t="b">
        <f t="shared" si="4"/>
        <v>0</v>
      </c>
      <c r="D86" s="1" t="b">
        <f t="shared" si="5"/>
        <v>0</v>
      </c>
      <c r="F86" t="s">
        <v>75</v>
      </c>
      <c r="G86">
        <v>12.07</v>
      </c>
      <c r="H86">
        <v>399</v>
      </c>
      <c r="I86">
        <v>0.03</v>
      </c>
      <c r="J86">
        <v>9.7000000000000003E-2</v>
      </c>
      <c r="K86" t="s">
        <v>273</v>
      </c>
      <c r="L86">
        <v>225</v>
      </c>
      <c r="M86">
        <v>227</v>
      </c>
      <c r="N86">
        <v>62.56</v>
      </c>
      <c r="O86">
        <v>59.39</v>
      </c>
      <c r="P86" t="s">
        <v>273</v>
      </c>
      <c r="Q86">
        <v>223</v>
      </c>
      <c r="R86">
        <v>61.61</v>
      </c>
      <c r="S86">
        <v>69.31</v>
      </c>
      <c r="T86" t="s">
        <v>273</v>
      </c>
    </row>
    <row r="87" spans="1:20" x14ac:dyDescent="0.25">
      <c r="A87">
        <v>1</v>
      </c>
      <c r="B87" t="b">
        <f t="shared" si="3"/>
        <v>1</v>
      </c>
      <c r="C87" t="b">
        <f t="shared" si="4"/>
        <v>0</v>
      </c>
      <c r="D87" s="1" t="b">
        <f t="shared" si="5"/>
        <v>0</v>
      </c>
      <c r="F87" t="s">
        <v>76</v>
      </c>
      <c r="G87">
        <v>12.15</v>
      </c>
      <c r="H87">
        <v>2171</v>
      </c>
      <c r="I87">
        <v>0.15</v>
      </c>
      <c r="J87">
        <v>8.3000000000000004E-2</v>
      </c>
      <c r="K87" t="s">
        <v>273</v>
      </c>
      <c r="L87">
        <v>128</v>
      </c>
      <c r="M87">
        <v>127</v>
      </c>
      <c r="N87">
        <v>12.21</v>
      </c>
      <c r="O87">
        <v>12.79</v>
      </c>
      <c r="P87" t="s">
        <v>273</v>
      </c>
      <c r="Q87">
        <v>129</v>
      </c>
      <c r="R87">
        <v>10.62</v>
      </c>
      <c r="S87">
        <v>11.08</v>
      </c>
      <c r="T87" t="s">
        <v>273</v>
      </c>
    </row>
    <row r="88" spans="1:20" x14ac:dyDescent="0.25">
      <c r="A88">
        <v>1</v>
      </c>
      <c r="B88" t="b">
        <f t="shared" si="3"/>
        <v>1</v>
      </c>
      <c r="C88" t="b">
        <f t="shared" si="4"/>
        <v>0</v>
      </c>
      <c r="D88" s="1" t="b">
        <f t="shared" si="5"/>
        <v>0</v>
      </c>
      <c r="F88" t="s">
        <v>77</v>
      </c>
      <c r="G88">
        <v>12.29</v>
      </c>
      <c r="H88">
        <v>1134</v>
      </c>
      <c r="I88">
        <v>0.08</v>
      </c>
      <c r="J88">
        <v>0.11799999999999999</v>
      </c>
      <c r="K88" t="s">
        <v>273</v>
      </c>
      <c r="L88">
        <v>180</v>
      </c>
      <c r="M88">
        <v>182</v>
      </c>
      <c r="N88">
        <v>96.06</v>
      </c>
      <c r="O88">
        <v>94.75</v>
      </c>
      <c r="P88" t="s">
        <v>273</v>
      </c>
      <c r="Q88">
        <v>145</v>
      </c>
      <c r="R88">
        <v>31.93</v>
      </c>
      <c r="S88">
        <v>29.89</v>
      </c>
      <c r="T88" t="s">
        <v>273</v>
      </c>
    </row>
  </sheetData>
  <conditionalFormatting sqref="B1:C1048576 D3:E3">
    <cfRule type="cellIs" dxfId="10" priority="2" operator="equal">
      <formula>FALSE</formula>
    </cfRule>
  </conditionalFormatting>
  <conditionalFormatting sqref="D1:E1048576">
    <cfRule type="cellIs" dxfId="9" priority="1" operator="equal">
      <formula>TRUE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93"/>
  <sheetViews>
    <sheetView tabSelected="1" workbookViewId="0">
      <pane xSplit="1" ySplit="7" topLeftCell="B65" activePane="bottomRight" state="frozen"/>
      <selection pane="topRight" activeCell="B1" sqref="B1"/>
      <selection pane="bottomLeft" activeCell="A8" sqref="A8"/>
      <selection pane="bottomRight" activeCell="C83" sqref="C83"/>
    </sheetView>
  </sheetViews>
  <sheetFormatPr defaultRowHeight="15" x14ac:dyDescent="0.25"/>
  <cols>
    <col min="1" max="1" width="41.140625" style="9" bestFit="1" customWidth="1"/>
    <col min="2" max="4" width="15.7109375" style="34" customWidth="1"/>
    <col min="5" max="27" width="15.7109375" style="10" customWidth="1"/>
    <col min="28" max="29" width="9.140625" style="10"/>
    <col min="30" max="16384" width="9.140625" style="9"/>
  </cols>
  <sheetData>
    <row r="1" spans="1:24" x14ac:dyDescent="0.25">
      <c r="A1" s="9" t="s">
        <v>97</v>
      </c>
    </row>
    <row r="2" spans="1:24" x14ac:dyDescent="0.25">
      <c r="A2" s="11">
        <v>231019</v>
      </c>
    </row>
    <row r="4" spans="1:24" x14ac:dyDescent="0.25">
      <c r="A4" s="9" t="s">
        <v>80</v>
      </c>
      <c r="B4" s="34" t="s">
        <v>84</v>
      </c>
    </row>
    <row r="5" spans="1:24" x14ac:dyDescent="0.25">
      <c r="B5" s="34" t="s">
        <v>79</v>
      </c>
    </row>
    <row r="6" spans="1:24" x14ac:dyDescent="0.25">
      <c r="A6" s="9" t="s">
        <v>98</v>
      </c>
      <c r="B6" s="10" t="s">
        <v>236</v>
      </c>
      <c r="C6" s="10" t="s">
        <v>248</v>
      </c>
      <c r="D6" s="10" t="s">
        <v>249</v>
      </c>
      <c r="E6" s="10" t="s">
        <v>239</v>
      </c>
      <c r="F6" s="10" t="s">
        <v>240</v>
      </c>
      <c r="G6" s="10" t="s">
        <v>241</v>
      </c>
      <c r="H6" s="10" t="s">
        <v>243</v>
      </c>
      <c r="I6" s="10" t="s">
        <v>244</v>
      </c>
      <c r="J6" s="10" t="s">
        <v>245</v>
      </c>
      <c r="K6" s="10" t="s">
        <v>246</v>
      </c>
      <c r="L6" s="10" t="s">
        <v>250</v>
      </c>
      <c r="M6" s="10" t="s">
        <v>251</v>
      </c>
      <c r="N6" s="10" t="s">
        <v>255</v>
      </c>
      <c r="O6" s="10" t="s">
        <v>274</v>
      </c>
      <c r="P6" s="10" t="s">
        <v>275</v>
      </c>
      <c r="Q6" s="10" t="s">
        <v>276</v>
      </c>
      <c r="R6" s="10" t="s">
        <v>277</v>
      </c>
      <c r="S6" s="10" t="s">
        <v>278</v>
      </c>
      <c r="T6" s="10" t="s">
        <v>279</v>
      </c>
      <c r="U6" s="10" t="s">
        <v>280</v>
      </c>
      <c r="V6" s="10" t="s">
        <v>281</v>
      </c>
      <c r="W6" s="10" t="s">
        <v>232</v>
      </c>
      <c r="X6" s="10" t="s">
        <v>282</v>
      </c>
    </row>
    <row r="7" spans="1:24" x14ac:dyDescent="0.25">
      <c r="A7" s="9" t="s">
        <v>83</v>
      </c>
      <c r="B7" s="10" t="s">
        <v>83</v>
      </c>
      <c r="C7" s="10" t="s">
        <v>83</v>
      </c>
      <c r="D7" s="10" t="s">
        <v>83</v>
      </c>
      <c r="E7" s="10" t="s">
        <v>83</v>
      </c>
      <c r="F7" s="10" t="s">
        <v>83</v>
      </c>
      <c r="G7" s="10" t="s">
        <v>83</v>
      </c>
      <c r="H7" s="10" t="s">
        <v>83</v>
      </c>
      <c r="I7" s="10" t="s">
        <v>83</v>
      </c>
      <c r="J7" s="10" t="s">
        <v>83</v>
      </c>
      <c r="K7" s="10" t="s">
        <v>83</v>
      </c>
      <c r="L7" s="10" t="s">
        <v>83</v>
      </c>
      <c r="M7" s="10" t="s">
        <v>83</v>
      </c>
      <c r="N7" s="10" t="s">
        <v>83</v>
      </c>
      <c r="O7" s="10" t="s">
        <v>83</v>
      </c>
      <c r="P7" s="10" t="s">
        <v>83</v>
      </c>
      <c r="Q7" s="10" t="s">
        <v>83</v>
      </c>
      <c r="R7" s="10" t="s">
        <v>83</v>
      </c>
      <c r="S7" s="10" t="s">
        <v>83</v>
      </c>
      <c r="T7" s="10" t="s">
        <v>83</v>
      </c>
      <c r="U7" s="10" t="s">
        <v>83</v>
      </c>
      <c r="V7" s="10" t="s">
        <v>83</v>
      </c>
      <c r="W7" s="10" t="s">
        <v>83</v>
      </c>
      <c r="X7" s="10" t="s">
        <v>83</v>
      </c>
    </row>
    <row r="8" spans="1:24" x14ac:dyDescent="0.25">
      <c r="A8" t="s">
        <v>1</v>
      </c>
      <c r="B8" s="10" t="s">
        <v>247</v>
      </c>
      <c r="C8" s="10" t="s">
        <v>247</v>
      </c>
      <c r="D8" s="10" t="s">
        <v>247</v>
      </c>
      <c r="E8" s="10" t="s">
        <v>247</v>
      </c>
      <c r="F8" s="10">
        <v>0.81810000000000005</v>
      </c>
      <c r="G8" s="10">
        <v>1.1589</v>
      </c>
      <c r="H8" s="10">
        <v>1.8916999999999999</v>
      </c>
      <c r="I8" s="10">
        <v>4.5922000000000001</v>
      </c>
      <c r="J8" s="10">
        <v>19.737500000000001</v>
      </c>
      <c r="K8" s="10">
        <v>100.0735</v>
      </c>
      <c r="L8" s="10" t="s">
        <v>247</v>
      </c>
      <c r="M8" s="10" t="s">
        <v>247</v>
      </c>
      <c r="N8" s="10" t="s">
        <v>247</v>
      </c>
      <c r="O8" s="10" t="s">
        <v>247</v>
      </c>
      <c r="P8" s="10" t="s">
        <v>247</v>
      </c>
      <c r="Q8" s="10" t="s">
        <v>247</v>
      </c>
      <c r="R8" s="10" t="s">
        <v>247</v>
      </c>
      <c r="S8" s="10" t="s">
        <v>247</v>
      </c>
      <c r="T8" s="10" t="s">
        <v>247</v>
      </c>
      <c r="U8" s="10" t="s">
        <v>247</v>
      </c>
      <c r="V8" s="10" t="s">
        <v>247</v>
      </c>
      <c r="W8" s="10">
        <v>9.7575000000000003</v>
      </c>
      <c r="X8" s="10" t="s">
        <v>247</v>
      </c>
    </row>
    <row r="9" spans="1:24" x14ac:dyDescent="0.25">
      <c r="A9" t="s">
        <v>2</v>
      </c>
      <c r="B9" s="10" t="s">
        <v>247</v>
      </c>
      <c r="C9" s="10" t="s">
        <v>247</v>
      </c>
      <c r="D9" s="10" t="s">
        <v>247</v>
      </c>
      <c r="E9" s="10" t="s">
        <v>247</v>
      </c>
      <c r="F9" s="10">
        <v>0.62270000000000003</v>
      </c>
      <c r="G9" s="10">
        <v>0.97689999999999999</v>
      </c>
      <c r="H9" s="10">
        <v>1.7516</v>
      </c>
      <c r="I9" s="10">
        <v>4.4724000000000004</v>
      </c>
      <c r="J9" s="10">
        <v>20.001200000000001</v>
      </c>
      <c r="K9" s="10">
        <v>100.0307</v>
      </c>
      <c r="L9" s="10" t="s">
        <v>247</v>
      </c>
      <c r="M9" s="10" t="s">
        <v>247</v>
      </c>
      <c r="N9" s="10" t="s">
        <v>247</v>
      </c>
      <c r="O9" s="10" t="s">
        <v>247</v>
      </c>
      <c r="P9" s="10" t="s">
        <v>247</v>
      </c>
      <c r="Q9" s="10" t="s">
        <v>247</v>
      </c>
      <c r="R9" s="10" t="s">
        <v>247</v>
      </c>
      <c r="S9" s="10" t="s">
        <v>247</v>
      </c>
      <c r="T9" s="10" t="s">
        <v>247</v>
      </c>
      <c r="U9" s="10" t="s">
        <v>247</v>
      </c>
      <c r="V9" s="10" t="s">
        <v>247</v>
      </c>
      <c r="W9" s="10">
        <v>9.9033999999999995</v>
      </c>
      <c r="X9" s="10" t="s">
        <v>247</v>
      </c>
    </row>
    <row r="10" spans="1:24" x14ac:dyDescent="0.25">
      <c r="A10" t="s">
        <v>3</v>
      </c>
      <c r="B10" s="10" t="s">
        <v>247</v>
      </c>
      <c r="C10" s="10">
        <v>4.8500000000000001E-2</v>
      </c>
      <c r="D10" s="10">
        <v>3.6400000000000002E-2</v>
      </c>
      <c r="E10" s="10">
        <v>4.2599999999999999E-2</v>
      </c>
      <c r="F10" s="10">
        <v>0.75360000000000005</v>
      </c>
      <c r="G10" s="10">
        <v>1</v>
      </c>
      <c r="H10" s="10">
        <v>2</v>
      </c>
      <c r="I10" s="10">
        <v>5</v>
      </c>
      <c r="J10" s="10">
        <v>20</v>
      </c>
      <c r="K10" s="10">
        <v>100</v>
      </c>
      <c r="L10" s="10">
        <v>0.2485</v>
      </c>
      <c r="M10" s="10">
        <v>0.1603</v>
      </c>
      <c r="N10" s="10">
        <v>0.1082</v>
      </c>
      <c r="O10" s="10">
        <v>0.1095</v>
      </c>
      <c r="P10" s="10">
        <v>7.0000000000000007E-2</v>
      </c>
      <c r="Q10" s="10">
        <v>0.1046</v>
      </c>
      <c r="R10" s="10">
        <v>8.8400000000000006E-2</v>
      </c>
      <c r="S10" s="10">
        <v>0.1062</v>
      </c>
      <c r="T10" s="10">
        <v>0.1007</v>
      </c>
      <c r="U10" s="10">
        <v>9.64E-2</v>
      </c>
      <c r="V10" s="10">
        <v>8.5800000000000001E-2</v>
      </c>
      <c r="W10" s="10">
        <v>11.469900000000001</v>
      </c>
      <c r="X10" s="10">
        <v>8.3799999999999999E-2</v>
      </c>
    </row>
    <row r="11" spans="1:24" x14ac:dyDescent="0.25">
      <c r="A11" s="9" t="s">
        <v>4</v>
      </c>
      <c r="B11" s="10" t="s">
        <v>247</v>
      </c>
      <c r="C11" s="10" t="s">
        <v>247</v>
      </c>
      <c r="D11" s="10" t="s">
        <v>247</v>
      </c>
      <c r="E11" s="10" t="s">
        <v>247</v>
      </c>
      <c r="F11" s="10">
        <v>0.62470000000000003</v>
      </c>
      <c r="G11" s="10">
        <v>0.94420000000000004</v>
      </c>
      <c r="H11" s="10">
        <v>1.6725000000000001</v>
      </c>
      <c r="I11" s="10">
        <v>4.5077999999999996</v>
      </c>
      <c r="J11" s="10">
        <v>19.293399999999998</v>
      </c>
      <c r="K11" s="10">
        <v>100.1724</v>
      </c>
      <c r="L11" s="10" t="s">
        <v>247</v>
      </c>
      <c r="M11" s="10" t="s">
        <v>247</v>
      </c>
      <c r="N11" s="10" t="s">
        <v>247</v>
      </c>
      <c r="O11" s="10" t="s">
        <v>247</v>
      </c>
      <c r="P11" s="10" t="s">
        <v>247</v>
      </c>
      <c r="Q11" s="10" t="s">
        <v>247</v>
      </c>
      <c r="R11" s="10" t="s">
        <v>247</v>
      </c>
      <c r="S11" s="10" t="s">
        <v>247</v>
      </c>
      <c r="T11" s="10" t="s">
        <v>247</v>
      </c>
      <c r="U11" s="10" t="s">
        <v>247</v>
      </c>
      <c r="V11" s="10" t="s">
        <v>247</v>
      </c>
      <c r="W11" s="10">
        <v>9.1004000000000005</v>
      </c>
      <c r="X11" s="10" t="s">
        <v>247</v>
      </c>
    </row>
    <row r="12" spans="1:24" x14ac:dyDescent="0.25">
      <c r="A12" t="s">
        <v>5</v>
      </c>
      <c r="B12" s="10" t="s">
        <v>247</v>
      </c>
      <c r="C12" s="10" t="s">
        <v>247</v>
      </c>
      <c r="D12" s="10" t="s">
        <v>247</v>
      </c>
      <c r="E12" s="10" t="s">
        <v>247</v>
      </c>
      <c r="F12" s="10">
        <v>0.51300000000000001</v>
      </c>
      <c r="G12" s="10">
        <v>0.88149999999999995</v>
      </c>
      <c r="H12" s="10">
        <v>1.6805000000000001</v>
      </c>
      <c r="I12" s="10">
        <v>4.2771999999999997</v>
      </c>
      <c r="J12" s="10">
        <v>19.791699999999999</v>
      </c>
      <c r="K12" s="10">
        <v>100.0853</v>
      </c>
      <c r="L12" s="10" t="s">
        <v>247</v>
      </c>
      <c r="M12" s="10" t="s">
        <v>247</v>
      </c>
      <c r="N12" s="10" t="s">
        <v>247</v>
      </c>
      <c r="O12" s="10" t="s">
        <v>247</v>
      </c>
      <c r="P12" s="10" t="s">
        <v>247</v>
      </c>
      <c r="Q12" s="10" t="s">
        <v>247</v>
      </c>
      <c r="R12" s="10" t="s">
        <v>247</v>
      </c>
      <c r="S12" s="10" t="s">
        <v>247</v>
      </c>
      <c r="T12" s="10" t="s">
        <v>247</v>
      </c>
      <c r="U12" s="10" t="s">
        <v>247</v>
      </c>
      <c r="V12" s="10" t="s">
        <v>247</v>
      </c>
      <c r="W12" s="10">
        <v>9.5289999999999999</v>
      </c>
      <c r="X12" s="10" t="s">
        <v>247</v>
      </c>
    </row>
    <row r="13" spans="1:24" x14ac:dyDescent="0.25">
      <c r="A13" t="s">
        <v>6</v>
      </c>
      <c r="B13" s="10" t="s">
        <v>247</v>
      </c>
      <c r="C13" s="10" t="s">
        <v>247</v>
      </c>
      <c r="D13" s="10" t="s">
        <v>247</v>
      </c>
      <c r="E13" s="10" t="s">
        <v>247</v>
      </c>
      <c r="F13" s="10">
        <v>0.86180000000000001</v>
      </c>
      <c r="G13" s="10">
        <v>1.0197000000000001</v>
      </c>
      <c r="H13" s="10">
        <v>1.8260000000000001</v>
      </c>
      <c r="I13" s="10">
        <v>4.9485999999999999</v>
      </c>
      <c r="J13" s="10">
        <v>19.5703</v>
      </c>
      <c r="K13" s="10">
        <v>100.09180000000001</v>
      </c>
      <c r="L13" s="10" t="s">
        <v>247</v>
      </c>
      <c r="M13" s="10" t="s">
        <v>247</v>
      </c>
      <c r="N13" s="10" t="s">
        <v>247</v>
      </c>
      <c r="O13" s="10" t="s">
        <v>247</v>
      </c>
      <c r="P13" s="10" t="s">
        <v>247</v>
      </c>
      <c r="Q13" s="10" t="s">
        <v>247</v>
      </c>
      <c r="R13" s="10" t="s">
        <v>247</v>
      </c>
      <c r="S13" s="10" t="s">
        <v>247</v>
      </c>
      <c r="T13" s="10" t="s">
        <v>247</v>
      </c>
      <c r="U13" s="10" t="s">
        <v>247</v>
      </c>
      <c r="V13" s="10" t="s">
        <v>247</v>
      </c>
      <c r="W13" s="10">
        <v>9.6936</v>
      </c>
      <c r="X13" s="10" t="s">
        <v>247</v>
      </c>
    </row>
    <row r="14" spans="1:24" x14ac:dyDescent="0.25">
      <c r="A14" t="s">
        <v>7</v>
      </c>
      <c r="B14" s="10" t="s">
        <v>247</v>
      </c>
      <c r="C14" s="10" t="s">
        <v>247</v>
      </c>
      <c r="D14" s="10" t="s">
        <v>247</v>
      </c>
      <c r="E14" s="10" t="s">
        <v>247</v>
      </c>
      <c r="F14" s="10">
        <v>0.61319999999999997</v>
      </c>
      <c r="G14" s="10">
        <v>0.92449999999999999</v>
      </c>
      <c r="H14" s="10">
        <v>1.4419999999999999</v>
      </c>
      <c r="I14" s="10">
        <v>4.4147999999999996</v>
      </c>
      <c r="J14" s="10">
        <v>19.7851</v>
      </c>
      <c r="K14" s="10">
        <v>100.0836</v>
      </c>
      <c r="L14" s="10">
        <v>0.1079</v>
      </c>
      <c r="M14" s="10" t="s">
        <v>247</v>
      </c>
      <c r="N14" s="10" t="s">
        <v>247</v>
      </c>
      <c r="O14" s="10" t="s">
        <v>247</v>
      </c>
      <c r="P14" s="10" t="s">
        <v>247</v>
      </c>
      <c r="Q14" s="10" t="s">
        <v>247</v>
      </c>
      <c r="R14" s="10" t="s">
        <v>247</v>
      </c>
      <c r="S14" s="10" t="s">
        <v>247</v>
      </c>
      <c r="T14" s="10" t="s">
        <v>247</v>
      </c>
      <c r="U14" s="10" t="s">
        <v>247</v>
      </c>
      <c r="V14" s="10" t="s">
        <v>247</v>
      </c>
      <c r="W14" s="10">
        <v>9.3803999999999998</v>
      </c>
      <c r="X14" s="10" t="s">
        <v>247</v>
      </c>
    </row>
    <row r="15" spans="1:24" x14ac:dyDescent="0.25">
      <c r="A15" t="s">
        <v>8</v>
      </c>
      <c r="B15" s="10">
        <v>0.54430000000000001</v>
      </c>
      <c r="C15" s="10">
        <v>0.57410000000000005</v>
      </c>
      <c r="D15" s="10" t="s">
        <v>247</v>
      </c>
      <c r="E15" s="10" t="s">
        <v>247</v>
      </c>
      <c r="F15" s="10">
        <v>1.8515999999999999</v>
      </c>
      <c r="G15" s="10">
        <v>1.651</v>
      </c>
      <c r="H15" s="10">
        <v>3.0661</v>
      </c>
      <c r="I15" s="10">
        <v>8.0419</v>
      </c>
      <c r="J15" s="10">
        <v>34.649799999999999</v>
      </c>
      <c r="K15" s="10">
        <v>180.33009999999999</v>
      </c>
      <c r="L15" s="10" t="s">
        <v>247</v>
      </c>
      <c r="M15" s="10" t="s">
        <v>247</v>
      </c>
      <c r="N15" s="10" t="s">
        <v>247</v>
      </c>
      <c r="O15" s="10" t="s">
        <v>247</v>
      </c>
      <c r="P15" s="10" t="s">
        <v>247</v>
      </c>
      <c r="Q15" s="10">
        <v>6.1333000000000002</v>
      </c>
      <c r="R15" s="10">
        <v>13.333399999999999</v>
      </c>
      <c r="S15" s="10">
        <v>6.1810999999999998</v>
      </c>
      <c r="T15" s="10">
        <v>8.2420000000000009</v>
      </c>
      <c r="U15" s="10">
        <v>9.4436999999999998</v>
      </c>
      <c r="V15" s="10">
        <v>10.9961</v>
      </c>
      <c r="W15" s="10">
        <v>16.552399999999999</v>
      </c>
      <c r="X15" s="10" t="s">
        <v>247</v>
      </c>
    </row>
    <row r="16" spans="1:24" x14ac:dyDescent="0.25">
      <c r="A16" t="s">
        <v>9</v>
      </c>
      <c r="B16" s="10">
        <v>9.4700000000000006E-2</v>
      </c>
      <c r="C16" s="10">
        <v>6.7000000000000004E-2</v>
      </c>
      <c r="D16" s="10" t="s">
        <v>247</v>
      </c>
      <c r="E16" s="10" t="s">
        <v>247</v>
      </c>
      <c r="F16" s="10">
        <v>0.5</v>
      </c>
      <c r="G16" s="10">
        <v>1</v>
      </c>
      <c r="H16" s="10">
        <v>2</v>
      </c>
      <c r="I16" s="10">
        <v>5</v>
      </c>
      <c r="J16" s="10">
        <v>20</v>
      </c>
      <c r="K16" s="10">
        <v>100</v>
      </c>
      <c r="L16" s="10">
        <v>0.31330000000000002</v>
      </c>
      <c r="M16" s="10">
        <v>0.17130000000000001</v>
      </c>
      <c r="N16" s="10">
        <v>0.12920000000000001</v>
      </c>
      <c r="O16" s="10" t="s">
        <v>247</v>
      </c>
      <c r="P16" s="10">
        <v>8.0199999999999994E-2</v>
      </c>
      <c r="Q16" s="10">
        <v>0.1162</v>
      </c>
      <c r="R16" s="10">
        <v>8.9899999999999994E-2</v>
      </c>
      <c r="S16" s="10">
        <v>0.1011</v>
      </c>
      <c r="T16" s="10" t="s">
        <v>247</v>
      </c>
      <c r="U16" s="10">
        <v>0.11940000000000001</v>
      </c>
      <c r="V16" s="10">
        <v>0.10340000000000001</v>
      </c>
      <c r="W16" s="10">
        <v>8.1750000000000007</v>
      </c>
      <c r="X16" s="10">
        <v>0.12640000000000001</v>
      </c>
    </row>
    <row r="17" spans="1:24" x14ac:dyDescent="0.25">
      <c r="A17" t="s">
        <v>10</v>
      </c>
      <c r="B17" s="10" t="s">
        <v>247</v>
      </c>
      <c r="C17" s="10" t="s">
        <v>247</v>
      </c>
      <c r="D17" s="10" t="s">
        <v>247</v>
      </c>
      <c r="E17" s="10" t="s">
        <v>247</v>
      </c>
      <c r="F17" s="10">
        <v>0.64270000000000005</v>
      </c>
      <c r="G17" s="10">
        <v>0.97599999999999998</v>
      </c>
      <c r="H17" s="10">
        <v>1.7319</v>
      </c>
      <c r="I17" s="10">
        <v>4.5063000000000004</v>
      </c>
      <c r="J17" s="10">
        <v>19.956099999999999</v>
      </c>
      <c r="K17" s="10">
        <v>100.03830000000001</v>
      </c>
      <c r="L17" s="10">
        <v>0.47449999999999998</v>
      </c>
      <c r="M17" s="10">
        <v>0.16880000000000001</v>
      </c>
      <c r="N17" s="10" t="s">
        <v>247</v>
      </c>
      <c r="O17" s="10" t="s">
        <v>247</v>
      </c>
      <c r="P17" s="10" t="s">
        <v>247</v>
      </c>
      <c r="Q17" s="10" t="s">
        <v>247</v>
      </c>
      <c r="R17" s="10" t="s">
        <v>247</v>
      </c>
      <c r="S17" s="10" t="s">
        <v>247</v>
      </c>
      <c r="T17" s="10" t="s">
        <v>247</v>
      </c>
      <c r="U17" s="10" t="s">
        <v>247</v>
      </c>
      <c r="V17" s="10" t="s">
        <v>247</v>
      </c>
      <c r="W17" s="10">
        <v>9.6981000000000002</v>
      </c>
      <c r="X17" s="10" t="s">
        <v>247</v>
      </c>
    </row>
    <row r="18" spans="1:24" x14ac:dyDescent="0.25">
      <c r="A18" t="s">
        <v>11</v>
      </c>
      <c r="B18" s="10" t="s">
        <v>247</v>
      </c>
      <c r="C18" s="10" t="s">
        <v>247</v>
      </c>
      <c r="D18" s="10" t="s">
        <v>247</v>
      </c>
      <c r="E18" s="10" t="s">
        <v>247</v>
      </c>
      <c r="F18" s="10">
        <v>0.58260000000000001</v>
      </c>
      <c r="G18" s="10">
        <v>0.85599999999999998</v>
      </c>
      <c r="H18" s="10">
        <v>1.5414000000000001</v>
      </c>
      <c r="I18" s="10">
        <v>4.0682999999999998</v>
      </c>
      <c r="J18" s="10">
        <v>18.2517</v>
      </c>
      <c r="K18" s="10">
        <v>100.4064</v>
      </c>
      <c r="L18" s="10" t="s">
        <v>247</v>
      </c>
      <c r="M18" s="10" t="s">
        <v>247</v>
      </c>
      <c r="N18" s="10" t="s">
        <v>247</v>
      </c>
      <c r="O18" s="10" t="s">
        <v>247</v>
      </c>
      <c r="P18" s="10" t="s">
        <v>247</v>
      </c>
      <c r="Q18" s="10" t="s">
        <v>247</v>
      </c>
      <c r="R18" s="10" t="s">
        <v>247</v>
      </c>
      <c r="S18" s="10" t="s">
        <v>247</v>
      </c>
      <c r="T18" s="10" t="s">
        <v>247</v>
      </c>
      <c r="U18" s="10" t="s">
        <v>247</v>
      </c>
      <c r="V18" s="10" t="s">
        <v>247</v>
      </c>
      <c r="W18" s="10">
        <v>8.6717999999999993</v>
      </c>
      <c r="X18" s="10" t="s">
        <v>247</v>
      </c>
    </row>
    <row r="19" spans="1:24" x14ac:dyDescent="0.25">
      <c r="A19" t="s">
        <v>234</v>
      </c>
      <c r="B19" s="10">
        <v>7.5899999999999995E-2</v>
      </c>
      <c r="C19" s="10">
        <v>0.09</v>
      </c>
      <c r="D19" s="10">
        <v>4.3900000000000002E-2</v>
      </c>
      <c r="E19" s="10">
        <v>5.45E-2</v>
      </c>
      <c r="F19" s="10">
        <v>0.95109999999999995</v>
      </c>
      <c r="G19" s="10">
        <v>1.1379999999999999</v>
      </c>
      <c r="H19" s="10">
        <v>1.9638</v>
      </c>
      <c r="I19" s="10">
        <v>4.9762000000000004</v>
      </c>
      <c r="J19" s="10">
        <v>19.953800000000001</v>
      </c>
      <c r="K19" s="10">
        <v>100.0098</v>
      </c>
      <c r="L19" s="10">
        <v>0.1085</v>
      </c>
      <c r="M19" s="10">
        <v>4.7100000000000003E-2</v>
      </c>
      <c r="N19" s="10" t="s">
        <v>247</v>
      </c>
      <c r="O19" s="10" t="s">
        <v>247</v>
      </c>
      <c r="P19" s="10">
        <v>0.1176</v>
      </c>
      <c r="Q19" s="10" t="s">
        <v>247</v>
      </c>
      <c r="R19" s="10">
        <v>3.5000000000000003E-2</v>
      </c>
      <c r="S19" s="10" t="s">
        <v>247</v>
      </c>
      <c r="T19" s="10" t="s">
        <v>247</v>
      </c>
      <c r="U19" s="10">
        <v>2.24E-2</v>
      </c>
      <c r="V19" s="10" t="s">
        <v>247</v>
      </c>
      <c r="W19" s="10">
        <v>9.8915000000000006</v>
      </c>
      <c r="X19" s="10" t="s">
        <v>247</v>
      </c>
    </row>
    <row r="20" spans="1:24" x14ac:dyDescent="0.25">
      <c r="A20" t="s">
        <v>12</v>
      </c>
      <c r="B20" s="10" t="s">
        <v>247</v>
      </c>
      <c r="C20" s="10" t="s">
        <v>247</v>
      </c>
      <c r="D20" s="10" t="s">
        <v>247</v>
      </c>
      <c r="E20" s="10" t="s">
        <v>247</v>
      </c>
      <c r="F20" s="10">
        <v>0.63149999999999995</v>
      </c>
      <c r="G20" s="10">
        <v>0.89190000000000003</v>
      </c>
      <c r="H20" s="10">
        <v>1.6547000000000001</v>
      </c>
      <c r="I20" s="10">
        <v>4.2234999999999996</v>
      </c>
      <c r="J20" s="10">
        <v>18.8901</v>
      </c>
      <c r="K20" s="10">
        <v>100.2681</v>
      </c>
      <c r="L20" s="10">
        <v>0.19980000000000001</v>
      </c>
      <c r="M20" s="10">
        <v>5.8400000000000001E-2</v>
      </c>
      <c r="N20" s="10">
        <v>3.7199999999999997E-2</v>
      </c>
      <c r="O20" s="10">
        <v>2.5999999999999999E-2</v>
      </c>
      <c r="P20" s="10" t="s">
        <v>247</v>
      </c>
      <c r="Q20" s="10" t="s">
        <v>247</v>
      </c>
      <c r="R20" s="10" t="s">
        <v>247</v>
      </c>
      <c r="S20" s="10" t="s">
        <v>247</v>
      </c>
      <c r="T20" s="10" t="s">
        <v>247</v>
      </c>
      <c r="U20" s="10" t="s">
        <v>247</v>
      </c>
      <c r="V20" s="10" t="s">
        <v>247</v>
      </c>
      <c r="W20" s="10">
        <v>8.7791999999999994</v>
      </c>
      <c r="X20" s="10">
        <v>2.1999999999999999E-2</v>
      </c>
    </row>
    <row r="21" spans="1:24" x14ac:dyDescent="0.25">
      <c r="A21" t="s">
        <v>13</v>
      </c>
      <c r="B21" s="10" t="s">
        <v>247</v>
      </c>
      <c r="C21" s="10" t="s">
        <v>247</v>
      </c>
      <c r="D21" s="10" t="s">
        <v>247</v>
      </c>
      <c r="E21" s="10" t="s">
        <v>247</v>
      </c>
      <c r="F21" s="10">
        <v>0.90559999999999996</v>
      </c>
      <c r="G21" s="10">
        <v>0.95340000000000003</v>
      </c>
      <c r="H21" s="10">
        <v>1.7822</v>
      </c>
      <c r="I21" s="10">
        <v>4.4928999999999997</v>
      </c>
      <c r="J21" s="10">
        <v>18.506699999999999</v>
      </c>
      <c r="K21" s="10">
        <v>100.3288</v>
      </c>
      <c r="L21" s="10" t="s">
        <v>247</v>
      </c>
      <c r="M21" s="10" t="s">
        <v>247</v>
      </c>
      <c r="N21" s="10" t="s">
        <v>247</v>
      </c>
      <c r="O21" s="10" t="s">
        <v>247</v>
      </c>
      <c r="P21" s="10" t="s">
        <v>247</v>
      </c>
      <c r="Q21" s="10" t="s">
        <v>247</v>
      </c>
      <c r="R21" s="10" t="s">
        <v>247</v>
      </c>
      <c r="S21" s="10" t="s">
        <v>247</v>
      </c>
      <c r="T21" s="10" t="s">
        <v>247</v>
      </c>
      <c r="U21" s="10" t="s">
        <v>247</v>
      </c>
      <c r="V21" s="10" t="s">
        <v>247</v>
      </c>
      <c r="W21" s="10">
        <v>9.1644000000000005</v>
      </c>
      <c r="X21" s="10" t="s">
        <v>247</v>
      </c>
    </row>
    <row r="22" spans="1:24" x14ac:dyDescent="0.25">
      <c r="A22" t="s">
        <v>14</v>
      </c>
      <c r="B22" s="10" t="s">
        <v>247</v>
      </c>
      <c r="C22" s="10" t="s">
        <v>247</v>
      </c>
      <c r="D22" s="10" t="s">
        <v>247</v>
      </c>
      <c r="E22" s="10" t="s">
        <v>247</v>
      </c>
      <c r="F22" s="10">
        <v>0.76549999999999996</v>
      </c>
      <c r="G22" s="10">
        <v>1.0124</v>
      </c>
      <c r="H22" s="10">
        <v>1.7789999999999999</v>
      </c>
      <c r="I22" s="10">
        <v>4.6233000000000004</v>
      </c>
      <c r="J22" s="10">
        <v>19.872800000000002</v>
      </c>
      <c r="K22" s="10">
        <v>100.04859999999999</v>
      </c>
      <c r="L22" s="10" t="s">
        <v>247</v>
      </c>
      <c r="M22" s="10" t="s">
        <v>247</v>
      </c>
      <c r="N22" s="10" t="s">
        <v>247</v>
      </c>
      <c r="O22" s="10" t="s">
        <v>247</v>
      </c>
      <c r="P22" s="10" t="s">
        <v>247</v>
      </c>
      <c r="Q22" s="10" t="s">
        <v>247</v>
      </c>
      <c r="R22" s="10" t="s">
        <v>247</v>
      </c>
      <c r="S22" s="10" t="s">
        <v>247</v>
      </c>
      <c r="T22" s="10" t="s">
        <v>247</v>
      </c>
      <c r="U22" s="10" t="s">
        <v>247</v>
      </c>
      <c r="V22" s="10" t="s">
        <v>247</v>
      </c>
      <c r="W22" s="10">
        <v>9.7215000000000007</v>
      </c>
      <c r="X22" s="10" t="s">
        <v>247</v>
      </c>
    </row>
    <row r="23" spans="1:24" x14ac:dyDescent="0.25">
      <c r="A23" t="s">
        <v>15</v>
      </c>
      <c r="B23" s="10" t="s">
        <v>247</v>
      </c>
      <c r="C23" s="10" t="s">
        <v>247</v>
      </c>
      <c r="D23" s="10" t="s">
        <v>247</v>
      </c>
      <c r="E23" s="10" t="s">
        <v>247</v>
      </c>
      <c r="F23" s="10">
        <v>0.53710000000000002</v>
      </c>
      <c r="G23" s="10">
        <v>0.81689999999999996</v>
      </c>
      <c r="H23" s="10">
        <v>1.4374</v>
      </c>
      <c r="I23" s="10">
        <v>3.7934000000000001</v>
      </c>
      <c r="J23" s="10">
        <v>17.8048</v>
      </c>
      <c r="K23" s="10">
        <v>100.5123</v>
      </c>
      <c r="L23" s="10" t="s">
        <v>247</v>
      </c>
      <c r="M23" s="10" t="s">
        <v>247</v>
      </c>
      <c r="N23" s="10" t="s">
        <v>247</v>
      </c>
      <c r="O23" s="10" t="s">
        <v>247</v>
      </c>
      <c r="P23" s="10" t="s">
        <v>247</v>
      </c>
      <c r="Q23" s="10" t="s">
        <v>247</v>
      </c>
      <c r="R23" s="10" t="s">
        <v>247</v>
      </c>
      <c r="S23" s="10" t="s">
        <v>247</v>
      </c>
      <c r="T23" s="10" t="s">
        <v>247</v>
      </c>
      <c r="U23" s="10" t="s">
        <v>247</v>
      </c>
      <c r="V23" s="10" t="s">
        <v>247</v>
      </c>
      <c r="W23" s="10">
        <v>8.1701999999999995</v>
      </c>
      <c r="X23" s="10" t="s">
        <v>247</v>
      </c>
    </row>
    <row r="24" spans="1:24" x14ac:dyDescent="0.25">
      <c r="A24" t="s">
        <v>16</v>
      </c>
      <c r="B24" s="10" t="s">
        <v>247</v>
      </c>
      <c r="C24" s="10" t="s">
        <v>247</v>
      </c>
      <c r="D24" s="10" t="s">
        <v>247</v>
      </c>
      <c r="E24" s="10" t="s">
        <v>247</v>
      </c>
      <c r="F24" s="10">
        <v>0.73029999999999995</v>
      </c>
      <c r="G24" s="10">
        <v>0.93569999999999998</v>
      </c>
      <c r="H24" s="10">
        <v>1.6635</v>
      </c>
      <c r="I24" s="10">
        <v>4.3071999999999999</v>
      </c>
      <c r="J24" s="10">
        <v>18.696300000000001</v>
      </c>
      <c r="K24" s="10">
        <v>100.3027</v>
      </c>
      <c r="L24" s="10">
        <v>0.16189999999999999</v>
      </c>
      <c r="M24" s="10">
        <v>3.4099999999999998E-2</v>
      </c>
      <c r="N24" s="10">
        <v>1.9599999999999999E-2</v>
      </c>
      <c r="O24" s="10">
        <v>1.18E-2</v>
      </c>
      <c r="P24" s="10" t="s">
        <v>247</v>
      </c>
      <c r="Q24" s="10" t="s">
        <v>247</v>
      </c>
      <c r="R24" s="10" t="s">
        <v>247</v>
      </c>
      <c r="S24" s="10" t="s">
        <v>247</v>
      </c>
      <c r="T24" s="10" t="s">
        <v>247</v>
      </c>
      <c r="U24" s="10" t="s">
        <v>247</v>
      </c>
      <c r="V24" s="10" t="s">
        <v>247</v>
      </c>
      <c r="W24" s="10">
        <v>8.8981999999999992</v>
      </c>
      <c r="X24" s="10">
        <v>1.7999999999999999E-2</v>
      </c>
    </row>
    <row r="25" spans="1:24" x14ac:dyDescent="0.25">
      <c r="A25" t="s">
        <v>17</v>
      </c>
      <c r="B25" s="10" t="s">
        <v>247</v>
      </c>
      <c r="C25" s="10" t="s">
        <v>247</v>
      </c>
      <c r="D25" s="10" t="s">
        <v>247</v>
      </c>
      <c r="E25" s="10" t="s">
        <v>247</v>
      </c>
      <c r="F25" s="10">
        <v>1.5522</v>
      </c>
      <c r="G25" s="10">
        <v>1.6182000000000001</v>
      </c>
      <c r="H25" s="10">
        <v>2.8321999999999998</v>
      </c>
      <c r="I25" s="10">
        <v>8.3443000000000005</v>
      </c>
      <c r="J25" s="10">
        <v>34.751100000000001</v>
      </c>
      <c r="K25" s="10">
        <v>180.2997</v>
      </c>
      <c r="L25" s="10" t="s">
        <v>247</v>
      </c>
      <c r="M25" s="10" t="s">
        <v>247</v>
      </c>
      <c r="N25" s="10" t="s">
        <v>247</v>
      </c>
      <c r="O25" s="10" t="s">
        <v>247</v>
      </c>
      <c r="P25" s="10" t="s">
        <v>247</v>
      </c>
      <c r="Q25" s="10" t="s">
        <v>247</v>
      </c>
      <c r="R25" s="10" t="s">
        <v>247</v>
      </c>
      <c r="S25" s="10" t="s">
        <v>247</v>
      </c>
      <c r="T25" s="10" t="s">
        <v>247</v>
      </c>
      <c r="U25" s="10" t="s">
        <v>247</v>
      </c>
      <c r="V25" s="10">
        <v>9.5525000000000002</v>
      </c>
      <c r="W25" s="10">
        <v>17.535799999999998</v>
      </c>
      <c r="X25" s="10" t="s">
        <v>247</v>
      </c>
    </row>
    <row r="26" spans="1:24" x14ac:dyDescent="0.25">
      <c r="A26" t="s">
        <v>18</v>
      </c>
      <c r="B26" s="10" t="s">
        <v>247</v>
      </c>
      <c r="C26" s="10" t="s">
        <v>247</v>
      </c>
      <c r="D26" s="10" t="s">
        <v>247</v>
      </c>
      <c r="E26" s="10" t="s">
        <v>247</v>
      </c>
      <c r="F26" s="10">
        <v>0.74539999999999995</v>
      </c>
      <c r="G26" s="10">
        <v>0.82320000000000004</v>
      </c>
      <c r="H26" s="10">
        <v>1.4301999999999999</v>
      </c>
      <c r="I26" s="10">
        <v>4.3353000000000002</v>
      </c>
      <c r="J26" s="10">
        <v>18.808</v>
      </c>
      <c r="K26" s="10">
        <v>100.2848</v>
      </c>
      <c r="L26" s="10" t="s">
        <v>247</v>
      </c>
      <c r="M26" s="10" t="s">
        <v>247</v>
      </c>
      <c r="N26" s="10" t="s">
        <v>247</v>
      </c>
      <c r="O26" s="10" t="s">
        <v>247</v>
      </c>
      <c r="P26" s="10" t="s">
        <v>247</v>
      </c>
      <c r="Q26" s="10" t="s">
        <v>247</v>
      </c>
      <c r="R26" s="10" t="s">
        <v>247</v>
      </c>
      <c r="S26" s="10" t="s">
        <v>247</v>
      </c>
      <c r="T26" s="10" t="s">
        <v>247</v>
      </c>
      <c r="U26" s="10" t="s">
        <v>247</v>
      </c>
      <c r="V26" s="10" t="s">
        <v>247</v>
      </c>
      <c r="W26" s="10">
        <v>9.4634</v>
      </c>
      <c r="X26" s="10" t="s">
        <v>247</v>
      </c>
    </row>
    <row r="27" spans="1:24" x14ac:dyDescent="0.25">
      <c r="A27" t="s">
        <v>19</v>
      </c>
      <c r="B27" s="10" t="s">
        <v>247</v>
      </c>
      <c r="C27" s="10" t="s">
        <v>247</v>
      </c>
      <c r="D27" s="10" t="s">
        <v>247</v>
      </c>
      <c r="E27" s="10" t="s">
        <v>247</v>
      </c>
      <c r="F27" s="10">
        <v>0.92759999999999998</v>
      </c>
      <c r="G27" s="10">
        <v>1.0091000000000001</v>
      </c>
      <c r="H27" s="10">
        <v>1.77</v>
      </c>
      <c r="I27" s="10">
        <v>4.6551999999999998</v>
      </c>
      <c r="J27" s="10">
        <v>18.953900000000001</v>
      </c>
      <c r="K27" s="10">
        <v>100.23099999999999</v>
      </c>
      <c r="L27" s="10">
        <v>0.1105</v>
      </c>
      <c r="M27" s="10">
        <v>3.1800000000000002E-2</v>
      </c>
      <c r="N27" s="10" t="s">
        <v>247</v>
      </c>
      <c r="O27" s="10" t="s">
        <v>247</v>
      </c>
      <c r="P27" s="10" t="s">
        <v>247</v>
      </c>
      <c r="Q27" s="10" t="s">
        <v>247</v>
      </c>
      <c r="R27" s="10">
        <v>1.0699999999999999E-2</v>
      </c>
      <c r="S27" s="10" t="s">
        <v>247</v>
      </c>
      <c r="T27" s="10" t="s">
        <v>247</v>
      </c>
      <c r="U27" s="10" t="s">
        <v>247</v>
      </c>
      <c r="V27" s="10" t="s">
        <v>247</v>
      </c>
      <c r="W27" s="10">
        <v>9.3861000000000008</v>
      </c>
      <c r="X27" s="10" t="s">
        <v>247</v>
      </c>
    </row>
    <row r="28" spans="1:24" x14ac:dyDescent="0.25">
      <c r="A28" t="s">
        <v>20</v>
      </c>
      <c r="B28" s="10" t="s">
        <v>247</v>
      </c>
      <c r="C28" s="10" t="s">
        <v>247</v>
      </c>
      <c r="D28" s="10" t="s">
        <v>247</v>
      </c>
      <c r="E28" s="10" t="s">
        <v>247</v>
      </c>
      <c r="F28" s="10">
        <v>0.75629999999999997</v>
      </c>
      <c r="G28" s="10">
        <v>0.67130000000000001</v>
      </c>
      <c r="H28" s="10">
        <v>1.4771000000000001</v>
      </c>
      <c r="I28" s="10">
        <v>4.3604000000000003</v>
      </c>
      <c r="J28" s="10">
        <v>18.030100000000001</v>
      </c>
      <c r="K28" s="10">
        <v>100.4397</v>
      </c>
      <c r="L28" s="10" t="s">
        <v>247</v>
      </c>
      <c r="M28" s="10" t="s">
        <v>247</v>
      </c>
      <c r="N28" s="10" t="s">
        <v>247</v>
      </c>
      <c r="O28" s="10" t="s">
        <v>247</v>
      </c>
      <c r="P28" s="10" t="s">
        <v>247</v>
      </c>
      <c r="Q28" s="10" t="s">
        <v>247</v>
      </c>
      <c r="R28" s="10" t="s">
        <v>247</v>
      </c>
      <c r="S28" s="10" t="s">
        <v>247</v>
      </c>
      <c r="T28" s="10" t="s">
        <v>247</v>
      </c>
      <c r="U28" s="10" t="s">
        <v>247</v>
      </c>
      <c r="V28" s="10" t="s">
        <v>247</v>
      </c>
      <c r="W28" s="10">
        <v>9.0411000000000001</v>
      </c>
      <c r="X28" s="10" t="s">
        <v>247</v>
      </c>
    </row>
    <row r="29" spans="1:24" x14ac:dyDescent="0.25">
      <c r="A29" t="s">
        <v>21</v>
      </c>
      <c r="B29" s="10" t="s">
        <v>247</v>
      </c>
      <c r="C29" s="10" t="s">
        <v>247</v>
      </c>
      <c r="D29" s="10" t="s">
        <v>247</v>
      </c>
      <c r="E29" s="10" t="s">
        <v>247</v>
      </c>
      <c r="F29" s="10">
        <v>0.83760000000000001</v>
      </c>
      <c r="G29" s="10">
        <v>0.81200000000000006</v>
      </c>
      <c r="H29" s="10">
        <v>1.7060999999999999</v>
      </c>
      <c r="I29" s="10">
        <v>4.7701000000000002</v>
      </c>
      <c r="J29" s="10">
        <v>18.8566</v>
      </c>
      <c r="K29" s="10">
        <v>100.2479</v>
      </c>
      <c r="L29" s="10" t="s">
        <v>247</v>
      </c>
      <c r="M29" s="10" t="s">
        <v>247</v>
      </c>
      <c r="N29" s="10" t="s">
        <v>247</v>
      </c>
      <c r="O29" s="10" t="s">
        <v>247</v>
      </c>
      <c r="P29" s="10" t="s">
        <v>247</v>
      </c>
      <c r="Q29" s="10" t="s">
        <v>247</v>
      </c>
      <c r="R29" s="10" t="s">
        <v>247</v>
      </c>
      <c r="S29" s="10" t="s">
        <v>247</v>
      </c>
      <c r="T29" s="10" t="s">
        <v>247</v>
      </c>
      <c r="U29" s="10" t="s">
        <v>247</v>
      </c>
      <c r="V29" s="10">
        <v>49.324100000000001</v>
      </c>
      <c r="W29" s="10">
        <v>9.5562000000000005</v>
      </c>
      <c r="X29" s="10" t="s">
        <v>247</v>
      </c>
    </row>
    <row r="30" spans="1:24" x14ac:dyDescent="0.25">
      <c r="A30" t="s">
        <v>22</v>
      </c>
      <c r="B30" s="10" t="s">
        <v>247</v>
      </c>
      <c r="C30" s="10" t="s">
        <v>247</v>
      </c>
      <c r="D30" s="10" t="s">
        <v>247</v>
      </c>
      <c r="E30" s="10" t="s">
        <v>247</v>
      </c>
      <c r="F30" s="10">
        <v>0.82379999999999998</v>
      </c>
      <c r="G30" s="10">
        <v>1.0431999999999999</v>
      </c>
      <c r="H30" s="10">
        <v>1.8979999999999999</v>
      </c>
      <c r="I30" s="10">
        <v>4.8212999999999999</v>
      </c>
      <c r="J30" s="10">
        <v>19.803599999999999</v>
      </c>
      <c r="K30" s="10">
        <v>100.0498</v>
      </c>
      <c r="L30" s="10">
        <v>8.43E-2</v>
      </c>
      <c r="M30" s="10" t="s">
        <v>247</v>
      </c>
      <c r="N30" s="10" t="s">
        <v>247</v>
      </c>
      <c r="O30" s="10" t="s">
        <v>247</v>
      </c>
      <c r="P30" s="10" t="s">
        <v>247</v>
      </c>
      <c r="Q30" s="10">
        <v>7.3978999999999999</v>
      </c>
      <c r="R30" s="10">
        <v>40.037199999999999</v>
      </c>
      <c r="S30" s="10">
        <v>40.137900000000002</v>
      </c>
      <c r="T30" s="10">
        <v>43.203200000000002</v>
      </c>
      <c r="U30" s="10">
        <v>37.951000000000001</v>
      </c>
      <c r="V30" s="10">
        <v>63.064900000000002</v>
      </c>
      <c r="W30" s="10">
        <v>9.9549000000000003</v>
      </c>
      <c r="X30" s="10">
        <v>3.1399999999999997E-2</v>
      </c>
    </row>
    <row r="31" spans="1:24" x14ac:dyDescent="0.25">
      <c r="A31" t="s">
        <v>23</v>
      </c>
      <c r="B31" s="10" t="s">
        <v>247</v>
      </c>
      <c r="C31" s="10" t="s">
        <v>247</v>
      </c>
      <c r="D31" s="10" t="s">
        <v>247</v>
      </c>
      <c r="E31" s="10" t="s">
        <v>247</v>
      </c>
      <c r="F31" s="10">
        <v>0.59989999999999999</v>
      </c>
      <c r="G31" s="10">
        <v>0.90639999999999998</v>
      </c>
      <c r="H31" s="10">
        <v>1.7452000000000001</v>
      </c>
      <c r="I31" s="10">
        <v>4.6710000000000003</v>
      </c>
      <c r="J31" s="10">
        <v>20.677</v>
      </c>
      <c r="K31" s="10">
        <v>99.886600000000001</v>
      </c>
      <c r="L31" s="10">
        <v>4.2099999999999999E-2</v>
      </c>
      <c r="M31" s="10" t="s">
        <v>247</v>
      </c>
      <c r="N31" s="10" t="s">
        <v>247</v>
      </c>
      <c r="O31" s="10" t="s">
        <v>247</v>
      </c>
      <c r="P31" s="10" t="s">
        <v>247</v>
      </c>
      <c r="Q31" s="10" t="s">
        <v>247</v>
      </c>
      <c r="R31" s="10" t="s">
        <v>247</v>
      </c>
      <c r="S31" s="10" t="s">
        <v>247</v>
      </c>
      <c r="T31" s="10" t="s">
        <v>247</v>
      </c>
      <c r="U31" s="10" t="s">
        <v>247</v>
      </c>
      <c r="V31" s="10" t="s">
        <v>247</v>
      </c>
      <c r="W31" s="10">
        <v>9.9118999999999993</v>
      </c>
      <c r="X31" s="10" t="s">
        <v>247</v>
      </c>
    </row>
    <row r="32" spans="1:24" x14ac:dyDescent="0.25">
      <c r="A32" t="s">
        <v>110</v>
      </c>
      <c r="B32" s="10">
        <v>20.233899999999998</v>
      </c>
      <c r="C32" s="10">
        <v>20.288599999999999</v>
      </c>
      <c r="D32" s="10">
        <v>19.6386</v>
      </c>
      <c r="E32" s="10">
        <v>20.312200000000001</v>
      </c>
      <c r="F32" s="10">
        <v>19.737200000000001</v>
      </c>
      <c r="G32" s="10">
        <v>19.563800000000001</v>
      </c>
      <c r="H32" s="10">
        <v>19.928599999999999</v>
      </c>
      <c r="I32" s="10">
        <v>19.948599999999999</v>
      </c>
      <c r="J32" s="10">
        <v>20.304400000000001</v>
      </c>
      <c r="K32" s="10">
        <v>20.517399999999999</v>
      </c>
      <c r="L32" s="10">
        <v>20.327999999999999</v>
      </c>
      <c r="M32" s="10">
        <v>20.392900000000001</v>
      </c>
      <c r="N32" s="10">
        <v>19.846</v>
      </c>
      <c r="O32" s="10">
        <v>19.892099999999999</v>
      </c>
      <c r="P32" s="10">
        <v>19.8735</v>
      </c>
      <c r="Q32" s="10">
        <v>20.7408</v>
      </c>
      <c r="R32" s="10">
        <v>21.065999999999999</v>
      </c>
      <c r="S32" s="10">
        <v>20.681899999999999</v>
      </c>
      <c r="T32" s="10">
        <v>20.967199999999998</v>
      </c>
      <c r="U32" s="10">
        <v>20.2363</v>
      </c>
      <c r="V32" s="10">
        <v>20.700099999999999</v>
      </c>
      <c r="W32" s="10">
        <v>20.748699999999999</v>
      </c>
      <c r="X32" s="10">
        <v>20.377199999999998</v>
      </c>
    </row>
    <row r="33" spans="1:24" x14ac:dyDescent="0.25">
      <c r="A33" t="s">
        <v>111</v>
      </c>
      <c r="B33" s="10">
        <v>20</v>
      </c>
      <c r="C33" s="10">
        <v>20</v>
      </c>
      <c r="D33" s="10">
        <v>20</v>
      </c>
      <c r="E33" s="10">
        <v>20</v>
      </c>
      <c r="F33" s="10">
        <v>20</v>
      </c>
      <c r="G33" s="10">
        <v>20</v>
      </c>
      <c r="H33" s="10">
        <v>20</v>
      </c>
      <c r="I33" s="10">
        <v>20</v>
      </c>
      <c r="J33" s="10">
        <v>20</v>
      </c>
      <c r="K33" s="10">
        <v>20</v>
      </c>
      <c r="L33" s="10">
        <v>20</v>
      </c>
      <c r="M33" s="10">
        <v>20</v>
      </c>
      <c r="N33" s="10">
        <v>20</v>
      </c>
      <c r="O33" s="10">
        <v>20</v>
      </c>
      <c r="P33" s="10">
        <v>20</v>
      </c>
      <c r="Q33" s="10">
        <v>20</v>
      </c>
      <c r="R33" s="10">
        <v>20</v>
      </c>
      <c r="S33" s="10">
        <v>20</v>
      </c>
      <c r="T33" s="10">
        <v>20</v>
      </c>
      <c r="U33" s="10">
        <v>20</v>
      </c>
      <c r="V33" s="10">
        <v>20</v>
      </c>
      <c r="W33" s="10">
        <v>20</v>
      </c>
      <c r="X33" s="10">
        <v>20</v>
      </c>
    </row>
    <row r="34" spans="1:24" x14ac:dyDescent="0.25">
      <c r="A34" t="s">
        <v>25</v>
      </c>
      <c r="B34" s="10" t="s">
        <v>247</v>
      </c>
      <c r="C34" s="10" t="s">
        <v>247</v>
      </c>
      <c r="D34" s="10" t="s">
        <v>247</v>
      </c>
      <c r="E34" s="10" t="s">
        <v>247</v>
      </c>
      <c r="F34" s="10">
        <v>0.58299999999999996</v>
      </c>
      <c r="G34" s="10">
        <v>0.84970000000000001</v>
      </c>
      <c r="H34" s="10">
        <v>1.5665</v>
      </c>
      <c r="I34" s="10">
        <v>4.2049000000000003</v>
      </c>
      <c r="J34" s="10">
        <v>18.3812</v>
      </c>
      <c r="K34" s="10">
        <v>100.3733</v>
      </c>
      <c r="L34" s="10">
        <v>0.1961</v>
      </c>
      <c r="M34" s="10" t="s">
        <v>247</v>
      </c>
      <c r="N34" s="10" t="s">
        <v>247</v>
      </c>
      <c r="O34" s="10" t="s">
        <v>247</v>
      </c>
      <c r="P34" s="10" t="s">
        <v>247</v>
      </c>
      <c r="Q34" s="10" t="s">
        <v>247</v>
      </c>
      <c r="R34" s="10" t="s">
        <v>247</v>
      </c>
      <c r="S34" s="10" t="s">
        <v>247</v>
      </c>
      <c r="T34" s="10" t="s">
        <v>247</v>
      </c>
      <c r="U34" s="10" t="s">
        <v>247</v>
      </c>
      <c r="V34" s="10" t="s">
        <v>247</v>
      </c>
      <c r="W34" s="10">
        <v>8.5914999999999999</v>
      </c>
      <c r="X34" s="10" t="s">
        <v>247</v>
      </c>
    </row>
    <row r="35" spans="1:24" x14ac:dyDescent="0.25">
      <c r="A35" s="33" t="s">
        <v>24</v>
      </c>
      <c r="B35" s="10" t="s">
        <v>247</v>
      </c>
      <c r="C35" s="10" t="s">
        <v>247</v>
      </c>
      <c r="D35" s="10" t="s">
        <v>247</v>
      </c>
      <c r="E35" s="10" t="s">
        <v>247</v>
      </c>
      <c r="F35" s="10">
        <v>0.5111</v>
      </c>
      <c r="G35" s="10">
        <v>0.73619999999999997</v>
      </c>
      <c r="H35" s="10">
        <v>1.4539</v>
      </c>
      <c r="I35" s="10">
        <v>3.8412000000000002</v>
      </c>
      <c r="J35" s="10">
        <v>18.242000000000001</v>
      </c>
      <c r="K35" s="10">
        <v>100.423</v>
      </c>
      <c r="L35" s="10">
        <v>6.4799999999999996E-2</v>
      </c>
      <c r="M35" s="10" t="s">
        <v>247</v>
      </c>
      <c r="N35" s="10" t="s">
        <v>247</v>
      </c>
      <c r="O35" s="10" t="s">
        <v>247</v>
      </c>
      <c r="P35" s="10" t="s">
        <v>247</v>
      </c>
      <c r="Q35" s="10" t="s">
        <v>247</v>
      </c>
      <c r="R35" s="10" t="s">
        <v>247</v>
      </c>
      <c r="S35" s="10" t="s">
        <v>247</v>
      </c>
      <c r="T35" s="10" t="s">
        <v>247</v>
      </c>
      <c r="U35" s="10" t="s">
        <v>247</v>
      </c>
      <c r="V35" s="10" t="s">
        <v>247</v>
      </c>
      <c r="W35" s="10">
        <v>8.6537000000000006</v>
      </c>
      <c r="X35" s="10" t="s">
        <v>247</v>
      </c>
    </row>
    <row r="36" spans="1:24" x14ac:dyDescent="0.25">
      <c r="A36" t="s">
        <v>26</v>
      </c>
      <c r="B36" s="10" t="s">
        <v>247</v>
      </c>
      <c r="C36" s="10" t="s">
        <v>247</v>
      </c>
      <c r="D36" s="10" t="s">
        <v>247</v>
      </c>
      <c r="E36" s="10" t="s">
        <v>247</v>
      </c>
      <c r="F36" s="10">
        <v>0.61850000000000005</v>
      </c>
      <c r="G36" s="10">
        <v>0.90610000000000002</v>
      </c>
      <c r="H36" s="10">
        <v>1.6194</v>
      </c>
      <c r="I36" s="10">
        <v>4.3669000000000002</v>
      </c>
      <c r="J36" s="10">
        <v>19.316199999999998</v>
      </c>
      <c r="K36" s="10">
        <v>100.1764</v>
      </c>
      <c r="L36" s="10">
        <v>0.31180000000000002</v>
      </c>
      <c r="M36" s="10">
        <v>8.0399999999999999E-2</v>
      </c>
      <c r="N36" s="10" t="s">
        <v>247</v>
      </c>
      <c r="O36" s="10" t="s">
        <v>247</v>
      </c>
      <c r="P36" s="10" t="s">
        <v>247</v>
      </c>
      <c r="Q36" s="10" t="s">
        <v>247</v>
      </c>
      <c r="R36" s="10" t="s">
        <v>247</v>
      </c>
      <c r="S36" s="10" t="s">
        <v>247</v>
      </c>
      <c r="T36" s="10" t="s">
        <v>247</v>
      </c>
      <c r="U36" s="10" t="s">
        <v>247</v>
      </c>
      <c r="V36" s="10" t="s">
        <v>247</v>
      </c>
      <c r="W36" s="10">
        <v>9.1934000000000005</v>
      </c>
      <c r="X36" s="10" t="s">
        <v>247</v>
      </c>
    </row>
    <row r="37" spans="1:24" x14ac:dyDescent="0.25">
      <c r="A37" t="s">
        <v>27</v>
      </c>
      <c r="B37" s="10" t="s">
        <v>247</v>
      </c>
      <c r="C37" s="10" t="s">
        <v>247</v>
      </c>
      <c r="D37" s="10" t="s">
        <v>247</v>
      </c>
      <c r="E37" s="10" t="s">
        <v>247</v>
      </c>
      <c r="F37" s="10">
        <v>0.71479999999999999</v>
      </c>
      <c r="G37" s="10">
        <v>0.92949999999999999</v>
      </c>
      <c r="H37" s="10">
        <v>1.762</v>
      </c>
      <c r="I37" s="10">
        <v>4.6471999999999998</v>
      </c>
      <c r="J37" s="10">
        <v>20.1736</v>
      </c>
      <c r="K37" s="10">
        <v>99.987300000000005</v>
      </c>
      <c r="L37" s="10">
        <v>0.10780000000000001</v>
      </c>
      <c r="M37" s="10">
        <v>2.8899999999999999E-2</v>
      </c>
      <c r="N37" s="10" t="s">
        <v>247</v>
      </c>
      <c r="O37" s="10" t="s">
        <v>247</v>
      </c>
      <c r="P37" s="10" t="s">
        <v>247</v>
      </c>
      <c r="Q37" s="10" t="s">
        <v>247</v>
      </c>
      <c r="R37" s="10" t="s">
        <v>247</v>
      </c>
      <c r="S37" s="10" t="s">
        <v>247</v>
      </c>
      <c r="T37" s="10" t="s">
        <v>247</v>
      </c>
      <c r="U37" s="10" t="s">
        <v>247</v>
      </c>
      <c r="V37" s="10" t="s">
        <v>247</v>
      </c>
      <c r="W37" s="10">
        <v>9.4818999999999996</v>
      </c>
      <c r="X37" s="10" t="s">
        <v>247</v>
      </c>
    </row>
    <row r="38" spans="1:24" x14ac:dyDescent="0.25">
      <c r="A38" t="s">
        <v>28</v>
      </c>
      <c r="B38" s="10" t="s">
        <v>247</v>
      </c>
      <c r="C38" s="10" t="s">
        <v>247</v>
      </c>
      <c r="D38" s="10" t="s">
        <v>247</v>
      </c>
      <c r="E38" s="10" t="s">
        <v>247</v>
      </c>
      <c r="F38" s="10">
        <v>1.1169</v>
      </c>
      <c r="G38" s="10">
        <v>1.2161999999999999</v>
      </c>
      <c r="H38" s="10">
        <v>2.1882000000000001</v>
      </c>
      <c r="I38" s="10">
        <v>5.8832000000000004</v>
      </c>
      <c r="J38" s="10">
        <v>22.514500000000002</v>
      </c>
      <c r="K38" s="10">
        <v>99.447000000000003</v>
      </c>
      <c r="L38" s="10">
        <v>0.14779999999999999</v>
      </c>
      <c r="M38" s="10" t="s">
        <v>247</v>
      </c>
      <c r="N38" s="10" t="s">
        <v>247</v>
      </c>
      <c r="O38" s="10" t="s">
        <v>247</v>
      </c>
      <c r="P38" s="10" t="s">
        <v>247</v>
      </c>
      <c r="Q38" s="10" t="s">
        <v>247</v>
      </c>
      <c r="R38" s="10" t="s">
        <v>247</v>
      </c>
      <c r="S38" s="10" t="s">
        <v>247</v>
      </c>
      <c r="T38" s="10" t="s">
        <v>247</v>
      </c>
      <c r="U38" s="10" t="s">
        <v>247</v>
      </c>
      <c r="V38" s="10" t="s">
        <v>247</v>
      </c>
      <c r="W38" s="10">
        <v>11.162599999999999</v>
      </c>
      <c r="X38" s="10" t="s">
        <v>247</v>
      </c>
    </row>
    <row r="39" spans="1:24" x14ac:dyDescent="0.25">
      <c r="A39" t="s">
        <v>112</v>
      </c>
      <c r="B39" s="10">
        <v>20</v>
      </c>
      <c r="C39" s="10">
        <v>20</v>
      </c>
      <c r="D39" s="10">
        <v>20</v>
      </c>
      <c r="E39" s="10">
        <v>20</v>
      </c>
      <c r="F39" s="10">
        <v>20</v>
      </c>
      <c r="G39" s="10">
        <v>20</v>
      </c>
      <c r="H39" s="10">
        <v>20</v>
      </c>
      <c r="I39" s="10">
        <v>20</v>
      </c>
      <c r="J39" s="10">
        <v>20</v>
      </c>
      <c r="K39" s="10">
        <v>20</v>
      </c>
      <c r="L39" s="10">
        <v>20</v>
      </c>
      <c r="M39" s="10">
        <v>20</v>
      </c>
      <c r="N39" s="10">
        <v>20</v>
      </c>
      <c r="O39" s="10">
        <v>20</v>
      </c>
      <c r="P39" s="10">
        <v>20</v>
      </c>
      <c r="Q39" s="10">
        <v>20</v>
      </c>
      <c r="R39" s="10">
        <v>20</v>
      </c>
      <c r="S39" s="10">
        <v>20</v>
      </c>
      <c r="T39" s="10">
        <v>20</v>
      </c>
      <c r="U39" s="10">
        <v>20</v>
      </c>
      <c r="V39" s="10">
        <v>20</v>
      </c>
      <c r="W39" s="10">
        <v>20</v>
      </c>
      <c r="X39" s="10">
        <v>20</v>
      </c>
    </row>
    <row r="40" spans="1:24" x14ac:dyDescent="0.25">
      <c r="A40" t="s">
        <v>29</v>
      </c>
      <c r="B40" s="10" t="s">
        <v>247</v>
      </c>
      <c r="C40" s="10" t="s">
        <v>247</v>
      </c>
      <c r="D40" s="10" t="s">
        <v>247</v>
      </c>
      <c r="E40" s="10" t="s">
        <v>247</v>
      </c>
      <c r="F40" s="10">
        <v>0.79679999999999995</v>
      </c>
      <c r="G40" s="10">
        <v>1.0640000000000001</v>
      </c>
      <c r="H40" s="10">
        <v>1.9598</v>
      </c>
      <c r="I40" s="10">
        <v>5.1280000000000001</v>
      </c>
      <c r="J40" s="10">
        <v>21.1554</v>
      </c>
      <c r="K40" s="10">
        <v>99.762699999999995</v>
      </c>
      <c r="L40" s="10">
        <v>0.32829999999999998</v>
      </c>
      <c r="M40" s="10">
        <v>8.5999999999999993E-2</v>
      </c>
      <c r="N40" s="10">
        <v>3.8100000000000002E-2</v>
      </c>
      <c r="O40" s="10">
        <v>2.9499999999999998E-2</v>
      </c>
      <c r="P40" s="10">
        <v>1.6799999999999999E-2</v>
      </c>
      <c r="Q40" s="10" t="s">
        <v>247</v>
      </c>
      <c r="R40" s="10" t="s">
        <v>247</v>
      </c>
      <c r="S40" s="10">
        <v>9.1000000000000004E-3</v>
      </c>
      <c r="T40" s="10">
        <v>8.8999999999999999E-3</v>
      </c>
      <c r="U40" s="10">
        <v>8.3000000000000001E-3</v>
      </c>
      <c r="V40" s="10">
        <v>6.6E-3</v>
      </c>
      <c r="W40" s="10">
        <v>10.101000000000001</v>
      </c>
      <c r="X40" s="10">
        <v>3.32E-2</v>
      </c>
    </row>
    <row r="41" spans="1:24" x14ac:dyDescent="0.25">
      <c r="A41" t="s">
        <v>30</v>
      </c>
      <c r="B41" s="10" t="s">
        <v>247</v>
      </c>
      <c r="C41" s="10" t="s">
        <v>247</v>
      </c>
      <c r="D41" s="10" t="s">
        <v>247</v>
      </c>
      <c r="E41" s="10" t="s">
        <v>247</v>
      </c>
      <c r="F41" s="10">
        <v>0.86639999999999995</v>
      </c>
      <c r="G41" s="10">
        <v>1.0363</v>
      </c>
      <c r="H41" s="10">
        <v>1.8868</v>
      </c>
      <c r="I41" s="10">
        <v>5.0194000000000001</v>
      </c>
      <c r="J41" s="10">
        <v>20.3628</v>
      </c>
      <c r="K41" s="10">
        <v>99.928399999999996</v>
      </c>
      <c r="L41" s="10" t="s">
        <v>247</v>
      </c>
      <c r="M41" s="10" t="s">
        <v>247</v>
      </c>
      <c r="N41" s="10" t="s">
        <v>247</v>
      </c>
      <c r="O41" s="10" t="s">
        <v>247</v>
      </c>
      <c r="P41" s="10" t="s">
        <v>247</v>
      </c>
      <c r="Q41" s="10" t="s">
        <v>247</v>
      </c>
      <c r="R41" s="10" t="s">
        <v>247</v>
      </c>
      <c r="S41" s="10" t="s">
        <v>247</v>
      </c>
      <c r="T41" s="10" t="s">
        <v>247</v>
      </c>
      <c r="U41" s="10" t="s">
        <v>247</v>
      </c>
      <c r="V41" s="10" t="s">
        <v>247</v>
      </c>
      <c r="W41" s="10">
        <v>10.015000000000001</v>
      </c>
      <c r="X41" s="10" t="s">
        <v>247</v>
      </c>
    </row>
    <row r="42" spans="1:24" x14ac:dyDescent="0.25">
      <c r="A42" t="s">
        <v>31</v>
      </c>
      <c r="B42" s="10" t="s">
        <v>247</v>
      </c>
      <c r="C42" s="10" t="s">
        <v>247</v>
      </c>
      <c r="D42" s="10" t="s">
        <v>247</v>
      </c>
      <c r="E42" s="10" t="s">
        <v>247</v>
      </c>
      <c r="F42" s="10">
        <v>1.0878000000000001</v>
      </c>
      <c r="G42" s="10">
        <v>1.0759000000000001</v>
      </c>
      <c r="H42" s="10">
        <v>1.9635</v>
      </c>
      <c r="I42" s="10">
        <v>5.3734000000000002</v>
      </c>
      <c r="J42" s="10">
        <v>20.431000000000001</v>
      </c>
      <c r="K42" s="10">
        <v>99.895099999999999</v>
      </c>
      <c r="L42" s="10">
        <v>0.19259999999999999</v>
      </c>
      <c r="M42" s="10">
        <v>6.0699999999999997E-2</v>
      </c>
      <c r="N42" s="10" t="s">
        <v>247</v>
      </c>
      <c r="O42" s="10" t="s">
        <v>247</v>
      </c>
      <c r="P42" s="10" t="s">
        <v>247</v>
      </c>
      <c r="Q42" s="10" t="s">
        <v>247</v>
      </c>
      <c r="R42" s="10" t="s">
        <v>247</v>
      </c>
      <c r="S42" s="10" t="s">
        <v>247</v>
      </c>
      <c r="T42" s="10" t="s">
        <v>247</v>
      </c>
      <c r="U42" s="10" t="s">
        <v>247</v>
      </c>
      <c r="V42" s="10" t="s">
        <v>247</v>
      </c>
      <c r="W42" s="10">
        <v>10.2639</v>
      </c>
      <c r="X42" s="10">
        <v>1.5599999999999999E-2</v>
      </c>
    </row>
    <row r="43" spans="1:24" x14ac:dyDescent="0.25">
      <c r="A43" t="s">
        <v>32</v>
      </c>
      <c r="B43" s="10" t="s">
        <v>247</v>
      </c>
      <c r="C43" s="10" t="s">
        <v>247</v>
      </c>
      <c r="D43" s="10" t="s">
        <v>247</v>
      </c>
      <c r="E43" s="10" t="s">
        <v>247</v>
      </c>
      <c r="F43" s="10">
        <v>0.88580000000000003</v>
      </c>
      <c r="G43" s="10">
        <v>0.83979999999999999</v>
      </c>
      <c r="H43" s="10">
        <v>1.6071</v>
      </c>
      <c r="I43" s="10">
        <v>4.4850000000000003</v>
      </c>
      <c r="J43" s="10">
        <v>18.289400000000001</v>
      </c>
      <c r="K43" s="10">
        <v>100.37730000000001</v>
      </c>
      <c r="L43" s="10" t="s">
        <v>247</v>
      </c>
      <c r="M43" s="10" t="s">
        <v>247</v>
      </c>
      <c r="N43" s="10" t="s">
        <v>247</v>
      </c>
      <c r="O43" s="10" t="s">
        <v>247</v>
      </c>
      <c r="P43" s="10" t="s">
        <v>247</v>
      </c>
      <c r="Q43" s="10" t="s">
        <v>247</v>
      </c>
      <c r="R43" s="10" t="s">
        <v>247</v>
      </c>
      <c r="S43" s="10" t="s">
        <v>247</v>
      </c>
      <c r="T43" s="10" t="s">
        <v>247</v>
      </c>
      <c r="U43" s="10" t="s">
        <v>247</v>
      </c>
      <c r="V43" s="10" t="s">
        <v>247</v>
      </c>
      <c r="W43" s="10">
        <v>8.8774999999999995</v>
      </c>
      <c r="X43" s="10" t="s">
        <v>247</v>
      </c>
    </row>
    <row r="44" spans="1:24" x14ac:dyDescent="0.25">
      <c r="A44" t="s">
        <v>33</v>
      </c>
      <c r="B44" s="10" t="s">
        <v>247</v>
      </c>
      <c r="C44" s="10" t="s">
        <v>247</v>
      </c>
      <c r="D44" s="10" t="s">
        <v>247</v>
      </c>
      <c r="E44" s="10" t="s">
        <v>247</v>
      </c>
      <c r="F44" s="10">
        <v>0.86299999999999999</v>
      </c>
      <c r="G44" s="10">
        <v>1.0001</v>
      </c>
      <c r="H44" s="10">
        <v>1.8061</v>
      </c>
      <c r="I44" s="10">
        <v>4.9065000000000003</v>
      </c>
      <c r="J44" s="10">
        <v>20.4297</v>
      </c>
      <c r="K44" s="10">
        <v>99.922600000000003</v>
      </c>
      <c r="L44" s="10">
        <v>0.1056</v>
      </c>
      <c r="M44" s="10" t="s">
        <v>247</v>
      </c>
      <c r="N44" s="10" t="s">
        <v>247</v>
      </c>
      <c r="O44" s="10" t="s">
        <v>247</v>
      </c>
      <c r="P44" s="10" t="s">
        <v>247</v>
      </c>
      <c r="Q44" s="10">
        <v>5.8606999999999996</v>
      </c>
      <c r="R44" s="10">
        <v>15.3096</v>
      </c>
      <c r="S44" s="10">
        <v>14.367800000000001</v>
      </c>
      <c r="T44" s="10">
        <v>16.678100000000001</v>
      </c>
      <c r="U44" s="10">
        <v>14.5524</v>
      </c>
      <c r="V44" s="10">
        <v>10.796200000000001</v>
      </c>
      <c r="W44" s="10">
        <v>10.0024</v>
      </c>
      <c r="X44" s="10">
        <v>2.1000000000000001E-2</v>
      </c>
    </row>
    <row r="45" spans="1:24" x14ac:dyDescent="0.25">
      <c r="A45" t="s">
        <v>34</v>
      </c>
      <c r="B45" s="10" t="s">
        <v>247</v>
      </c>
      <c r="C45" s="10" t="s">
        <v>247</v>
      </c>
      <c r="D45" s="10" t="s">
        <v>247</v>
      </c>
      <c r="E45" s="10" t="s">
        <v>247</v>
      </c>
      <c r="F45" s="10">
        <v>0.9667</v>
      </c>
      <c r="G45" s="10">
        <v>1.0896999999999999</v>
      </c>
      <c r="H45" s="10">
        <v>1.8088</v>
      </c>
      <c r="I45" s="10">
        <v>4.5342000000000002</v>
      </c>
      <c r="J45" s="10">
        <v>18.720300000000002</v>
      </c>
      <c r="K45" s="10">
        <v>100.2822</v>
      </c>
      <c r="L45" s="10" t="s">
        <v>247</v>
      </c>
      <c r="M45" s="10" t="s">
        <v>247</v>
      </c>
      <c r="N45" s="10" t="s">
        <v>247</v>
      </c>
      <c r="O45" s="10" t="s">
        <v>247</v>
      </c>
      <c r="P45" s="10" t="s">
        <v>247</v>
      </c>
      <c r="Q45" s="10" t="s">
        <v>247</v>
      </c>
      <c r="R45" s="10" t="s">
        <v>247</v>
      </c>
      <c r="S45" s="10" t="s">
        <v>247</v>
      </c>
      <c r="T45" s="10" t="s">
        <v>247</v>
      </c>
      <c r="U45" s="10" t="s">
        <v>247</v>
      </c>
      <c r="V45" s="10" t="s">
        <v>247</v>
      </c>
      <c r="W45" s="10">
        <v>9.4227000000000007</v>
      </c>
      <c r="X45" s="10" t="s">
        <v>247</v>
      </c>
    </row>
    <row r="46" spans="1:24" x14ac:dyDescent="0.25">
      <c r="A46" t="s">
        <v>35</v>
      </c>
      <c r="B46" s="10" t="s">
        <v>247</v>
      </c>
      <c r="C46" s="10" t="s">
        <v>247</v>
      </c>
      <c r="D46" s="10" t="s">
        <v>247</v>
      </c>
      <c r="E46" s="10" t="s">
        <v>247</v>
      </c>
      <c r="F46" s="10">
        <v>0.70660000000000001</v>
      </c>
      <c r="G46" s="10">
        <v>0.83450000000000002</v>
      </c>
      <c r="H46" s="10">
        <v>1.5166999999999999</v>
      </c>
      <c r="I46" s="10">
        <v>4.1890000000000001</v>
      </c>
      <c r="J46" s="10">
        <v>17.767800000000001</v>
      </c>
      <c r="K46" s="10">
        <v>100.4973</v>
      </c>
      <c r="L46" s="10">
        <v>0.23419999999999999</v>
      </c>
      <c r="M46" s="10">
        <v>5.79E-2</v>
      </c>
      <c r="N46" s="10" t="s">
        <v>247</v>
      </c>
      <c r="O46" s="10" t="s">
        <v>247</v>
      </c>
      <c r="P46" s="10" t="s">
        <v>247</v>
      </c>
      <c r="Q46" s="10" t="s">
        <v>247</v>
      </c>
      <c r="R46" s="10" t="s">
        <v>247</v>
      </c>
      <c r="S46" s="10" t="s">
        <v>247</v>
      </c>
      <c r="T46" s="10" t="s">
        <v>247</v>
      </c>
      <c r="U46" s="10" t="s">
        <v>247</v>
      </c>
      <c r="V46" s="10" t="s">
        <v>247</v>
      </c>
      <c r="W46" s="10">
        <v>8.4695</v>
      </c>
      <c r="X46" s="10" t="s">
        <v>247</v>
      </c>
    </row>
    <row r="47" spans="1:24" x14ac:dyDescent="0.25">
      <c r="A47" t="s">
        <v>36</v>
      </c>
      <c r="B47" s="10" t="s">
        <v>247</v>
      </c>
      <c r="C47" s="10" t="s">
        <v>247</v>
      </c>
      <c r="D47" s="10" t="s">
        <v>247</v>
      </c>
      <c r="E47" s="10" t="s">
        <v>247</v>
      </c>
      <c r="F47" s="10">
        <v>1.6619999999999999</v>
      </c>
      <c r="G47" s="10">
        <v>1.7037</v>
      </c>
      <c r="H47" s="10">
        <v>3.1871999999999998</v>
      </c>
      <c r="I47" s="10">
        <v>8.5640000000000001</v>
      </c>
      <c r="J47" s="10">
        <v>34.403799999999997</v>
      </c>
      <c r="K47" s="10">
        <v>180.3503</v>
      </c>
      <c r="L47" s="10" t="s">
        <v>247</v>
      </c>
      <c r="M47" s="10" t="s">
        <v>247</v>
      </c>
      <c r="N47" s="10" t="s">
        <v>247</v>
      </c>
      <c r="O47" s="10" t="s">
        <v>247</v>
      </c>
      <c r="P47" s="10" t="s">
        <v>247</v>
      </c>
      <c r="Q47" s="10" t="s">
        <v>247</v>
      </c>
      <c r="R47" s="10" t="s">
        <v>247</v>
      </c>
      <c r="S47" s="10" t="s">
        <v>247</v>
      </c>
      <c r="T47" s="10" t="s">
        <v>247</v>
      </c>
      <c r="U47" s="10" t="s">
        <v>247</v>
      </c>
      <c r="V47" s="10" t="s">
        <v>247</v>
      </c>
      <c r="W47" s="10">
        <v>17.125499999999999</v>
      </c>
      <c r="X47" s="10" t="s">
        <v>247</v>
      </c>
    </row>
    <row r="48" spans="1:24" x14ac:dyDescent="0.25">
      <c r="A48" t="s">
        <v>113</v>
      </c>
      <c r="B48" s="10">
        <v>19.910599999999999</v>
      </c>
      <c r="C48" s="10">
        <v>19.794499999999999</v>
      </c>
      <c r="D48" s="10">
        <v>19.739599999999999</v>
      </c>
      <c r="E48" s="10">
        <v>19.499199999999998</v>
      </c>
      <c r="F48" s="10">
        <v>19.5749</v>
      </c>
      <c r="G48" s="10">
        <v>19.615500000000001</v>
      </c>
      <c r="H48" s="10">
        <v>20.052700000000002</v>
      </c>
      <c r="I48" s="10">
        <v>20.062799999999999</v>
      </c>
      <c r="J48" s="10">
        <v>20.434999999999999</v>
      </c>
      <c r="K48" s="10">
        <v>20.259</v>
      </c>
      <c r="L48" s="10">
        <v>20.409199999999998</v>
      </c>
      <c r="M48" s="10">
        <v>19.5398</v>
      </c>
      <c r="N48" s="10">
        <v>20.323499999999999</v>
      </c>
      <c r="O48" s="10">
        <v>20.607099999999999</v>
      </c>
      <c r="P48" s="10">
        <v>19.8445</v>
      </c>
      <c r="Q48" s="10">
        <v>20.298300000000001</v>
      </c>
      <c r="R48" s="10">
        <v>19.2744</v>
      </c>
      <c r="S48" s="10">
        <v>19.3537</v>
      </c>
      <c r="T48" s="10">
        <v>19.868200000000002</v>
      </c>
      <c r="U48" s="10">
        <v>19.602</v>
      </c>
      <c r="V48" s="10">
        <v>20.392199999999999</v>
      </c>
      <c r="W48" s="10">
        <v>20.3001</v>
      </c>
      <c r="X48" s="10">
        <v>19.803100000000001</v>
      </c>
    </row>
    <row r="49" spans="1:24" x14ac:dyDescent="0.25">
      <c r="A49" t="s">
        <v>37</v>
      </c>
      <c r="B49" s="10" t="s">
        <v>247</v>
      </c>
      <c r="C49" s="10" t="s">
        <v>247</v>
      </c>
      <c r="D49" s="10">
        <v>4.8500000000000001E-2</v>
      </c>
      <c r="E49" s="10">
        <v>4.6800000000000001E-2</v>
      </c>
      <c r="F49" s="10">
        <v>0.6825</v>
      </c>
      <c r="G49" s="10">
        <v>0.94359999999999999</v>
      </c>
      <c r="H49" s="10">
        <v>1.7434000000000001</v>
      </c>
      <c r="I49" s="10">
        <v>4.6028000000000002</v>
      </c>
      <c r="J49" s="10">
        <v>20.1798</v>
      </c>
      <c r="K49" s="10">
        <v>99.988699999999994</v>
      </c>
      <c r="L49" s="10">
        <v>0.33090000000000003</v>
      </c>
      <c r="M49" s="10">
        <v>0.1066</v>
      </c>
      <c r="N49" s="10">
        <v>7.2700000000000001E-2</v>
      </c>
      <c r="O49" s="10">
        <v>6.7799999999999999E-2</v>
      </c>
      <c r="P49" s="10">
        <v>4.7600000000000003E-2</v>
      </c>
      <c r="Q49" s="10">
        <v>6.9599999999999995E-2</v>
      </c>
      <c r="R49" s="10">
        <v>4.6600000000000003E-2</v>
      </c>
      <c r="S49" s="10">
        <v>8.1000000000000003E-2</v>
      </c>
      <c r="T49" s="10">
        <v>6.4199999999999993E-2</v>
      </c>
      <c r="U49" s="10">
        <v>5.7000000000000002E-2</v>
      </c>
      <c r="V49" s="10">
        <v>3.95E-2</v>
      </c>
      <c r="W49" s="10">
        <v>9.4481000000000002</v>
      </c>
      <c r="X49" s="10">
        <v>8.0799999999999997E-2</v>
      </c>
    </row>
    <row r="50" spans="1:24" x14ac:dyDescent="0.25">
      <c r="A50" t="s">
        <v>38</v>
      </c>
      <c r="B50" s="10" t="s">
        <v>247</v>
      </c>
      <c r="C50" s="10" t="s">
        <v>247</v>
      </c>
      <c r="D50" s="10" t="s">
        <v>247</v>
      </c>
      <c r="E50" s="10" t="s">
        <v>247</v>
      </c>
      <c r="F50" s="10">
        <v>0.92030000000000001</v>
      </c>
      <c r="G50" s="10">
        <v>1</v>
      </c>
      <c r="H50" s="10">
        <v>2</v>
      </c>
      <c r="I50" s="10">
        <v>5</v>
      </c>
      <c r="J50" s="10">
        <v>20</v>
      </c>
      <c r="K50" s="10">
        <v>100</v>
      </c>
      <c r="L50" s="10">
        <v>0.41410000000000002</v>
      </c>
      <c r="M50" s="10" t="s">
        <v>247</v>
      </c>
      <c r="N50" s="10" t="s">
        <v>247</v>
      </c>
      <c r="O50" s="10" t="s">
        <v>247</v>
      </c>
      <c r="P50" s="10" t="s">
        <v>247</v>
      </c>
      <c r="Q50" s="10" t="s">
        <v>247</v>
      </c>
      <c r="R50" s="10" t="s">
        <v>247</v>
      </c>
      <c r="S50" s="10" t="s">
        <v>247</v>
      </c>
      <c r="T50" s="10" t="s">
        <v>247</v>
      </c>
      <c r="U50" s="10" t="s">
        <v>247</v>
      </c>
      <c r="V50" s="10" t="s">
        <v>247</v>
      </c>
      <c r="W50" s="10">
        <v>9.5856999999999992</v>
      </c>
      <c r="X50" s="10" t="s">
        <v>247</v>
      </c>
    </row>
    <row r="51" spans="1:24" x14ac:dyDescent="0.25">
      <c r="A51" t="s">
        <v>39</v>
      </c>
      <c r="B51" s="10" t="s">
        <v>247</v>
      </c>
      <c r="C51" s="10" t="s">
        <v>247</v>
      </c>
      <c r="D51" s="10" t="s">
        <v>247</v>
      </c>
      <c r="E51" s="10" t="s">
        <v>247</v>
      </c>
      <c r="F51" s="10">
        <v>0.87270000000000003</v>
      </c>
      <c r="G51" s="10">
        <v>0.91180000000000005</v>
      </c>
      <c r="H51" s="10">
        <v>1.5823</v>
      </c>
      <c r="I51" s="10">
        <v>4.3624999999999998</v>
      </c>
      <c r="J51" s="10">
        <v>17.9893</v>
      </c>
      <c r="K51" s="10">
        <v>100.44329999999999</v>
      </c>
      <c r="L51" s="10">
        <v>0.1145</v>
      </c>
      <c r="M51" s="10" t="s">
        <v>247</v>
      </c>
      <c r="N51" s="10" t="s">
        <v>247</v>
      </c>
      <c r="O51" s="10" t="s">
        <v>247</v>
      </c>
      <c r="P51" s="10" t="s">
        <v>247</v>
      </c>
      <c r="Q51" s="10" t="s">
        <v>247</v>
      </c>
      <c r="R51" s="10" t="s">
        <v>247</v>
      </c>
      <c r="S51" s="10" t="s">
        <v>247</v>
      </c>
      <c r="T51" s="10" t="s">
        <v>247</v>
      </c>
      <c r="U51" s="10" t="s">
        <v>247</v>
      </c>
      <c r="V51" s="10" t="s">
        <v>247</v>
      </c>
      <c r="W51" s="10">
        <v>9.0976999999999997</v>
      </c>
      <c r="X51" s="10" t="s">
        <v>247</v>
      </c>
    </row>
    <row r="52" spans="1:24" x14ac:dyDescent="0.25">
      <c r="A52" t="s">
        <v>40</v>
      </c>
      <c r="B52" s="10" t="s">
        <v>247</v>
      </c>
      <c r="C52" s="10" t="s">
        <v>247</v>
      </c>
      <c r="D52" s="10" t="s">
        <v>247</v>
      </c>
      <c r="E52" s="10" t="s">
        <v>247</v>
      </c>
      <c r="F52" s="10">
        <v>1.0099</v>
      </c>
      <c r="G52" s="10">
        <v>1.091</v>
      </c>
      <c r="H52" s="10">
        <v>1.9383999999999999</v>
      </c>
      <c r="I52" s="10">
        <v>5.2512999999999996</v>
      </c>
      <c r="J52" s="10">
        <v>20.979700000000001</v>
      </c>
      <c r="K52" s="10">
        <v>99.791799999999995</v>
      </c>
      <c r="L52" s="10">
        <v>0.15770000000000001</v>
      </c>
      <c r="M52" s="10">
        <v>3.3300000000000003E-2</v>
      </c>
      <c r="N52" s="10" t="s">
        <v>247</v>
      </c>
      <c r="O52" s="10" t="s">
        <v>247</v>
      </c>
      <c r="P52" s="10" t="s">
        <v>247</v>
      </c>
      <c r="Q52" s="10" t="s">
        <v>247</v>
      </c>
      <c r="R52" s="10" t="s">
        <v>247</v>
      </c>
      <c r="S52" s="10" t="s">
        <v>247</v>
      </c>
      <c r="T52" s="10" t="s">
        <v>247</v>
      </c>
      <c r="U52" s="10" t="s">
        <v>247</v>
      </c>
      <c r="V52" s="10" t="s">
        <v>247</v>
      </c>
      <c r="W52" s="10">
        <v>10.0602</v>
      </c>
      <c r="X52" s="10" t="s">
        <v>247</v>
      </c>
    </row>
    <row r="53" spans="1:24" x14ac:dyDescent="0.25">
      <c r="A53" t="s">
        <v>41</v>
      </c>
      <c r="B53" s="10">
        <v>8.6999999999999994E-3</v>
      </c>
      <c r="C53" s="10">
        <v>6.4000000000000003E-3</v>
      </c>
      <c r="D53" s="10" t="s">
        <v>247</v>
      </c>
      <c r="E53" s="10" t="s">
        <v>247</v>
      </c>
      <c r="F53" s="10">
        <v>0.90480000000000005</v>
      </c>
      <c r="G53" s="10">
        <v>1.2150000000000001</v>
      </c>
      <c r="H53" s="10">
        <v>2.2002999999999999</v>
      </c>
      <c r="I53" s="10">
        <v>5.8044000000000002</v>
      </c>
      <c r="J53" s="10">
        <v>23.1312</v>
      </c>
      <c r="K53" s="10">
        <v>99.327399999999997</v>
      </c>
      <c r="L53" s="10">
        <v>0.45529999999999998</v>
      </c>
      <c r="M53" s="10">
        <v>0.106</v>
      </c>
      <c r="N53" s="10">
        <v>4.7500000000000001E-2</v>
      </c>
      <c r="O53" s="10">
        <v>3.1800000000000002E-2</v>
      </c>
      <c r="P53" s="10">
        <v>1.61E-2</v>
      </c>
      <c r="Q53" s="10">
        <v>1.4800000000000001E-2</v>
      </c>
      <c r="R53" s="10">
        <v>1.34E-2</v>
      </c>
      <c r="S53" s="10">
        <v>1.2500000000000001E-2</v>
      </c>
      <c r="T53" s="10">
        <v>1.09E-2</v>
      </c>
      <c r="U53" s="10">
        <v>9.4000000000000004E-3</v>
      </c>
      <c r="V53" s="10">
        <v>8.2000000000000007E-3</v>
      </c>
      <c r="W53" s="10">
        <v>11.325100000000001</v>
      </c>
      <c r="X53" s="10">
        <v>6.7000000000000004E-2</v>
      </c>
    </row>
    <row r="54" spans="1:24" x14ac:dyDescent="0.25">
      <c r="A54" t="s">
        <v>42</v>
      </c>
      <c r="B54" s="10" t="s">
        <v>247</v>
      </c>
      <c r="C54" s="10" t="s">
        <v>247</v>
      </c>
      <c r="D54" s="10" t="s">
        <v>247</v>
      </c>
      <c r="E54" s="10" t="s">
        <v>247</v>
      </c>
      <c r="F54" s="10">
        <v>0.9909</v>
      </c>
      <c r="G54" s="10">
        <v>1.0532999999999999</v>
      </c>
      <c r="H54" s="10">
        <v>1.946</v>
      </c>
      <c r="I54" s="10">
        <v>5.1326000000000001</v>
      </c>
      <c r="J54" s="10">
        <v>19.841000000000001</v>
      </c>
      <c r="K54" s="10">
        <v>100.0257</v>
      </c>
      <c r="L54" s="10">
        <v>0.19020000000000001</v>
      </c>
      <c r="M54" s="10" t="s">
        <v>247</v>
      </c>
      <c r="N54" s="10" t="s">
        <v>247</v>
      </c>
      <c r="O54" s="10" t="s">
        <v>247</v>
      </c>
      <c r="P54" s="10" t="s">
        <v>247</v>
      </c>
      <c r="Q54" s="10" t="s">
        <v>247</v>
      </c>
      <c r="R54" s="10" t="s">
        <v>247</v>
      </c>
      <c r="S54" s="10" t="s">
        <v>247</v>
      </c>
      <c r="T54" s="10" t="s">
        <v>247</v>
      </c>
      <c r="U54" s="10" t="s">
        <v>247</v>
      </c>
      <c r="V54" s="10" t="s">
        <v>247</v>
      </c>
      <c r="W54" s="10">
        <v>9.9821000000000009</v>
      </c>
      <c r="X54" s="10" t="s">
        <v>247</v>
      </c>
    </row>
    <row r="55" spans="1:24" x14ac:dyDescent="0.25">
      <c r="A55" t="s">
        <v>43</v>
      </c>
      <c r="B55" s="10" t="s">
        <v>247</v>
      </c>
      <c r="C55" s="10" t="s">
        <v>247</v>
      </c>
      <c r="D55" s="10" t="s">
        <v>247</v>
      </c>
      <c r="E55" s="10" t="s">
        <v>247</v>
      </c>
      <c r="F55" s="10">
        <v>1.7229000000000001</v>
      </c>
      <c r="G55" s="10">
        <v>1.661</v>
      </c>
      <c r="H55" s="10">
        <v>3.1633</v>
      </c>
      <c r="I55" s="10">
        <v>9.0458999999999996</v>
      </c>
      <c r="J55" s="10">
        <v>34.496499999999997</v>
      </c>
      <c r="K55" s="10">
        <v>180.30850000000001</v>
      </c>
      <c r="L55" s="10">
        <v>0.1983</v>
      </c>
      <c r="M55" s="10" t="s">
        <v>247</v>
      </c>
      <c r="N55" s="10" t="s">
        <v>247</v>
      </c>
      <c r="O55" s="10" t="s">
        <v>247</v>
      </c>
      <c r="P55" s="10" t="s">
        <v>247</v>
      </c>
      <c r="Q55" s="10" t="s">
        <v>247</v>
      </c>
      <c r="R55" s="10" t="s">
        <v>247</v>
      </c>
      <c r="S55" s="10" t="s">
        <v>247</v>
      </c>
      <c r="T55" s="10" t="s">
        <v>247</v>
      </c>
      <c r="U55" s="10" t="s">
        <v>247</v>
      </c>
      <c r="V55" s="10" t="s">
        <v>247</v>
      </c>
      <c r="W55" s="10">
        <v>17.044499999999999</v>
      </c>
      <c r="X55" s="10" t="s">
        <v>247</v>
      </c>
    </row>
    <row r="56" spans="1:24" x14ac:dyDescent="0.25">
      <c r="A56" t="s">
        <v>44</v>
      </c>
      <c r="B56" s="10" t="s">
        <v>247</v>
      </c>
      <c r="C56" s="10" t="s">
        <v>247</v>
      </c>
      <c r="D56" s="10" t="s">
        <v>247</v>
      </c>
      <c r="E56" s="10" t="s">
        <v>247</v>
      </c>
      <c r="F56" s="10">
        <v>0.83040000000000003</v>
      </c>
      <c r="G56" s="10">
        <v>0.91400000000000003</v>
      </c>
      <c r="H56" s="10">
        <v>1.6579999999999999</v>
      </c>
      <c r="I56" s="10">
        <v>4.4715999999999996</v>
      </c>
      <c r="J56" s="10">
        <v>18.984500000000001</v>
      </c>
      <c r="K56" s="10">
        <v>100.2372</v>
      </c>
      <c r="L56" s="10">
        <v>0.1447</v>
      </c>
      <c r="M56" s="10">
        <v>3.2099999999999997E-2</v>
      </c>
      <c r="N56" s="10" t="s">
        <v>247</v>
      </c>
      <c r="O56" s="10" t="s">
        <v>247</v>
      </c>
      <c r="P56" s="10" t="s">
        <v>247</v>
      </c>
      <c r="Q56" s="10">
        <v>2.9912000000000001</v>
      </c>
      <c r="R56" s="10">
        <v>4.6886999999999999</v>
      </c>
      <c r="S56" s="10">
        <v>4.3569000000000004</v>
      </c>
      <c r="T56" s="10">
        <v>5.6390000000000002</v>
      </c>
      <c r="U56" s="10">
        <v>4.7240000000000002</v>
      </c>
      <c r="V56" s="10">
        <v>3.3380999999999998</v>
      </c>
      <c r="W56" s="10">
        <v>9.2133000000000003</v>
      </c>
      <c r="X56" s="10" t="s">
        <v>247</v>
      </c>
    </row>
    <row r="57" spans="1:24" x14ac:dyDescent="0.25">
      <c r="A57" t="s">
        <v>45</v>
      </c>
      <c r="B57" s="10" t="s">
        <v>247</v>
      </c>
      <c r="C57" s="10" t="s">
        <v>247</v>
      </c>
      <c r="D57" s="10" t="s">
        <v>247</v>
      </c>
      <c r="E57" s="10" t="s">
        <v>247</v>
      </c>
      <c r="F57" s="10">
        <v>1.0689</v>
      </c>
      <c r="G57" s="10">
        <v>1.1128</v>
      </c>
      <c r="H57" s="10">
        <v>2.0032999999999999</v>
      </c>
      <c r="I57" s="10">
        <v>5.4255000000000004</v>
      </c>
      <c r="J57" s="10">
        <v>21.238600000000002</v>
      </c>
      <c r="K57" s="10">
        <v>99.729799999999997</v>
      </c>
      <c r="L57" s="10">
        <v>0.28589999999999999</v>
      </c>
      <c r="M57" s="10" t="s">
        <v>247</v>
      </c>
      <c r="N57" s="10" t="s">
        <v>247</v>
      </c>
      <c r="O57" s="10" t="s">
        <v>247</v>
      </c>
      <c r="P57" s="10" t="s">
        <v>247</v>
      </c>
      <c r="Q57" s="10" t="s">
        <v>247</v>
      </c>
      <c r="R57" s="10" t="s">
        <v>247</v>
      </c>
      <c r="S57" s="10" t="s">
        <v>247</v>
      </c>
      <c r="T57" s="10" t="s">
        <v>247</v>
      </c>
      <c r="U57" s="10" t="s">
        <v>247</v>
      </c>
      <c r="V57" s="10" t="s">
        <v>247</v>
      </c>
      <c r="W57" s="10">
        <v>10.742100000000001</v>
      </c>
      <c r="X57" s="10" t="s">
        <v>247</v>
      </c>
    </row>
    <row r="58" spans="1:24" x14ac:dyDescent="0.25">
      <c r="A58" t="s">
        <v>114</v>
      </c>
      <c r="B58" s="10">
        <v>20</v>
      </c>
      <c r="C58" s="10">
        <v>20</v>
      </c>
      <c r="D58" s="10">
        <v>20</v>
      </c>
      <c r="E58" s="10">
        <v>20</v>
      </c>
      <c r="F58" s="10">
        <v>20</v>
      </c>
      <c r="G58" s="10">
        <v>20</v>
      </c>
      <c r="H58" s="10">
        <v>20</v>
      </c>
      <c r="I58" s="10">
        <v>20</v>
      </c>
      <c r="J58" s="10">
        <v>20</v>
      </c>
      <c r="K58" s="10">
        <v>20</v>
      </c>
      <c r="L58" s="10">
        <v>20</v>
      </c>
      <c r="M58" s="10">
        <v>20</v>
      </c>
      <c r="N58" s="10">
        <v>20</v>
      </c>
      <c r="O58" s="10">
        <v>20</v>
      </c>
      <c r="P58" s="10">
        <v>20</v>
      </c>
      <c r="Q58" s="10">
        <v>20</v>
      </c>
      <c r="R58" s="10">
        <v>20</v>
      </c>
      <c r="S58" s="10">
        <v>20</v>
      </c>
      <c r="T58" s="10">
        <v>20</v>
      </c>
      <c r="U58" s="10">
        <v>20</v>
      </c>
      <c r="V58" s="10">
        <v>20</v>
      </c>
      <c r="W58" s="10">
        <v>20</v>
      </c>
      <c r="X58" s="10">
        <v>20</v>
      </c>
    </row>
    <row r="59" spans="1:24" x14ac:dyDescent="0.25">
      <c r="A59" t="s">
        <v>46</v>
      </c>
      <c r="B59" s="10" t="s">
        <v>247</v>
      </c>
      <c r="C59" s="10" t="s">
        <v>247</v>
      </c>
      <c r="D59" s="10" t="s">
        <v>247</v>
      </c>
      <c r="E59" s="10" t="s">
        <v>247</v>
      </c>
      <c r="F59" s="10">
        <v>0.74739999999999995</v>
      </c>
      <c r="G59" s="10">
        <v>0.97309999999999997</v>
      </c>
      <c r="H59" s="10">
        <v>1.7681</v>
      </c>
      <c r="I59" s="10">
        <v>4.7202999999999999</v>
      </c>
      <c r="J59" s="10">
        <v>20.002199999999998</v>
      </c>
      <c r="K59" s="10">
        <v>100.0172</v>
      </c>
      <c r="L59" s="10">
        <v>0.53100000000000003</v>
      </c>
      <c r="M59" s="10" t="s">
        <v>247</v>
      </c>
      <c r="N59" s="10" t="s">
        <v>247</v>
      </c>
      <c r="O59" s="10" t="s">
        <v>247</v>
      </c>
      <c r="P59" s="10" t="s">
        <v>247</v>
      </c>
      <c r="Q59" s="10" t="s">
        <v>247</v>
      </c>
      <c r="R59" s="10" t="s">
        <v>247</v>
      </c>
      <c r="S59" s="10" t="s">
        <v>247</v>
      </c>
      <c r="T59" s="10" t="s">
        <v>247</v>
      </c>
      <c r="U59" s="10" t="s">
        <v>247</v>
      </c>
      <c r="V59" s="10" t="s">
        <v>247</v>
      </c>
      <c r="W59" s="10">
        <v>9.6662999999999997</v>
      </c>
      <c r="X59" s="10" t="s">
        <v>247</v>
      </c>
    </row>
    <row r="60" spans="1:24" x14ac:dyDescent="0.25">
      <c r="A60" t="s">
        <v>47</v>
      </c>
      <c r="B60" s="10" t="s">
        <v>247</v>
      </c>
      <c r="C60" s="10" t="s">
        <v>247</v>
      </c>
      <c r="D60" s="10" t="s">
        <v>247</v>
      </c>
      <c r="E60" s="10" t="s">
        <v>247</v>
      </c>
      <c r="F60" s="10">
        <v>0.71209999999999996</v>
      </c>
      <c r="G60" s="10">
        <v>0.85640000000000005</v>
      </c>
      <c r="H60" s="10">
        <v>1.6045</v>
      </c>
      <c r="I60" s="10">
        <v>4.3986999999999998</v>
      </c>
      <c r="J60" s="10">
        <v>19.7074</v>
      </c>
      <c r="K60" s="10">
        <v>100.09690000000001</v>
      </c>
      <c r="L60" s="10" t="s">
        <v>247</v>
      </c>
      <c r="M60" s="10" t="s">
        <v>247</v>
      </c>
      <c r="N60" s="10" t="s">
        <v>247</v>
      </c>
      <c r="O60" s="10" t="s">
        <v>247</v>
      </c>
      <c r="P60" s="10" t="s">
        <v>247</v>
      </c>
      <c r="Q60" s="10" t="s">
        <v>247</v>
      </c>
      <c r="R60" s="10" t="s">
        <v>247</v>
      </c>
      <c r="S60" s="10" t="s">
        <v>247</v>
      </c>
      <c r="T60" s="10" t="s">
        <v>247</v>
      </c>
      <c r="U60" s="10" t="s">
        <v>247</v>
      </c>
      <c r="V60" s="10" t="s">
        <v>247</v>
      </c>
      <c r="W60" s="10">
        <v>9.2426999999999992</v>
      </c>
      <c r="X60" s="10" t="s">
        <v>247</v>
      </c>
    </row>
    <row r="61" spans="1:24" x14ac:dyDescent="0.25">
      <c r="A61" t="s">
        <v>48</v>
      </c>
      <c r="B61" s="10" t="s">
        <v>247</v>
      </c>
      <c r="C61" s="10" t="s">
        <v>247</v>
      </c>
      <c r="D61" s="10">
        <v>4.1700000000000001E-2</v>
      </c>
      <c r="E61" s="10">
        <v>3.5499999999999997E-2</v>
      </c>
      <c r="F61" s="10">
        <v>0.71819999999999995</v>
      </c>
      <c r="G61" s="10">
        <v>1.0175000000000001</v>
      </c>
      <c r="H61" s="10">
        <v>1.829</v>
      </c>
      <c r="I61" s="10">
        <v>4.8002000000000002</v>
      </c>
      <c r="J61" s="10">
        <v>21.3537</v>
      </c>
      <c r="K61" s="10">
        <v>99.741399999999999</v>
      </c>
      <c r="L61" s="10">
        <v>0.64829999999999999</v>
      </c>
      <c r="M61" s="10">
        <v>0.1641</v>
      </c>
      <c r="N61" s="10">
        <v>8.7300000000000003E-2</v>
      </c>
      <c r="O61" s="10">
        <v>7.0199999999999999E-2</v>
      </c>
      <c r="P61" s="10">
        <v>5.3800000000000001E-2</v>
      </c>
      <c r="Q61" s="10" t="s">
        <v>247</v>
      </c>
      <c r="R61" s="10" t="s">
        <v>247</v>
      </c>
      <c r="S61" s="10">
        <v>1.37E-2</v>
      </c>
      <c r="T61" s="10" t="s">
        <v>247</v>
      </c>
      <c r="U61" s="10" t="s">
        <v>247</v>
      </c>
      <c r="V61" s="10" t="s">
        <v>247</v>
      </c>
      <c r="W61" s="10">
        <v>10.145799999999999</v>
      </c>
      <c r="X61" s="10">
        <v>0.11609999999999999</v>
      </c>
    </row>
    <row r="62" spans="1:24" x14ac:dyDescent="0.25">
      <c r="A62" t="s">
        <v>49</v>
      </c>
      <c r="B62" s="10">
        <v>1.8700000000000001E-2</v>
      </c>
      <c r="C62" s="10">
        <v>1.41E-2</v>
      </c>
      <c r="D62" s="10">
        <v>5.1999999999999998E-2</v>
      </c>
      <c r="E62" s="10">
        <v>5.3800000000000001E-2</v>
      </c>
      <c r="F62" s="10">
        <v>0.76519999999999999</v>
      </c>
      <c r="G62" s="10">
        <v>1.0634999999999999</v>
      </c>
      <c r="H62" s="10">
        <v>1.8775999999999999</v>
      </c>
      <c r="I62" s="10">
        <v>5.1302000000000003</v>
      </c>
      <c r="J62" s="10">
        <v>22.881399999999999</v>
      </c>
      <c r="K62" s="10">
        <v>99.417699999999996</v>
      </c>
      <c r="L62" s="10">
        <v>0.72040000000000004</v>
      </c>
      <c r="M62" s="10">
        <v>0.20039999999999999</v>
      </c>
      <c r="N62" s="10">
        <v>0.11260000000000001</v>
      </c>
      <c r="O62" s="10">
        <v>9.5200000000000007E-2</v>
      </c>
      <c r="P62" s="10">
        <v>6.8000000000000005E-2</v>
      </c>
      <c r="Q62" s="10">
        <v>4.4999999999999998E-2</v>
      </c>
      <c r="R62" s="10">
        <v>2.7400000000000001E-2</v>
      </c>
      <c r="S62" s="10">
        <v>2.2800000000000001E-2</v>
      </c>
      <c r="T62" s="10">
        <v>2.2599999999999999E-2</v>
      </c>
      <c r="U62" s="10">
        <v>2.1600000000000001E-2</v>
      </c>
      <c r="V62" s="10">
        <v>2.1999999999999999E-2</v>
      </c>
      <c r="W62" s="10">
        <v>10.612</v>
      </c>
      <c r="X62" s="10">
        <v>0.13719999999999999</v>
      </c>
    </row>
    <row r="63" spans="1:24" x14ac:dyDescent="0.25">
      <c r="A63" t="s">
        <v>50</v>
      </c>
      <c r="B63" s="10" t="s">
        <v>247</v>
      </c>
      <c r="C63" s="10" t="s">
        <v>247</v>
      </c>
      <c r="D63" s="10">
        <v>4.3200000000000002E-2</v>
      </c>
      <c r="E63" s="10">
        <v>4.0399999999999998E-2</v>
      </c>
      <c r="F63" s="10">
        <v>0.73340000000000005</v>
      </c>
      <c r="G63" s="10">
        <v>1.0458000000000001</v>
      </c>
      <c r="H63" s="10">
        <v>1.8143</v>
      </c>
      <c r="I63" s="10">
        <v>4.8433999999999999</v>
      </c>
      <c r="J63" s="10">
        <v>21.314900000000002</v>
      </c>
      <c r="K63" s="10">
        <v>99.746899999999997</v>
      </c>
      <c r="L63" s="10">
        <v>0.44169999999999998</v>
      </c>
      <c r="M63" s="10">
        <v>0.1234</v>
      </c>
      <c r="N63" s="10">
        <v>7.6899999999999996E-2</v>
      </c>
      <c r="O63" s="10">
        <v>6.6600000000000006E-2</v>
      </c>
      <c r="P63" s="10">
        <v>4.6300000000000001E-2</v>
      </c>
      <c r="Q63" s="10">
        <v>3.1399999999999997E-2</v>
      </c>
      <c r="R63" s="10" t="s">
        <v>247</v>
      </c>
      <c r="S63" s="10" t="s">
        <v>247</v>
      </c>
      <c r="T63" s="10" t="s">
        <v>247</v>
      </c>
      <c r="U63" s="10" t="s">
        <v>247</v>
      </c>
      <c r="V63" s="10" t="s">
        <v>247</v>
      </c>
      <c r="W63" s="10">
        <v>9.9677000000000007</v>
      </c>
      <c r="X63" s="10">
        <v>0.11409999999999999</v>
      </c>
    </row>
    <row r="64" spans="1:24" x14ac:dyDescent="0.25">
      <c r="A64" t="s">
        <v>51</v>
      </c>
      <c r="B64" s="10">
        <v>1.49E-2</v>
      </c>
      <c r="C64" s="10" t="s">
        <v>247</v>
      </c>
      <c r="D64" s="10">
        <v>3.1399999999999997E-2</v>
      </c>
      <c r="E64" s="10">
        <v>2.81E-2</v>
      </c>
      <c r="F64" s="10">
        <v>0.81289999999999996</v>
      </c>
      <c r="G64" s="10">
        <v>1.0293000000000001</v>
      </c>
      <c r="H64" s="10">
        <v>1.8895999999999999</v>
      </c>
      <c r="I64" s="10">
        <v>5.1284999999999998</v>
      </c>
      <c r="J64" s="10">
        <v>22.189599999999999</v>
      </c>
      <c r="K64" s="10">
        <v>99.557599999999994</v>
      </c>
      <c r="L64" s="10">
        <v>0.72370000000000001</v>
      </c>
      <c r="M64" s="10">
        <v>0.19339999999999999</v>
      </c>
      <c r="N64" s="10">
        <v>9.5399999999999999E-2</v>
      </c>
      <c r="O64" s="10">
        <v>8.2600000000000007E-2</v>
      </c>
      <c r="P64" s="10">
        <v>5.2900000000000003E-2</v>
      </c>
      <c r="Q64" s="10">
        <v>3.2899999999999999E-2</v>
      </c>
      <c r="R64" s="10">
        <v>2.3599999999999999E-2</v>
      </c>
      <c r="S64" s="10">
        <v>2.0299999999999999E-2</v>
      </c>
      <c r="T64" s="10" t="s">
        <v>247</v>
      </c>
      <c r="U64" s="10">
        <v>1.6299999999999999E-2</v>
      </c>
      <c r="V64" s="10">
        <v>2.3300000000000001E-2</v>
      </c>
      <c r="W64" s="10">
        <v>10.475099999999999</v>
      </c>
      <c r="X64" s="10">
        <v>0.1169</v>
      </c>
    </row>
    <row r="65" spans="1:24" x14ac:dyDescent="0.25">
      <c r="A65" t="s">
        <v>52</v>
      </c>
      <c r="B65" s="10" t="s">
        <v>247</v>
      </c>
      <c r="C65" s="10" t="s">
        <v>247</v>
      </c>
      <c r="D65" s="10" t="s">
        <v>247</v>
      </c>
      <c r="E65" s="10" t="s">
        <v>247</v>
      </c>
      <c r="F65" s="10">
        <v>0.80800000000000005</v>
      </c>
      <c r="G65" s="10">
        <v>0.8296</v>
      </c>
      <c r="H65" s="10">
        <v>1.4823</v>
      </c>
      <c r="I65" s="10">
        <v>4.3071999999999999</v>
      </c>
      <c r="J65" s="10">
        <v>18.135300000000001</v>
      </c>
      <c r="K65" s="10">
        <v>100.4196</v>
      </c>
      <c r="L65" s="10">
        <v>0.186</v>
      </c>
      <c r="M65" s="10">
        <v>3.8199999999999998E-2</v>
      </c>
      <c r="N65" s="10">
        <v>1.37E-2</v>
      </c>
      <c r="O65" s="10">
        <v>1.03E-2</v>
      </c>
      <c r="P65" s="10" t="s">
        <v>247</v>
      </c>
      <c r="Q65" s="10">
        <v>0.1983</v>
      </c>
      <c r="R65" s="10">
        <v>0.35630000000000001</v>
      </c>
      <c r="S65" s="10">
        <v>0.36430000000000001</v>
      </c>
      <c r="T65" s="10">
        <v>0.51329999999999998</v>
      </c>
      <c r="U65" s="10">
        <v>0.39839999999999998</v>
      </c>
      <c r="V65" s="10">
        <v>0.41589999999999999</v>
      </c>
      <c r="W65" s="10">
        <v>8.6366999999999994</v>
      </c>
      <c r="X65" s="10">
        <v>2.35E-2</v>
      </c>
    </row>
    <row r="66" spans="1:24" x14ac:dyDescent="0.25">
      <c r="A66" t="s">
        <v>53</v>
      </c>
      <c r="B66" s="10" t="s">
        <v>247</v>
      </c>
      <c r="C66" s="10" t="s">
        <v>247</v>
      </c>
      <c r="D66" s="10" t="s">
        <v>247</v>
      </c>
      <c r="E66" s="10" t="s">
        <v>247</v>
      </c>
      <c r="F66" s="10">
        <v>0.61719999999999997</v>
      </c>
      <c r="G66" s="10">
        <v>0.8589</v>
      </c>
      <c r="H66" s="10">
        <v>1.6101000000000001</v>
      </c>
      <c r="I66" s="10">
        <v>4.5804</v>
      </c>
      <c r="J66" s="10">
        <v>20.645</v>
      </c>
      <c r="K66" s="10">
        <v>99.900599999999997</v>
      </c>
      <c r="L66" s="10">
        <v>0.60189999999999999</v>
      </c>
      <c r="M66" s="10">
        <v>0.1145</v>
      </c>
      <c r="N66" s="10">
        <v>4.1799999999999997E-2</v>
      </c>
      <c r="O66" s="10">
        <v>2.76E-2</v>
      </c>
      <c r="P66" s="10">
        <v>1.46E-2</v>
      </c>
      <c r="Q66" s="10" t="s">
        <v>247</v>
      </c>
      <c r="R66" s="10" t="s">
        <v>247</v>
      </c>
      <c r="S66" s="10" t="s">
        <v>247</v>
      </c>
      <c r="T66" s="10" t="s">
        <v>247</v>
      </c>
      <c r="U66" s="10" t="s">
        <v>247</v>
      </c>
      <c r="V66" s="10" t="s">
        <v>247</v>
      </c>
      <c r="W66" s="10">
        <v>9.3542000000000005</v>
      </c>
      <c r="X66" s="10">
        <v>8.4500000000000006E-2</v>
      </c>
    </row>
    <row r="67" spans="1:24" x14ac:dyDescent="0.25">
      <c r="A67" t="s">
        <v>115</v>
      </c>
      <c r="B67" s="10">
        <v>21.279599999999999</v>
      </c>
      <c r="C67" s="10">
        <v>20.467700000000001</v>
      </c>
      <c r="D67" s="10">
        <v>20.5291</v>
      </c>
      <c r="E67" s="10">
        <v>20.257400000000001</v>
      </c>
      <c r="F67" s="10">
        <v>19.977699999999999</v>
      </c>
      <c r="G67" s="10">
        <v>20.289899999999999</v>
      </c>
      <c r="H67" s="10">
        <v>19.928000000000001</v>
      </c>
      <c r="I67" s="10">
        <v>19.900400000000001</v>
      </c>
      <c r="J67" s="10">
        <v>19.8704</v>
      </c>
      <c r="K67" s="10">
        <v>20.0336</v>
      </c>
      <c r="L67" s="10">
        <v>19.6341</v>
      </c>
      <c r="M67" s="10">
        <v>19.917999999999999</v>
      </c>
      <c r="N67" s="10">
        <v>20.527799999999999</v>
      </c>
      <c r="O67" s="10">
        <v>20.912400000000002</v>
      </c>
      <c r="P67" s="10">
        <v>20.982099999999999</v>
      </c>
      <c r="Q67" s="10">
        <v>20.3644</v>
      </c>
      <c r="R67" s="10">
        <v>20.1906</v>
      </c>
      <c r="S67" s="10">
        <v>19.663</v>
      </c>
      <c r="T67" s="10">
        <v>20.571000000000002</v>
      </c>
      <c r="U67" s="10">
        <v>19.925899999999999</v>
      </c>
      <c r="V67" s="10">
        <v>19.861799999999999</v>
      </c>
      <c r="W67" s="10">
        <v>20.052399999999999</v>
      </c>
      <c r="X67" s="10">
        <v>20.2653</v>
      </c>
    </row>
    <row r="68" spans="1:24" x14ac:dyDescent="0.25">
      <c r="A68" t="s">
        <v>54</v>
      </c>
      <c r="B68" s="10">
        <v>1.1900000000000001E-2</v>
      </c>
      <c r="C68" s="10" t="s">
        <v>247</v>
      </c>
      <c r="D68" s="10" t="s">
        <v>247</v>
      </c>
      <c r="E68" s="10" t="s">
        <v>247</v>
      </c>
      <c r="F68" s="10">
        <v>0.80500000000000005</v>
      </c>
      <c r="G68" s="10">
        <v>0.99250000000000005</v>
      </c>
      <c r="H68" s="10">
        <v>1.7504</v>
      </c>
      <c r="I68" s="10">
        <v>4.6757999999999997</v>
      </c>
      <c r="J68" s="10">
        <v>19.298200000000001</v>
      </c>
      <c r="K68" s="10">
        <v>100.16160000000001</v>
      </c>
      <c r="L68" s="10">
        <v>0.71060000000000001</v>
      </c>
      <c r="M68" s="10">
        <v>0.1971</v>
      </c>
      <c r="N68" s="10">
        <v>8.1500000000000003E-2</v>
      </c>
      <c r="O68" s="10">
        <v>5.5800000000000002E-2</v>
      </c>
      <c r="P68" s="10">
        <v>3.7499999999999999E-2</v>
      </c>
      <c r="Q68" s="10">
        <v>3.2500000000000001E-2</v>
      </c>
      <c r="R68" s="10">
        <v>2.6100000000000002E-2</v>
      </c>
      <c r="S68" s="10">
        <v>1.9800000000000002E-2</v>
      </c>
      <c r="T68" s="10">
        <v>0.02</v>
      </c>
      <c r="U68" s="10">
        <v>1.29E-2</v>
      </c>
      <c r="V68" s="10">
        <v>1.34E-2</v>
      </c>
      <c r="W68" s="10">
        <v>9.3811999999999998</v>
      </c>
      <c r="X68" s="10">
        <v>9.0200000000000002E-2</v>
      </c>
    </row>
    <row r="69" spans="1:24" x14ac:dyDescent="0.25">
      <c r="A69" t="s">
        <v>55</v>
      </c>
      <c r="B69" s="10" t="s">
        <v>247</v>
      </c>
      <c r="C69" s="10" t="s">
        <v>247</v>
      </c>
      <c r="D69" s="10" t="s">
        <v>247</v>
      </c>
      <c r="E69" s="10" t="s">
        <v>247</v>
      </c>
      <c r="F69" s="10">
        <v>0.71130000000000004</v>
      </c>
      <c r="G69" s="10">
        <v>0.73229999999999995</v>
      </c>
      <c r="H69" s="10">
        <v>1.323</v>
      </c>
      <c r="I69" s="10">
        <v>3.9113000000000002</v>
      </c>
      <c r="J69" s="10">
        <v>17.490600000000001</v>
      </c>
      <c r="K69" s="10">
        <v>100.5715</v>
      </c>
      <c r="L69" s="10">
        <v>0.15920000000000001</v>
      </c>
      <c r="M69" s="10" t="s">
        <v>247</v>
      </c>
      <c r="N69" s="10" t="s">
        <v>247</v>
      </c>
      <c r="O69" s="10" t="s">
        <v>247</v>
      </c>
      <c r="P69" s="10" t="s">
        <v>247</v>
      </c>
      <c r="Q69" s="10" t="s">
        <v>247</v>
      </c>
      <c r="R69" s="10" t="s">
        <v>247</v>
      </c>
      <c r="S69" s="10" t="s">
        <v>247</v>
      </c>
      <c r="T69" s="10" t="s">
        <v>247</v>
      </c>
      <c r="U69" s="10" t="s">
        <v>247</v>
      </c>
      <c r="V69" s="10" t="s">
        <v>247</v>
      </c>
      <c r="W69" s="10">
        <v>8.5121000000000002</v>
      </c>
      <c r="X69" s="10" t="s">
        <v>247</v>
      </c>
    </row>
    <row r="70" spans="1:24" x14ac:dyDescent="0.25">
      <c r="A70" t="s">
        <v>56</v>
      </c>
      <c r="B70" s="10" t="s">
        <v>247</v>
      </c>
      <c r="C70" s="10" t="s">
        <v>247</v>
      </c>
      <c r="D70" s="10" t="s">
        <v>247</v>
      </c>
      <c r="E70" s="10" t="s">
        <v>247</v>
      </c>
      <c r="F70" s="10">
        <v>1.046</v>
      </c>
      <c r="G70" s="10">
        <v>1.0429999999999999</v>
      </c>
      <c r="H70" s="10">
        <v>1.9049</v>
      </c>
      <c r="I70" s="10">
        <v>5.2617000000000003</v>
      </c>
      <c r="J70" s="10">
        <v>20.195</v>
      </c>
      <c r="K70" s="10">
        <v>99.949399999999997</v>
      </c>
      <c r="L70" s="10" t="s">
        <v>247</v>
      </c>
      <c r="M70" s="10" t="s">
        <v>247</v>
      </c>
      <c r="N70" s="10" t="s">
        <v>247</v>
      </c>
      <c r="O70" s="10" t="s">
        <v>247</v>
      </c>
      <c r="P70" s="10" t="s">
        <v>247</v>
      </c>
      <c r="Q70" s="10" t="s">
        <v>247</v>
      </c>
      <c r="R70" s="10" t="s">
        <v>247</v>
      </c>
      <c r="S70" s="10" t="s">
        <v>247</v>
      </c>
      <c r="T70" s="10" t="s">
        <v>247</v>
      </c>
      <c r="U70" s="10" t="s">
        <v>247</v>
      </c>
      <c r="V70" s="10" t="s">
        <v>247</v>
      </c>
      <c r="W70" s="10">
        <v>10.1419</v>
      </c>
      <c r="X70" s="10" t="s">
        <v>247</v>
      </c>
    </row>
    <row r="71" spans="1:24" x14ac:dyDescent="0.25">
      <c r="A71" t="s">
        <v>57</v>
      </c>
      <c r="B71" s="10" t="s">
        <v>247</v>
      </c>
      <c r="C71" s="10" t="s">
        <v>247</v>
      </c>
      <c r="D71" s="10" t="s">
        <v>247</v>
      </c>
      <c r="E71" s="10" t="s">
        <v>247</v>
      </c>
      <c r="F71" s="10">
        <v>1.0266999999999999</v>
      </c>
      <c r="G71" s="10">
        <v>1.01</v>
      </c>
      <c r="H71" s="10">
        <v>1.7826</v>
      </c>
      <c r="I71" s="10">
        <v>5.1337000000000002</v>
      </c>
      <c r="J71" s="10">
        <v>20.018999999999998</v>
      </c>
      <c r="K71" s="10">
        <v>99.993799999999993</v>
      </c>
      <c r="L71" s="10">
        <v>0.29920000000000002</v>
      </c>
      <c r="M71" s="10" t="s">
        <v>247</v>
      </c>
      <c r="N71" s="10" t="s">
        <v>247</v>
      </c>
      <c r="O71" s="10" t="s">
        <v>247</v>
      </c>
      <c r="P71" s="10" t="s">
        <v>247</v>
      </c>
      <c r="Q71" s="10" t="s">
        <v>247</v>
      </c>
      <c r="R71" s="10" t="s">
        <v>247</v>
      </c>
      <c r="S71" s="10" t="s">
        <v>247</v>
      </c>
      <c r="T71" s="10" t="s">
        <v>247</v>
      </c>
      <c r="U71" s="10" t="s">
        <v>247</v>
      </c>
      <c r="V71" s="10" t="s">
        <v>247</v>
      </c>
      <c r="W71" s="10">
        <v>9.7518999999999991</v>
      </c>
      <c r="X71" s="10">
        <v>3.5200000000000002E-2</v>
      </c>
    </row>
    <row r="72" spans="1:24" x14ac:dyDescent="0.25">
      <c r="A72" t="s">
        <v>58</v>
      </c>
      <c r="B72" s="10" t="s">
        <v>247</v>
      </c>
      <c r="C72" s="10" t="s">
        <v>247</v>
      </c>
      <c r="D72" s="10" t="s">
        <v>247</v>
      </c>
      <c r="E72" s="10" t="s">
        <v>247</v>
      </c>
      <c r="F72" s="10">
        <v>0.63560000000000005</v>
      </c>
      <c r="G72" s="10">
        <v>0.92390000000000005</v>
      </c>
      <c r="H72" s="10">
        <v>1.6958</v>
      </c>
      <c r="I72" s="10">
        <v>4.7809999999999997</v>
      </c>
      <c r="J72" s="10">
        <v>21.006900000000002</v>
      </c>
      <c r="K72" s="10">
        <v>99.815700000000007</v>
      </c>
      <c r="L72" s="10">
        <v>1.0764</v>
      </c>
      <c r="M72" s="10">
        <v>0.26719999999999999</v>
      </c>
      <c r="N72" s="10">
        <v>9.5100000000000004E-2</v>
      </c>
      <c r="O72" s="10">
        <v>6.3200000000000006E-2</v>
      </c>
      <c r="P72" s="10">
        <v>3.7499999999999999E-2</v>
      </c>
      <c r="Q72" s="10">
        <v>3.4200000000000001E-2</v>
      </c>
      <c r="R72" s="10" t="s">
        <v>247</v>
      </c>
      <c r="S72" s="10">
        <v>1.9300000000000001E-2</v>
      </c>
      <c r="T72" s="10" t="s">
        <v>247</v>
      </c>
      <c r="U72" s="10" t="s">
        <v>247</v>
      </c>
      <c r="V72" s="10" t="s">
        <v>247</v>
      </c>
      <c r="W72" s="10">
        <v>9.5649999999999995</v>
      </c>
      <c r="X72" s="10">
        <v>0.1215</v>
      </c>
    </row>
    <row r="73" spans="1:24" x14ac:dyDescent="0.25">
      <c r="A73" t="s">
        <v>59</v>
      </c>
      <c r="B73" s="10" t="s">
        <v>247</v>
      </c>
      <c r="C73" s="10" t="s">
        <v>247</v>
      </c>
      <c r="D73" s="10" t="s">
        <v>247</v>
      </c>
      <c r="E73" s="10" t="s">
        <v>247</v>
      </c>
      <c r="F73" s="10">
        <v>0.7641</v>
      </c>
      <c r="G73" s="10">
        <v>1.0348999999999999</v>
      </c>
      <c r="H73" s="10">
        <v>1.8366</v>
      </c>
      <c r="I73" s="10">
        <v>5.0198</v>
      </c>
      <c r="J73" s="10">
        <v>21.648599999999998</v>
      </c>
      <c r="K73" s="10">
        <v>99.670900000000003</v>
      </c>
      <c r="L73" s="10">
        <v>0.77569999999999995</v>
      </c>
      <c r="M73" s="10">
        <v>0.1898</v>
      </c>
      <c r="N73" s="10">
        <v>6.5699999999999995E-2</v>
      </c>
      <c r="O73" s="10">
        <v>5.1900000000000002E-2</v>
      </c>
      <c r="P73" s="10">
        <v>3.0099999999999998E-2</v>
      </c>
      <c r="Q73" s="10">
        <v>2.7E-2</v>
      </c>
      <c r="R73" s="10">
        <v>2.1899999999999999E-2</v>
      </c>
      <c r="S73" s="10" t="s">
        <v>247</v>
      </c>
      <c r="T73" s="10">
        <v>1.1299999999999999E-2</v>
      </c>
      <c r="U73" s="10" t="s">
        <v>247</v>
      </c>
      <c r="V73" s="10" t="s">
        <v>247</v>
      </c>
      <c r="W73" s="10">
        <v>10.0145</v>
      </c>
      <c r="X73" s="10">
        <v>0.1051</v>
      </c>
    </row>
    <row r="74" spans="1:24" x14ac:dyDescent="0.25">
      <c r="A74" t="s">
        <v>61</v>
      </c>
      <c r="B74" s="10" t="s">
        <v>247</v>
      </c>
      <c r="C74" s="10" t="s">
        <v>247</v>
      </c>
      <c r="D74" s="10" t="s">
        <v>247</v>
      </c>
      <c r="E74" s="10" t="s">
        <v>247</v>
      </c>
      <c r="F74" s="10">
        <v>0.63859999999999995</v>
      </c>
      <c r="G74" s="10">
        <v>0.90639999999999998</v>
      </c>
      <c r="H74" s="10">
        <v>1.6656</v>
      </c>
      <c r="I74" s="10">
        <v>4.8169000000000004</v>
      </c>
      <c r="J74" s="10">
        <v>21.8626</v>
      </c>
      <c r="K74" s="10">
        <v>99.643600000000006</v>
      </c>
      <c r="L74" s="10">
        <v>0.7248</v>
      </c>
      <c r="M74" s="10">
        <v>0.15279999999999999</v>
      </c>
      <c r="N74" s="10">
        <v>5.2999999999999999E-2</v>
      </c>
      <c r="O74" s="10">
        <v>3.9300000000000002E-2</v>
      </c>
      <c r="P74" s="10">
        <v>2.47E-2</v>
      </c>
      <c r="Q74" s="10" t="s">
        <v>247</v>
      </c>
      <c r="R74" s="10" t="s">
        <v>247</v>
      </c>
      <c r="S74" s="10" t="s">
        <v>247</v>
      </c>
      <c r="T74" s="10" t="s">
        <v>247</v>
      </c>
      <c r="U74" s="10" t="s">
        <v>247</v>
      </c>
      <c r="V74" s="10" t="s">
        <v>247</v>
      </c>
      <c r="W74" s="10">
        <v>9.9720999999999993</v>
      </c>
      <c r="X74" s="10">
        <v>9.5299999999999996E-2</v>
      </c>
    </row>
    <row r="75" spans="1:24" x14ac:dyDescent="0.25">
      <c r="A75" t="s">
        <v>60</v>
      </c>
      <c r="B75" s="10" t="s">
        <v>247</v>
      </c>
      <c r="C75" s="10" t="s">
        <v>247</v>
      </c>
      <c r="D75" s="10" t="s">
        <v>247</v>
      </c>
      <c r="E75" s="10" t="s">
        <v>247</v>
      </c>
      <c r="F75" s="10">
        <v>0.73150000000000004</v>
      </c>
      <c r="G75" s="10">
        <v>0.99050000000000005</v>
      </c>
      <c r="H75" s="10">
        <v>1.7695000000000001</v>
      </c>
      <c r="I75" s="10">
        <v>5.0419999999999998</v>
      </c>
      <c r="J75" s="10">
        <v>21.6965</v>
      </c>
      <c r="K75" s="10">
        <v>99.662199999999999</v>
      </c>
      <c r="L75" s="10">
        <v>1.0130999999999999</v>
      </c>
      <c r="M75" s="10">
        <v>0.28710000000000002</v>
      </c>
      <c r="N75" s="10">
        <v>0.1132</v>
      </c>
      <c r="O75" s="10">
        <v>8.6400000000000005E-2</v>
      </c>
      <c r="P75" s="10">
        <v>4.2700000000000002E-2</v>
      </c>
      <c r="Q75" s="10">
        <v>4.2999999999999997E-2</v>
      </c>
      <c r="R75" s="10">
        <v>3.5499999999999997E-2</v>
      </c>
      <c r="S75" s="10">
        <v>2.53E-2</v>
      </c>
      <c r="T75" s="10">
        <v>2.2599999999999999E-2</v>
      </c>
      <c r="U75" s="10">
        <v>2.2599999999999999E-2</v>
      </c>
      <c r="V75" s="10" t="s">
        <v>247</v>
      </c>
      <c r="W75" s="10">
        <v>10.0131</v>
      </c>
      <c r="X75" s="10">
        <v>0.12189999999999999</v>
      </c>
    </row>
    <row r="76" spans="1:24" x14ac:dyDescent="0.25">
      <c r="A76" t="s">
        <v>62</v>
      </c>
      <c r="B76" s="10" t="s">
        <v>247</v>
      </c>
      <c r="C76" s="10" t="s">
        <v>247</v>
      </c>
      <c r="D76" s="10" t="s">
        <v>247</v>
      </c>
      <c r="E76" s="10" t="s">
        <v>247</v>
      </c>
      <c r="F76" s="10">
        <v>0.57679999999999998</v>
      </c>
      <c r="G76" s="10">
        <v>0.82840000000000003</v>
      </c>
      <c r="H76" s="10">
        <v>1.5057</v>
      </c>
      <c r="I76" s="10">
        <v>4.2771999999999997</v>
      </c>
      <c r="J76" s="10">
        <v>19.367000000000001</v>
      </c>
      <c r="K76" s="10">
        <v>100.17400000000001</v>
      </c>
      <c r="L76" s="10">
        <v>0.51880000000000004</v>
      </c>
      <c r="M76" s="10">
        <v>9.3399999999999997E-2</v>
      </c>
      <c r="N76" s="10">
        <v>3.09E-2</v>
      </c>
      <c r="O76" s="10">
        <v>2.1899999999999999E-2</v>
      </c>
      <c r="P76" s="10" t="s">
        <v>247</v>
      </c>
      <c r="Q76" s="10">
        <v>8.6999999999999994E-3</v>
      </c>
      <c r="R76" s="10" t="s">
        <v>247</v>
      </c>
      <c r="S76" s="10" t="s">
        <v>247</v>
      </c>
      <c r="T76" s="10" t="s">
        <v>247</v>
      </c>
      <c r="U76" s="10" t="s">
        <v>247</v>
      </c>
      <c r="V76" s="10" t="s">
        <v>247</v>
      </c>
      <c r="W76" s="10">
        <v>9.0388000000000002</v>
      </c>
      <c r="X76" s="10">
        <v>7.0000000000000007E-2</v>
      </c>
    </row>
    <row r="77" spans="1:24" x14ac:dyDescent="0.25">
      <c r="A77" t="s">
        <v>63</v>
      </c>
      <c r="B77" s="10" t="s">
        <v>247</v>
      </c>
      <c r="C77" s="10" t="s">
        <v>247</v>
      </c>
      <c r="D77" s="10" t="s">
        <v>247</v>
      </c>
      <c r="E77" s="10" t="s">
        <v>247</v>
      </c>
      <c r="F77" s="10">
        <v>0.83779999999999999</v>
      </c>
      <c r="G77" s="10">
        <v>1</v>
      </c>
      <c r="H77" s="10">
        <v>2</v>
      </c>
      <c r="I77" s="10">
        <v>5</v>
      </c>
      <c r="J77" s="10">
        <v>20</v>
      </c>
      <c r="K77" s="10">
        <v>100</v>
      </c>
      <c r="L77" s="10" t="s">
        <v>247</v>
      </c>
      <c r="M77" s="10" t="s">
        <v>247</v>
      </c>
      <c r="N77" s="10" t="s">
        <v>247</v>
      </c>
      <c r="O77" s="10" t="s">
        <v>247</v>
      </c>
      <c r="P77" s="10" t="s">
        <v>247</v>
      </c>
      <c r="Q77" s="10" t="s">
        <v>247</v>
      </c>
      <c r="R77" s="10" t="s">
        <v>247</v>
      </c>
      <c r="S77" s="10" t="s">
        <v>247</v>
      </c>
      <c r="T77" s="10" t="s">
        <v>247</v>
      </c>
      <c r="U77" s="10" t="s">
        <v>247</v>
      </c>
      <c r="V77" s="10" t="s">
        <v>247</v>
      </c>
      <c r="W77" s="10">
        <v>10.677899999999999</v>
      </c>
      <c r="X77" s="10" t="s">
        <v>247</v>
      </c>
    </row>
    <row r="78" spans="1:24" x14ac:dyDescent="0.25">
      <c r="A78" t="s">
        <v>64</v>
      </c>
      <c r="B78" s="10" t="s">
        <v>247</v>
      </c>
      <c r="C78" s="10" t="s">
        <v>247</v>
      </c>
      <c r="D78" s="10" t="s">
        <v>247</v>
      </c>
      <c r="E78" s="10" t="s">
        <v>247</v>
      </c>
      <c r="F78" s="10">
        <v>0.68240000000000001</v>
      </c>
      <c r="G78" s="10">
        <v>0.92879999999999996</v>
      </c>
      <c r="H78" s="10">
        <v>1.7244999999999999</v>
      </c>
      <c r="I78" s="10">
        <v>4.9581</v>
      </c>
      <c r="J78" s="10">
        <v>21.160499999999999</v>
      </c>
      <c r="K78" s="10">
        <v>99.775300000000001</v>
      </c>
      <c r="L78" s="10">
        <v>0.86860000000000004</v>
      </c>
      <c r="M78" s="10">
        <v>0.2021</v>
      </c>
      <c r="N78" s="10">
        <v>7.7799999999999994E-2</v>
      </c>
      <c r="O78" s="10" t="s">
        <v>247</v>
      </c>
      <c r="P78" s="10">
        <v>3.8899999999999997E-2</v>
      </c>
      <c r="Q78" s="10">
        <v>4.3900000000000002E-2</v>
      </c>
      <c r="R78" s="10">
        <v>3.2800000000000003E-2</v>
      </c>
      <c r="S78" s="10">
        <v>2.92E-2</v>
      </c>
      <c r="T78" s="10">
        <v>2.5000000000000001E-2</v>
      </c>
      <c r="U78" s="10" t="s">
        <v>247</v>
      </c>
      <c r="V78" s="10" t="s">
        <v>247</v>
      </c>
      <c r="W78" s="10">
        <v>9.6085999999999991</v>
      </c>
      <c r="X78" s="10">
        <v>0.1153</v>
      </c>
    </row>
    <row r="79" spans="1:24" x14ac:dyDescent="0.25">
      <c r="A79" t="s">
        <v>65</v>
      </c>
      <c r="B79" s="10" t="s">
        <v>247</v>
      </c>
      <c r="C79" s="10" t="s">
        <v>247</v>
      </c>
      <c r="D79" s="10" t="s">
        <v>247</v>
      </c>
      <c r="E79" s="10" t="s">
        <v>247</v>
      </c>
      <c r="F79" s="10">
        <v>0.6008</v>
      </c>
      <c r="G79" s="10">
        <v>0.9163</v>
      </c>
      <c r="H79" s="10">
        <v>1.6637</v>
      </c>
      <c r="I79" s="10">
        <v>4.7382999999999997</v>
      </c>
      <c r="J79" s="10">
        <v>21.354900000000001</v>
      </c>
      <c r="K79" s="10">
        <v>99.749200000000002</v>
      </c>
      <c r="L79" s="10">
        <v>1.0631999999999999</v>
      </c>
      <c r="M79" s="10">
        <v>0.22309999999999999</v>
      </c>
      <c r="N79" s="10">
        <v>7.1599999999999997E-2</v>
      </c>
      <c r="O79" s="10">
        <v>4.4900000000000002E-2</v>
      </c>
      <c r="P79" s="10" t="s">
        <v>247</v>
      </c>
      <c r="Q79" s="10" t="s">
        <v>247</v>
      </c>
      <c r="R79" s="10" t="s">
        <v>247</v>
      </c>
      <c r="S79" s="10" t="s">
        <v>247</v>
      </c>
      <c r="T79" s="10" t="s">
        <v>247</v>
      </c>
      <c r="U79" s="10" t="s">
        <v>247</v>
      </c>
      <c r="V79" s="10" t="s">
        <v>247</v>
      </c>
      <c r="W79" s="10">
        <v>9.7231000000000005</v>
      </c>
      <c r="X79" s="10" t="s">
        <v>247</v>
      </c>
    </row>
    <row r="80" spans="1:24" x14ac:dyDescent="0.25">
      <c r="A80" t="s">
        <v>66</v>
      </c>
      <c r="B80" s="10">
        <v>2.2200000000000001E-2</v>
      </c>
      <c r="C80" s="10">
        <v>1.4E-2</v>
      </c>
      <c r="D80" s="10" t="s">
        <v>247</v>
      </c>
      <c r="E80" s="10">
        <v>7.9000000000000008E-3</v>
      </c>
      <c r="F80" s="10">
        <v>0.84519999999999995</v>
      </c>
      <c r="G80" s="10">
        <v>1.0716000000000001</v>
      </c>
      <c r="H80" s="10">
        <v>1.9256</v>
      </c>
      <c r="I80" s="10">
        <v>5.2758000000000003</v>
      </c>
      <c r="J80" s="10">
        <v>21.5899</v>
      </c>
      <c r="K80" s="10">
        <v>99.668999999999997</v>
      </c>
      <c r="L80" s="10">
        <v>1.2338</v>
      </c>
      <c r="M80" s="10">
        <v>0.3634</v>
      </c>
      <c r="N80" s="10">
        <v>0.15340000000000001</v>
      </c>
      <c r="O80" s="10">
        <v>0.124</v>
      </c>
      <c r="P80" s="10">
        <v>6.9500000000000006E-2</v>
      </c>
      <c r="Q80" s="10">
        <v>6.1899999999999997E-2</v>
      </c>
      <c r="R80" s="10">
        <v>5.11E-2</v>
      </c>
      <c r="S80" s="10">
        <v>3.4599999999999999E-2</v>
      </c>
      <c r="T80" s="10">
        <v>3.1399999999999997E-2</v>
      </c>
      <c r="U80" s="10">
        <v>2.87E-2</v>
      </c>
      <c r="V80" s="10">
        <v>2.9100000000000001E-2</v>
      </c>
      <c r="W80" s="10">
        <v>10.356400000000001</v>
      </c>
      <c r="X80" s="10">
        <v>0.1595</v>
      </c>
    </row>
    <row r="81" spans="1:24" x14ac:dyDescent="0.25">
      <c r="A81" t="s">
        <v>67</v>
      </c>
      <c r="B81" s="10" t="s">
        <v>247</v>
      </c>
      <c r="C81" s="10" t="s">
        <v>247</v>
      </c>
      <c r="D81" s="10" t="s">
        <v>247</v>
      </c>
      <c r="E81" s="10" t="s">
        <v>247</v>
      </c>
      <c r="F81" s="10">
        <v>0.61909999999999998</v>
      </c>
      <c r="G81" s="10">
        <v>0.90239999999999998</v>
      </c>
      <c r="H81" s="10">
        <v>1.6734</v>
      </c>
      <c r="I81" s="10">
        <v>4.83</v>
      </c>
      <c r="J81" s="10">
        <v>21.667200000000001</v>
      </c>
      <c r="K81" s="10">
        <v>99.682000000000002</v>
      </c>
      <c r="L81" s="10">
        <v>1.1825000000000001</v>
      </c>
      <c r="M81" s="10">
        <v>0.27400000000000002</v>
      </c>
      <c r="N81" s="10">
        <v>8.2500000000000004E-2</v>
      </c>
      <c r="O81" s="10">
        <v>5.6599999999999998E-2</v>
      </c>
      <c r="P81" s="10">
        <v>3.1099999999999999E-2</v>
      </c>
      <c r="Q81" s="10">
        <v>2.4E-2</v>
      </c>
      <c r="R81" s="10" t="s">
        <v>247</v>
      </c>
      <c r="S81" s="10" t="s">
        <v>247</v>
      </c>
      <c r="T81" s="10" t="s">
        <v>247</v>
      </c>
      <c r="U81" s="10" t="s">
        <v>247</v>
      </c>
      <c r="V81" s="10" t="s">
        <v>247</v>
      </c>
      <c r="W81" s="10">
        <v>9.9425000000000008</v>
      </c>
      <c r="X81" s="10">
        <v>0.11890000000000001</v>
      </c>
    </row>
    <row r="82" spans="1:24" x14ac:dyDescent="0.25">
      <c r="A82" t="s">
        <v>116</v>
      </c>
      <c r="B82" s="10">
        <v>20</v>
      </c>
      <c r="C82" s="10">
        <v>20</v>
      </c>
      <c r="D82" s="10">
        <v>20</v>
      </c>
      <c r="E82" s="10">
        <v>20</v>
      </c>
      <c r="F82" s="10">
        <v>20</v>
      </c>
      <c r="G82" s="10">
        <v>20</v>
      </c>
      <c r="H82" s="10">
        <v>20</v>
      </c>
      <c r="I82" s="10">
        <v>20</v>
      </c>
      <c r="J82" s="10">
        <v>20</v>
      </c>
      <c r="K82" s="10">
        <v>20</v>
      </c>
      <c r="L82" s="10">
        <v>20</v>
      </c>
      <c r="M82" s="10">
        <v>20</v>
      </c>
      <c r="N82" s="10">
        <v>20</v>
      </c>
      <c r="O82" s="10">
        <v>20</v>
      </c>
      <c r="P82" s="10">
        <v>20</v>
      </c>
      <c r="Q82" s="10">
        <v>20</v>
      </c>
      <c r="R82" s="10">
        <v>20</v>
      </c>
      <c r="S82" s="10">
        <v>20</v>
      </c>
      <c r="T82" s="10">
        <v>20</v>
      </c>
      <c r="U82" s="10">
        <v>20</v>
      </c>
      <c r="V82" s="10">
        <v>20</v>
      </c>
      <c r="W82" s="10">
        <v>20</v>
      </c>
      <c r="X82" s="10">
        <v>20</v>
      </c>
    </row>
    <row r="83" spans="1:24" x14ac:dyDescent="0.25">
      <c r="A83" t="s">
        <v>68</v>
      </c>
      <c r="B83" s="10" t="s">
        <v>247</v>
      </c>
      <c r="C83" s="10" t="s">
        <v>247</v>
      </c>
      <c r="D83" s="10" t="s">
        <v>247</v>
      </c>
      <c r="E83" s="10" t="s">
        <v>247</v>
      </c>
      <c r="F83" s="10">
        <v>0.87529999999999997</v>
      </c>
      <c r="G83" s="10">
        <v>1.1032</v>
      </c>
      <c r="H83" s="10">
        <v>1.9613</v>
      </c>
      <c r="I83" s="10">
        <v>5.4032999999999998</v>
      </c>
      <c r="J83" s="10">
        <v>21.3308</v>
      </c>
      <c r="K83" s="10">
        <v>99.713399999999993</v>
      </c>
      <c r="L83" s="10">
        <v>1.2667999999999999</v>
      </c>
      <c r="M83" s="10">
        <v>0.4158</v>
      </c>
      <c r="N83" s="10" t="s">
        <v>247</v>
      </c>
      <c r="O83" s="10" t="s">
        <v>247</v>
      </c>
      <c r="P83" s="10" t="s">
        <v>247</v>
      </c>
      <c r="Q83" s="10" t="s">
        <v>247</v>
      </c>
      <c r="R83" s="10" t="s">
        <v>247</v>
      </c>
      <c r="S83" s="10" t="s">
        <v>247</v>
      </c>
      <c r="T83" s="10" t="s">
        <v>247</v>
      </c>
      <c r="U83" s="10" t="s">
        <v>247</v>
      </c>
      <c r="V83" s="10" t="s">
        <v>247</v>
      </c>
      <c r="W83" s="10">
        <v>10.2971</v>
      </c>
      <c r="X83" s="10" t="s">
        <v>247</v>
      </c>
    </row>
    <row r="84" spans="1:24" x14ac:dyDescent="0.25">
      <c r="A84" t="s">
        <v>70</v>
      </c>
      <c r="B84" s="10">
        <v>2.06E-2</v>
      </c>
      <c r="C84" s="10">
        <v>1.3899999999999999E-2</v>
      </c>
      <c r="D84" s="10" t="s">
        <v>247</v>
      </c>
      <c r="E84" s="10">
        <v>7.7000000000000002E-3</v>
      </c>
      <c r="F84" s="10">
        <v>0.56889999999999996</v>
      </c>
      <c r="G84" s="10">
        <v>0.8548</v>
      </c>
      <c r="H84" s="10">
        <v>1.5145999999999999</v>
      </c>
      <c r="I84" s="10">
        <v>4.4936999999999996</v>
      </c>
      <c r="J84" s="10">
        <v>20.8933</v>
      </c>
      <c r="K84" s="10">
        <v>99.857500000000002</v>
      </c>
      <c r="L84" s="10">
        <v>1.5421</v>
      </c>
      <c r="M84" s="10">
        <v>0.48920000000000002</v>
      </c>
      <c r="N84" s="10">
        <v>0.15959999999999999</v>
      </c>
      <c r="O84" s="10">
        <v>0.1074</v>
      </c>
      <c r="P84" s="10">
        <v>6.59E-2</v>
      </c>
      <c r="Q84" s="10">
        <v>5.0999999999999997E-2</v>
      </c>
      <c r="R84" s="10">
        <v>4.2999999999999997E-2</v>
      </c>
      <c r="S84" s="10">
        <v>3.3799999999999997E-2</v>
      </c>
      <c r="T84" s="10">
        <v>2.6800000000000001E-2</v>
      </c>
      <c r="U84" s="10">
        <v>2.1499999999999998E-2</v>
      </c>
      <c r="V84" s="10">
        <v>2.2100000000000002E-2</v>
      </c>
      <c r="W84" s="10">
        <v>9.16</v>
      </c>
      <c r="X84" s="10">
        <v>0.1469</v>
      </c>
    </row>
    <row r="85" spans="1:24" x14ac:dyDescent="0.25">
      <c r="A85" t="s">
        <v>69</v>
      </c>
      <c r="B85" s="10">
        <v>3.2500000000000001E-2</v>
      </c>
      <c r="C85" s="10">
        <v>1.84E-2</v>
      </c>
      <c r="D85" s="10">
        <v>1.2E-2</v>
      </c>
      <c r="E85" s="10">
        <v>1.2200000000000001E-2</v>
      </c>
      <c r="F85" s="10">
        <v>0.92210000000000003</v>
      </c>
      <c r="G85" s="10">
        <v>1.0610999999999999</v>
      </c>
      <c r="H85" s="10">
        <v>1.9031</v>
      </c>
      <c r="I85" s="10">
        <v>5.3163999999999998</v>
      </c>
      <c r="J85" s="10">
        <v>21.997800000000002</v>
      </c>
      <c r="K85" s="10">
        <v>99.585899999999995</v>
      </c>
      <c r="L85" s="10">
        <v>0.99890000000000001</v>
      </c>
      <c r="M85" s="10">
        <v>0.26960000000000001</v>
      </c>
      <c r="N85" s="10">
        <v>0.1062</v>
      </c>
      <c r="O85" s="10">
        <v>8.1299999999999997E-2</v>
      </c>
      <c r="P85" s="10">
        <v>4.8599999999999997E-2</v>
      </c>
      <c r="Q85" s="10">
        <v>4.2500000000000003E-2</v>
      </c>
      <c r="R85" s="10">
        <v>4.0899999999999999E-2</v>
      </c>
      <c r="S85" s="10">
        <v>2.8199999999999999E-2</v>
      </c>
      <c r="T85" s="10">
        <v>2.3199999999999998E-2</v>
      </c>
      <c r="U85" s="10">
        <v>2.3800000000000002E-2</v>
      </c>
      <c r="V85" s="10">
        <v>2.7E-2</v>
      </c>
      <c r="W85" s="10">
        <v>10.4924</v>
      </c>
      <c r="X85" s="10">
        <v>0.14330000000000001</v>
      </c>
    </row>
    <row r="86" spans="1:24" x14ac:dyDescent="0.25">
      <c r="A86" t="s">
        <v>71</v>
      </c>
      <c r="B86" s="10" t="s">
        <v>247</v>
      </c>
      <c r="C86" s="10" t="s">
        <v>247</v>
      </c>
      <c r="D86" s="10" t="s">
        <v>247</v>
      </c>
      <c r="E86" s="10" t="s">
        <v>247</v>
      </c>
      <c r="F86" s="10">
        <v>0.5</v>
      </c>
      <c r="G86" s="10">
        <v>1</v>
      </c>
      <c r="H86" s="10">
        <v>2</v>
      </c>
      <c r="I86" s="10">
        <v>5</v>
      </c>
      <c r="J86" s="10">
        <v>20</v>
      </c>
      <c r="K86" s="10">
        <v>100</v>
      </c>
      <c r="L86" s="10">
        <v>0.25669999999999998</v>
      </c>
      <c r="M86" s="10">
        <v>4.2500000000000003E-2</v>
      </c>
      <c r="N86" s="10" t="s">
        <v>247</v>
      </c>
      <c r="O86" s="10" t="s">
        <v>247</v>
      </c>
      <c r="P86" s="10" t="s">
        <v>247</v>
      </c>
      <c r="Q86" s="10" t="s">
        <v>247</v>
      </c>
      <c r="R86" s="10" t="s">
        <v>247</v>
      </c>
      <c r="S86" s="10" t="s">
        <v>247</v>
      </c>
      <c r="T86" s="10" t="s">
        <v>247</v>
      </c>
      <c r="U86" s="10" t="s">
        <v>247</v>
      </c>
      <c r="V86" s="10" t="s">
        <v>247</v>
      </c>
      <c r="W86" s="10">
        <v>9.6422000000000008</v>
      </c>
      <c r="X86" s="10" t="s">
        <v>247</v>
      </c>
    </row>
    <row r="87" spans="1:24" x14ac:dyDescent="0.25">
      <c r="A87" t="s">
        <v>72</v>
      </c>
      <c r="B87" s="10" t="s">
        <v>247</v>
      </c>
      <c r="C87" s="10" t="s">
        <v>247</v>
      </c>
      <c r="D87" s="10" t="s">
        <v>247</v>
      </c>
      <c r="E87" s="10" t="s">
        <v>247</v>
      </c>
      <c r="F87" s="10">
        <v>0.79110000000000003</v>
      </c>
      <c r="G87" s="10">
        <v>0.74360000000000004</v>
      </c>
      <c r="H87" s="10">
        <v>1.4345000000000001</v>
      </c>
      <c r="I87" s="10">
        <v>4.3071999999999999</v>
      </c>
      <c r="J87" s="10">
        <v>18.271599999999999</v>
      </c>
      <c r="K87" s="10">
        <v>100.3942</v>
      </c>
      <c r="L87" s="10">
        <v>0.38719999999999999</v>
      </c>
      <c r="M87" s="10" t="s">
        <v>247</v>
      </c>
      <c r="N87" s="10" t="s">
        <v>247</v>
      </c>
      <c r="O87" s="10" t="s">
        <v>247</v>
      </c>
      <c r="P87" s="10" t="s">
        <v>247</v>
      </c>
      <c r="Q87" s="10" t="s">
        <v>247</v>
      </c>
      <c r="R87" s="10" t="s">
        <v>247</v>
      </c>
      <c r="S87" s="10" t="s">
        <v>247</v>
      </c>
      <c r="T87" s="10" t="s">
        <v>247</v>
      </c>
      <c r="U87" s="10" t="s">
        <v>247</v>
      </c>
      <c r="V87" s="10" t="s">
        <v>247</v>
      </c>
      <c r="W87" s="10">
        <v>8.7781000000000002</v>
      </c>
      <c r="X87" s="10" t="s">
        <v>247</v>
      </c>
    </row>
    <row r="88" spans="1:24" x14ac:dyDescent="0.25">
      <c r="A88" t="s">
        <v>73</v>
      </c>
      <c r="B88" s="10" t="s">
        <v>247</v>
      </c>
      <c r="C88" s="10" t="s">
        <v>247</v>
      </c>
      <c r="D88" s="10" t="s">
        <v>247</v>
      </c>
      <c r="E88" s="10" t="s">
        <v>247</v>
      </c>
      <c r="F88" s="10">
        <v>0.71740000000000004</v>
      </c>
      <c r="G88" s="10">
        <v>0.74950000000000006</v>
      </c>
      <c r="H88" s="10">
        <v>1.4444999999999999</v>
      </c>
      <c r="I88" s="10">
        <v>3.8271000000000002</v>
      </c>
      <c r="J88" s="10">
        <v>17.673200000000001</v>
      </c>
      <c r="K88" s="10">
        <v>100.5365</v>
      </c>
      <c r="L88" s="10">
        <v>0.90859999999999996</v>
      </c>
      <c r="M88" s="10" t="s">
        <v>247</v>
      </c>
      <c r="N88" s="10" t="s">
        <v>247</v>
      </c>
      <c r="O88" s="10" t="s">
        <v>247</v>
      </c>
      <c r="P88" s="10" t="s">
        <v>247</v>
      </c>
      <c r="Q88" s="10" t="s">
        <v>247</v>
      </c>
      <c r="R88" s="10" t="s">
        <v>247</v>
      </c>
      <c r="S88" s="10" t="s">
        <v>247</v>
      </c>
      <c r="T88" s="10" t="s">
        <v>247</v>
      </c>
      <c r="U88" s="10" t="s">
        <v>247</v>
      </c>
      <c r="V88" s="10" t="s">
        <v>247</v>
      </c>
      <c r="W88" s="10">
        <v>7.4798</v>
      </c>
      <c r="X88" s="10" t="s">
        <v>247</v>
      </c>
    </row>
    <row r="89" spans="1:24" x14ac:dyDescent="0.25">
      <c r="A89" t="s">
        <v>74</v>
      </c>
      <c r="B89" s="10">
        <v>2.3099999999999999E-2</v>
      </c>
      <c r="C89" s="10">
        <v>1.6199999999999999E-2</v>
      </c>
      <c r="D89" s="10">
        <v>8.8999999999999999E-3</v>
      </c>
      <c r="E89" s="10">
        <v>1.0500000000000001E-2</v>
      </c>
      <c r="F89" s="10">
        <v>0.68340000000000001</v>
      </c>
      <c r="G89" s="10">
        <v>0.86050000000000004</v>
      </c>
      <c r="H89" s="10">
        <v>1.5019</v>
      </c>
      <c r="I89" s="10">
        <v>4.3373999999999997</v>
      </c>
      <c r="J89" s="10">
        <v>17.761399999999998</v>
      </c>
      <c r="K89" s="10">
        <v>100.4913</v>
      </c>
      <c r="L89" s="10">
        <v>1.5541</v>
      </c>
      <c r="M89" s="10">
        <v>0.4698</v>
      </c>
      <c r="N89" s="10">
        <v>0.1764</v>
      </c>
      <c r="O89" s="10">
        <v>0.14099999999999999</v>
      </c>
      <c r="P89" s="10">
        <v>8.3400000000000002E-2</v>
      </c>
      <c r="Q89" s="10">
        <v>7.3200000000000001E-2</v>
      </c>
      <c r="R89" s="10">
        <v>5.4699999999999999E-2</v>
      </c>
      <c r="S89" s="10">
        <v>4.3700000000000003E-2</v>
      </c>
      <c r="T89" s="10">
        <v>4.24E-2</v>
      </c>
      <c r="U89" s="10">
        <v>3.6999999999999998E-2</v>
      </c>
      <c r="V89" s="10">
        <v>3.5400000000000001E-2</v>
      </c>
      <c r="W89" s="10">
        <v>8.3658000000000001</v>
      </c>
      <c r="X89" s="10">
        <v>0.17979999999999999</v>
      </c>
    </row>
    <row r="90" spans="1:24" x14ac:dyDescent="0.25">
      <c r="A90" t="s">
        <v>75</v>
      </c>
      <c r="B90" s="10">
        <v>1.47E-2</v>
      </c>
      <c r="C90" s="10">
        <v>1.04E-2</v>
      </c>
      <c r="D90" s="10" t="s">
        <v>247</v>
      </c>
      <c r="E90" s="10">
        <v>4.8999999999999998E-3</v>
      </c>
      <c r="F90" s="10">
        <v>0.59499999999999997</v>
      </c>
      <c r="G90" s="10">
        <v>0.84840000000000004</v>
      </c>
      <c r="H90" s="10">
        <v>1.4704999999999999</v>
      </c>
      <c r="I90" s="10">
        <v>4.4539999999999997</v>
      </c>
      <c r="J90" s="10">
        <v>18.389800000000001</v>
      </c>
      <c r="K90" s="10">
        <v>100.361</v>
      </c>
      <c r="L90" s="10">
        <v>1.3013999999999999</v>
      </c>
      <c r="M90" s="10">
        <v>0.39550000000000002</v>
      </c>
      <c r="N90" s="10">
        <v>0.1346</v>
      </c>
      <c r="O90" s="10">
        <v>9.74E-2</v>
      </c>
      <c r="P90" s="10">
        <v>5.4600000000000003E-2</v>
      </c>
      <c r="Q90" s="10">
        <v>4.5199999999999997E-2</v>
      </c>
      <c r="R90" s="10">
        <v>3.4500000000000003E-2</v>
      </c>
      <c r="S90" s="10">
        <v>2.4799999999999999E-2</v>
      </c>
      <c r="T90" s="10">
        <v>2.4500000000000001E-2</v>
      </c>
      <c r="U90" s="10">
        <v>1.6E-2</v>
      </c>
      <c r="V90" s="10">
        <v>1.9E-2</v>
      </c>
      <c r="W90" s="10">
        <v>8.5813000000000006</v>
      </c>
      <c r="X90" s="10">
        <v>0.1116</v>
      </c>
    </row>
    <row r="91" spans="1:24" x14ac:dyDescent="0.25">
      <c r="A91" t="s">
        <v>76</v>
      </c>
      <c r="B91" s="10" t="s">
        <v>247</v>
      </c>
      <c r="C91" s="10">
        <v>9.9000000000000008E-3</v>
      </c>
      <c r="D91" s="10" t="s">
        <v>247</v>
      </c>
      <c r="E91" s="10" t="s">
        <v>247</v>
      </c>
      <c r="F91" s="10">
        <v>0.81569999999999998</v>
      </c>
      <c r="G91" s="10">
        <v>0.82020000000000004</v>
      </c>
      <c r="H91" s="10">
        <v>1.4870000000000001</v>
      </c>
      <c r="I91" s="10">
        <v>4.4095000000000004</v>
      </c>
      <c r="J91" s="10">
        <v>18.285599999999999</v>
      </c>
      <c r="K91" s="10">
        <v>100.3845</v>
      </c>
      <c r="L91" s="10">
        <v>1.2611000000000001</v>
      </c>
      <c r="M91" s="10">
        <v>0.30740000000000001</v>
      </c>
      <c r="N91" s="10">
        <v>0.10829999999999999</v>
      </c>
      <c r="O91" s="10">
        <v>8.3000000000000004E-2</v>
      </c>
      <c r="P91" s="10">
        <v>4.9000000000000002E-2</v>
      </c>
      <c r="Q91" s="10">
        <v>3.9199999999999999E-2</v>
      </c>
      <c r="R91" s="10">
        <v>3.3500000000000002E-2</v>
      </c>
      <c r="S91" s="10">
        <v>2.7300000000000001E-2</v>
      </c>
      <c r="T91" s="10">
        <v>2.53E-2</v>
      </c>
      <c r="U91" s="10">
        <v>2.0299999999999999E-2</v>
      </c>
      <c r="V91" s="10">
        <v>2.1700000000000001E-2</v>
      </c>
      <c r="W91" s="10">
        <v>8.6111000000000004</v>
      </c>
      <c r="X91" s="10">
        <v>0.16839999999999999</v>
      </c>
    </row>
    <row r="92" spans="1:24" x14ac:dyDescent="0.25">
      <c r="A92" t="s">
        <v>77</v>
      </c>
      <c r="B92" s="10">
        <v>2.1399999999999999E-2</v>
      </c>
      <c r="C92" s="10">
        <v>1.21E-2</v>
      </c>
      <c r="D92" s="10">
        <v>6.7999999999999996E-3</v>
      </c>
      <c r="E92" s="10" t="s">
        <v>247</v>
      </c>
      <c r="F92" s="10">
        <v>0.77190000000000003</v>
      </c>
      <c r="G92" s="10">
        <v>0.86629999999999996</v>
      </c>
      <c r="H92" s="10">
        <v>1.56</v>
      </c>
      <c r="I92" s="10">
        <v>4.3059000000000003</v>
      </c>
      <c r="J92" s="10">
        <v>17.899899999999999</v>
      </c>
      <c r="K92" s="10">
        <v>100.4649</v>
      </c>
      <c r="L92" s="10">
        <v>1.4968999999999999</v>
      </c>
      <c r="M92" s="10">
        <v>0.41260000000000002</v>
      </c>
      <c r="N92" s="10">
        <v>0.1368</v>
      </c>
      <c r="O92" s="10">
        <v>0.1183</v>
      </c>
      <c r="P92" s="10">
        <v>6.7299999999999999E-2</v>
      </c>
      <c r="Q92" s="10">
        <v>5.5800000000000002E-2</v>
      </c>
      <c r="R92" s="10">
        <v>4.4600000000000001E-2</v>
      </c>
      <c r="S92" s="10">
        <v>3.3799999999999997E-2</v>
      </c>
      <c r="T92" s="10">
        <v>2.9399999999999999E-2</v>
      </c>
      <c r="U92" s="10">
        <v>2.3800000000000002E-2</v>
      </c>
      <c r="V92" s="10">
        <v>2.4799999999999999E-2</v>
      </c>
      <c r="W92" s="10">
        <v>8.4557000000000002</v>
      </c>
      <c r="X92" s="10">
        <v>0.1784</v>
      </c>
    </row>
    <row r="93" spans="1:24" x14ac:dyDescent="0.25">
      <c r="A93" s="13"/>
    </row>
  </sheetData>
  <conditionalFormatting sqref="B15:AD15 B24:AD24 B47:AD47 B55:AD55">
    <cfRule type="cellIs" dxfId="8" priority="14" stopIfTrue="1" operator="greaterThan">
      <formula>1.8</formula>
    </cfRule>
  </conditionalFormatting>
  <conditionalFormatting sqref="B8:AD14 B16:AD23 B25:AD46 B48:AD54 B56:AD92">
    <cfRule type="cellIs" dxfId="7" priority="15" stopIfTrue="1" operator="greaterThan">
      <formula>1</formula>
    </cfRule>
  </conditionalFormatting>
  <conditionalFormatting sqref="B8:AD92">
    <cfRule type="cellIs" dxfId="6" priority="12" stopIfTrue="1" operator="equal">
      <formula>20</formula>
    </cfRule>
    <cfRule type="cellIs" dxfId="5" priority="13" stopIfTrue="1" operator="equal">
      <formula>"n.a./n.r."</formula>
    </cfRule>
    <cfRule type="cellIs" dxfId="4" priority="16" operator="notEqual">
      <formula>"n.a./n.r."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workbookViewId="0">
      <selection activeCell="H25" sqref="H25"/>
    </sheetView>
  </sheetViews>
  <sheetFormatPr defaultRowHeight="15" x14ac:dyDescent="0.25"/>
  <cols>
    <col min="1" max="1" width="10.85546875" style="12" bestFit="1" customWidth="1"/>
    <col min="2" max="2" width="5.28515625" bestFit="1" customWidth="1"/>
    <col min="3" max="3" width="9" bestFit="1" customWidth="1"/>
    <col min="4" max="4" width="6.5703125" bestFit="1" customWidth="1"/>
    <col min="5" max="5" width="18.28515625" bestFit="1" customWidth="1"/>
    <col min="6" max="6" width="7.7109375" bestFit="1" customWidth="1"/>
    <col min="7" max="7" width="7.28515625" bestFit="1" customWidth="1"/>
    <col min="8" max="8" width="25.85546875" bestFit="1" customWidth="1"/>
    <col min="9" max="9" width="7.7109375" bestFit="1" customWidth="1"/>
    <col min="10" max="10" width="6.85546875" bestFit="1" customWidth="1"/>
    <col min="11" max="11" width="26.28515625" bestFit="1" customWidth="1"/>
    <col min="12" max="12" width="7.7109375" bestFit="1" customWidth="1"/>
  </cols>
  <sheetData>
    <row r="1" spans="1:12" x14ac:dyDescent="0.25">
      <c r="B1" t="s">
        <v>99</v>
      </c>
      <c r="C1" s="2" t="s">
        <v>100</v>
      </c>
      <c r="D1" s="2" t="s">
        <v>101</v>
      </c>
      <c r="E1" s="2" t="s">
        <v>102</v>
      </c>
      <c r="F1" t="s">
        <v>103</v>
      </c>
      <c r="G1" t="s">
        <v>104</v>
      </c>
      <c r="H1" t="s">
        <v>105</v>
      </c>
      <c r="I1" t="s">
        <v>103</v>
      </c>
      <c r="J1" t="s">
        <v>106</v>
      </c>
      <c r="K1" t="s">
        <v>102</v>
      </c>
      <c r="L1" t="s">
        <v>103</v>
      </c>
    </row>
    <row r="2" spans="1:12" x14ac:dyDescent="0.25">
      <c r="B2" s="8" t="s">
        <v>107</v>
      </c>
      <c r="C2" t="s">
        <v>81</v>
      </c>
      <c r="D2" t="s">
        <v>108</v>
      </c>
      <c r="G2" t="s">
        <v>108</v>
      </c>
      <c r="J2" t="s">
        <v>108</v>
      </c>
    </row>
    <row r="3" spans="1:12" x14ac:dyDescent="0.25">
      <c r="A3" s="12" t="s">
        <v>117</v>
      </c>
      <c r="B3" t="s">
        <v>109</v>
      </c>
      <c r="C3" t="s">
        <v>109</v>
      </c>
      <c r="D3" t="s">
        <v>109</v>
      </c>
      <c r="E3" t="s">
        <v>109</v>
      </c>
      <c r="F3" t="s">
        <v>109</v>
      </c>
      <c r="G3" t="s">
        <v>109</v>
      </c>
      <c r="H3" t="s">
        <v>109</v>
      </c>
      <c r="I3" t="s">
        <v>109</v>
      </c>
      <c r="J3" t="s">
        <v>109</v>
      </c>
      <c r="K3" t="s">
        <v>109</v>
      </c>
      <c r="L3" t="s">
        <v>109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8"/>
  <sheetViews>
    <sheetView workbookViewId="0">
      <selection activeCell="I84" sqref="I84"/>
    </sheetView>
  </sheetViews>
  <sheetFormatPr defaultRowHeight="15" x14ac:dyDescent="0.25"/>
  <cols>
    <col min="1" max="1" width="25.85546875" bestFit="1" customWidth="1"/>
    <col min="2" max="2" width="6" bestFit="1" customWidth="1"/>
    <col min="3" max="3" width="7" bestFit="1" customWidth="1"/>
    <col min="4" max="4" width="7.140625" bestFit="1" customWidth="1"/>
    <col min="7" max="7" width="11" bestFit="1" customWidth="1"/>
    <col min="10" max="10" width="10.5703125" style="2" bestFit="1" customWidth="1"/>
    <col min="11" max="11" width="6.140625" style="2" bestFit="1" customWidth="1"/>
    <col min="12" max="12" width="41.140625" bestFit="1" customWidth="1"/>
    <col min="17" max="17" width="15.85546875" bestFit="1" customWidth="1"/>
  </cols>
  <sheetData>
    <row r="1" spans="1:26" x14ac:dyDescent="0.25">
      <c r="L1" t="s">
        <v>80</v>
      </c>
      <c r="M1" t="s">
        <v>257</v>
      </c>
      <c r="N1" t="s">
        <v>258</v>
      </c>
      <c r="O1" t="s">
        <v>259</v>
      </c>
      <c r="P1" t="s">
        <v>84</v>
      </c>
      <c r="Q1" t="s">
        <v>260</v>
      </c>
      <c r="R1" t="s">
        <v>261</v>
      </c>
      <c r="S1" t="s">
        <v>262</v>
      </c>
      <c r="T1" t="s">
        <v>263</v>
      </c>
      <c r="U1" t="s">
        <v>263</v>
      </c>
      <c r="V1" t="s">
        <v>263</v>
      </c>
      <c r="W1" t="s">
        <v>264</v>
      </c>
      <c r="X1" t="s">
        <v>265</v>
      </c>
      <c r="Y1" t="s">
        <v>265</v>
      </c>
      <c r="Z1" t="s">
        <v>265</v>
      </c>
    </row>
    <row r="2" spans="1:26" x14ac:dyDescent="0.25">
      <c r="B2" t="s">
        <v>94</v>
      </c>
      <c r="C2" t="s">
        <v>78</v>
      </c>
      <c r="D2" t="s">
        <v>90</v>
      </c>
      <c r="E2" t="s">
        <v>91</v>
      </c>
      <c r="F2" s="3" t="s">
        <v>92</v>
      </c>
      <c r="G2" s="3" t="s">
        <v>93</v>
      </c>
      <c r="I2" t="s">
        <v>119</v>
      </c>
      <c r="M2" t="s">
        <v>81</v>
      </c>
      <c r="N2" t="s">
        <v>266</v>
      </c>
      <c r="O2" t="s">
        <v>82</v>
      </c>
      <c r="P2" t="s">
        <v>79</v>
      </c>
      <c r="Q2" t="s">
        <v>267</v>
      </c>
      <c r="R2" t="s">
        <v>268</v>
      </c>
      <c r="S2" t="s">
        <v>268</v>
      </c>
      <c r="T2" t="s">
        <v>269</v>
      </c>
      <c r="U2" t="s">
        <v>270</v>
      </c>
      <c r="V2" t="s">
        <v>271</v>
      </c>
      <c r="W2" t="s">
        <v>268</v>
      </c>
      <c r="X2" t="s">
        <v>269</v>
      </c>
      <c r="Y2" t="s">
        <v>270</v>
      </c>
      <c r="Z2" t="s">
        <v>271</v>
      </c>
    </row>
    <row r="3" spans="1:26" x14ac:dyDescent="0.25">
      <c r="A3" t="str">
        <f>L29</f>
        <v>Pentafluorobenzene [IS1]</v>
      </c>
      <c r="B3">
        <f>M29</f>
        <v>5.42</v>
      </c>
      <c r="C3">
        <f>N29</f>
        <v>159439</v>
      </c>
      <c r="D3">
        <v>5.42</v>
      </c>
      <c r="E3">
        <v>161264</v>
      </c>
      <c r="F3" s="1" t="b">
        <f>ABS(D3-B3)&lt;=0.5</f>
        <v>1</v>
      </c>
      <c r="G3" s="1" t="b">
        <f>AND(C3&gt;E3*0.5,C3&lt;E3*1.5)</f>
        <v>1</v>
      </c>
      <c r="I3" t="s">
        <v>118</v>
      </c>
      <c r="J3" s="2" t="s">
        <v>85</v>
      </c>
      <c r="K3" s="5" t="s">
        <v>0</v>
      </c>
      <c r="L3" t="s">
        <v>83</v>
      </c>
      <c r="M3" t="s">
        <v>83</v>
      </c>
      <c r="N3" t="s">
        <v>83</v>
      </c>
      <c r="O3" t="s">
        <v>83</v>
      </c>
      <c r="P3" t="s">
        <v>83</v>
      </c>
      <c r="Q3" t="s">
        <v>83</v>
      </c>
      <c r="R3" t="s">
        <v>83</v>
      </c>
      <c r="S3" t="s">
        <v>83</v>
      </c>
      <c r="T3" t="s">
        <v>83</v>
      </c>
      <c r="U3" t="s">
        <v>83</v>
      </c>
      <c r="V3" t="s">
        <v>83</v>
      </c>
      <c r="W3" t="s">
        <v>83</v>
      </c>
      <c r="X3" t="s">
        <v>83</v>
      </c>
      <c r="Y3" t="s">
        <v>83</v>
      </c>
      <c r="Z3" t="s">
        <v>83</v>
      </c>
    </row>
    <row r="4" spans="1:26" x14ac:dyDescent="0.25">
      <c r="A4" t="str">
        <f>L35</f>
        <v>1,4-Difluorobenzene [IS2]</v>
      </c>
      <c r="B4">
        <f>M35</f>
        <v>6.17</v>
      </c>
      <c r="C4">
        <f>N35</f>
        <v>253249</v>
      </c>
      <c r="D4">
        <v>6.16</v>
      </c>
      <c r="E4">
        <v>244452</v>
      </c>
      <c r="F4" s="1" t="b">
        <f t="shared" ref="F4:F6" si="0">ABS(D4-B4)&lt;=0.5</f>
        <v>1</v>
      </c>
      <c r="G4" s="1" t="b">
        <f t="shared" ref="G4:G6" si="1">AND(C4&gt;=E4*0.5,C4&lt;=E4*1.5)</f>
        <v>1</v>
      </c>
      <c r="I4">
        <f>P4/J4*100</f>
        <v>97.579999999999984</v>
      </c>
      <c r="J4" s="2">
        <v>10</v>
      </c>
      <c r="K4" s="38" t="b">
        <f>AND(P4&gt;J4*0.8,P4&lt;J4*1.2)</f>
        <v>1</v>
      </c>
      <c r="L4" t="s">
        <v>1</v>
      </c>
      <c r="M4">
        <v>1.46</v>
      </c>
      <c r="N4">
        <v>24249</v>
      </c>
      <c r="O4">
        <v>0.17</v>
      </c>
      <c r="P4">
        <v>9.7579999999999991</v>
      </c>
      <c r="Q4" t="s">
        <v>273</v>
      </c>
      <c r="R4">
        <v>50</v>
      </c>
      <c r="S4">
        <v>52</v>
      </c>
      <c r="T4">
        <v>31.71</v>
      </c>
      <c r="U4">
        <v>32.32</v>
      </c>
      <c r="V4" t="s">
        <v>273</v>
      </c>
      <c r="W4">
        <v>49</v>
      </c>
      <c r="X4">
        <v>9.01</v>
      </c>
      <c r="Y4">
        <v>9.9600000000000009</v>
      </c>
      <c r="Z4" t="s">
        <v>273</v>
      </c>
    </row>
    <row r="5" spans="1:26" x14ac:dyDescent="0.25">
      <c r="A5" t="str">
        <f>L54</f>
        <v>Chlorobenzene-d5 [IS3]</v>
      </c>
      <c r="B5">
        <f>M54</f>
        <v>8.91</v>
      </c>
      <c r="C5">
        <f>N54</f>
        <v>237201</v>
      </c>
      <c r="D5">
        <v>8.91</v>
      </c>
      <c r="E5">
        <v>230817</v>
      </c>
      <c r="F5" s="1" t="b">
        <f t="shared" si="0"/>
        <v>1</v>
      </c>
      <c r="G5" s="1" t="b">
        <f t="shared" si="1"/>
        <v>1</v>
      </c>
      <c r="I5">
        <f t="shared" ref="I5:I68" si="2">P5/J5*100</f>
        <v>99.03</v>
      </c>
      <c r="J5" s="2">
        <v>10</v>
      </c>
      <c r="K5" s="38" t="b">
        <f t="shared" ref="K5:K68" si="3">AND(P5&gt;J5*0.8,P5&lt;J5*1.2)</f>
        <v>1</v>
      </c>
      <c r="L5" t="s">
        <v>2</v>
      </c>
      <c r="M5">
        <v>1.55</v>
      </c>
      <c r="N5">
        <v>39918</v>
      </c>
      <c r="O5">
        <v>0.27</v>
      </c>
      <c r="P5">
        <v>9.9030000000000005</v>
      </c>
      <c r="Q5" t="s">
        <v>273</v>
      </c>
      <c r="R5">
        <v>62</v>
      </c>
      <c r="S5">
        <v>64</v>
      </c>
      <c r="T5">
        <v>31.1</v>
      </c>
      <c r="U5">
        <v>31.94</v>
      </c>
      <c r="V5" t="s">
        <v>273</v>
      </c>
      <c r="W5">
        <v>61</v>
      </c>
      <c r="X5">
        <v>7.37</v>
      </c>
      <c r="Y5">
        <v>7.67</v>
      </c>
      <c r="Z5" t="s">
        <v>273</v>
      </c>
    </row>
    <row r="6" spans="1:26" x14ac:dyDescent="0.25">
      <c r="A6" t="str">
        <f>L78</f>
        <v>1,4-Dichlorobenzene-d4 [IS4]</v>
      </c>
      <c r="B6">
        <f>M78</f>
        <v>10.66</v>
      </c>
      <c r="C6">
        <f>N78</f>
        <v>144546</v>
      </c>
      <c r="D6">
        <v>10.66</v>
      </c>
      <c r="E6">
        <v>138670</v>
      </c>
      <c r="F6" s="1" t="b">
        <f t="shared" si="0"/>
        <v>1</v>
      </c>
      <c r="G6" s="1" t="b">
        <f t="shared" si="1"/>
        <v>1</v>
      </c>
      <c r="I6">
        <f t="shared" si="2"/>
        <v>114.7</v>
      </c>
      <c r="J6" s="2">
        <v>10</v>
      </c>
      <c r="K6" s="38" t="b">
        <f t="shared" si="3"/>
        <v>1</v>
      </c>
      <c r="L6" t="s">
        <v>3</v>
      </c>
      <c r="M6">
        <v>1.83</v>
      </c>
      <c r="N6">
        <v>53387</v>
      </c>
      <c r="O6">
        <v>0.36</v>
      </c>
      <c r="P6">
        <v>11.47</v>
      </c>
      <c r="Q6" t="s">
        <v>273</v>
      </c>
      <c r="R6">
        <v>94</v>
      </c>
      <c r="S6">
        <v>96</v>
      </c>
      <c r="T6">
        <v>92.8</v>
      </c>
      <c r="U6">
        <v>97.37</v>
      </c>
      <c r="V6" t="s">
        <v>273</v>
      </c>
      <c r="W6">
        <v>93</v>
      </c>
      <c r="X6">
        <v>18.28</v>
      </c>
      <c r="Y6">
        <v>20.53</v>
      </c>
      <c r="Z6" t="s">
        <v>273</v>
      </c>
    </row>
    <row r="7" spans="1:26" x14ac:dyDescent="0.25">
      <c r="I7">
        <f t="shared" si="2"/>
        <v>90.999999999999986</v>
      </c>
      <c r="J7" s="2">
        <v>10</v>
      </c>
      <c r="K7" s="38" t="b">
        <f t="shared" si="3"/>
        <v>1</v>
      </c>
      <c r="L7" t="s">
        <v>4</v>
      </c>
      <c r="M7">
        <v>1.94</v>
      </c>
      <c r="N7">
        <v>28936</v>
      </c>
      <c r="O7">
        <v>0.2</v>
      </c>
      <c r="P7">
        <v>9.1</v>
      </c>
      <c r="Q7" t="s">
        <v>273</v>
      </c>
      <c r="R7">
        <v>64</v>
      </c>
      <c r="S7">
        <v>66</v>
      </c>
      <c r="T7">
        <v>31.17</v>
      </c>
      <c r="U7">
        <v>32.83</v>
      </c>
      <c r="V7" t="s">
        <v>273</v>
      </c>
      <c r="W7">
        <v>49</v>
      </c>
      <c r="X7">
        <v>22.55</v>
      </c>
      <c r="Y7">
        <v>24.18</v>
      </c>
      <c r="Z7" t="s">
        <v>273</v>
      </c>
    </row>
    <row r="8" spans="1:26" x14ac:dyDescent="0.25">
      <c r="I8">
        <f t="shared" si="2"/>
        <v>95.289999999999992</v>
      </c>
      <c r="J8" s="2">
        <v>10</v>
      </c>
      <c r="K8" s="38" t="b">
        <f t="shared" si="3"/>
        <v>1</v>
      </c>
      <c r="L8" t="s">
        <v>5</v>
      </c>
      <c r="M8">
        <v>2.19</v>
      </c>
      <c r="N8">
        <v>48462</v>
      </c>
      <c r="O8">
        <v>0.33</v>
      </c>
      <c r="P8">
        <v>9.5289999999999999</v>
      </c>
      <c r="Q8" t="s">
        <v>273</v>
      </c>
      <c r="R8">
        <v>101</v>
      </c>
      <c r="S8">
        <v>103</v>
      </c>
      <c r="T8">
        <v>63.97</v>
      </c>
      <c r="U8">
        <v>65.09</v>
      </c>
      <c r="V8" t="s">
        <v>273</v>
      </c>
      <c r="W8">
        <v>105</v>
      </c>
      <c r="X8">
        <v>9.43</v>
      </c>
      <c r="Y8">
        <v>10.62</v>
      </c>
      <c r="Z8" t="s">
        <v>273</v>
      </c>
    </row>
    <row r="9" spans="1:26" x14ac:dyDescent="0.25">
      <c r="A9" s="4" t="s">
        <v>86</v>
      </c>
      <c r="B9">
        <f>85-4</f>
        <v>81</v>
      </c>
      <c r="I9">
        <f t="shared" si="2"/>
        <v>96.94</v>
      </c>
      <c r="J9" s="2">
        <v>10</v>
      </c>
      <c r="K9" s="38" t="b">
        <f t="shared" si="3"/>
        <v>1</v>
      </c>
      <c r="L9" t="s">
        <v>6</v>
      </c>
      <c r="M9">
        <v>2.5</v>
      </c>
      <c r="N9">
        <v>38271</v>
      </c>
      <c r="O9">
        <v>0.26</v>
      </c>
      <c r="P9">
        <v>9.6940000000000008</v>
      </c>
      <c r="Q9" t="s">
        <v>273</v>
      </c>
      <c r="R9">
        <v>59</v>
      </c>
      <c r="S9">
        <v>74</v>
      </c>
      <c r="T9">
        <v>73.64</v>
      </c>
      <c r="U9">
        <v>74.61</v>
      </c>
      <c r="V9" t="s">
        <v>273</v>
      </c>
      <c r="W9">
        <v>45</v>
      </c>
      <c r="X9">
        <v>71.41</v>
      </c>
      <c r="Y9">
        <v>72.95</v>
      </c>
      <c r="Z9" t="s">
        <v>273</v>
      </c>
    </row>
    <row r="10" spans="1:26" x14ac:dyDescent="0.25">
      <c r="A10" t="s">
        <v>87</v>
      </c>
      <c r="B10">
        <f>COUNTIF(K4:K88,"FALSE")</f>
        <v>1</v>
      </c>
      <c r="I10">
        <f t="shared" si="2"/>
        <v>93.800000000000011</v>
      </c>
      <c r="J10" s="2">
        <v>10</v>
      </c>
      <c r="K10" s="38" t="b">
        <f t="shared" si="3"/>
        <v>1</v>
      </c>
      <c r="L10" t="s">
        <v>7</v>
      </c>
      <c r="M10">
        <v>2.73</v>
      </c>
      <c r="N10">
        <v>50018</v>
      </c>
      <c r="O10">
        <v>0.34</v>
      </c>
      <c r="P10">
        <v>9.3800000000000008</v>
      </c>
      <c r="Q10" t="s">
        <v>273</v>
      </c>
      <c r="R10">
        <v>61</v>
      </c>
      <c r="S10">
        <v>96</v>
      </c>
      <c r="T10">
        <v>76.66</v>
      </c>
      <c r="U10">
        <v>76.930000000000007</v>
      </c>
      <c r="V10" t="s">
        <v>273</v>
      </c>
      <c r="W10">
        <v>98</v>
      </c>
      <c r="X10">
        <v>49.44</v>
      </c>
      <c r="Y10">
        <v>49.88</v>
      </c>
      <c r="Z10" t="s">
        <v>273</v>
      </c>
    </row>
    <row r="11" spans="1:26" x14ac:dyDescent="0.25">
      <c r="A11" t="s">
        <v>88</v>
      </c>
      <c r="B11">
        <f>0.2*B9</f>
        <v>16.2</v>
      </c>
      <c r="I11">
        <f t="shared" si="2"/>
        <v>91.955555555555563</v>
      </c>
      <c r="J11" s="2">
        <v>18</v>
      </c>
      <c r="K11" s="38" t="b">
        <f t="shared" si="3"/>
        <v>1</v>
      </c>
      <c r="L11" t="s">
        <v>8</v>
      </c>
      <c r="M11">
        <v>2.82</v>
      </c>
      <c r="N11">
        <v>24199</v>
      </c>
      <c r="O11">
        <v>0.17</v>
      </c>
      <c r="P11">
        <v>16.552</v>
      </c>
      <c r="Q11" t="s">
        <v>273</v>
      </c>
      <c r="R11">
        <v>43</v>
      </c>
      <c r="S11">
        <v>58</v>
      </c>
      <c r="T11">
        <v>33.08</v>
      </c>
      <c r="U11">
        <v>40.270000000000003</v>
      </c>
      <c r="V11" t="s">
        <v>273</v>
      </c>
      <c r="W11" t="s">
        <v>242</v>
      </c>
      <c r="X11" t="s">
        <v>242</v>
      </c>
      <c r="Y11" t="s">
        <v>242</v>
      </c>
      <c r="Z11" t="s">
        <v>242</v>
      </c>
    </row>
    <row r="12" spans="1:26" x14ac:dyDescent="0.25">
      <c r="A12" s="7" t="s">
        <v>0</v>
      </c>
      <c r="B12" s="6" t="b">
        <f>B10&lt;B11</f>
        <v>1</v>
      </c>
      <c r="I12">
        <f t="shared" si="2"/>
        <v>81.750000000000014</v>
      </c>
      <c r="J12" s="2">
        <v>10</v>
      </c>
      <c r="K12" s="38" t="b">
        <f t="shared" si="3"/>
        <v>1</v>
      </c>
      <c r="L12" t="s">
        <v>9</v>
      </c>
      <c r="M12">
        <v>2.88</v>
      </c>
      <c r="N12">
        <v>41130</v>
      </c>
      <c r="O12">
        <v>0.28000000000000003</v>
      </c>
      <c r="P12">
        <v>8.1750000000000007</v>
      </c>
      <c r="Q12" t="s">
        <v>273</v>
      </c>
      <c r="R12">
        <v>142</v>
      </c>
      <c r="S12">
        <v>127</v>
      </c>
      <c r="T12">
        <v>29.47</v>
      </c>
      <c r="U12">
        <v>29.44</v>
      </c>
      <c r="V12" t="s">
        <v>273</v>
      </c>
      <c r="W12">
        <v>141</v>
      </c>
      <c r="X12">
        <v>12.1</v>
      </c>
      <c r="Y12">
        <v>11.59</v>
      </c>
      <c r="Z12" t="s">
        <v>273</v>
      </c>
    </row>
    <row r="13" spans="1:26" x14ac:dyDescent="0.25">
      <c r="I13">
        <f t="shared" si="2"/>
        <v>96.98</v>
      </c>
      <c r="J13" s="2">
        <v>10</v>
      </c>
      <c r="K13" s="38" t="b">
        <f t="shared" si="3"/>
        <v>1</v>
      </c>
      <c r="L13" t="s">
        <v>10</v>
      </c>
      <c r="M13">
        <v>2.95</v>
      </c>
      <c r="N13">
        <v>118531</v>
      </c>
      <c r="O13">
        <v>0.81</v>
      </c>
      <c r="P13">
        <v>9.6980000000000004</v>
      </c>
      <c r="Q13" t="s">
        <v>273</v>
      </c>
      <c r="R13">
        <v>76</v>
      </c>
      <c r="S13">
        <v>78</v>
      </c>
      <c r="T13">
        <v>8.5299999999999994</v>
      </c>
      <c r="U13">
        <v>8.84</v>
      </c>
      <c r="V13" t="s">
        <v>273</v>
      </c>
      <c r="W13" t="s">
        <v>242</v>
      </c>
      <c r="X13" t="s">
        <v>242</v>
      </c>
      <c r="Y13" t="s">
        <v>242</v>
      </c>
      <c r="Z13" t="s">
        <v>242</v>
      </c>
    </row>
    <row r="14" spans="1:26" x14ac:dyDescent="0.25">
      <c r="I14">
        <f t="shared" si="2"/>
        <v>86.720000000000013</v>
      </c>
      <c r="J14" s="2">
        <v>10</v>
      </c>
      <c r="K14" s="38" t="b">
        <f t="shared" si="3"/>
        <v>1</v>
      </c>
      <c r="L14" t="s">
        <v>11</v>
      </c>
      <c r="M14">
        <v>3.19</v>
      </c>
      <c r="N14">
        <v>60037</v>
      </c>
      <c r="O14">
        <v>0.41</v>
      </c>
      <c r="P14">
        <v>8.6720000000000006</v>
      </c>
      <c r="Q14" t="s">
        <v>273</v>
      </c>
      <c r="R14">
        <v>41</v>
      </c>
      <c r="S14">
        <v>39</v>
      </c>
      <c r="T14">
        <v>50.39</v>
      </c>
      <c r="U14">
        <v>54.02</v>
      </c>
      <c r="V14" t="s">
        <v>273</v>
      </c>
      <c r="W14">
        <v>76</v>
      </c>
      <c r="X14">
        <v>34.85</v>
      </c>
      <c r="Y14">
        <v>36.17</v>
      </c>
      <c r="Z14" t="s">
        <v>273</v>
      </c>
    </row>
    <row r="15" spans="1:26" x14ac:dyDescent="0.25">
      <c r="I15">
        <f t="shared" si="2"/>
        <v>98.91</v>
      </c>
      <c r="J15" s="2">
        <v>10</v>
      </c>
      <c r="K15" s="38" t="b">
        <f t="shared" si="3"/>
        <v>1</v>
      </c>
      <c r="L15" t="s">
        <v>234</v>
      </c>
      <c r="M15">
        <v>3.36</v>
      </c>
      <c r="N15">
        <v>54034</v>
      </c>
      <c r="O15">
        <v>0.37</v>
      </c>
      <c r="P15">
        <v>9.891</v>
      </c>
      <c r="Q15" t="s">
        <v>273</v>
      </c>
      <c r="R15">
        <v>49</v>
      </c>
      <c r="S15">
        <v>84</v>
      </c>
      <c r="T15">
        <v>85.32</v>
      </c>
      <c r="U15">
        <v>86.59</v>
      </c>
      <c r="V15" t="s">
        <v>273</v>
      </c>
      <c r="W15">
        <v>86</v>
      </c>
      <c r="X15">
        <v>53.17</v>
      </c>
      <c r="Y15">
        <v>55.33</v>
      </c>
      <c r="Z15" t="s">
        <v>273</v>
      </c>
    </row>
    <row r="16" spans="1:26" x14ac:dyDescent="0.25">
      <c r="I16">
        <f t="shared" si="2"/>
        <v>87.79</v>
      </c>
      <c r="J16" s="2">
        <v>10</v>
      </c>
      <c r="K16" s="38" t="b">
        <f t="shared" si="3"/>
        <v>1</v>
      </c>
      <c r="L16" t="s">
        <v>12</v>
      </c>
      <c r="M16">
        <v>3.68</v>
      </c>
      <c r="N16">
        <v>51749</v>
      </c>
      <c r="O16">
        <v>0.35</v>
      </c>
      <c r="P16">
        <v>8.7789999999999999</v>
      </c>
      <c r="Q16" t="s">
        <v>273</v>
      </c>
      <c r="R16">
        <v>61</v>
      </c>
      <c r="S16">
        <v>96</v>
      </c>
      <c r="T16">
        <v>74.099999999999994</v>
      </c>
      <c r="U16">
        <v>79.48</v>
      </c>
      <c r="V16" t="s">
        <v>273</v>
      </c>
      <c r="W16">
        <v>98</v>
      </c>
      <c r="X16">
        <v>46.54</v>
      </c>
      <c r="Y16">
        <v>49.83</v>
      </c>
      <c r="Z16" t="s">
        <v>273</v>
      </c>
    </row>
    <row r="17" spans="9:26" x14ac:dyDescent="0.25">
      <c r="I17">
        <f t="shared" si="2"/>
        <v>91.64</v>
      </c>
      <c r="J17" s="2">
        <v>10</v>
      </c>
      <c r="K17" s="38" t="b">
        <f t="shared" si="3"/>
        <v>1</v>
      </c>
      <c r="L17" t="s">
        <v>13</v>
      </c>
      <c r="M17">
        <v>3.69</v>
      </c>
      <c r="N17">
        <v>111593</v>
      </c>
      <c r="O17">
        <v>0.76</v>
      </c>
      <c r="P17">
        <v>9.1639999999999997</v>
      </c>
      <c r="Q17" t="s">
        <v>273</v>
      </c>
      <c r="R17">
        <v>73</v>
      </c>
      <c r="S17">
        <v>41</v>
      </c>
      <c r="T17">
        <v>26.71</v>
      </c>
      <c r="U17">
        <v>26.81</v>
      </c>
      <c r="V17" t="s">
        <v>273</v>
      </c>
      <c r="W17">
        <v>57</v>
      </c>
      <c r="X17">
        <v>22.34</v>
      </c>
      <c r="Y17">
        <v>23.27</v>
      </c>
      <c r="Z17" t="s">
        <v>273</v>
      </c>
    </row>
    <row r="18" spans="9:26" x14ac:dyDescent="0.25">
      <c r="I18">
        <f t="shared" si="2"/>
        <v>97.21</v>
      </c>
      <c r="J18" s="2">
        <v>10</v>
      </c>
      <c r="K18" s="38" t="b">
        <f t="shared" si="3"/>
        <v>1</v>
      </c>
      <c r="L18" t="s">
        <v>14</v>
      </c>
      <c r="M18">
        <v>4.1900000000000004</v>
      </c>
      <c r="N18">
        <v>68766</v>
      </c>
      <c r="O18">
        <v>0.47</v>
      </c>
      <c r="P18">
        <v>9.7210000000000001</v>
      </c>
      <c r="Q18" t="s">
        <v>273</v>
      </c>
      <c r="R18">
        <v>63</v>
      </c>
      <c r="S18">
        <v>65</v>
      </c>
      <c r="T18">
        <v>31.43</v>
      </c>
      <c r="U18">
        <v>30.93</v>
      </c>
      <c r="V18" t="s">
        <v>273</v>
      </c>
      <c r="W18">
        <v>83</v>
      </c>
      <c r="X18">
        <v>11.93</v>
      </c>
      <c r="Y18">
        <v>12.23</v>
      </c>
      <c r="Z18" t="s">
        <v>273</v>
      </c>
    </row>
    <row r="19" spans="9:26" x14ac:dyDescent="0.25">
      <c r="I19">
        <f t="shared" si="2"/>
        <v>81.699999999999989</v>
      </c>
      <c r="J19" s="2">
        <v>10</v>
      </c>
      <c r="K19" s="38" t="b">
        <f t="shared" si="3"/>
        <v>1</v>
      </c>
      <c r="L19" t="s">
        <v>15</v>
      </c>
      <c r="M19">
        <v>4.82</v>
      </c>
      <c r="N19">
        <v>37631</v>
      </c>
      <c r="O19">
        <v>0.26</v>
      </c>
      <c r="P19">
        <v>8.17</v>
      </c>
      <c r="Q19" t="s">
        <v>273</v>
      </c>
      <c r="R19">
        <v>77</v>
      </c>
      <c r="S19">
        <v>41</v>
      </c>
      <c r="T19">
        <v>76.36</v>
      </c>
      <c r="U19">
        <v>76.599999999999994</v>
      </c>
      <c r="V19" t="s">
        <v>273</v>
      </c>
      <c r="W19">
        <v>79</v>
      </c>
      <c r="X19">
        <v>31.16</v>
      </c>
      <c r="Y19">
        <v>32.49</v>
      </c>
      <c r="Z19" t="s">
        <v>273</v>
      </c>
    </row>
    <row r="20" spans="9:26" x14ac:dyDescent="0.25">
      <c r="I20">
        <f t="shared" si="2"/>
        <v>88.97999999999999</v>
      </c>
      <c r="J20" s="2">
        <v>10</v>
      </c>
      <c r="K20" s="38" t="b">
        <f t="shared" si="3"/>
        <v>1</v>
      </c>
      <c r="L20" t="s">
        <v>16</v>
      </c>
      <c r="M20">
        <v>4.82</v>
      </c>
      <c r="N20">
        <v>59132</v>
      </c>
      <c r="O20">
        <v>0.4</v>
      </c>
      <c r="P20">
        <v>8.8979999999999997</v>
      </c>
      <c r="Q20" t="s">
        <v>273</v>
      </c>
      <c r="R20">
        <v>61</v>
      </c>
      <c r="S20">
        <v>96</v>
      </c>
      <c r="T20">
        <v>79.58</v>
      </c>
      <c r="U20">
        <v>80.03</v>
      </c>
      <c r="V20" t="s">
        <v>273</v>
      </c>
      <c r="W20">
        <v>98</v>
      </c>
      <c r="X20">
        <v>50.7</v>
      </c>
      <c r="Y20">
        <v>51.83</v>
      </c>
      <c r="Z20" t="s">
        <v>273</v>
      </c>
    </row>
    <row r="21" spans="9:26" x14ac:dyDescent="0.25">
      <c r="I21">
        <f t="shared" si="2"/>
        <v>97.422222222222231</v>
      </c>
      <c r="J21" s="2">
        <v>18</v>
      </c>
      <c r="K21" s="38" t="b">
        <f t="shared" si="3"/>
        <v>1</v>
      </c>
      <c r="L21" t="s">
        <v>17</v>
      </c>
      <c r="M21">
        <v>4.84</v>
      </c>
      <c r="N21">
        <v>41895</v>
      </c>
      <c r="O21">
        <v>0.28999999999999998</v>
      </c>
      <c r="P21">
        <v>17.536000000000001</v>
      </c>
      <c r="Q21" t="s">
        <v>273</v>
      </c>
      <c r="R21">
        <v>43</v>
      </c>
      <c r="S21">
        <v>72</v>
      </c>
      <c r="T21">
        <v>26.8</v>
      </c>
      <c r="U21">
        <v>27.05</v>
      </c>
      <c r="V21" t="s">
        <v>273</v>
      </c>
      <c r="W21">
        <v>57</v>
      </c>
      <c r="X21">
        <v>8.7100000000000009</v>
      </c>
      <c r="Y21">
        <v>8.36</v>
      </c>
      <c r="Z21" t="s">
        <v>273</v>
      </c>
    </row>
    <row r="22" spans="9:26" x14ac:dyDescent="0.25">
      <c r="I22">
        <f t="shared" si="2"/>
        <v>94.63</v>
      </c>
      <c r="J22" s="2">
        <v>10</v>
      </c>
      <c r="K22" s="38" t="b">
        <f t="shared" si="3"/>
        <v>1</v>
      </c>
      <c r="L22" t="s">
        <v>18</v>
      </c>
      <c r="M22">
        <v>4.93</v>
      </c>
      <c r="N22">
        <v>41339</v>
      </c>
      <c r="O22">
        <v>0.28000000000000003</v>
      </c>
      <c r="P22">
        <v>9.4629999999999992</v>
      </c>
      <c r="Q22" t="s">
        <v>273</v>
      </c>
      <c r="R22">
        <v>55</v>
      </c>
      <c r="S22">
        <v>85</v>
      </c>
      <c r="T22">
        <v>16.43</v>
      </c>
      <c r="U22">
        <v>16.149999999999999</v>
      </c>
      <c r="V22" t="s">
        <v>273</v>
      </c>
      <c r="W22" t="s">
        <v>242</v>
      </c>
      <c r="X22" t="s">
        <v>242</v>
      </c>
      <c r="Y22" t="s">
        <v>242</v>
      </c>
      <c r="Z22" t="s">
        <v>242</v>
      </c>
    </row>
    <row r="23" spans="9:26" x14ac:dyDescent="0.25">
      <c r="I23">
        <f t="shared" si="2"/>
        <v>90.41</v>
      </c>
      <c r="J23" s="2">
        <v>10</v>
      </c>
      <c r="K23" s="38" t="b">
        <f t="shared" si="3"/>
        <v>1</v>
      </c>
      <c r="L23" t="s">
        <v>20</v>
      </c>
      <c r="M23">
        <v>5.0599999999999996</v>
      </c>
      <c r="N23">
        <v>22788</v>
      </c>
      <c r="O23">
        <v>0.16</v>
      </c>
      <c r="P23">
        <v>9.0410000000000004</v>
      </c>
      <c r="Q23" t="s">
        <v>273</v>
      </c>
      <c r="R23">
        <v>67</v>
      </c>
      <c r="S23">
        <v>52</v>
      </c>
      <c r="T23">
        <v>33.659999999999997</v>
      </c>
      <c r="U23">
        <v>32.15</v>
      </c>
      <c r="V23" t="s">
        <v>273</v>
      </c>
      <c r="W23">
        <v>40</v>
      </c>
      <c r="X23">
        <v>41.59</v>
      </c>
      <c r="Y23">
        <v>38.159999999999997</v>
      </c>
      <c r="Z23" t="s">
        <v>273</v>
      </c>
    </row>
    <row r="24" spans="9:26" x14ac:dyDescent="0.25">
      <c r="I24">
        <f t="shared" si="2"/>
        <v>93.859999999999985</v>
      </c>
      <c r="J24" s="2">
        <v>10</v>
      </c>
      <c r="K24" s="38" t="b">
        <f t="shared" si="3"/>
        <v>1</v>
      </c>
      <c r="L24" t="s">
        <v>19</v>
      </c>
      <c r="M24">
        <v>5.07</v>
      </c>
      <c r="N24">
        <v>37773</v>
      </c>
      <c r="O24">
        <v>0.26</v>
      </c>
      <c r="P24">
        <v>9.3859999999999992</v>
      </c>
      <c r="Q24" t="s">
        <v>273</v>
      </c>
      <c r="R24">
        <v>49</v>
      </c>
      <c r="S24">
        <v>130</v>
      </c>
      <c r="T24">
        <v>87.46</v>
      </c>
      <c r="U24">
        <v>88.64</v>
      </c>
      <c r="V24" t="s">
        <v>273</v>
      </c>
      <c r="W24">
        <v>128</v>
      </c>
      <c r="X24">
        <v>66.819999999999993</v>
      </c>
      <c r="Y24">
        <v>69.33</v>
      </c>
      <c r="Z24" t="s">
        <v>273</v>
      </c>
    </row>
    <row r="25" spans="9:26" x14ac:dyDescent="0.25">
      <c r="I25">
        <f t="shared" si="2"/>
        <v>95.559999999999988</v>
      </c>
      <c r="J25" s="2">
        <v>10</v>
      </c>
      <c r="K25" s="38" t="b">
        <f t="shared" si="3"/>
        <v>1</v>
      </c>
      <c r="L25" t="s">
        <v>21</v>
      </c>
      <c r="M25">
        <v>5.08</v>
      </c>
      <c r="N25">
        <v>17699</v>
      </c>
      <c r="O25">
        <v>0.12</v>
      </c>
      <c r="P25">
        <v>9.5559999999999992</v>
      </c>
      <c r="Q25" t="s">
        <v>273</v>
      </c>
      <c r="R25">
        <v>42</v>
      </c>
      <c r="S25">
        <v>72</v>
      </c>
      <c r="T25">
        <v>39.18</v>
      </c>
      <c r="U25">
        <v>41.05</v>
      </c>
      <c r="V25" t="s">
        <v>273</v>
      </c>
      <c r="W25">
        <v>71</v>
      </c>
      <c r="X25">
        <v>39.07</v>
      </c>
      <c r="Y25">
        <v>40.98</v>
      </c>
      <c r="Z25" t="s">
        <v>273</v>
      </c>
    </row>
    <row r="26" spans="9:26" x14ac:dyDescent="0.25">
      <c r="I26">
        <f t="shared" si="2"/>
        <v>99.550000000000011</v>
      </c>
      <c r="J26" s="2">
        <v>10</v>
      </c>
      <c r="K26" s="38" t="b">
        <f t="shared" si="3"/>
        <v>1</v>
      </c>
      <c r="L26" t="s">
        <v>22</v>
      </c>
      <c r="M26">
        <v>5.2</v>
      </c>
      <c r="N26">
        <v>66436</v>
      </c>
      <c r="O26">
        <v>0.45</v>
      </c>
      <c r="P26">
        <v>9.9550000000000001</v>
      </c>
      <c r="Q26" t="s">
        <v>273</v>
      </c>
      <c r="R26">
        <v>83</v>
      </c>
      <c r="S26">
        <v>85</v>
      </c>
      <c r="T26">
        <v>65.260000000000005</v>
      </c>
      <c r="U26">
        <v>65.33</v>
      </c>
      <c r="V26" t="s">
        <v>273</v>
      </c>
      <c r="W26">
        <v>47</v>
      </c>
      <c r="X26">
        <v>18.399999999999999</v>
      </c>
      <c r="Y26">
        <v>18.89</v>
      </c>
      <c r="Z26" t="s">
        <v>273</v>
      </c>
    </row>
    <row r="27" spans="9:26" x14ac:dyDescent="0.25">
      <c r="I27">
        <f t="shared" si="2"/>
        <v>99.12</v>
      </c>
      <c r="J27" s="2">
        <v>10</v>
      </c>
      <c r="K27" s="38" t="b">
        <f t="shared" si="3"/>
        <v>1</v>
      </c>
      <c r="L27" t="s">
        <v>23</v>
      </c>
      <c r="M27">
        <v>5.34</v>
      </c>
      <c r="N27">
        <v>50254</v>
      </c>
      <c r="O27">
        <v>0.34</v>
      </c>
      <c r="P27">
        <v>9.9120000000000008</v>
      </c>
      <c r="Q27" t="s">
        <v>273</v>
      </c>
      <c r="R27">
        <v>97</v>
      </c>
      <c r="S27">
        <v>99</v>
      </c>
      <c r="T27">
        <v>63.31</v>
      </c>
      <c r="U27">
        <v>63.23</v>
      </c>
      <c r="V27" t="s">
        <v>273</v>
      </c>
      <c r="W27">
        <v>61</v>
      </c>
      <c r="X27">
        <v>39.67</v>
      </c>
      <c r="Y27">
        <v>39.04</v>
      </c>
      <c r="Z27" t="s">
        <v>273</v>
      </c>
    </row>
    <row r="28" spans="9:26" x14ac:dyDescent="0.25">
      <c r="I28">
        <f t="shared" si="2"/>
        <v>103.745</v>
      </c>
      <c r="J28" s="2">
        <v>20</v>
      </c>
      <c r="K28" s="38" t="b">
        <f t="shared" si="3"/>
        <v>1</v>
      </c>
      <c r="L28" t="s">
        <v>110</v>
      </c>
      <c r="M28">
        <v>5.36</v>
      </c>
      <c r="N28">
        <v>73425</v>
      </c>
      <c r="O28">
        <v>0.5</v>
      </c>
      <c r="P28">
        <v>20.748999999999999</v>
      </c>
      <c r="Q28" t="s">
        <v>273</v>
      </c>
      <c r="R28">
        <v>113</v>
      </c>
      <c r="S28">
        <v>111</v>
      </c>
      <c r="T28">
        <v>101.16</v>
      </c>
      <c r="U28">
        <v>100.94</v>
      </c>
      <c r="V28" t="s">
        <v>273</v>
      </c>
      <c r="W28" t="s">
        <v>242</v>
      </c>
      <c r="X28" t="s">
        <v>242</v>
      </c>
      <c r="Y28" t="s">
        <v>242</v>
      </c>
      <c r="Z28" t="s">
        <v>242</v>
      </c>
    </row>
    <row r="29" spans="9:26" x14ac:dyDescent="0.25">
      <c r="I29">
        <f t="shared" si="2"/>
        <v>100</v>
      </c>
      <c r="J29" s="2">
        <v>20</v>
      </c>
      <c r="K29" s="38" t="b">
        <f t="shared" si="3"/>
        <v>1</v>
      </c>
      <c r="L29" t="s">
        <v>111</v>
      </c>
      <c r="M29">
        <v>5.42</v>
      </c>
      <c r="N29">
        <v>159439</v>
      </c>
      <c r="O29">
        <v>1.0900000000000001</v>
      </c>
      <c r="P29">
        <v>20</v>
      </c>
      <c r="Q29" t="s">
        <v>273</v>
      </c>
      <c r="R29">
        <v>168</v>
      </c>
      <c r="S29">
        <v>99</v>
      </c>
      <c r="T29">
        <v>44.54</v>
      </c>
      <c r="U29">
        <v>44.88</v>
      </c>
      <c r="V29" t="s">
        <v>273</v>
      </c>
      <c r="W29" t="s">
        <v>242</v>
      </c>
      <c r="X29" t="s">
        <v>242</v>
      </c>
      <c r="Y29" t="s">
        <v>242</v>
      </c>
      <c r="Z29" t="s">
        <v>242</v>
      </c>
    </row>
    <row r="30" spans="9:26" x14ac:dyDescent="0.25">
      <c r="I30">
        <f t="shared" si="2"/>
        <v>85.91</v>
      </c>
      <c r="J30" s="2">
        <v>10</v>
      </c>
      <c r="K30" s="38" t="b">
        <f t="shared" si="3"/>
        <v>1</v>
      </c>
      <c r="L30" t="s">
        <v>25</v>
      </c>
      <c r="M30">
        <v>5.48</v>
      </c>
      <c r="N30">
        <v>71278</v>
      </c>
      <c r="O30">
        <v>0.49</v>
      </c>
      <c r="P30">
        <v>8.5909999999999993</v>
      </c>
      <c r="Q30" t="s">
        <v>273</v>
      </c>
      <c r="R30">
        <v>56</v>
      </c>
      <c r="S30">
        <v>41</v>
      </c>
      <c r="T30">
        <v>57.62</v>
      </c>
      <c r="U30">
        <v>57.83</v>
      </c>
      <c r="V30" t="s">
        <v>273</v>
      </c>
      <c r="W30">
        <v>43</v>
      </c>
      <c r="X30">
        <v>26.17</v>
      </c>
      <c r="Y30">
        <v>26.35</v>
      </c>
      <c r="Z30" t="s">
        <v>273</v>
      </c>
    </row>
    <row r="31" spans="9:26" x14ac:dyDescent="0.25">
      <c r="I31">
        <f t="shared" si="2"/>
        <v>86.539999999999992</v>
      </c>
      <c r="J31" s="2">
        <v>10</v>
      </c>
      <c r="K31" s="38" t="b">
        <f t="shared" si="3"/>
        <v>1</v>
      </c>
      <c r="L31" t="s">
        <v>24</v>
      </c>
      <c r="M31">
        <v>5.49</v>
      </c>
      <c r="N31">
        <v>39672</v>
      </c>
      <c r="O31">
        <v>0.27</v>
      </c>
      <c r="P31">
        <v>8.6539999999999999</v>
      </c>
      <c r="Q31" t="s">
        <v>273</v>
      </c>
      <c r="R31">
        <v>119</v>
      </c>
      <c r="S31">
        <v>121</v>
      </c>
      <c r="T31">
        <v>31.46</v>
      </c>
      <c r="U31">
        <v>30.99</v>
      </c>
      <c r="V31" t="s">
        <v>273</v>
      </c>
      <c r="W31" t="s">
        <v>242</v>
      </c>
      <c r="X31" t="s">
        <v>242</v>
      </c>
      <c r="Y31" t="s">
        <v>242</v>
      </c>
      <c r="Z31" t="s">
        <v>242</v>
      </c>
    </row>
    <row r="32" spans="9:26" x14ac:dyDescent="0.25">
      <c r="I32">
        <f t="shared" si="2"/>
        <v>91.93</v>
      </c>
      <c r="J32" s="2">
        <v>10</v>
      </c>
      <c r="K32" s="38" t="b">
        <f t="shared" si="3"/>
        <v>1</v>
      </c>
      <c r="L32" t="s">
        <v>26</v>
      </c>
      <c r="M32">
        <v>5.51</v>
      </c>
      <c r="N32">
        <v>49863</v>
      </c>
      <c r="O32">
        <v>0.34</v>
      </c>
      <c r="P32">
        <v>9.1929999999999996</v>
      </c>
      <c r="Q32" t="s">
        <v>273</v>
      </c>
      <c r="R32">
        <v>75</v>
      </c>
      <c r="S32">
        <v>77</v>
      </c>
      <c r="T32">
        <v>31.06</v>
      </c>
      <c r="U32">
        <v>31.1</v>
      </c>
      <c r="V32" t="s">
        <v>273</v>
      </c>
      <c r="W32">
        <v>110</v>
      </c>
      <c r="X32">
        <v>44.53</v>
      </c>
      <c r="Y32">
        <v>45.76</v>
      </c>
      <c r="Z32" t="s">
        <v>273</v>
      </c>
    </row>
    <row r="33" spans="9:26" x14ac:dyDescent="0.25">
      <c r="I33">
        <f t="shared" si="2"/>
        <v>94.82</v>
      </c>
      <c r="J33" s="2">
        <v>10</v>
      </c>
      <c r="K33" s="38" t="b">
        <f t="shared" si="3"/>
        <v>1</v>
      </c>
      <c r="L33" t="s">
        <v>27</v>
      </c>
      <c r="M33">
        <v>5.7</v>
      </c>
      <c r="N33">
        <v>177301</v>
      </c>
      <c r="O33">
        <v>1.21</v>
      </c>
      <c r="P33">
        <v>9.4819999999999993</v>
      </c>
      <c r="Q33" t="s">
        <v>273</v>
      </c>
      <c r="R33">
        <v>78</v>
      </c>
      <c r="S33">
        <v>77</v>
      </c>
      <c r="T33">
        <v>23.38</v>
      </c>
      <c r="U33">
        <v>23.42</v>
      </c>
      <c r="V33" t="s">
        <v>273</v>
      </c>
      <c r="W33">
        <v>52</v>
      </c>
      <c r="X33">
        <v>14.64</v>
      </c>
      <c r="Y33">
        <v>14.96</v>
      </c>
      <c r="Z33" t="s">
        <v>273</v>
      </c>
    </row>
    <row r="34" spans="9:26" x14ac:dyDescent="0.25">
      <c r="I34">
        <f t="shared" si="2"/>
        <v>111.63000000000001</v>
      </c>
      <c r="J34" s="2">
        <v>10</v>
      </c>
      <c r="K34" s="38" t="b">
        <f t="shared" si="3"/>
        <v>1</v>
      </c>
      <c r="L34" t="s">
        <v>28</v>
      </c>
      <c r="M34">
        <v>5.77</v>
      </c>
      <c r="N34">
        <v>47713</v>
      </c>
      <c r="O34">
        <v>0.33</v>
      </c>
      <c r="P34">
        <v>11.163</v>
      </c>
      <c r="Q34" t="s">
        <v>273</v>
      </c>
      <c r="R34">
        <v>62</v>
      </c>
      <c r="S34">
        <v>64</v>
      </c>
      <c r="T34">
        <v>31.86</v>
      </c>
      <c r="U34">
        <v>31.76</v>
      </c>
      <c r="V34" t="s">
        <v>273</v>
      </c>
      <c r="W34">
        <v>49</v>
      </c>
      <c r="X34">
        <v>31.03</v>
      </c>
      <c r="Y34">
        <v>31.1</v>
      </c>
      <c r="Z34" t="s">
        <v>273</v>
      </c>
    </row>
    <row r="35" spans="9:26" x14ac:dyDescent="0.25">
      <c r="I35">
        <f t="shared" si="2"/>
        <v>100</v>
      </c>
      <c r="J35" s="2">
        <v>20</v>
      </c>
      <c r="K35" s="38" t="b">
        <f t="shared" si="3"/>
        <v>1</v>
      </c>
      <c r="L35" t="s">
        <v>112</v>
      </c>
      <c r="M35">
        <v>6.17</v>
      </c>
      <c r="N35">
        <v>253249</v>
      </c>
      <c r="O35">
        <v>1.73</v>
      </c>
      <c r="P35">
        <v>20</v>
      </c>
      <c r="Q35" t="s">
        <v>273</v>
      </c>
      <c r="R35">
        <v>114</v>
      </c>
      <c r="S35">
        <v>88</v>
      </c>
      <c r="T35">
        <v>17.05</v>
      </c>
      <c r="U35">
        <v>16.72</v>
      </c>
      <c r="V35" t="s">
        <v>273</v>
      </c>
      <c r="W35">
        <v>63</v>
      </c>
      <c r="X35">
        <v>16.809999999999999</v>
      </c>
      <c r="Y35">
        <v>16.41</v>
      </c>
      <c r="Z35" t="s">
        <v>273</v>
      </c>
    </row>
    <row r="36" spans="9:26" x14ac:dyDescent="0.25">
      <c r="I36">
        <f t="shared" si="2"/>
        <v>101.01</v>
      </c>
      <c r="J36" s="2">
        <v>10</v>
      </c>
      <c r="K36" s="38" t="b">
        <f t="shared" si="3"/>
        <v>1</v>
      </c>
      <c r="L36" t="s">
        <v>29</v>
      </c>
      <c r="M36">
        <v>6.39</v>
      </c>
      <c r="N36">
        <v>56543</v>
      </c>
      <c r="O36">
        <v>0.39</v>
      </c>
      <c r="P36">
        <v>10.101000000000001</v>
      </c>
      <c r="Q36" t="s">
        <v>273</v>
      </c>
      <c r="R36">
        <v>130</v>
      </c>
      <c r="S36">
        <v>132</v>
      </c>
      <c r="T36">
        <v>97.52</v>
      </c>
      <c r="U36">
        <v>97.75</v>
      </c>
      <c r="V36" t="s">
        <v>273</v>
      </c>
      <c r="W36">
        <v>95</v>
      </c>
      <c r="X36">
        <v>89.89</v>
      </c>
      <c r="Y36">
        <v>88.97</v>
      </c>
      <c r="Z36" t="s">
        <v>273</v>
      </c>
    </row>
    <row r="37" spans="9:26" x14ac:dyDescent="0.25">
      <c r="I37">
        <f t="shared" si="2"/>
        <v>100.15</v>
      </c>
      <c r="J37" s="2">
        <v>10</v>
      </c>
      <c r="K37" s="38" t="b">
        <f t="shared" si="3"/>
        <v>1</v>
      </c>
      <c r="L37" t="s">
        <v>30</v>
      </c>
      <c r="M37">
        <v>6.64</v>
      </c>
      <c r="N37">
        <v>45086</v>
      </c>
      <c r="O37">
        <v>0.31</v>
      </c>
      <c r="P37">
        <v>10.015000000000001</v>
      </c>
      <c r="Q37" t="s">
        <v>273</v>
      </c>
      <c r="R37">
        <v>63</v>
      </c>
      <c r="S37">
        <v>62</v>
      </c>
      <c r="T37">
        <v>69.37</v>
      </c>
      <c r="U37">
        <v>68.5</v>
      </c>
      <c r="V37" t="s">
        <v>273</v>
      </c>
      <c r="W37">
        <v>41</v>
      </c>
      <c r="X37">
        <v>43.58</v>
      </c>
      <c r="Y37">
        <v>43.32</v>
      </c>
      <c r="Z37" t="s">
        <v>273</v>
      </c>
    </row>
    <row r="38" spans="9:26" x14ac:dyDescent="0.25">
      <c r="I38">
        <f t="shared" si="2"/>
        <v>102.64</v>
      </c>
      <c r="J38" s="2">
        <v>10</v>
      </c>
      <c r="K38" s="38" t="b">
        <f t="shared" si="3"/>
        <v>1</v>
      </c>
      <c r="L38" t="s">
        <v>31</v>
      </c>
      <c r="M38">
        <v>6.72</v>
      </c>
      <c r="N38">
        <v>34986</v>
      </c>
      <c r="O38">
        <v>0.24</v>
      </c>
      <c r="P38">
        <v>10.263999999999999</v>
      </c>
      <c r="Q38" t="s">
        <v>273</v>
      </c>
      <c r="R38">
        <v>174</v>
      </c>
      <c r="S38">
        <v>93</v>
      </c>
      <c r="T38">
        <v>81.5</v>
      </c>
      <c r="U38">
        <v>80.81</v>
      </c>
      <c r="V38" t="s">
        <v>273</v>
      </c>
      <c r="W38">
        <v>95</v>
      </c>
      <c r="X38">
        <v>68.91</v>
      </c>
      <c r="Y38">
        <v>69.069999999999993</v>
      </c>
      <c r="Z38" t="s">
        <v>273</v>
      </c>
    </row>
    <row r="39" spans="9:26" x14ac:dyDescent="0.25">
      <c r="I39">
        <f t="shared" si="2"/>
        <v>88.78</v>
      </c>
      <c r="J39" s="2">
        <v>10</v>
      </c>
      <c r="K39" s="38" t="b">
        <f t="shared" si="3"/>
        <v>1</v>
      </c>
      <c r="L39" t="s">
        <v>32</v>
      </c>
      <c r="M39">
        <v>6.74</v>
      </c>
      <c r="N39">
        <v>35842</v>
      </c>
      <c r="O39">
        <v>0.24</v>
      </c>
      <c r="P39">
        <v>8.8780000000000001</v>
      </c>
      <c r="Q39" t="s">
        <v>273</v>
      </c>
      <c r="R39">
        <v>41</v>
      </c>
      <c r="S39">
        <v>69</v>
      </c>
      <c r="T39">
        <v>84.46</v>
      </c>
      <c r="U39">
        <v>86.61</v>
      </c>
      <c r="V39" t="s">
        <v>273</v>
      </c>
      <c r="W39">
        <v>39</v>
      </c>
      <c r="X39">
        <v>46.2</v>
      </c>
      <c r="Y39">
        <v>46.38</v>
      </c>
      <c r="Z39" t="s">
        <v>273</v>
      </c>
    </row>
    <row r="40" spans="9:26" x14ac:dyDescent="0.25">
      <c r="I40">
        <f t="shared" si="2"/>
        <v>100.02</v>
      </c>
      <c r="J40" s="2">
        <v>10</v>
      </c>
      <c r="K40" s="38" t="b">
        <f t="shared" si="3"/>
        <v>1</v>
      </c>
      <c r="L40" t="s">
        <v>33</v>
      </c>
      <c r="M40">
        <v>6.92</v>
      </c>
      <c r="N40">
        <v>49191</v>
      </c>
      <c r="O40">
        <v>0.34</v>
      </c>
      <c r="P40">
        <v>10.002000000000001</v>
      </c>
      <c r="Q40" t="s">
        <v>273</v>
      </c>
      <c r="R40">
        <v>83</v>
      </c>
      <c r="S40">
        <v>85</v>
      </c>
      <c r="T40">
        <v>64.36</v>
      </c>
      <c r="U40">
        <v>64.040000000000006</v>
      </c>
      <c r="V40" t="s">
        <v>273</v>
      </c>
      <c r="W40">
        <v>47</v>
      </c>
      <c r="X40">
        <v>16.04</v>
      </c>
      <c r="Y40">
        <v>15.51</v>
      </c>
      <c r="Z40" t="s">
        <v>273</v>
      </c>
    </row>
    <row r="41" spans="9:26" x14ac:dyDescent="0.25">
      <c r="I41">
        <f t="shared" si="2"/>
        <v>94.23</v>
      </c>
      <c r="J41" s="2">
        <v>10</v>
      </c>
      <c r="K41" s="38" t="b">
        <f t="shared" si="3"/>
        <v>1</v>
      </c>
      <c r="L41" t="s">
        <v>34</v>
      </c>
      <c r="M41">
        <v>7.15</v>
      </c>
      <c r="N41">
        <v>10371</v>
      </c>
      <c r="O41">
        <v>7.0000000000000007E-2</v>
      </c>
      <c r="P41">
        <v>9.423</v>
      </c>
      <c r="Q41" t="s">
        <v>273</v>
      </c>
      <c r="R41">
        <v>43</v>
      </c>
      <c r="S41">
        <v>41</v>
      </c>
      <c r="T41">
        <v>81.84</v>
      </c>
      <c r="U41">
        <v>86.2</v>
      </c>
      <c r="V41" t="s">
        <v>273</v>
      </c>
      <c r="W41">
        <v>39</v>
      </c>
      <c r="X41">
        <v>25.82</v>
      </c>
      <c r="Y41">
        <v>27.98</v>
      </c>
      <c r="Z41" t="s">
        <v>273</v>
      </c>
    </row>
    <row r="42" spans="9:26" x14ac:dyDescent="0.25">
      <c r="I42">
        <f t="shared" si="2"/>
        <v>84.69</v>
      </c>
      <c r="J42" s="2">
        <v>10</v>
      </c>
      <c r="K42" s="38" t="b">
        <f t="shared" si="3"/>
        <v>1</v>
      </c>
      <c r="L42" t="s">
        <v>35</v>
      </c>
      <c r="M42">
        <v>7.35</v>
      </c>
      <c r="N42">
        <v>55806</v>
      </c>
      <c r="O42">
        <v>0.38</v>
      </c>
      <c r="P42">
        <v>8.4689999999999994</v>
      </c>
      <c r="Q42" t="s">
        <v>273</v>
      </c>
      <c r="R42">
        <v>75</v>
      </c>
      <c r="S42">
        <v>39</v>
      </c>
      <c r="T42">
        <v>44.86</v>
      </c>
      <c r="U42">
        <v>43.3</v>
      </c>
      <c r="V42" t="s">
        <v>273</v>
      </c>
      <c r="W42">
        <v>77</v>
      </c>
      <c r="X42">
        <v>32.49</v>
      </c>
      <c r="Y42">
        <v>32.07</v>
      </c>
      <c r="Z42" t="s">
        <v>273</v>
      </c>
    </row>
    <row r="43" spans="9:26" x14ac:dyDescent="0.25">
      <c r="I43">
        <f t="shared" si="2"/>
        <v>95.138888888888886</v>
      </c>
      <c r="J43" s="2">
        <v>18</v>
      </c>
      <c r="K43" s="38" t="b">
        <f t="shared" si="3"/>
        <v>1</v>
      </c>
      <c r="L43" t="s">
        <v>36</v>
      </c>
      <c r="M43">
        <v>7.52</v>
      </c>
      <c r="N43">
        <v>92929</v>
      </c>
      <c r="O43">
        <v>0.63</v>
      </c>
      <c r="P43">
        <v>17.125</v>
      </c>
      <c r="Q43" t="s">
        <v>273</v>
      </c>
      <c r="R43">
        <v>43</v>
      </c>
      <c r="S43">
        <v>58</v>
      </c>
      <c r="T43">
        <v>40.35</v>
      </c>
      <c r="U43">
        <v>40.58</v>
      </c>
      <c r="V43" t="s">
        <v>273</v>
      </c>
      <c r="W43">
        <v>41</v>
      </c>
      <c r="X43">
        <v>23.25</v>
      </c>
      <c r="Y43">
        <v>23.98</v>
      </c>
      <c r="Z43" t="s">
        <v>273</v>
      </c>
    </row>
    <row r="44" spans="9:26" x14ac:dyDescent="0.25">
      <c r="I44">
        <f t="shared" si="2"/>
        <v>101.50000000000001</v>
      </c>
      <c r="J44" s="2">
        <v>20</v>
      </c>
      <c r="K44" s="38" t="b">
        <f t="shared" si="3"/>
        <v>1</v>
      </c>
      <c r="L44" t="s">
        <v>113</v>
      </c>
      <c r="M44">
        <v>7.61</v>
      </c>
      <c r="N44">
        <v>311677</v>
      </c>
      <c r="O44">
        <v>2.13</v>
      </c>
      <c r="P44">
        <v>20.3</v>
      </c>
      <c r="Q44" t="s">
        <v>273</v>
      </c>
      <c r="R44">
        <v>98</v>
      </c>
      <c r="S44">
        <v>100</v>
      </c>
      <c r="T44">
        <v>65.28</v>
      </c>
      <c r="U44">
        <v>65.290000000000006</v>
      </c>
      <c r="V44" t="s">
        <v>273</v>
      </c>
      <c r="W44">
        <v>70</v>
      </c>
      <c r="X44">
        <v>10.31</v>
      </c>
      <c r="Y44">
        <v>10.220000000000001</v>
      </c>
      <c r="Z44" t="s">
        <v>273</v>
      </c>
    </row>
    <row r="45" spans="9:26" x14ac:dyDescent="0.25">
      <c r="I45">
        <f t="shared" si="2"/>
        <v>94.48</v>
      </c>
      <c r="J45" s="2">
        <v>10</v>
      </c>
      <c r="K45" s="38" t="b">
        <f t="shared" si="3"/>
        <v>1</v>
      </c>
      <c r="L45" t="s">
        <v>37</v>
      </c>
      <c r="M45">
        <v>7.67</v>
      </c>
      <c r="N45">
        <v>193822</v>
      </c>
      <c r="O45">
        <v>1.32</v>
      </c>
      <c r="P45">
        <v>9.4480000000000004</v>
      </c>
      <c r="Q45" t="s">
        <v>273</v>
      </c>
      <c r="R45">
        <v>91</v>
      </c>
      <c r="S45">
        <v>92</v>
      </c>
      <c r="T45">
        <v>58.02</v>
      </c>
      <c r="U45">
        <v>59.77</v>
      </c>
      <c r="V45" t="s">
        <v>273</v>
      </c>
      <c r="W45">
        <v>65</v>
      </c>
      <c r="X45">
        <v>10.97</v>
      </c>
      <c r="Y45">
        <v>11.01</v>
      </c>
      <c r="Z45" t="s">
        <v>273</v>
      </c>
    </row>
    <row r="46" spans="9:26" x14ac:dyDescent="0.25">
      <c r="I46">
        <f t="shared" si="2"/>
        <v>95.86</v>
      </c>
      <c r="J46" s="2">
        <v>10</v>
      </c>
      <c r="K46" s="38" t="b">
        <f t="shared" si="3"/>
        <v>1</v>
      </c>
      <c r="L46" t="s">
        <v>38</v>
      </c>
      <c r="M46">
        <v>7.92</v>
      </c>
      <c r="N46">
        <v>42820</v>
      </c>
      <c r="O46">
        <v>0.28999999999999998</v>
      </c>
      <c r="P46">
        <v>9.5860000000000003</v>
      </c>
      <c r="Q46" t="s">
        <v>273</v>
      </c>
      <c r="R46">
        <v>75</v>
      </c>
      <c r="S46">
        <v>39</v>
      </c>
      <c r="T46">
        <v>44.91</v>
      </c>
      <c r="U46">
        <v>44.73</v>
      </c>
      <c r="V46" t="s">
        <v>273</v>
      </c>
      <c r="W46">
        <v>77</v>
      </c>
      <c r="X46">
        <v>31.89</v>
      </c>
      <c r="Y46">
        <v>32.369999999999997</v>
      </c>
      <c r="Z46" t="s">
        <v>273</v>
      </c>
    </row>
    <row r="47" spans="9:26" x14ac:dyDescent="0.25">
      <c r="I47">
        <f t="shared" si="2"/>
        <v>90.98</v>
      </c>
      <c r="J47" s="2">
        <v>10</v>
      </c>
      <c r="K47" s="38" t="b">
        <f t="shared" si="3"/>
        <v>1</v>
      </c>
      <c r="L47" t="s">
        <v>39</v>
      </c>
      <c r="M47">
        <v>7.99</v>
      </c>
      <c r="N47">
        <v>53537</v>
      </c>
      <c r="O47">
        <v>0.37</v>
      </c>
      <c r="P47">
        <v>9.0980000000000008</v>
      </c>
      <c r="Q47" t="s">
        <v>273</v>
      </c>
      <c r="R47">
        <v>69</v>
      </c>
      <c r="S47">
        <v>41</v>
      </c>
      <c r="T47">
        <v>64.81</v>
      </c>
      <c r="U47">
        <v>65.27</v>
      </c>
      <c r="V47" t="s">
        <v>273</v>
      </c>
      <c r="W47">
        <v>99</v>
      </c>
      <c r="X47">
        <v>26.63</v>
      </c>
      <c r="Y47">
        <v>27.19</v>
      </c>
      <c r="Z47" t="s">
        <v>273</v>
      </c>
    </row>
    <row r="48" spans="9:26" x14ac:dyDescent="0.25">
      <c r="I48">
        <f t="shared" si="2"/>
        <v>100.6</v>
      </c>
      <c r="J48" s="2">
        <v>10</v>
      </c>
      <c r="K48" s="38" t="b">
        <f t="shared" si="3"/>
        <v>1</v>
      </c>
      <c r="L48" t="s">
        <v>40</v>
      </c>
      <c r="M48">
        <v>8.1</v>
      </c>
      <c r="N48">
        <v>43640</v>
      </c>
      <c r="O48">
        <v>0.3</v>
      </c>
      <c r="P48">
        <v>10.06</v>
      </c>
      <c r="Q48" t="s">
        <v>273</v>
      </c>
      <c r="R48">
        <v>97</v>
      </c>
      <c r="S48">
        <v>83</v>
      </c>
      <c r="T48">
        <v>84.16</v>
      </c>
      <c r="U48">
        <v>84.09</v>
      </c>
      <c r="V48" t="s">
        <v>273</v>
      </c>
      <c r="W48">
        <v>99</v>
      </c>
      <c r="X48">
        <v>62.29</v>
      </c>
      <c r="Y48">
        <v>62.69</v>
      </c>
      <c r="Z48" t="s">
        <v>273</v>
      </c>
    </row>
    <row r="49" spans="9:26" x14ac:dyDescent="0.25">
      <c r="I49">
        <f t="shared" si="2"/>
        <v>113.24999999999999</v>
      </c>
      <c r="J49" s="2">
        <v>10</v>
      </c>
      <c r="K49" s="38" t="b">
        <f t="shared" si="3"/>
        <v>1</v>
      </c>
      <c r="L49" t="s">
        <v>41</v>
      </c>
      <c r="M49">
        <v>8.15</v>
      </c>
      <c r="N49">
        <v>88990</v>
      </c>
      <c r="O49">
        <v>0.61</v>
      </c>
      <c r="P49">
        <v>11.324999999999999</v>
      </c>
      <c r="Q49" t="s">
        <v>273</v>
      </c>
      <c r="R49">
        <v>166</v>
      </c>
      <c r="S49">
        <v>164</v>
      </c>
      <c r="T49">
        <v>77.08</v>
      </c>
      <c r="U49">
        <v>77.8</v>
      </c>
      <c r="V49" t="s">
        <v>273</v>
      </c>
      <c r="W49">
        <v>129</v>
      </c>
      <c r="X49">
        <v>67.48</v>
      </c>
      <c r="Y49">
        <v>67.31</v>
      </c>
      <c r="Z49" t="s">
        <v>273</v>
      </c>
    </row>
    <row r="50" spans="9:26" x14ac:dyDescent="0.25">
      <c r="I50">
        <f t="shared" si="2"/>
        <v>99.82</v>
      </c>
      <c r="J50" s="2">
        <v>10</v>
      </c>
      <c r="K50" s="38" t="b">
        <f t="shared" si="3"/>
        <v>1</v>
      </c>
      <c r="L50" t="s">
        <v>42</v>
      </c>
      <c r="M50">
        <v>8.24</v>
      </c>
      <c r="N50">
        <v>69182</v>
      </c>
      <c r="O50">
        <v>0.47</v>
      </c>
      <c r="P50">
        <v>9.9819999999999993</v>
      </c>
      <c r="Q50" t="s">
        <v>273</v>
      </c>
      <c r="R50">
        <v>76</v>
      </c>
      <c r="S50">
        <v>41</v>
      </c>
      <c r="T50">
        <v>64.98</v>
      </c>
      <c r="U50">
        <v>63.56</v>
      </c>
      <c r="V50" t="s">
        <v>273</v>
      </c>
      <c r="W50">
        <v>78</v>
      </c>
      <c r="X50">
        <v>32.57</v>
      </c>
      <c r="Y50">
        <v>31.43</v>
      </c>
      <c r="Z50" t="s">
        <v>273</v>
      </c>
    </row>
    <row r="51" spans="9:26" x14ac:dyDescent="0.25">
      <c r="I51">
        <f t="shared" si="2"/>
        <v>94.688888888888883</v>
      </c>
      <c r="J51" s="2">
        <v>18</v>
      </c>
      <c r="K51" s="38" t="b">
        <f t="shared" si="3"/>
        <v>1</v>
      </c>
      <c r="L51" t="s">
        <v>43</v>
      </c>
      <c r="M51">
        <v>8.31</v>
      </c>
      <c r="N51">
        <v>62580</v>
      </c>
      <c r="O51">
        <v>0.43</v>
      </c>
      <c r="P51">
        <v>17.044</v>
      </c>
      <c r="Q51" t="s">
        <v>273</v>
      </c>
      <c r="R51">
        <v>43</v>
      </c>
      <c r="S51">
        <v>58</v>
      </c>
      <c r="T51">
        <v>55.72</v>
      </c>
      <c r="U51">
        <v>58.45</v>
      </c>
      <c r="V51" t="s">
        <v>273</v>
      </c>
      <c r="W51">
        <v>57</v>
      </c>
      <c r="X51">
        <v>19.29</v>
      </c>
      <c r="Y51">
        <v>20.38</v>
      </c>
      <c r="Z51" t="s">
        <v>273</v>
      </c>
    </row>
    <row r="52" spans="9:26" x14ac:dyDescent="0.25">
      <c r="I52">
        <f t="shared" si="2"/>
        <v>92.13</v>
      </c>
      <c r="J52" s="2">
        <v>10</v>
      </c>
      <c r="K52" s="38" t="b">
        <f t="shared" si="3"/>
        <v>1</v>
      </c>
      <c r="L52" t="s">
        <v>44</v>
      </c>
      <c r="M52">
        <v>8.43</v>
      </c>
      <c r="N52">
        <v>42043</v>
      </c>
      <c r="O52">
        <v>0.28999999999999998</v>
      </c>
      <c r="P52">
        <v>9.2129999999999992</v>
      </c>
      <c r="Q52" t="s">
        <v>273</v>
      </c>
      <c r="R52">
        <v>129</v>
      </c>
      <c r="S52">
        <v>127</v>
      </c>
      <c r="T52">
        <v>76.760000000000005</v>
      </c>
      <c r="U52">
        <v>76.91</v>
      </c>
      <c r="V52" t="s">
        <v>273</v>
      </c>
      <c r="W52">
        <v>131</v>
      </c>
      <c r="X52">
        <v>23.36</v>
      </c>
      <c r="Y52">
        <v>23.93</v>
      </c>
      <c r="Z52" t="s">
        <v>273</v>
      </c>
    </row>
    <row r="53" spans="9:26" x14ac:dyDescent="0.25">
      <c r="I53">
        <f t="shared" si="2"/>
        <v>107.42</v>
      </c>
      <c r="J53" s="2">
        <v>10</v>
      </c>
      <c r="K53" s="38" t="b">
        <f t="shared" si="3"/>
        <v>1</v>
      </c>
      <c r="L53" t="s">
        <v>45</v>
      </c>
      <c r="M53">
        <v>8.52</v>
      </c>
      <c r="N53">
        <v>43968</v>
      </c>
      <c r="O53">
        <v>0.3</v>
      </c>
      <c r="P53">
        <v>10.742000000000001</v>
      </c>
      <c r="Q53" t="s">
        <v>273</v>
      </c>
      <c r="R53">
        <v>107</v>
      </c>
      <c r="S53">
        <v>109</v>
      </c>
      <c r="T53">
        <v>94.98</v>
      </c>
      <c r="U53">
        <v>92.22</v>
      </c>
      <c r="V53" t="s">
        <v>273</v>
      </c>
      <c r="W53">
        <v>93</v>
      </c>
      <c r="X53">
        <v>3.9</v>
      </c>
      <c r="Y53">
        <v>4.33</v>
      </c>
      <c r="Z53" t="s">
        <v>273</v>
      </c>
    </row>
    <row r="54" spans="9:26" x14ac:dyDescent="0.25">
      <c r="I54">
        <f t="shared" si="2"/>
        <v>100</v>
      </c>
      <c r="J54" s="2">
        <v>20</v>
      </c>
      <c r="K54" s="38" t="b">
        <f t="shared" si="3"/>
        <v>1</v>
      </c>
      <c r="L54" t="s">
        <v>114</v>
      </c>
      <c r="M54">
        <v>8.91</v>
      </c>
      <c r="N54">
        <v>237201</v>
      </c>
      <c r="O54">
        <v>1.62</v>
      </c>
      <c r="P54">
        <v>20</v>
      </c>
      <c r="Q54" t="s">
        <v>273</v>
      </c>
      <c r="R54">
        <v>117</v>
      </c>
      <c r="S54">
        <v>82</v>
      </c>
      <c r="T54">
        <v>53.61</v>
      </c>
      <c r="U54">
        <v>54.25</v>
      </c>
      <c r="V54" t="s">
        <v>273</v>
      </c>
      <c r="W54">
        <v>52</v>
      </c>
      <c r="X54">
        <v>13.31</v>
      </c>
      <c r="Y54">
        <v>13.51</v>
      </c>
      <c r="Z54" t="s">
        <v>273</v>
      </c>
    </row>
    <row r="55" spans="9:26" x14ac:dyDescent="0.25">
      <c r="I55">
        <f t="shared" si="2"/>
        <v>96.66</v>
      </c>
      <c r="J55" s="2">
        <v>10</v>
      </c>
      <c r="K55" s="38" t="b">
        <f t="shared" si="3"/>
        <v>1</v>
      </c>
      <c r="L55" t="s">
        <v>46</v>
      </c>
      <c r="M55">
        <v>8.93</v>
      </c>
      <c r="N55">
        <v>132213</v>
      </c>
      <c r="O55">
        <v>0.9</v>
      </c>
      <c r="P55">
        <v>9.6660000000000004</v>
      </c>
      <c r="Q55" t="s">
        <v>273</v>
      </c>
      <c r="R55">
        <v>112</v>
      </c>
      <c r="S55">
        <v>77</v>
      </c>
      <c r="T55">
        <v>60.85</v>
      </c>
      <c r="U55">
        <v>56.23</v>
      </c>
      <c r="V55" t="s">
        <v>273</v>
      </c>
      <c r="W55">
        <v>114</v>
      </c>
      <c r="X55">
        <v>31.83</v>
      </c>
      <c r="Y55">
        <v>31.59</v>
      </c>
      <c r="Z55" t="s">
        <v>273</v>
      </c>
    </row>
    <row r="56" spans="9:26" x14ac:dyDescent="0.25">
      <c r="I56">
        <f t="shared" si="2"/>
        <v>92.43</v>
      </c>
      <c r="J56" s="2">
        <v>10</v>
      </c>
      <c r="K56" s="38" t="b">
        <f t="shared" si="3"/>
        <v>1</v>
      </c>
      <c r="L56" t="s">
        <v>47</v>
      </c>
      <c r="M56">
        <v>9.01</v>
      </c>
      <c r="N56">
        <v>38040</v>
      </c>
      <c r="O56">
        <v>0.26</v>
      </c>
      <c r="P56">
        <v>9.2430000000000003</v>
      </c>
      <c r="Q56" t="s">
        <v>273</v>
      </c>
      <c r="R56">
        <v>131</v>
      </c>
      <c r="S56">
        <v>133</v>
      </c>
      <c r="T56">
        <v>96.02</v>
      </c>
      <c r="U56">
        <v>95.86</v>
      </c>
      <c r="V56" t="s">
        <v>273</v>
      </c>
      <c r="W56">
        <v>117</v>
      </c>
      <c r="X56">
        <v>82.72</v>
      </c>
      <c r="Y56">
        <v>75.48</v>
      </c>
      <c r="Z56" t="s">
        <v>273</v>
      </c>
    </row>
    <row r="57" spans="9:26" x14ac:dyDescent="0.25">
      <c r="I57">
        <f t="shared" si="2"/>
        <v>101.46000000000002</v>
      </c>
      <c r="J57" s="2">
        <v>10</v>
      </c>
      <c r="K57" s="38" t="b">
        <f t="shared" si="3"/>
        <v>1</v>
      </c>
      <c r="L57" t="s">
        <v>48</v>
      </c>
      <c r="M57">
        <v>9.02</v>
      </c>
      <c r="N57">
        <v>202423</v>
      </c>
      <c r="O57">
        <v>1.38</v>
      </c>
      <c r="P57">
        <v>10.146000000000001</v>
      </c>
      <c r="Q57" t="s">
        <v>273</v>
      </c>
      <c r="R57">
        <v>91</v>
      </c>
      <c r="S57">
        <v>106</v>
      </c>
      <c r="T57">
        <v>37.89</v>
      </c>
      <c r="U57">
        <v>37.979999999999997</v>
      </c>
      <c r="V57" t="s">
        <v>273</v>
      </c>
      <c r="W57">
        <v>51</v>
      </c>
      <c r="X57">
        <v>8.74</v>
      </c>
      <c r="Y57">
        <v>8.6300000000000008</v>
      </c>
      <c r="Z57" t="s">
        <v>273</v>
      </c>
    </row>
    <row r="58" spans="9:26" x14ac:dyDescent="0.25">
      <c r="I58">
        <f t="shared" si="2"/>
        <v>106.11999999999999</v>
      </c>
      <c r="J58" s="2">
        <v>10</v>
      </c>
      <c r="K58" s="38" t="b">
        <f t="shared" si="3"/>
        <v>1</v>
      </c>
      <c r="L58" t="s">
        <v>49</v>
      </c>
      <c r="M58">
        <v>9.1300000000000008</v>
      </c>
      <c r="N58">
        <v>346181</v>
      </c>
      <c r="O58">
        <v>2.36</v>
      </c>
      <c r="P58">
        <v>10.612</v>
      </c>
      <c r="Q58" t="s">
        <v>273</v>
      </c>
      <c r="R58">
        <v>91</v>
      </c>
      <c r="S58">
        <v>106</v>
      </c>
      <c r="T58">
        <v>55.32</v>
      </c>
      <c r="U58">
        <v>55.4</v>
      </c>
      <c r="V58" t="s">
        <v>273</v>
      </c>
      <c r="W58">
        <v>105</v>
      </c>
      <c r="X58">
        <v>21.95</v>
      </c>
      <c r="Y58">
        <v>22.02</v>
      </c>
      <c r="Z58" t="s">
        <v>273</v>
      </c>
    </row>
    <row r="59" spans="9:26" x14ac:dyDescent="0.25">
      <c r="I59">
        <f t="shared" si="2"/>
        <v>99.68</v>
      </c>
      <c r="J59" s="2">
        <v>10</v>
      </c>
      <c r="K59" s="38" t="b">
        <f t="shared" si="3"/>
        <v>1</v>
      </c>
      <c r="L59" t="s">
        <v>50</v>
      </c>
      <c r="M59">
        <v>9.43</v>
      </c>
      <c r="N59">
        <v>179453</v>
      </c>
      <c r="O59">
        <v>1.22</v>
      </c>
      <c r="P59">
        <v>9.968</v>
      </c>
      <c r="Q59" t="s">
        <v>273</v>
      </c>
      <c r="R59">
        <v>91</v>
      </c>
      <c r="S59">
        <v>106</v>
      </c>
      <c r="T59">
        <v>52.77</v>
      </c>
      <c r="U59">
        <v>52.52</v>
      </c>
      <c r="V59" t="s">
        <v>273</v>
      </c>
      <c r="W59">
        <v>105</v>
      </c>
      <c r="X59">
        <v>25.68</v>
      </c>
      <c r="Y59">
        <v>25.72</v>
      </c>
      <c r="Z59" t="s">
        <v>273</v>
      </c>
    </row>
    <row r="60" spans="9:26" x14ac:dyDescent="0.25">
      <c r="I60">
        <f t="shared" si="2"/>
        <v>104.74999999999999</v>
      </c>
      <c r="J60" s="2">
        <v>10</v>
      </c>
      <c r="K60" s="38" t="b">
        <f t="shared" si="3"/>
        <v>1</v>
      </c>
      <c r="L60" t="s">
        <v>51</v>
      </c>
      <c r="M60">
        <v>9.44</v>
      </c>
      <c r="N60">
        <v>154284</v>
      </c>
      <c r="O60">
        <v>1.05</v>
      </c>
      <c r="P60">
        <v>10.475</v>
      </c>
      <c r="Q60" t="s">
        <v>273</v>
      </c>
      <c r="R60">
        <v>104</v>
      </c>
      <c r="S60">
        <v>78</v>
      </c>
      <c r="T60">
        <v>49.97</v>
      </c>
      <c r="U60">
        <v>50.71</v>
      </c>
      <c r="V60" t="s">
        <v>273</v>
      </c>
      <c r="W60">
        <v>103</v>
      </c>
      <c r="X60">
        <v>52.14</v>
      </c>
      <c r="Y60">
        <v>52.94</v>
      </c>
      <c r="Z60" t="s">
        <v>273</v>
      </c>
    </row>
    <row r="61" spans="9:26" x14ac:dyDescent="0.25">
      <c r="I61">
        <f t="shared" si="2"/>
        <v>86.37</v>
      </c>
      <c r="J61" s="2">
        <v>10</v>
      </c>
      <c r="K61" s="38" t="b">
        <f t="shared" si="3"/>
        <v>1</v>
      </c>
      <c r="L61" t="s">
        <v>52</v>
      </c>
      <c r="M61">
        <v>9.57</v>
      </c>
      <c r="N61">
        <v>30960</v>
      </c>
      <c r="O61">
        <v>0.21</v>
      </c>
      <c r="P61">
        <v>8.6370000000000005</v>
      </c>
      <c r="Q61" t="s">
        <v>273</v>
      </c>
      <c r="R61">
        <v>173</v>
      </c>
      <c r="S61">
        <v>171</v>
      </c>
      <c r="T61">
        <v>50.06</v>
      </c>
      <c r="U61">
        <v>51.58</v>
      </c>
      <c r="V61" t="s">
        <v>273</v>
      </c>
      <c r="W61">
        <v>175</v>
      </c>
      <c r="X61">
        <v>47.63</v>
      </c>
      <c r="Y61">
        <v>48.5</v>
      </c>
      <c r="Z61" t="s">
        <v>273</v>
      </c>
    </row>
    <row r="62" spans="9:26" x14ac:dyDescent="0.25">
      <c r="I62">
        <f t="shared" si="2"/>
        <v>93.539999999999992</v>
      </c>
      <c r="J62" s="2">
        <v>10</v>
      </c>
      <c r="K62" s="38" t="b">
        <f t="shared" si="3"/>
        <v>1</v>
      </c>
      <c r="L62" t="s">
        <v>53</v>
      </c>
      <c r="M62">
        <v>9.7100000000000009</v>
      </c>
      <c r="N62">
        <v>208344</v>
      </c>
      <c r="O62">
        <v>1.42</v>
      </c>
      <c r="P62">
        <v>9.3539999999999992</v>
      </c>
      <c r="Q62" t="s">
        <v>273</v>
      </c>
      <c r="R62">
        <v>105</v>
      </c>
      <c r="S62">
        <v>120</v>
      </c>
      <c r="T62">
        <v>31.21</v>
      </c>
      <c r="U62">
        <v>31.62</v>
      </c>
      <c r="V62" t="s">
        <v>273</v>
      </c>
      <c r="W62">
        <v>79</v>
      </c>
      <c r="X62">
        <v>14.85</v>
      </c>
      <c r="Y62">
        <v>15.3</v>
      </c>
      <c r="Z62" t="s">
        <v>273</v>
      </c>
    </row>
    <row r="63" spans="9:26" x14ac:dyDescent="0.25">
      <c r="I63">
        <f t="shared" si="2"/>
        <v>100.25999999999999</v>
      </c>
      <c r="J63" s="2">
        <v>20</v>
      </c>
      <c r="K63" s="38" t="b">
        <f t="shared" si="3"/>
        <v>1</v>
      </c>
      <c r="L63" t="s">
        <v>115</v>
      </c>
      <c r="M63">
        <v>9.84</v>
      </c>
      <c r="N63">
        <v>118771</v>
      </c>
      <c r="O63">
        <v>0.81</v>
      </c>
      <c r="P63">
        <v>20.052</v>
      </c>
      <c r="Q63" t="s">
        <v>273</v>
      </c>
      <c r="R63">
        <v>95</v>
      </c>
      <c r="S63">
        <v>174</v>
      </c>
      <c r="T63">
        <v>88.43</v>
      </c>
      <c r="U63">
        <v>87.39</v>
      </c>
      <c r="V63" t="s">
        <v>273</v>
      </c>
      <c r="W63">
        <v>176</v>
      </c>
      <c r="X63">
        <v>85.06</v>
      </c>
      <c r="Y63">
        <v>87.09</v>
      </c>
      <c r="Z63" t="s">
        <v>273</v>
      </c>
    </row>
    <row r="64" spans="9:26" x14ac:dyDescent="0.25">
      <c r="I64">
        <f t="shared" si="2"/>
        <v>93.81</v>
      </c>
      <c r="J64" s="2">
        <v>10</v>
      </c>
      <c r="K64" s="38" t="b">
        <f t="shared" si="3"/>
        <v>1</v>
      </c>
      <c r="L64" t="s">
        <v>54</v>
      </c>
      <c r="M64">
        <v>9.93</v>
      </c>
      <c r="N64">
        <v>85092</v>
      </c>
      <c r="O64">
        <v>0.57999999999999996</v>
      </c>
      <c r="P64">
        <v>9.3810000000000002</v>
      </c>
      <c r="Q64" t="s">
        <v>273</v>
      </c>
      <c r="R64">
        <v>77</v>
      </c>
      <c r="S64">
        <v>156</v>
      </c>
      <c r="T64">
        <v>72.680000000000007</v>
      </c>
      <c r="U64">
        <v>72.92</v>
      </c>
      <c r="V64" t="s">
        <v>273</v>
      </c>
      <c r="W64">
        <v>158</v>
      </c>
      <c r="X64">
        <v>71.400000000000006</v>
      </c>
      <c r="Y64">
        <v>69.72</v>
      </c>
      <c r="Z64" t="s">
        <v>273</v>
      </c>
    </row>
    <row r="65" spans="9:26" x14ac:dyDescent="0.25">
      <c r="I65">
        <f t="shared" si="2"/>
        <v>85.12</v>
      </c>
      <c r="J65" s="2">
        <v>10</v>
      </c>
      <c r="K65" s="38" t="b">
        <f t="shared" si="3"/>
        <v>1</v>
      </c>
      <c r="L65" t="s">
        <v>55</v>
      </c>
      <c r="M65">
        <v>9.9499999999999993</v>
      </c>
      <c r="N65">
        <v>48822</v>
      </c>
      <c r="O65">
        <v>0.33</v>
      </c>
      <c r="P65">
        <v>8.5120000000000005</v>
      </c>
      <c r="Q65" t="s">
        <v>273</v>
      </c>
      <c r="R65">
        <v>83</v>
      </c>
      <c r="S65">
        <v>85</v>
      </c>
      <c r="T65">
        <v>65.36</v>
      </c>
      <c r="U65">
        <v>63.66</v>
      </c>
      <c r="V65" t="s">
        <v>273</v>
      </c>
      <c r="W65">
        <v>95</v>
      </c>
      <c r="X65">
        <v>14.99</v>
      </c>
      <c r="Y65">
        <v>13.59</v>
      </c>
      <c r="Z65" t="s">
        <v>273</v>
      </c>
    </row>
    <row r="66" spans="9:26" x14ac:dyDescent="0.25">
      <c r="I66">
        <f t="shared" si="2"/>
        <v>101.42</v>
      </c>
      <c r="J66" s="2">
        <v>10</v>
      </c>
      <c r="K66" s="38" t="b">
        <f t="shared" si="3"/>
        <v>1</v>
      </c>
      <c r="L66" t="s">
        <v>56</v>
      </c>
      <c r="M66">
        <v>9.98</v>
      </c>
      <c r="N66">
        <v>21611</v>
      </c>
      <c r="O66">
        <v>0.15</v>
      </c>
      <c r="P66">
        <v>10.141999999999999</v>
      </c>
      <c r="Q66" t="s">
        <v>273</v>
      </c>
      <c r="R66">
        <v>77</v>
      </c>
      <c r="S66">
        <v>110</v>
      </c>
      <c r="T66">
        <v>82.83</v>
      </c>
      <c r="U66">
        <v>82.98</v>
      </c>
      <c r="V66" t="s">
        <v>273</v>
      </c>
      <c r="W66">
        <v>61</v>
      </c>
      <c r="X66">
        <v>55.97</v>
      </c>
      <c r="Y66">
        <v>58.64</v>
      </c>
      <c r="Z66" t="s">
        <v>273</v>
      </c>
    </row>
    <row r="67" spans="9:26" x14ac:dyDescent="0.25">
      <c r="I67">
        <f t="shared" si="2"/>
        <v>97.52000000000001</v>
      </c>
      <c r="J67" s="2">
        <v>10</v>
      </c>
      <c r="K67" s="38" t="b">
        <f t="shared" si="3"/>
        <v>1</v>
      </c>
      <c r="L67" t="s">
        <v>57</v>
      </c>
      <c r="M67">
        <v>9.98</v>
      </c>
      <c r="N67">
        <v>63121</v>
      </c>
      <c r="O67">
        <v>0.43</v>
      </c>
      <c r="P67">
        <v>9.7520000000000007</v>
      </c>
      <c r="Q67" t="s">
        <v>273</v>
      </c>
      <c r="R67">
        <v>75</v>
      </c>
      <c r="S67">
        <v>53</v>
      </c>
      <c r="T67">
        <v>19.649999999999999</v>
      </c>
      <c r="U67">
        <v>19.54</v>
      </c>
      <c r="V67" t="s">
        <v>273</v>
      </c>
      <c r="W67">
        <v>89</v>
      </c>
      <c r="X67">
        <v>12</v>
      </c>
      <c r="Y67">
        <v>11.88</v>
      </c>
      <c r="Z67" t="s">
        <v>273</v>
      </c>
    </row>
    <row r="68" spans="9:26" x14ac:dyDescent="0.25">
      <c r="I68">
        <f t="shared" si="2"/>
        <v>95.649999999999991</v>
      </c>
      <c r="J68" s="2">
        <v>10</v>
      </c>
      <c r="K68" s="38" t="b">
        <f t="shared" si="3"/>
        <v>1</v>
      </c>
      <c r="L68" t="s">
        <v>58</v>
      </c>
      <c r="M68">
        <v>10.02</v>
      </c>
      <c r="N68">
        <v>240560</v>
      </c>
      <c r="O68">
        <v>1.64</v>
      </c>
      <c r="P68">
        <v>9.5649999999999995</v>
      </c>
      <c r="Q68" t="s">
        <v>273</v>
      </c>
      <c r="R68">
        <v>91</v>
      </c>
      <c r="S68">
        <v>120</v>
      </c>
      <c r="T68">
        <v>28.56</v>
      </c>
      <c r="U68">
        <v>28.88</v>
      </c>
      <c r="V68" t="s">
        <v>273</v>
      </c>
      <c r="W68">
        <v>65</v>
      </c>
      <c r="X68">
        <v>9.75</v>
      </c>
      <c r="Y68">
        <v>9.7899999999999991</v>
      </c>
      <c r="Z68" t="s">
        <v>273</v>
      </c>
    </row>
    <row r="69" spans="9:26" x14ac:dyDescent="0.25">
      <c r="I69">
        <f t="shared" ref="I69:I88" si="4">P69/J69*100</f>
        <v>100.13999999999999</v>
      </c>
      <c r="J69" s="2">
        <v>10</v>
      </c>
      <c r="K69" s="38" t="b">
        <f t="shared" ref="K69:K88" si="5">AND(P69&gt;J69*0.8,P69&lt;J69*1.2)</f>
        <v>1</v>
      </c>
      <c r="L69" t="s">
        <v>59</v>
      </c>
      <c r="M69">
        <v>10.08</v>
      </c>
      <c r="N69">
        <v>145756</v>
      </c>
      <c r="O69">
        <v>0.99</v>
      </c>
      <c r="P69">
        <v>10.013999999999999</v>
      </c>
      <c r="Q69" t="s">
        <v>273</v>
      </c>
      <c r="R69">
        <v>91</v>
      </c>
      <c r="S69">
        <v>126</v>
      </c>
      <c r="T69">
        <v>39.64</v>
      </c>
      <c r="U69">
        <v>40.18</v>
      </c>
      <c r="V69" t="s">
        <v>273</v>
      </c>
      <c r="W69">
        <v>89</v>
      </c>
      <c r="X69">
        <v>17.23</v>
      </c>
      <c r="Y69">
        <v>17.43</v>
      </c>
      <c r="Z69" t="s">
        <v>273</v>
      </c>
    </row>
    <row r="70" spans="9:26" x14ac:dyDescent="0.25">
      <c r="I70">
        <f t="shared" si="4"/>
        <v>99.72</v>
      </c>
      <c r="J70" s="2">
        <v>10</v>
      </c>
      <c r="K70" s="38" t="b">
        <f t="shared" si="5"/>
        <v>1</v>
      </c>
      <c r="L70" t="s">
        <v>61</v>
      </c>
      <c r="M70">
        <v>10.15</v>
      </c>
      <c r="N70">
        <v>202189</v>
      </c>
      <c r="O70">
        <v>1.38</v>
      </c>
      <c r="P70">
        <v>9.9719999999999995</v>
      </c>
      <c r="Q70" t="s">
        <v>273</v>
      </c>
      <c r="R70">
        <v>105</v>
      </c>
      <c r="S70">
        <v>120</v>
      </c>
      <c r="T70">
        <v>52.59</v>
      </c>
      <c r="U70">
        <v>51.74</v>
      </c>
      <c r="V70" t="s">
        <v>273</v>
      </c>
      <c r="W70">
        <v>119</v>
      </c>
      <c r="X70">
        <v>11.93</v>
      </c>
      <c r="Y70">
        <v>11.53</v>
      </c>
      <c r="Z70" t="s">
        <v>273</v>
      </c>
    </row>
    <row r="71" spans="9:26" x14ac:dyDescent="0.25">
      <c r="I71">
        <f t="shared" si="4"/>
        <v>100.13000000000001</v>
      </c>
      <c r="J71" s="2">
        <v>10</v>
      </c>
      <c r="K71" s="38" t="b">
        <f t="shared" si="5"/>
        <v>1</v>
      </c>
      <c r="L71" t="s">
        <v>60</v>
      </c>
      <c r="M71">
        <v>10.17</v>
      </c>
      <c r="N71">
        <v>176413</v>
      </c>
      <c r="O71">
        <v>1.2</v>
      </c>
      <c r="P71">
        <v>10.013</v>
      </c>
      <c r="Q71" t="s">
        <v>273</v>
      </c>
      <c r="R71">
        <v>91</v>
      </c>
      <c r="S71">
        <v>126</v>
      </c>
      <c r="T71">
        <v>35.46</v>
      </c>
      <c r="U71">
        <v>35.81</v>
      </c>
      <c r="V71" t="s">
        <v>273</v>
      </c>
      <c r="W71">
        <v>89</v>
      </c>
      <c r="X71">
        <v>10.88</v>
      </c>
      <c r="Y71">
        <v>11.23</v>
      </c>
      <c r="Z71" t="s">
        <v>273</v>
      </c>
    </row>
    <row r="72" spans="9:26" x14ac:dyDescent="0.25">
      <c r="I72">
        <f t="shared" si="4"/>
        <v>90.389999999999986</v>
      </c>
      <c r="J72" s="2">
        <v>10</v>
      </c>
      <c r="K72" s="38" t="b">
        <f t="shared" si="5"/>
        <v>1</v>
      </c>
      <c r="L72" t="s">
        <v>62</v>
      </c>
      <c r="M72">
        <v>10.37</v>
      </c>
      <c r="N72">
        <v>175060</v>
      </c>
      <c r="O72">
        <v>1.19</v>
      </c>
      <c r="P72">
        <v>9.0389999999999997</v>
      </c>
      <c r="Q72" t="s">
        <v>273</v>
      </c>
      <c r="R72">
        <v>119</v>
      </c>
      <c r="S72">
        <v>91</v>
      </c>
      <c r="T72">
        <v>63.34</v>
      </c>
      <c r="U72">
        <v>63.2</v>
      </c>
      <c r="V72" t="s">
        <v>273</v>
      </c>
      <c r="W72">
        <v>134</v>
      </c>
      <c r="X72">
        <v>25.06</v>
      </c>
      <c r="Y72">
        <v>24.76</v>
      </c>
      <c r="Z72" t="s">
        <v>273</v>
      </c>
    </row>
    <row r="73" spans="9:26" x14ac:dyDescent="0.25">
      <c r="I73">
        <f t="shared" si="4"/>
        <v>106.78</v>
      </c>
      <c r="J73" s="2">
        <v>10</v>
      </c>
      <c r="K73" s="38" t="b">
        <f t="shared" si="5"/>
        <v>1</v>
      </c>
      <c r="L73" t="s">
        <v>63</v>
      </c>
      <c r="M73">
        <v>10.39</v>
      </c>
      <c r="N73">
        <v>9140</v>
      </c>
      <c r="O73">
        <v>0.06</v>
      </c>
      <c r="P73">
        <v>10.678000000000001</v>
      </c>
      <c r="Q73" t="s">
        <v>273</v>
      </c>
      <c r="R73">
        <v>167</v>
      </c>
      <c r="S73">
        <v>130</v>
      </c>
      <c r="T73">
        <v>53.8</v>
      </c>
      <c r="U73">
        <v>51.42</v>
      </c>
      <c r="V73" t="s">
        <v>273</v>
      </c>
      <c r="W73">
        <v>132</v>
      </c>
      <c r="X73">
        <v>62.91</v>
      </c>
      <c r="Y73">
        <v>52.55</v>
      </c>
      <c r="Z73" t="s">
        <v>273</v>
      </c>
    </row>
    <row r="74" spans="9:26" x14ac:dyDescent="0.25">
      <c r="I74">
        <f t="shared" si="4"/>
        <v>96.09</v>
      </c>
      <c r="J74" s="2">
        <v>10</v>
      </c>
      <c r="K74" s="38" t="b">
        <f t="shared" si="5"/>
        <v>1</v>
      </c>
      <c r="L74" t="s">
        <v>64</v>
      </c>
      <c r="M74">
        <v>10.41</v>
      </c>
      <c r="N74">
        <v>194069</v>
      </c>
      <c r="O74">
        <v>1.32</v>
      </c>
      <c r="P74">
        <v>9.609</v>
      </c>
      <c r="Q74" t="s">
        <v>273</v>
      </c>
      <c r="R74">
        <v>105</v>
      </c>
      <c r="S74">
        <v>120</v>
      </c>
      <c r="T74">
        <v>50.81</v>
      </c>
      <c r="U74">
        <v>51.83</v>
      </c>
      <c r="V74" t="s">
        <v>273</v>
      </c>
      <c r="W74">
        <v>77</v>
      </c>
      <c r="X74">
        <v>10.34</v>
      </c>
      <c r="Y74">
        <v>10.68</v>
      </c>
      <c r="Z74" t="s">
        <v>273</v>
      </c>
    </row>
    <row r="75" spans="9:26" x14ac:dyDescent="0.25">
      <c r="I75">
        <f t="shared" si="4"/>
        <v>97.23</v>
      </c>
      <c r="J75" s="2">
        <v>10</v>
      </c>
      <c r="K75" s="38" t="b">
        <f t="shared" si="5"/>
        <v>1</v>
      </c>
      <c r="L75" t="s">
        <v>65</v>
      </c>
      <c r="M75">
        <v>10.53</v>
      </c>
      <c r="N75">
        <v>237736</v>
      </c>
      <c r="O75">
        <v>1.62</v>
      </c>
      <c r="P75">
        <v>9.7230000000000008</v>
      </c>
      <c r="Q75" t="s">
        <v>273</v>
      </c>
      <c r="R75">
        <v>105</v>
      </c>
      <c r="S75">
        <v>134</v>
      </c>
      <c r="T75">
        <v>22.93</v>
      </c>
      <c r="U75">
        <v>22.68</v>
      </c>
      <c r="V75" t="s">
        <v>273</v>
      </c>
      <c r="W75">
        <v>91</v>
      </c>
      <c r="X75">
        <v>14.28</v>
      </c>
      <c r="Y75">
        <v>14.24</v>
      </c>
      <c r="Z75" t="s">
        <v>273</v>
      </c>
    </row>
    <row r="76" spans="9:26" x14ac:dyDescent="0.25">
      <c r="I76">
        <f t="shared" si="4"/>
        <v>103.56</v>
      </c>
      <c r="J76" s="2">
        <v>10</v>
      </c>
      <c r="K76" s="38" t="b">
        <f t="shared" si="5"/>
        <v>1</v>
      </c>
      <c r="L76" t="s">
        <v>66</v>
      </c>
      <c r="M76">
        <v>10.61</v>
      </c>
      <c r="N76">
        <v>117008</v>
      </c>
      <c r="O76">
        <v>0.8</v>
      </c>
      <c r="P76">
        <v>10.356</v>
      </c>
      <c r="Q76" t="s">
        <v>273</v>
      </c>
      <c r="R76">
        <v>146</v>
      </c>
      <c r="S76">
        <v>148</v>
      </c>
      <c r="T76">
        <v>63.81</v>
      </c>
      <c r="U76">
        <v>63.42</v>
      </c>
      <c r="V76" t="s">
        <v>273</v>
      </c>
      <c r="W76">
        <v>111</v>
      </c>
      <c r="X76">
        <v>39.53</v>
      </c>
      <c r="Y76">
        <v>39.28</v>
      </c>
      <c r="Z76" t="s">
        <v>273</v>
      </c>
    </row>
    <row r="77" spans="9:26" x14ac:dyDescent="0.25">
      <c r="I77">
        <f t="shared" si="4"/>
        <v>99.429999999999993</v>
      </c>
      <c r="J77" s="2">
        <v>10</v>
      </c>
      <c r="K77" s="38" t="b">
        <f t="shared" si="5"/>
        <v>1</v>
      </c>
      <c r="L77" t="s">
        <v>67</v>
      </c>
      <c r="M77">
        <v>10.63</v>
      </c>
      <c r="N77">
        <v>206344</v>
      </c>
      <c r="O77">
        <v>1.41</v>
      </c>
      <c r="P77">
        <v>9.9429999999999996</v>
      </c>
      <c r="Q77" t="s">
        <v>273</v>
      </c>
      <c r="R77">
        <v>119</v>
      </c>
      <c r="S77">
        <v>91</v>
      </c>
      <c r="T77">
        <v>25.02</v>
      </c>
      <c r="U77">
        <v>25.41</v>
      </c>
      <c r="V77" t="s">
        <v>273</v>
      </c>
      <c r="W77">
        <v>134</v>
      </c>
      <c r="X77">
        <v>31.11</v>
      </c>
      <c r="Y77">
        <v>30.81</v>
      </c>
      <c r="Z77" t="s">
        <v>273</v>
      </c>
    </row>
    <row r="78" spans="9:26" x14ac:dyDescent="0.25">
      <c r="I78">
        <f t="shared" si="4"/>
        <v>100</v>
      </c>
      <c r="J78" s="2">
        <v>20</v>
      </c>
      <c r="K78" s="38" t="b">
        <f t="shared" si="5"/>
        <v>1</v>
      </c>
      <c r="L78" t="s">
        <v>116</v>
      </c>
      <c r="M78">
        <v>10.66</v>
      </c>
      <c r="N78">
        <v>144546</v>
      </c>
      <c r="O78">
        <v>0.99</v>
      </c>
      <c r="P78">
        <v>20</v>
      </c>
      <c r="Q78" t="s">
        <v>273</v>
      </c>
      <c r="R78">
        <v>152</v>
      </c>
      <c r="S78">
        <v>115</v>
      </c>
      <c r="T78">
        <v>57.32</v>
      </c>
      <c r="U78">
        <v>49.51</v>
      </c>
      <c r="V78" t="s">
        <v>273</v>
      </c>
      <c r="W78" t="s">
        <v>242</v>
      </c>
      <c r="X78" t="s">
        <v>242</v>
      </c>
      <c r="Y78" t="s">
        <v>242</v>
      </c>
      <c r="Z78" t="s">
        <v>242</v>
      </c>
    </row>
    <row r="79" spans="9:26" x14ac:dyDescent="0.25">
      <c r="I79">
        <f t="shared" si="4"/>
        <v>102.97</v>
      </c>
      <c r="J79" s="2">
        <v>10</v>
      </c>
      <c r="K79" s="38" t="b">
        <f t="shared" si="5"/>
        <v>1</v>
      </c>
      <c r="L79" t="s">
        <v>68</v>
      </c>
      <c r="M79">
        <v>10.68</v>
      </c>
      <c r="N79">
        <v>119730</v>
      </c>
      <c r="O79">
        <v>0.82</v>
      </c>
      <c r="P79">
        <v>10.297000000000001</v>
      </c>
      <c r="Q79" t="s">
        <v>273</v>
      </c>
      <c r="R79">
        <v>146</v>
      </c>
      <c r="S79">
        <v>148</v>
      </c>
      <c r="T79">
        <v>63.43</v>
      </c>
      <c r="U79">
        <v>63.76</v>
      </c>
      <c r="V79" t="s">
        <v>273</v>
      </c>
      <c r="W79">
        <v>111</v>
      </c>
      <c r="X79">
        <v>44.06</v>
      </c>
      <c r="Y79">
        <v>40.01</v>
      </c>
      <c r="Z79" t="s">
        <v>273</v>
      </c>
    </row>
    <row r="80" spans="9:26" x14ac:dyDescent="0.25">
      <c r="I80">
        <f t="shared" si="4"/>
        <v>91.600000000000009</v>
      </c>
      <c r="J80" s="2">
        <v>10</v>
      </c>
      <c r="K80" s="38" t="b">
        <f t="shared" si="5"/>
        <v>1</v>
      </c>
      <c r="L80" t="s">
        <v>70</v>
      </c>
      <c r="M80">
        <v>10.91</v>
      </c>
      <c r="N80">
        <v>180678</v>
      </c>
      <c r="O80">
        <v>1.23</v>
      </c>
      <c r="P80">
        <v>9.16</v>
      </c>
      <c r="Q80" t="s">
        <v>273</v>
      </c>
      <c r="R80">
        <v>91</v>
      </c>
      <c r="S80">
        <v>92</v>
      </c>
      <c r="T80">
        <v>52.7</v>
      </c>
      <c r="U80">
        <v>52.78</v>
      </c>
      <c r="V80" t="s">
        <v>273</v>
      </c>
      <c r="W80">
        <v>134</v>
      </c>
      <c r="X80">
        <v>31.86</v>
      </c>
      <c r="Y80">
        <v>32.549999999999997</v>
      </c>
      <c r="Z80" t="s">
        <v>273</v>
      </c>
    </row>
    <row r="81" spans="9:26" x14ac:dyDescent="0.25">
      <c r="I81">
        <f t="shared" si="4"/>
        <v>104.92000000000002</v>
      </c>
      <c r="J81" s="2">
        <v>10</v>
      </c>
      <c r="K81" s="38" t="b">
        <f t="shared" si="5"/>
        <v>1</v>
      </c>
      <c r="L81" t="s">
        <v>69</v>
      </c>
      <c r="M81">
        <v>10.92</v>
      </c>
      <c r="N81">
        <v>122593</v>
      </c>
      <c r="O81">
        <v>0.84</v>
      </c>
      <c r="P81">
        <v>10.492000000000001</v>
      </c>
      <c r="Q81" t="s">
        <v>273</v>
      </c>
      <c r="R81">
        <v>146</v>
      </c>
      <c r="S81">
        <v>148</v>
      </c>
      <c r="T81">
        <v>62.65</v>
      </c>
      <c r="U81">
        <v>61.64</v>
      </c>
      <c r="V81" t="s">
        <v>273</v>
      </c>
      <c r="W81">
        <v>111</v>
      </c>
      <c r="X81">
        <v>40.200000000000003</v>
      </c>
      <c r="Y81">
        <v>39.61</v>
      </c>
      <c r="Z81" t="s">
        <v>273</v>
      </c>
    </row>
    <row r="82" spans="9:26" x14ac:dyDescent="0.25">
      <c r="I82">
        <f t="shared" si="4"/>
        <v>96.419999999999987</v>
      </c>
      <c r="J82" s="2">
        <v>10</v>
      </c>
      <c r="K82" s="38" t="b">
        <f t="shared" si="5"/>
        <v>1</v>
      </c>
      <c r="L82" t="s">
        <v>71</v>
      </c>
      <c r="M82">
        <v>11.1</v>
      </c>
      <c r="N82">
        <v>21239</v>
      </c>
      <c r="O82">
        <v>0.14000000000000001</v>
      </c>
      <c r="P82">
        <v>9.6419999999999995</v>
      </c>
      <c r="Q82" t="s">
        <v>273</v>
      </c>
      <c r="R82">
        <v>117</v>
      </c>
      <c r="S82">
        <v>119</v>
      </c>
      <c r="T82">
        <v>96.49</v>
      </c>
      <c r="U82">
        <v>97.38</v>
      </c>
      <c r="V82" t="s">
        <v>273</v>
      </c>
      <c r="W82">
        <v>201</v>
      </c>
      <c r="X82">
        <v>98.24</v>
      </c>
      <c r="Y82">
        <v>98.29</v>
      </c>
      <c r="Z82" t="s">
        <v>273</v>
      </c>
    </row>
    <row r="83" spans="9:26" x14ac:dyDescent="0.25">
      <c r="I83">
        <f t="shared" si="4"/>
        <v>87.78</v>
      </c>
      <c r="J83" s="2">
        <v>10</v>
      </c>
      <c r="K83" s="38" t="b">
        <f t="shared" si="5"/>
        <v>1</v>
      </c>
      <c r="L83" t="s">
        <v>72</v>
      </c>
      <c r="M83">
        <v>11.44</v>
      </c>
      <c r="N83">
        <v>14691</v>
      </c>
      <c r="O83">
        <v>0.1</v>
      </c>
      <c r="P83">
        <v>8.7780000000000005</v>
      </c>
      <c r="Q83" t="s">
        <v>273</v>
      </c>
      <c r="R83">
        <v>157</v>
      </c>
      <c r="S83">
        <v>155</v>
      </c>
      <c r="T83">
        <v>76.06</v>
      </c>
      <c r="U83">
        <v>77.3</v>
      </c>
      <c r="V83" t="s">
        <v>273</v>
      </c>
      <c r="W83">
        <v>75</v>
      </c>
      <c r="X83">
        <v>77.06</v>
      </c>
      <c r="Y83">
        <v>77.400000000000006</v>
      </c>
      <c r="Z83" t="s">
        <v>273</v>
      </c>
    </row>
    <row r="84" spans="9:26" x14ac:dyDescent="0.25">
      <c r="I84">
        <f t="shared" si="4"/>
        <v>74.8</v>
      </c>
      <c r="J84" s="2">
        <v>10</v>
      </c>
      <c r="K84" s="38" t="b">
        <f t="shared" si="5"/>
        <v>0</v>
      </c>
      <c r="L84" t="s">
        <v>73</v>
      </c>
      <c r="M84">
        <v>11.57</v>
      </c>
      <c r="N84">
        <v>3247</v>
      </c>
      <c r="O84">
        <v>0.02</v>
      </c>
      <c r="P84">
        <v>7.48</v>
      </c>
      <c r="Q84" t="s">
        <v>273</v>
      </c>
      <c r="R84">
        <v>77</v>
      </c>
      <c r="S84">
        <v>51</v>
      </c>
      <c r="T84">
        <v>49.41</v>
      </c>
      <c r="U84">
        <v>49.59</v>
      </c>
      <c r="V84" t="s">
        <v>273</v>
      </c>
      <c r="W84">
        <v>123</v>
      </c>
      <c r="X84">
        <v>54.32</v>
      </c>
      <c r="Y84">
        <v>56.8</v>
      </c>
      <c r="Z84" t="s">
        <v>273</v>
      </c>
    </row>
    <row r="85" spans="9:26" x14ac:dyDescent="0.25">
      <c r="I85">
        <f t="shared" si="4"/>
        <v>83.66</v>
      </c>
      <c r="J85" s="2">
        <v>10</v>
      </c>
      <c r="K85" s="38" t="b">
        <f t="shared" si="5"/>
        <v>1</v>
      </c>
      <c r="L85" t="s">
        <v>74</v>
      </c>
      <c r="M85">
        <v>11.97</v>
      </c>
      <c r="N85">
        <v>85785</v>
      </c>
      <c r="O85">
        <v>0.59</v>
      </c>
      <c r="P85">
        <v>8.3659999999999997</v>
      </c>
      <c r="Q85" t="s">
        <v>273</v>
      </c>
      <c r="R85">
        <v>180</v>
      </c>
      <c r="S85">
        <v>182</v>
      </c>
      <c r="T85">
        <v>96.18</v>
      </c>
      <c r="U85">
        <v>94.92</v>
      </c>
      <c r="V85" t="s">
        <v>273</v>
      </c>
      <c r="W85">
        <v>145</v>
      </c>
      <c r="X85">
        <v>30.56</v>
      </c>
      <c r="Y85">
        <v>30.77</v>
      </c>
      <c r="Z85" t="s">
        <v>273</v>
      </c>
    </row>
    <row r="86" spans="9:26" x14ac:dyDescent="0.25">
      <c r="I86">
        <f t="shared" si="4"/>
        <v>85.81</v>
      </c>
      <c r="J86" s="2">
        <v>10</v>
      </c>
      <c r="K86" s="38" t="b">
        <f t="shared" si="5"/>
        <v>1</v>
      </c>
      <c r="L86" t="s">
        <v>75</v>
      </c>
      <c r="M86">
        <v>12.06</v>
      </c>
      <c r="N86">
        <v>37324</v>
      </c>
      <c r="O86">
        <v>0.25</v>
      </c>
      <c r="P86">
        <v>8.5809999999999995</v>
      </c>
      <c r="Q86" t="s">
        <v>273</v>
      </c>
      <c r="R86">
        <v>225</v>
      </c>
      <c r="S86">
        <v>227</v>
      </c>
      <c r="T86">
        <v>62.56</v>
      </c>
      <c r="U86">
        <v>62.75</v>
      </c>
      <c r="V86" t="s">
        <v>273</v>
      </c>
      <c r="W86">
        <v>223</v>
      </c>
      <c r="X86">
        <v>61.61</v>
      </c>
      <c r="Y86">
        <v>61.82</v>
      </c>
      <c r="Z86" t="s">
        <v>273</v>
      </c>
    </row>
    <row r="87" spans="9:26" x14ac:dyDescent="0.25">
      <c r="I87">
        <f t="shared" si="4"/>
        <v>86.110000000000014</v>
      </c>
      <c r="J87" s="2">
        <v>10</v>
      </c>
      <c r="K87" s="38" t="b">
        <f t="shared" si="5"/>
        <v>1</v>
      </c>
      <c r="L87" t="s">
        <v>76</v>
      </c>
      <c r="M87">
        <v>12.14</v>
      </c>
      <c r="N87">
        <v>239156</v>
      </c>
      <c r="O87">
        <v>1.63</v>
      </c>
      <c r="P87">
        <v>8.6110000000000007</v>
      </c>
      <c r="Q87" t="s">
        <v>273</v>
      </c>
      <c r="R87">
        <v>128</v>
      </c>
      <c r="S87">
        <v>127</v>
      </c>
      <c r="T87">
        <v>12.21</v>
      </c>
      <c r="U87">
        <v>12.61</v>
      </c>
      <c r="V87" t="s">
        <v>273</v>
      </c>
      <c r="W87">
        <v>129</v>
      </c>
      <c r="X87">
        <v>10.62</v>
      </c>
      <c r="Y87">
        <v>10.61</v>
      </c>
      <c r="Z87" t="s">
        <v>273</v>
      </c>
    </row>
    <row r="88" spans="9:26" x14ac:dyDescent="0.25">
      <c r="I88">
        <f t="shared" si="4"/>
        <v>84.559999999999988</v>
      </c>
      <c r="J88" s="2">
        <v>10</v>
      </c>
      <c r="K88" s="38" t="b">
        <f t="shared" si="5"/>
        <v>1</v>
      </c>
      <c r="L88" t="s">
        <v>77</v>
      </c>
      <c r="M88">
        <v>12.29</v>
      </c>
      <c r="N88">
        <v>86066</v>
      </c>
      <c r="O88">
        <v>0.59</v>
      </c>
      <c r="P88">
        <v>8.4559999999999995</v>
      </c>
      <c r="Q88" t="s">
        <v>273</v>
      </c>
      <c r="R88">
        <v>180</v>
      </c>
      <c r="S88">
        <v>182</v>
      </c>
      <c r="T88">
        <v>96.06</v>
      </c>
      <c r="U88">
        <v>96.1</v>
      </c>
      <c r="V88" t="s">
        <v>273</v>
      </c>
      <c r="W88">
        <v>145</v>
      </c>
      <c r="X88">
        <v>31.93</v>
      </c>
      <c r="Y88">
        <v>32.200000000000003</v>
      </c>
      <c r="Z88" t="s">
        <v>273</v>
      </c>
    </row>
  </sheetData>
  <conditionalFormatting sqref="K1:K3 K89:K1048576">
    <cfRule type="cellIs" dxfId="3" priority="4" operator="equal">
      <formula>FALSE</formula>
    </cfRule>
  </conditionalFormatting>
  <conditionalFormatting sqref="B1:B1048576 F1:G1048576">
    <cfRule type="cellIs" dxfId="2" priority="3" operator="equal">
      <formula>FALSE</formula>
    </cfRule>
  </conditionalFormatting>
  <conditionalFormatting sqref="I4:I88">
    <cfRule type="cellIs" dxfId="1" priority="2" operator="lessThan">
      <formula>70</formula>
    </cfRule>
  </conditionalFormatting>
  <conditionalFormatting sqref="K4:K88">
    <cfRule type="cellIs" dxfId="0" priority="1" operator="equal">
      <formula>FALSE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BFB</vt:lpstr>
      <vt:lpstr>ICAL</vt:lpstr>
      <vt:lpstr>MRL</vt:lpstr>
      <vt:lpstr>Blank</vt:lpstr>
      <vt:lpstr>Samples</vt:lpstr>
      <vt:lpstr>Tent</vt:lpstr>
      <vt:lpstr>CCV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</dc:creator>
  <cp:lastModifiedBy>MS</cp:lastModifiedBy>
  <dcterms:created xsi:type="dcterms:W3CDTF">2023-09-07T21:26:52Z</dcterms:created>
  <dcterms:modified xsi:type="dcterms:W3CDTF">2023-10-20T21:28:31Z</dcterms:modified>
</cp:coreProperties>
</file>