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\Documents\DATA\GC-MS\Schuler\"/>
    </mc:Choice>
  </mc:AlternateContent>
  <bookViews>
    <workbookView xWindow="0" yWindow="0" windowWidth="15360" windowHeight="7755" activeTab="7"/>
  </bookViews>
  <sheets>
    <sheet name="IS-RSD" sheetId="16" r:id="rId1"/>
    <sheet name="BFB" sheetId="11" r:id="rId2"/>
    <sheet name="ICAL" sheetId="12" r:id="rId3"/>
    <sheet name="Blank" sheetId="17" r:id="rId4"/>
    <sheet name="MRL" sheetId="14" r:id="rId5"/>
    <sheet name="CCV1" sheetId="8" r:id="rId6"/>
    <sheet name="Samples" sheetId="7" r:id="rId7"/>
    <sheet name="Tent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0" l="1"/>
  <c r="N8" i="10"/>
  <c r="N7" i="10"/>
  <c r="N6" i="10"/>
  <c r="N5" i="10"/>
  <c r="N4" i="10"/>
  <c r="B5" i="17" l="1"/>
  <c r="B6" i="17"/>
  <c r="B7" i="17"/>
  <c r="B8" i="17"/>
  <c r="B9" i="17"/>
  <c r="B10" i="17"/>
  <c r="B11" i="17"/>
  <c r="D11" i="17" s="1"/>
  <c r="B12" i="17"/>
  <c r="B13" i="17"/>
  <c r="B14" i="17"/>
  <c r="B15" i="17"/>
  <c r="B16" i="17"/>
  <c r="B17" i="17"/>
  <c r="B18" i="17"/>
  <c r="B19" i="17"/>
  <c r="B20" i="17"/>
  <c r="D20" i="17" s="1"/>
  <c r="B21" i="17"/>
  <c r="B22" i="17"/>
  <c r="B23" i="17"/>
  <c r="B24" i="17"/>
  <c r="B25" i="17"/>
  <c r="D25" i="17" s="1"/>
  <c r="B26" i="17"/>
  <c r="B27" i="17"/>
  <c r="B28" i="17"/>
  <c r="D28" i="17" s="1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D44" i="17" s="1"/>
  <c r="B45" i="17"/>
  <c r="B46" i="17"/>
  <c r="B47" i="17"/>
  <c r="B48" i="17"/>
  <c r="B49" i="17"/>
  <c r="D49" i="17" s="1"/>
  <c r="B50" i="17"/>
  <c r="B51" i="17"/>
  <c r="D51" i="17" s="1"/>
  <c r="B52" i="17"/>
  <c r="B53" i="17"/>
  <c r="B54" i="17"/>
  <c r="B55" i="17"/>
  <c r="B56" i="17"/>
  <c r="B57" i="17"/>
  <c r="D57" i="17" s="1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D83" i="17" s="1"/>
  <c r="B84" i="17"/>
  <c r="B85" i="17"/>
  <c r="B86" i="17"/>
  <c r="B87" i="17"/>
  <c r="B88" i="17"/>
  <c r="B4" i="17"/>
  <c r="C88" i="17"/>
  <c r="D88" i="17"/>
  <c r="C87" i="17"/>
  <c r="D87" i="17"/>
  <c r="C86" i="17"/>
  <c r="C85" i="17"/>
  <c r="D85" i="17"/>
  <c r="C84" i="17"/>
  <c r="C83" i="17"/>
  <c r="C82" i="17"/>
  <c r="D82" i="17" s="1"/>
  <c r="C81" i="17"/>
  <c r="D81" i="17"/>
  <c r="C80" i="17"/>
  <c r="D80" i="17"/>
  <c r="C79" i="17"/>
  <c r="D79" i="17" s="1"/>
  <c r="C78" i="17"/>
  <c r="D78" i="17"/>
  <c r="C77" i="17"/>
  <c r="C76" i="17"/>
  <c r="C75" i="17"/>
  <c r="C74" i="17"/>
  <c r="C73" i="17"/>
  <c r="D73" i="17"/>
  <c r="C72" i="17"/>
  <c r="D72" i="17"/>
  <c r="C71" i="17"/>
  <c r="D71" i="17"/>
  <c r="C70" i="17"/>
  <c r="C69" i="17"/>
  <c r="D69" i="17"/>
  <c r="C68" i="17"/>
  <c r="C67" i="17"/>
  <c r="D67" i="17"/>
  <c r="C66" i="17"/>
  <c r="D66" i="17" s="1"/>
  <c r="C65" i="17"/>
  <c r="D65" i="17"/>
  <c r="C64" i="17"/>
  <c r="C63" i="17"/>
  <c r="D63" i="17" s="1"/>
  <c r="C62" i="17"/>
  <c r="D62" i="17"/>
  <c r="C61" i="17"/>
  <c r="C60" i="17"/>
  <c r="C59" i="17"/>
  <c r="C58" i="17"/>
  <c r="C57" i="17"/>
  <c r="C56" i="17"/>
  <c r="D56" i="17"/>
  <c r="C55" i="17"/>
  <c r="D55" i="17"/>
  <c r="C54" i="17"/>
  <c r="C53" i="17"/>
  <c r="D53" i="17"/>
  <c r="C52" i="17"/>
  <c r="C51" i="17"/>
  <c r="C50" i="17"/>
  <c r="D50" i="17" s="1"/>
  <c r="C49" i="17"/>
  <c r="C48" i="17"/>
  <c r="D48" i="17"/>
  <c r="C47" i="17"/>
  <c r="D47" i="17" s="1"/>
  <c r="C46" i="17"/>
  <c r="D46" i="17"/>
  <c r="C45" i="17"/>
  <c r="C44" i="17"/>
  <c r="C43" i="17"/>
  <c r="C42" i="17"/>
  <c r="C41" i="17"/>
  <c r="D41" i="17"/>
  <c r="C40" i="17"/>
  <c r="D40" i="17"/>
  <c r="C39" i="17"/>
  <c r="D39" i="17"/>
  <c r="C38" i="17"/>
  <c r="C37" i="17"/>
  <c r="D37" i="17"/>
  <c r="C36" i="17"/>
  <c r="C35" i="17"/>
  <c r="D35" i="17"/>
  <c r="C34" i="17"/>
  <c r="D34" i="17" s="1"/>
  <c r="C33" i="17"/>
  <c r="D33" i="17"/>
  <c r="C32" i="17"/>
  <c r="C31" i="17"/>
  <c r="D31" i="17" s="1"/>
  <c r="C30" i="17"/>
  <c r="D30" i="17"/>
  <c r="C29" i="17"/>
  <c r="C28" i="17"/>
  <c r="C27" i="17"/>
  <c r="C26" i="17"/>
  <c r="C25" i="17"/>
  <c r="C24" i="17"/>
  <c r="C23" i="17"/>
  <c r="D23" i="17"/>
  <c r="C22" i="17"/>
  <c r="D22" i="17"/>
  <c r="C21" i="17"/>
  <c r="C20" i="17"/>
  <c r="C19" i="17"/>
  <c r="D19" i="17"/>
  <c r="C18" i="17"/>
  <c r="C17" i="17"/>
  <c r="D17" i="17"/>
  <c r="C16" i="17"/>
  <c r="C15" i="17"/>
  <c r="D15" i="17"/>
  <c r="C14" i="17"/>
  <c r="C13" i="17"/>
  <c r="D13" i="17"/>
  <c r="C12" i="17"/>
  <c r="C11" i="17"/>
  <c r="C10" i="17"/>
  <c r="C9" i="17"/>
  <c r="D9" i="17"/>
  <c r="C8" i="17"/>
  <c r="D8" i="17"/>
  <c r="C7" i="17"/>
  <c r="D7" i="17"/>
  <c r="C6" i="17"/>
  <c r="C5" i="17"/>
  <c r="D5" i="17"/>
  <c r="C4" i="17"/>
  <c r="D68" i="17" l="1"/>
  <c r="D10" i="17"/>
  <c r="D52" i="17"/>
  <c r="D84" i="17"/>
  <c r="D18" i="17"/>
  <c r="D6" i="17"/>
  <c r="D21" i="17"/>
  <c r="D32" i="17"/>
  <c r="D42" i="17"/>
  <c r="D60" i="17"/>
  <c r="D64" i="17"/>
  <c r="D74" i="17"/>
  <c r="D14" i="17"/>
  <c r="D29" i="17"/>
  <c r="D36" i="17"/>
  <c r="D43" i="17"/>
  <c r="D54" i="17"/>
  <c r="D61" i="17"/>
  <c r="D75" i="17"/>
  <c r="D86" i="17"/>
  <c r="D58" i="17"/>
  <c r="D76" i="17"/>
  <c r="D4" i="17"/>
  <c r="D12" i="17"/>
  <c r="D16" i="17"/>
  <c r="D27" i="17"/>
  <c r="D38" i="17"/>
  <c r="D45" i="17"/>
  <c r="D59" i="17"/>
  <c r="D70" i="17"/>
  <c r="D77" i="17"/>
  <c r="D26" i="17"/>
  <c r="D24" i="17"/>
  <c r="AN4" i="12" l="1"/>
  <c r="AO4" i="12"/>
  <c r="AN5" i="12"/>
  <c r="AO5" i="12"/>
  <c r="AN6" i="12"/>
  <c r="AO6" i="12"/>
  <c r="AN7" i="12"/>
  <c r="AO7" i="12"/>
  <c r="AN8" i="12"/>
  <c r="AO8" i="12"/>
  <c r="AN9" i="12"/>
  <c r="AO9" i="12"/>
  <c r="AN10" i="12"/>
  <c r="AO10" i="12"/>
  <c r="AN11" i="12"/>
  <c r="AO11" i="12"/>
  <c r="AN12" i="12"/>
  <c r="AO12" i="12"/>
  <c r="AN13" i="12"/>
  <c r="AO13" i="12"/>
  <c r="AN14" i="12"/>
  <c r="AO14" i="12"/>
  <c r="AN15" i="12"/>
  <c r="AO15" i="12"/>
  <c r="AN16" i="12"/>
  <c r="AO16" i="12"/>
  <c r="AN17" i="12"/>
  <c r="AO17" i="12"/>
  <c r="AN18" i="12"/>
  <c r="AO18" i="12"/>
  <c r="AN19" i="12"/>
  <c r="AO19" i="12"/>
  <c r="AN20" i="12"/>
  <c r="AO20" i="12"/>
  <c r="AN21" i="12"/>
  <c r="AO21" i="12"/>
  <c r="AN22" i="12"/>
  <c r="AO22" i="12"/>
  <c r="AN23" i="12"/>
  <c r="AO23" i="12"/>
  <c r="AN24" i="12"/>
  <c r="AO24" i="12"/>
  <c r="AN25" i="12"/>
  <c r="AO25" i="12"/>
  <c r="AN26" i="12"/>
  <c r="AO26" i="12"/>
  <c r="AN27" i="12"/>
  <c r="AO27" i="12"/>
  <c r="AN28" i="12"/>
  <c r="AO28" i="12"/>
  <c r="AN29" i="12"/>
  <c r="AO29" i="12"/>
  <c r="AN30" i="12"/>
  <c r="AO30" i="12"/>
  <c r="AN31" i="12"/>
  <c r="AO31" i="12"/>
  <c r="AN32" i="12"/>
  <c r="AO32" i="12"/>
  <c r="AN33" i="12"/>
  <c r="AO33" i="12"/>
  <c r="AN34" i="12"/>
  <c r="AO34" i="12"/>
  <c r="AN35" i="12"/>
  <c r="AO35" i="12"/>
  <c r="AN36" i="12"/>
  <c r="AO36" i="12"/>
  <c r="AN37" i="12"/>
  <c r="AO37" i="12"/>
  <c r="AN38" i="12"/>
  <c r="AO38" i="12"/>
  <c r="AN39" i="12"/>
  <c r="AO39" i="12"/>
  <c r="AN40" i="12"/>
  <c r="AO40" i="12"/>
  <c r="AN41" i="12"/>
  <c r="AO41" i="12"/>
  <c r="AN42" i="12"/>
  <c r="AO42" i="12"/>
  <c r="AN43" i="12"/>
  <c r="AO43" i="12"/>
  <c r="AN44" i="12"/>
  <c r="AO44" i="12"/>
  <c r="AN45" i="12"/>
  <c r="AO45" i="12"/>
  <c r="AN46" i="12"/>
  <c r="AO46" i="12"/>
  <c r="AN47" i="12"/>
  <c r="AO47" i="12"/>
  <c r="AN48" i="12"/>
  <c r="AO48" i="12"/>
  <c r="AN49" i="12"/>
  <c r="AO49" i="12"/>
  <c r="AN50" i="12"/>
  <c r="AO50" i="12"/>
  <c r="AN51" i="12"/>
  <c r="AO51" i="12"/>
  <c r="AN52" i="12"/>
  <c r="AO52" i="12"/>
  <c r="AN53" i="12"/>
  <c r="AO53" i="12"/>
  <c r="AN54" i="12"/>
  <c r="AO54" i="12"/>
  <c r="AN55" i="12"/>
  <c r="AO55" i="12"/>
  <c r="AN56" i="12"/>
  <c r="AO56" i="12"/>
  <c r="AN57" i="12"/>
  <c r="AO57" i="12"/>
  <c r="AN58" i="12"/>
  <c r="AO58" i="12"/>
  <c r="AN59" i="12"/>
  <c r="AO59" i="12"/>
  <c r="AN60" i="12"/>
  <c r="AO60" i="12"/>
  <c r="AN61" i="12"/>
  <c r="AO61" i="12"/>
  <c r="AN62" i="12"/>
  <c r="AO62" i="12"/>
  <c r="AN63" i="12"/>
  <c r="AO63" i="12"/>
  <c r="AN64" i="12"/>
  <c r="AO64" i="12"/>
  <c r="AN65" i="12"/>
  <c r="AO65" i="12"/>
  <c r="AN66" i="12"/>
  <c r="AO66" i="12"/>
  <c r="AN67" i="12"/>
  <c r="AO67" i="12"/>
  <c r="AN68" i="12"/>
  <c r="AO68" i="12"/>
  <c r="AN69" i="12"/>
  <c r="AO69" i="12"/>
  <c r="AN70" i="12"/>
  <c r="AO70" i="12"/>
  <c r="AN71" i="12"/>
  <c r="AO71" i="12"/>
  <c r="AN72" i="12"/>
  <c r="AO72" i="12"/>
  <c r="AN73" i="12"/>
  <c r="AO73" i="12"/>
  <c r="AN74" i="12"/>
  <c r="AO74" i="12"/>
  <c r="AN75" i="12"/>
  <c r="AO75" i="12"/>
  <c r="AN76" i="12"/>
  <c r="AO76" i="12"/>
  <c r="AN77" i="12"/>
  <c r="AO77" i="12"/>
  <c r="AN78" i="12"/>
  <c r="AO78" i="12"/>
  <c r="AN79" i="12"/>
  <c r="AO79" i="12"/>
  <c r="AN80" i="12"/>
  <c r="AO80" i="12"/>
  <c r="AN81" i="12"/>
  <c r="AO81" i="12"/>
  <c r="AN82" i="12"/>
  <c r="AO82" i="12"/>
  <c r="AN83" i="12"/>
  <c r="AO83" i="12"/>
  <c r="AN84" i="12"/>
  <c r="AO84" i="12"/>
  <c r="AN85" i="12"/>
  <c r="AO85" i="12"/>
  <c r="AN86" i="12"/>
  <c r="AO86" i="12"/>
  <c r="AN87" i="12"/>
  <c r="AO87" i="12"/>
  <c r="AO3" i="12"/>
  <c r="AN3" i="12"/>
  <c r="H17" i="16"/>
  <c r="H16" i="16"/>
  <c r="H15" i="16"/>
  <c r="H14" i="16"/>
  <c r="H5" i="16"/>
  <c r="H6" i="16"/>
  <c r="H7" i="16"/>
  <c r="H8" i="16"/>
  <c r="G17" i="16"/>
  <c r="F17" i="16"/>
  <c r="G16" i="16"/>
  <c r="F16" i="16"/>
  <c r="G15" i="16"/>
  <c r="F15" i="16"/>
  <c r="G14" i="16"/>
  <c r="F14" i="16"/>
  <c r="F5" i="16"/>
  <c r="G5" i="16"/>
  <c r="F6" i="16"/>
  <c r="G6" i="16"/>
  <c r="F7" i="16"/>
  <c r="G7" i="16"/>
  <c r="F8" i="16"/>
  <c r="G8" i="16"/>
  <c r="A17" i="16" l="1"/>
  <c r="A16" i="16"/>
  <c r="A15" i="16"/>
  <c r="A14" i="16"/>
  <c r="A6" i="16"/>
  <c r="A7" i="16"/>
  <c r="A8" i="16"/>
  <c r="A5" i="16"/>
  <c r="E17" i="16"/>
  <c r="D17" i="16"/>
  <c r="C17" i="16"/>
  <c r="B17" i="16"/>
  <c r="E16" i="16"/>
  <c r="D16" i="16"/>
  <c r="C16" i="16"/>
  <c r="B16" i="16"/>
  <c r="E15" i="16"/>
  <c r="D15" i="16"/>
  <c r="C15" i="16"/>
  <c r="B15" i="16"/>
  <c r="E14" i="16"/>
  <c r="D14" i="16"/>
  <c r="C14" i="16"/>
  <c r="B14" i="16"/>
  <c r="E5" i="16"/>
  <c r="E6" i="16"/>
  <c r="E7" i="16"/>
  <c r="E8" i="16"/>
  <c r="D5" i="16"/>
  <c r="D6" i="16"/>
  <c r="D7" i="16"/>
  <c r="D8" i="16"/>
  <c r="C6" i="16"/>
  <c r="C7" i="16"/>
  <c r="C8" i="16"/>
  <c r="C5" i="16"/>
  <c r="B6" i="16"/>
  <c r="B7" i="16"/>
  <c r="B8" i="16"/>
  <c r="B5" i="16"/>
  <c r="K5" i="8" l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4" i="8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F6" i="11" l="1"/>
  <c r="F8" i="11"/>
  <c r="F5" i="11"/>
  <c r="F9" i="11"/>
  <c r="F7" i="11"/>
  <c r="F11" i="11"/>
  <c r="F10" i="11"/>
  <c r="I10" i="11" l="1"/>
  <c r="L10" i="11" s="1"/>
  <c r="I8" i="11"/>
  <c r="L8" i="11" s="1"/>
  <c r="I7" i="11"/>
  <c r="L7" i="11" s="1"/>
  <c r="I9" i="11"/>
  <c r="L9" i="11" s="1"/>
  <c r="I5" i="11"/>
  <c r="L5" i="11" s="1"/>
  <c r="I6" i="11"/>
  <c r="L6" i="11" s="1"/>
  <c r="I11" i="11"/>
  <c r="L11" i="11" s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4" i="8"/>
  <c r="A3" i="8" l="1"/>
  <c r="C3" i="8"/>
  <c r="B3" i="8"/>
  <c r="B9" i="8" l="1"/>
  <c r="C6" i="8"/>
  <c r="G6" i="8" s="1"/>
  <c r="B6" i="8"/>
  <c r="F6" i="8" s="1"/>
  <c r="A6" i="8"/>
  <c r="C5" i="8"/>
  <c r="G5" i="8" s="1"/>
  <c r="B5" i="8"/>
  <c r="F5" i="8" s="1"/>
  <c r="A5" i="8"/>
  <c r="C4" i="8"/>
  <c r="G4" i="8" s="1"/>
  <c r="B4" i="8"/>
  <c r="F4" i="8" s="1"/>
  <c r="A4" i="8"/>
  <c r="G3" i="8"/>
  <c r="F3" i="8"/>
  <c r="B10" i="8" l="1"/>
</calcChain>
</file>

<file path=xl/sharedStrings.xml><?xml version="1.0" encoding="utf-8"?>
<sst xmlns="http://schemas.openxmlformats.org/spreadsheetml/2006/main" count="4103" uniqueCount="345">
  <si>
    <t>Pass?</t>
  </si>
  <si>
    <t>Chloromethane (methyl chloride)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</si>
  <si>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</si>
  <si>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</si>
  <si>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</si>
  <si>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</si>
  <si>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</si>
  <si>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</si>
  <si>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</si>
  <si>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</si>
  <si>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</si>
  <si>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trans-1,2-Dichloroethene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</si>
  <si>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</si>
  <si>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</si>
  <si>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</si>
  <si>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</si>
  <si>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</si>
  <si>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</si>
  <si>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>Tetrahydrofuran</t>
  </si>
  <si>
    <t>Trichloromethane (chloroform)</t>
  </si>
  <si>
    <t>1,1,1-Trichloroethane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</si>
  <si>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</si>
  <si>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</si>
  <si>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</si>
  <si>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</si>
  <si>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</si>
  <si>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</si>
  <si>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>Bromodichloromethane</t>
  </si>
  <si>
    <t>2-Nitropropane</t>
  </si>
  <si>
    <t>cis-1,3-Dichloropropene</t>
  </si>
  <si>
    <t>Toluene</t>
  </si>
  <si>
    <t>trans-1,3-Dichloropropene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</si>
  <si>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</si>
  <si>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</si>
  <si>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</si>
  <si>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</si>
  <si>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</si>
  <si>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</si>
  <si>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</si>
  <si>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</si>
  <si>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</si>
  <si>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</si>
  <si>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</si>
  <si>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</si>
  <si>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</si>
  <si>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</si>
  <si>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</si>
  <si>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</si>
  <si>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</si>
  <si>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</si>
  <si>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</si>
  <si>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</si>
  <si>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</si>
  <si>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</si>
  <si>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</si>
  <si>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</si>
  <si>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</si>
  <si>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</si>
  <si>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</si>
  <si>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</si>
  <si>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</si>
  <si>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</si>
  <si>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</si>
  <si>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</si>
  <si>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</si>
  <si>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</si>
  <si>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</si>
  <si>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</si>
  <si>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</si>
  <si>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</si>
  <si>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Peak Name</t>
  </si>
  <si>
    <t>min</t>
  </si>
  <si>
    <t>%</t>
  </si>
  <si>
    <t>MS Quantitation Peak</t>
  </si>
  <si>
    <t xml:space="preserve">Amount </t>
  </si>
  <si>
    <t>True Value</t>
  </si>
  <si>
    <t>Total Analytes</t>
  </si>
  <si>
    <t>Failed</t>
  </si>
  <si>
    <t>ICAL Rt</t>
  </si>
  <si>
    <t>ICAL Area</t>
  </si>
  <si>
    <t>Pass_RT?</t>
  </si>
  <si>
    <t>Pass_Area?</t>
  </si>
  <si>
    <t>RT</t>
  </si>
  <si>
    <t>First Injection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</si>
  <si>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</si>
  <si>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</si>
  <si>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</si>
  <si>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</si>
  <si>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</si>
  <si>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</si>
  <si>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</si>
  <si>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</si>
  <si>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</si>
  <si>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</si>
  <si>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</si>
  <si>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</si>
  <si>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</si>
  <si>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</si>
  <si>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</si>
  <si>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</si>
  <si>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</si>
  <si>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</si>
  <si>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</si>
  <si>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</si>
  <si>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&lt;70% highlighted</t>
  </si>
  <si>
    <t>File Path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</si>
  <si>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</si>
  <si>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</si>
  <si>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</si>
  <si>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</si>
  <si>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</si>
  <si>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</si>
  <si>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</si>
  <si>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</si>
  <si>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</si>
  <si>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Data Vault</t>
  </si>
  <si>
    <t>ChromeleonLocal</t>
  </si>
  <si>
    <t>50-200% of mass 174</t>
  </si>
  <si>
    <t>95/174</t>
  </si>
  <si>
    <t>Injection</t>
  </si>
  <si>
    <t>5 to 9% of m/z 95</t>
  </si>
  <si>
    <t>96/95</t>
  </si>
  <si>
    <t>Injection Number</t>
  </si>
  <si>
    <t>&lt;2% of m/z 174</t>
  </si>
  <si>
    <t>173/174</t>
  </si>
  <si>
    <t>Position</t>
  </si>
  <si>
    <t>50-200% of mass 95</t>
  </si>
  <si>
    <t>174/95</t>
  </si>
  <si>
    <t>Comment</t>
  </si>
  <si>
    <t>5 to 9% of m/z 174</t>
  </si>
  <si>
    <t>175/174</t>
  </si>
  <si>
    <t>Processing Method</t>
  </si>
  <si>
    <t>95 to 105% of m/z 174</t>
  </si>
  <si>
    <t>176/174</t>
  </si>
  <si>
    <t>Instrument Method</t>
  </si>
  <si>
    <t>5 to 10% of m/z 176</t>
  </si>
  <si>
    <t>177/176</t>
  </si>
  <si>
    <t>Type</t>
  </si>
  <si>
    <t>Unknown</t>
  </si>
  <si>
    <t>Status</t>
  </si>
  <si>
    <t>Injection Date</t>
  </si>
  <si>
    <t>Injection Time</t>
  </si>
  <si>
    <t>Injection 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</si>
  <si>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</si>
  <si>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</si>
  <si>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</si>
  <si>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</si>
  <si>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</si>
  <si>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</si>
  <si>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</si>
  <si>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</si>
  <si>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</si>
  <si>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</si>
  <si>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</si>
  <si>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</si>
  <si>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</si>
  <si>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+ c EI Full ms [35.00-260.00]</t>
  </si>
  <si>
    <t>Is Centroid Scan</t>
  </si>
  <si>
    <t>Base Peak Mass</t>
  </si>
  <si>
    <t>Base Peak Intensity</t>
  </si>
  <si>
    <t>Total Ion Count</t>
  </si>
  <si>
    <t>Raw Data:</t>
  </si>
  <si>
    <t>Rounded:</t>
  </si>
  <si>
    <t xml:space="preserve">Cal.Type </t>
  </si>
  <si>
    <t>Number</t>
  </si>
  <si>
    <t xml:space="preserve">Rel.Std.Dev. </t>
  </si>
  <si>
    <t>Coeff.of</t>
  </si>
  <si>
    <t>Name</t>
  </si>
  <si>
    <t>Window</t>
  </si>
  <si>
    <t>Quant</t>
  </si>
  <si>
    <t>Conf1</t>
  </si>
  <si>
    <t>Conf2</t>
  </si>
  <si>
    <t>IS</t>
  </si>
  <si>
    <t>Level 1</t>
  </si>
  <si>
    <t>Level 2</t>
  </si>
  <si>
    <t>Level 3</t>
  </si>
  <si>
    <t>Level 4</t>
  </si>
  <si>
    <t>Level 5</t>
  </si>
  <si>
    <t>Level 6</t>
  </si>
  <si>
    <t>Unit</t>
  </si>
  <si>
    <t>of Points</t>
  </si>
  <si>
    <t>Determination</t>
  </si>
  <si>
    <t>RSD&lt;20%</t>
  </si>
  <si>
    <t>R^2&gt;0.99</t>
  </si>
  <si>
    <t>0.050 AN</t>
  </si>
  <si>
    <t>Internal Pentafluorobenzene [IS1]</t>
  </si>
  <si>
    <t>Chloroethene (vinyl chloride)</t>
  </si>
  <si>
    <t>0.058 AN</t>
  </si>
  <si>
    <t>0.080 AN</t>
  </si>
  <si>
    <t>0.070 AN</t>
  </si>
  <si>
    <t>0.088 AN</t>
  </si>
  <si>
    <t>0.100 AN</t>
  </si>
  <si>
    <t>Methyl tert-butyl ether (MTBE)</t>
  </si>
  <si>
    <t>0.060 AN</t>
  </si>
  <si>
    <t>Methacrylonitrile</t>
  </si>
  <si>
    <t>Internal Chlorobenzene-d5 [IS3]</t>
  </si>
  <si>
    <t>Lin, Avg</t>
  </si>
  <si>
    <t>ISTD Internal</t>
  </si>
  <si>
    <t>0.040 AN</t>
  </si>
  <si>
    <t>Internal 1,4-Difluorobenzene [IS2]</t>
  </si>
  <si>
    <t>Carbon tetrachloride</t>
  </si>
  <si>
    <t>Dibromomethane</t>
  </si>
  <si>
    <t>Methyl methacrylate</t>
  </si>
  <si>
    <t>4-Methyl-2-pentanone (MIBK)</t>
  </si>
  <si>
    <t>0.049 AN</t>
  </si>
  <si>
    <t>0.047 AN</t>
  </si>
  <si>
    <t>Ethyl methacrylate</t>
  </si>
  <si>
    <t>0.040 AF</t>
  </si>
  <si>
    <t>Internal 1,4-Dichlorobenzene-d4 [IS4]</t>
  </si>
  <si>
    <t>Isopropylbenzene (cumene)</t>
  </si>
  <si>
    <t>0.026 AN</t>
  </si>
  <si>
    <t>0.031 AN</t>
  </si>
  <si>
    <t>0.030 AN</t>
  </si>
  <si>
    <t>0.037 AN</t>
  </si>
  <si>
    <t>4-Isopropyltoluene (p-cymene)</t>
  </si>
  <si>
    <t>0.036 AN</t>
  </si>
  <si>
    <t>P-P</t>
  </si>
  <si>
    <t>Methylene chloride (DCM)</t>
  </si>
  <si>
    <t>VOC-9</t>
  </si>
  <si>
    <t>VOC-25</t>
  </si>
  <si>
    <t>H2O-V2</t>
  </si>
  <si>
    <t>n.a.</t>
  </si>
  <si>
    <t>H2O-V1</t>
  </si>
  <si>
    <t>H2O-V3</t>
  </si>
  <si>
    <t>H2O-V4</t>
  </si>
  <si>
    <t>MRL</t>
  </si>
  <si>
    <t>%TV</t>
  </si>
  <si>
    <t>TV</t>
  </si>
  <si>
    <t>Ret. Time</t>
  </si>
  <si>
    <t xml:space="preserve">Area </t>
  </si>
  <si>
    <t>Rel Area</t>
  </si>
  <si>
    <t>Overall Ion Ratio</t>
  </si>
  <si>
    <t>Quant. Ion</t>
  </si>
  <si>
    <t>Conf. Ion #1</t>
  </si>
  <si>
    <t>Ion Ratio #1</t>
  </si>
  <si>
    <t>Conf.Ion #2</t>
  </si>
  <si>
    <t>Ion Ratio #2</t>
  </si>
  <si>
    <t>counts*min</t>
  </si>
  <si>
    <t>Confirmation</t>
  </si>
  <si>
    <t>m/z</t>
  </si>
  <si>
    <t>(Expected)</t>
  </si>
  <si>
    <t>(Observed)</t>
  </si>
  <si>
    <t>Within Window</t>
  </si>
  <si>
    <t>2-Butene</t>
  </si>
  <si>
    <t>mainlib</t>
  </si>
  <si>
    <t>1-Propene, 2-methyl-</t>
  </si>
  <si>
    <t>1-Butene</t>
  </si>
  <si>
    <t>Cyclopentene</t>
  </si>
  <si>
    <t>Bicyclo[2.1.0]pentane</t>
  </si>
  <si>
    <t>2,3-Diazabicyclo[2.2.1]-hept-2-ene</t>
  </si>
  <si>
    <t>Cyclopentane</t>
  </si>
  <si>
    <t>1-Pentene</t>
  </si>
  <si>
    <t>Cyclopropane, ethyl-</t>
  </si>
  <si>
    <t>2-Propanol, 2-methyl-</t>
  </si>
  <si>
    <t>Acetic acid, cyano-, 1,1-dimethylethyl ester</t>
  </si>
  <si>
    <t>2-Butanol, 2,3-dimethyl-</t>
  </si>
  <si>
    <t>3-Hexanol, 5-methyl-</t>
  </si>
  <si>
    <t>Cyclopentanone</t>
  </si>
  <si>
    <t>2-Butenal, 2-methyl-, (E)-</t>
  </si>
  <si>
    <t>Peak Area</t>
  </si>
  <si>
    <t>Startup</t>
  </si>
  <si>
    <t>H2O-V6</t>
  </si>
  <si>
    <t>RSD (1-3)</t>
  </si>
  <si>
    <t>RSD (2-4)</t>
  </si>
  <si>
    <t>RSD (3-5)</t>
  </si>
  <si>
    <t>RSD (4-6)</t>
  </si>
  <si>
    <t>RSD</t>
  </si>
  <si>
    <t>Quantitation Ion</t>
  </si>
  <si>
    <t>RSD (5-7)</t>
  </si>
  <si>
    <t>RSD (6-8)</t>
  </si>
  <si>
    <t>H2O-V5 (TypeII)</t>
  </si>
  <si>
    <t>H2O-R1</t>
  </si>
  <si>
    <t>H2O-R2</t>
  </si>
  <si>
    <t>H2O-R3</t>
  </si>
  <si>
    <t>RSD (7-9)</t>
  </si>
  <si>
    <t>High RSD from vials might be due to multiple injections from the same vial</t>
  </si>
  <si>
    <t>All Channels</t>
  </si>
  <si>
    <t>Eval. Type</t>
  </si>
  <si>
    <t>Cal.Type</t>
  </si>
  <si>
    <t>RSD from resevoir appears better</t>
  </si>
  <si>
    <t>chrom://wrrcgcms/ChromeleonLocal/Instrument Data/GC_MS_PT/2023/231031.seq/206.smp/MSDevice.xraw</t>
  </si>
  <si>
    <t>Running</t>
  </si>
  <si>
    <t>Measured</t>
  </si>
  <si>
    <t xml:space="preserve">Chloroethene (vinyl chloride) </t>
  </si>
  <si>
    <t xml:space="preserve">Methyl tert-butyl ether (MTBE) </t>
  </si>
  <si>
    <t xml:space="preserve">Methacrylonitrile </t>
  </si>
  <si>
    <t xml:space="preserve">Carbon tetrachloride </t>
  </si>
  <si>
    <t xml:space="preserve">Dibromomethane </t>
  </si>
  <si>
    <t xml:space="preserve">Methyl methacrylate </t>
  </si>
  <si>
    <t xml:space="preserve">4-Methyl-2-pentanone (MIBK) </t>
  </si>
  <si>
    <t xml:space="preserve">Ethyl methacrylate </t>
  </si>
  <si>
    <t xml:space="preserve">Isopropylbenzene (cumene) </t>
  </si>
  <si>
    <t xml:space="preserve">4-Isopropyltoluene (p-cymene) </t>
  </si>
  <si>
    <t>&lt;1/2LLOQ</t>
  </si>
  <si>
    <t>Non-target</t>
  </si>
  <si>
    <t>Fail?</t>
  </si>
  <si>
    <t>Not confirmed</t>
  </si>
  <si>
    <t>Confirmed</t>
  </si>
  <si>
    <t>Instrument Data\GC_MS_PT\2023</t>
  </si>
  <si>
    <t>CAL1-1</t>
  </si>
  <si>
    <t>CAL2-5</t>
  </si>
  <si>
    <t>CAL3-10</t>
  </si>
  <si>
    <t>CAL4-20</t>
  </si>
  <si>
    <t>CAL5-50</t>
  </si>
  <si>
    <t>CAL6-100</t>
  </si>
  <si>
    <t>H2O-V7</t>
  </si>
  <si>
    <t>H2O-V8</t>
  </si>
  <si>
    <t>H2O-V9</t>
  </si>
  <si>
    <t>231031-Holmes</t>
  </si>
  <si>
    <t>10-23-23-JI-01</t>
  </si>
  <si>
    <t>10-24-KDP-1</t>
  </si>
  <si>
    <t>10-24-KDP-2</t>
  </si>
  <si>
    <t>10-24-KDP-3</t>
  </si>
  <si>
    <t>10-24-KDP-4</t>
  </si>
  <si>
    <t>10-24-KDP-5</t>
  </si>
  <si>
    <t>10-24-KDP-6</t>
  </si>
  <si>
    <t>10-24-KDP-7</t>
  </si>
  <si>
    <t>10-24-KDP-8</t>
  </si>
  <si>
    <t>10-25-KDP-1</t>
  </si>
  <si>
    <t>10-25-KDP-2</t>
  </si>
  <si>
    <t>10-25-KDP-3</t>
  </si>
  <si>
    <t>10-25-KDP-4</t>
  </si>
  <si>
    <t>10-25-KDP-5</t>
  </si>
  <si>
    <t>10-25-KDP-6</t>
  </si>
  <si>
    <t>10-27-23-JI-01</t>
  </si>
  <si>
    <t>10-27-23-JI-02</t>
  </si>
  <si>
    <t>10-28-JES-01</t>
  </si>
  <si>
    <t>10-28-JES-02</t>
  </si>
  <si>
    <t>10-28-JES-03</t>
  </si>
  <si>
    <t>10-28-JES-04</t>
  </si>
  <si>
    <t>10-28-JES-05</t>
  </si>
  <si>
    <t>10-28-JES-06</t>
  </si>
  <si>
    <t>10-28-JES-07</t>
  </si>
  <si>
    <t>10-28-JES-08</t>
  </si>
  <si>
    <t>CCV1</t>
  </si>
  <si>
    <t>H2O-V10</t>
  </si>
  <si>
    <t>n.a./n.r.</t>
  </si>
  <si>
    <t>N,N-Dimethylformamide-di-t-butylacetal</t>
  </si>
  <si>
    <t>3-Hexanol, 4-methyl-</t>
  </si>
  <si>
    <t>2-Ethylacrolein</t>
  </si>
  <si>
    <t>*Iodomethane failure due to Optima methanol used in needle rinse - will be switched to P&amp;T grade</t>
  </si>
  <si>
    <t>Estimated</t>
  </si>
  <si>
    <t>Concentration</t>
  </si>
  <si>
    <t>(ppb)</t>
  </si>
  <si>
    <t>20 ppb (TIC)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</si>
</sst>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Alignment="1"/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/>
    <xf numFmtId="1" fontId="0" fillId="3" borderId="0" xfId="0" applyNumberFormat="1" applyFill="1"/>
    <xf numFmtId="2" fontId="0" fillId="0" borderId="0" xfId="0" applyNumberFormat="1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Font="1" applyFill="1" applyAlignment="1">
      <alignment horizontal="right"/>
    </xf>
    <xf numFmtId="2" fontId="0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</cellXfs>
  <cellStyles count="1">
    <cellStyle name="Normal" xfId="0" builtinId="0"/>
  </cellStyles>
  <dxfs count="36"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T14" sqref="T14:T17"/>
    </sheetView>
  </sheetViews>
  <sheetFormatPr defaultRowHeight="15" x14ac:dyDescent="0.25"/>
  <cols>
    <col min="1" max="1" width="5.5703125" bestFit="1" customWidth="1"/>
    <col min="2" max="2" width="9" style="36" bestFit="1" customWidth="1"/>
    <col min="3" max="5" width="9" bestFit="1" customWidth="1"/>
    <col min="10" max="10" width="27.28515625" bestFit="1" customWidth="1"/>
  </cols>
  <sheetData>
    <row r="1" spans="1:20" x14ac:dyDescent="0.25">
      <c r="J1" t="s">
        <v>70</v>
      </c>
      <c r="K1" t="s">
        <v>259</v>
      </c>
    </row>
    <row r="2" spans="1:20" x14ac:dyDescent="0.25">
      <c r="K2" t="s">
        <v>237</v>
      </c>
    </row>
    <row r="3" spans="1:20" x14ac:dyDescent="0.25">
      <c r="A3" t="s">
        <v>160</v>
      </c>
      <c r="J3" t="s">
        <v>83</v>
      </c>
      <c r="K3" t="s">
        <v>260</v>
      </c>
      <c r="L3" t="s">
        <v>222</v>
      </c>
      <c r="M3" t="s">
        <v>220</v>
      </c>
      <c r="N3" t="s">
        <v>223</v>
      </c>
      <c r="O3" t="s">
        <v>224</v>
      </c>
      <c r="P3" t="s">
        <v>270</v>
      </c>
      <c r="Q3" t="s">
        <v>261</v>
      </c>
      <c r="R3" t="s">
        <v>271</v>
      </c>
      <c r="S3" t="s">
        <v>272</v>
      </c>
      <c r="T3" t="s">
        <v>273</v>
      </c>
    </row>
    <row r="4" spans="1:20" x14ac:dyDescent="0.25">
      <c r="A4" t="s">
        <v>266</v>
      </c>
      <c r="B4" s="36" t="s">
        <v>262</v>
      </c>
      <c r="C4" t="s">
        <v>263</v>
      </c>
      <c r="D4" t="s">
        <v>264</v>
      </c>
      <c r="E4" t="s">
        <v>265</v>
      </c>
      <c r="F4" t="s">
        <v>268</v>
      </c>
      <c r="G4" t="s">
        <v>269</v>
      </c>
      <c r="H4" t="s">
        <v>274</v>
      </c>
      <c r="J4" t="s">
        <v>94</v>
      </c>
      <c r="K4" t="s">
        <v>94</v>
      </c>
      <c r="L4" t="s">
        <v>94</v>
      </c>
      <c r="M4" t="s">
        <v>94</v>
      </c>
      <c r="N4" t="s">
        <v>94</v>
      </c>
      <c r="O4" t="s">
        <v>94</v>
      </c>
      <c r="P4" t="s">
        <v>94</v>
      </c>
      <c r="Q4" t="s">
        <v>94</v>
      </c>
      <c r="R4" t="s">
        <v>94</v>
      </c>
      <c r="S4" t="s">
        <v>94</v>
      </c>
      <c r="T4" t="s">
        <v>94</v>
      </c>
    </row>
    <row r="5" spans="1:20" x14ac:dyDescent="0.25">
      <c r="A5" s="36">
        <f>_xlfn.STDEV.S(L5:Q5)/AVERAGE(L5:Q5)*100</f>
        <v>5.4128516360169199</v>
      </c>
      <c r="B5" s="36">
        <f>_xlfn.STDEV.S(L5:N5)/AVERAGE(L5:N5)*100</f>
        <v>8.0694099270119715</v>
      </c>
      <c r="C5" s="36">
        <f>_xlfn.STDEV.S(M5:O5)/AVERAGE(M5:O5)*100</f>
        <v>8.0769974748154834</v>
      </c>
      <c r="D5" s="36">
        <f>_xlfn.STDEV.S(N5:P5)/AVERAGE(N5:P5)*100</f>
        <v>2.6786766393059063</v>
      </c>
      <c r="E5" s="36">
        <f>_xlfn.STDEV.S(O5:Q5)/AVERAGE(O5:Q5)*100</f>
        <v>2.868779935062324</v>
      </c>
      <c r="F5" s="36">
        <f t="shared" ref="F5:H8" si="0">_xlfn.STDEV.S(P5:R5)/AVERAGE(P5:R5)*100</f>
        <v>2.3716805562305359</v>
      </c>
      <c r="G5" s="36">
        <f t="shared" si="0"/>
        <v>2.9280557470031257</v>
      </c>
      <c r="H5" s="36">
        <f t="shared" si="0"/>
        <v>1.7045900141361905</v>
      </c>
      <c r="I5" s="36"/>
      <c r="J5" t="s">
        <v>96</v>
      </c>
      <c r="K5" t="s">
        <v>221</v>
      </c>
      <c r="L5">
        <v>1133521.767</v>
      </c>
      <c r="M5">
        <v>1006864.121</v>
      </c>
      <c r="N5">
        <v>1179220.2919999999</v>
      </c>
      <c r="O5">
        <v>1134191.537</v>
      </c>
      <c r="P5">
        <v>1120652.159</v>
      </c>
      <c r="Q5">
        <v>1073555.2830000001</v>
      </c>
      <c r="R5">
        <v>1116903.0279999999</v>
      </c>
      <c r="S5">
        <v>1137123.737</v>
      </c>
      <c r="T5">
        <v>1155637.696</v>
      </c>
    </row>
    <row r="6" spans="1:20" x14ac:dyDescent="0.25">
      <c r="A6" s="36">
        <f t="shared" ref="A6:A8" si="1">_xlfn.STDEV.S(L6:Q6)/AVERAGE(L6:Q6)*100</f>
        <v>4.7798546116974716</v>
      </c>
      <c r="B6" s="36">
        <f t="shared" ref="B6:B8" si="2">_xlfn.STDEV.S(L6:N6)/AVERAGE(L6:N6)*100</f>
        <v>7.345279545620258</v>
      </c>
      <c r="C6" s="36">
        <f t="shared" ref="C6:E8" si="3">_xlfn.STDEV.S(M6:O6)/AVERAGE(M6:O6)*100</f>
        <v>7.2359615325354314</v>
      </c>
      <c r="D6" s="36">
        <f t="shared" si="3"/>
        <v>3.0489088517432044</v>
      </c>
      <c r="E6" s="36">
        <f t="shared" si="3"/>
        <v>1.7563669780587172</v>
      </c>
      <c r="F6" s="36">
        <f t="shared" si="0"/>
        <v>1.7241833653122218</v>
      </c>
      <c r="G6" s="36">
        <f t="shared" si="0"/>
        <v>3.1414614285884017</v>
      </c>
      <c r="H6" s="36">
        <f t="shared" si="0"/>
        <v>1.8898268583935685</v>
      </c>
      <c r="I6" s="36"/>
      <c r="J6" t="s">
        <v>97</v>
      </c>
      <c r="K6" t="s">
        <v>221</v>
      </c>
      <c r="L6">
        <v>1504572.2930000001</v>
      </c>
      <c r="M6">
        <v>1345255.39</v>
      </c>
      <c r="N6">
        <v>1550562.2350000001</v>
      </c>
      <c r="O6">
        <v>1492613.0179999999</v>
      </c>
      <c r="P6">
        <v>1460223.2009999999</v>
      </c>
      <c r="Q6">
        <v>1441790.719</v>
      </c>
      <c r="R6">
        <v>1491727.7339999999</v>
      </c>
      <c r="S6">
        <v>1535309.7830000001</v>
      </c>
      <c r="T6">
        <v>1546156.7749999999</v>
      </c>
    </row>
    <row r="7" spans="1:20" x14ac:dyDescent="0.25">
      <c r="A7" s="36">
        <f t="shared" si="1"/>
        <v>6.5903239138404777</v>
      </c>
      <c r="B7" s="36">
        <f t="shared" si="2"/>
        <v>9.1745720960874237</v>
      </c>
      <c r="C7" s="36">
        <f t="shared" si="3"/>
        <v>9.101861566403791</v>
      </c>
      <c r="D7" s="36">
        <f t="shared" si="3"/>
        <v>6.9798392542389704</v>
      </c>
      <c r="E7" s="36">
        <f t="shared" si="3"/>
        <v>4.7289792958627865</v>
      </c>
      <c r="F7" s="36">
        <f t="shared" si="0"/>
        <v>5.3880458318175748</v>
      </c>
      <c r="G7" s="36">
        <f t="shared" si="0"/>
        <v>3.1965884228286887</v>
      </c>
      <c r="H7" s="36">
        <f t="shared" si="0"/>
        <v>2.4184748537481506</v>
      </c>
      <c r="I7" s="36"/>
      <c r="J7" t="s">
        <v>99</v>
      </c>
      <c r="K7" t="s">
        <v>221</v>
      </c>
      <c r="L7">
        <v>1853959.5870000001</v>
      </c>
      <c r="M7">
        <v>1616515.4979999999</v>
      </c>
      <c r="N7">
        <v>1934436.0619999999</v>
      </c>
      <c r="O7">
        <v>1842803.304</v>
      </c>
      <c r="P7">
        <v>1683374.3</v>
      </c>
      <c r="Q7">
        <v>1809560.1569999999</v>
      </c>
      <c r="R7">
        <v>1872630.9369999999</v>
      </c>
      <c r="S7">
        <v>1929078.4620000001</v>
      </c>
      <c r="T7">
        <v>1964835.2779999999</v>
      </c>
    </row>
    <row r="8" spans="1:20" x14ac:dyDescent="0.25">
      <c r="A8" s="36">
        <f t="shared" si="1"/>
        <v>11.299585161659778</v>
      </c>
      <c r="B8" s="36">
        <f t="shared" si="2"/>
        <v>13.331103634829406</v>
      </c>
      <c r="C8" s="36">
        <f t="shared" si="3"/>
        <v>12.936270268503202</v>
      </c>
      <c r="D8" s="36">
        <f t="shared" si="3"/>
        <v>14.932588055882123</v>
      </c>
      <c r="E8" s="36">
        <f t="shared" si="3"/>
        <v>11.702240970200348</v>
      </c>
      <c r="F8" s="36">
        <f t="shared" si="0"/>
        <v>12.291335706314289</v>
      </c>
      <c r="G8" s="36">
        <f t="shared" si="0"/>
        <v>2.0853292344023151</v>
      </c>
      <c r="H8" s="36">
        <f t="shared" si="0"/>
        <v>1.7439986963954066</v>
      </c>
      <c r="I8" s="36"/>
      <c r="J8" t="s">
        <v>101</v>
      </c>
      <c r="K8" t="s">
        <v>221</v>
      </c>
      <c r="L8">
        <v>1934533.84</v>
      </c>
      <c r="M8">
        <v>1751129.632</v>
      </c>
      <c r="N8">
        <v>2273077.29</v>
      </c>
      <c r="O8">
        <v>2054507.4779999999</v>
      </c>
      <c r="P8">
        <v>1681543.632</v>
      </c>
      <c r="Q8">
        <v>2093403.4990000001</v>
      </c>
      <c r="R8">
        <v>2103854.6609999998</v>
      </c>
      <c r="S8">
        <v>2174810.807</v>
      </c>
      <c r="T8">
        <v>2159995.4010000001</v>
      </c>
    </row>
    <row r="10" spans="1:20" x14ac:dyDescent="0.25">
      <c r="J10" t="s">
        <v>70</v>
      </c>
      <c r="K10" t="s">
        <v>259</v>
      </c>
    </row>
    <row r="11" spans="1:20" x14ac:dyDescent="0.25">
      <c r="K11" t="s">
        <v>237</v>
      </c>
    </row>
    <row r="12" spans="1:20" x14ac:dyDescent="0.25">
      <c r="A12" t="s">
        <v>267</v>
      </c>
      <c r="J12" t="s">
        <v>83</v>
      </c>
      <c r="K12" t="s">
        <v>260</v>
      </c>
      <c r="L12" t="s">
        <v>222</v>
      </c>
      <c r="M12" t="s">
        <v>220</v>
      </c>
      <c r="N12" t="s">
        <v>223</v>
      </c>
      <c r="O12" t="s">
        <v>224</v>
      </c>
      <c r="P12" t="s">
        <v>270</v>
      </c>
      <c r="Q12" t="s">
        <v>261</v>
      </c>
      <c r="R12" t="s">
        <v>271</v>
      </c>
      <c r="S12" t="s">
        <v>272</v>
      </c>
      <c r="T12" t="s">
        <v>273</v>
      </c>
    </row>
    <row r="13" spans="1:20" x14ac:dyDescent="0.25">
      <c r="A13" t="s">
        <v>266</v>
      </c>
      <c r="B13" s="36" t="s">
        <v>262</v>
      </c>
      <c r="C13" t="s">
        <v>263</v>
      </c>
      <c r="D13" t="s">
        <v>264</v>
      </c>
      <c r="E13" t="s">
        <v>265</v>
      </c>
      <c r="F13" t="s">
        <v>268</v>
      </c>
      <c r="G13" t="s">
        <v>269</v>
      </c>
      <c r="H13" t="s">
        <v>274</v>
      </c>
      <c r="J13" t="s">
        <v>73</v>
      </c>
      <c r="K13" t="s">
        <v>73</v>
      </c>
      <c r="L13" t="s">
        <v>73</v>
      </c>
      <c r="M13" t="s">
        <v>73</v>
      </c>
      <c r="N13" t="s">
        <v>73</v>
      </c>
      <c r="O13" t="s">
        <v>73</v>
      </c>
      <c r="P13" t="s">
        <v>73</v>
      </c>
      <c r="Q13" t="s">
        <v>73</v>
      </c>
      <c r="R13" t="s">
        <v>73</v>
      </c>
      <c r="S13" t="s">
        <v>73</v>
      </c>
      <c r="T13" t="s">
        <v>73</v>
      </c>
    </row>
    <row r="14" spans="1:20" x14ac:dyDescent="0.25">
      <c r="A14" s="36">
        <f>_xlfn.STDEV.S(L14:Q14)/AVERAGE(L14:Q14)*100</f>
        <v>5.7569168348243815</v>
      </c>
      <c r="B14" s="36">
        <f>_xlfn.STDEV.S(L14:N14)/AVERAGE(L14:N14)*100</f>
        <v>8.7526866704150255</v>
      </c>
      <c r="C14" s="36">
        <f>_xlfn.STDEV.S(M14:O14)/AVERAGE(M14:O14)*100</f>
        <v>8.7542352845327791</v>
      </c>
      <c r="D14" s="36">
        <f>_xlfn.STDEV.S(N14:P14)/AVERAGE(N14:P14)*100</f>
        <v>2.9135907533746317</v>
      </c>
      <c r="E14" s="36">
        <f>_xlfn.STDEV.S(O14:Q14)/AVERAGE(O14:Q14)*100</f>
        <v>2.5294919672806815</v>
      </c>
      <c r="F14" s="36">
        <f t="shared" ref="F14:F17" si="4">_xlfn.STDEV.S(P14:R14)/AVERAGE(P14:R14)*100</f>
        <v>1.8761407322532631</v>
      </c>
      <c r="G14" s="36">
        <f t="shared" ref="G14:H17" si="5">_xlfn.STDEV.S(Q14:S14)/AVERAGE(Q14:S14)*100</f>
        <v>2.4720035671205993</v>
      </c>
      <c r="H14" s="36">
        <f t="shared" si="5"/>
        <v>2.9466299847895638</v>
      </c>
      <c r="J14" t="s">
        <v>96</v>
      </c>
      <c r="K14" t="s">
        <v>221</v>
      </c>
      <c r="L14">
        <v>444663.91700000002</v>
      </c>
      <c r="M14">
        <v>390857.91100000002</v>
      </c>
      <c r="N14">
        <v>464036.42200000002</v>
      </c>
      <c r="O14">
        <v>444718.72200000001</v>
      </c>
      <c r="P14">
        <v>439074.93300000002</v>
      </c>
      <c r="Q14">
        <v>423442.19199999998</v>
      </c>
      <c r="R14">
        <v>435034.098</v>
      </c>
      <c r="S14">
        <v>444898.679</v>
      </c>
      <c r="T14">
        <v>461121.04499999998</v>
      </c>
    </row>
    <row r="15" spans="1:20" x14ac:dyDescent="0.25">
      <c r="A15" s="36">
        <f t="shared" ref="A15:A17" si="6">_xlfn.STDEV.S(L15:Q15)/AVERAGE(L15:Q15)*100</f>
        <v>4.4342222258294965</v>
      </c>
      <c r="B15" s="36">
        <f t="shared" ref="B15:B17" si="7">_xlfn.STDEV.S(L15:N15)/AVERAGE(L15:N15)*100</f>
        <v>6.770214940792016</v>
      </c>
      <c r="C15" s="36">
        <f t="shared" ref="C15:C17" si="8">_xlfn.STDEV.S(M15:O15)/AVERAGE(M15:O15)*100</f>
        <v>6.7158181854301624</v>
      </c>
      <c r="D15" s="36">
        <f t="shared" ref="D15:D17" si="9">_xlfn.STDEV.S(N15:P15)/AVERAGE(N15:P15)*100</f>
        <v>2.7304319741361454</v>
      </c>
      <c r="E15" s="36">
        <f t="shared" ref="E15:E17" si="10">_xlfn.STDEV.S(O15:Q15)/AVERAGE(O15:Q15)*100</f>
        <v>1.8080462722608783</v>
      </c>
      <c r="F15" s="36">
        <f t="shared" si="4"/>
        <v>1.7682306811968806</v>
      </c>
      <c r="G15" s="36">
        <f t="shared" si="5"/>
        <v>3.5051553767461123</v>
      </c>
      <c r="H15" s="36">
        <f t="shared" si="5"/>
        <v>2.0400221801928953</v>
      </c>
      <c r="J15" t="s">
        <v>97</v>
      </c>
      <c r="K15" t="s">
        <v>221</v>
      </c>
      <c r="L15">
        <v>713823.39199999999</v>
      </c>
      <c r="M15">
        <v>646474.49899999995</v>
      </c>
      <c r="N15">
        <v>737801.05299999996</v>
      </c>
      <c r="O15">
        <v>710647.24899999995</v>
      </c>
      <c r="P15">
        <v>699853.66599999997</v>
      </c>
      <c r="Q15">
        <v>685468.43</v>
      </c>
      <c r="R15">
        <v>710050.45400000003</v>
      </c>
      <c r="S15">
        <v>735258.49</v>
      </c>
      <c r="T15">
        <v>736204.34499999997</v>
      </c>
    </row>
    <row r="16" spans="1:20" x14ac:dyDescent="0.25">
      <c r="A16" s="36">
        <f t="shared" si="6"/>
        <v>6.2477899891279085</v>
      </c>
      <c r="B16" s="36">
        <f t="shared" si="7"/>
        <v>8.6507648222189619</v>
      </c>
      <c r="C16" s="36">
        <f t="shared" si="8"/>
        <v>8.5289064508281047</v>
      </c>
      <c r="D16" s="36">
        <f t="shared" si="9"/>
        <v>6.9744887953942278</v>
      </c>
      <c r="E16" s="36">
        <f t="shared" si="10"/>
        <v>4.4228095893977368</v>
      </c>
      <c r="F16" s="36">
        <f t="shared" si="4"/>
        <v>5.5524083806532225</v>
      </c>
      <c r="G16" s="36">
        <f t="shared" si="5"/>
        <v>2.6795877508272001</v>
      </c>
      <c r="H16" s="36">
        <f t="shared" si="5"/>
        <v>2.6679666491022416</v>
      </c>
      <c r="J16" t="s">
        <v>99</v>
      </c>
      <c r="K16" t="s">
        <v>221</v>
      </c>
      <c r="L16">
        <v>682840.17200000002</v>
      </c>
      <c r="M16">
        <v>603663.73</v>
      </c>
      <c r="N16">
        <v>716067.39599999995</v>
      </c>
      <c r="O16">
        <v>671703.05799999996</v>
      </c>
      <c r="P16">
        <v>622630.15700000001</v>
      </c>
      <c r="Q16">
        <v>674001.652</v>
      </c>
      <c r="R16">
        <v>694066.83200000005</v>
      </c>
      <c r="S16">
        <v>711102.59</v>
      </c>
      <c r="T16">
        <v>732013.81400000001</v>
      </c>
    </row>
    <row r="17" spans="1:20" x14ac:dyDescent="0.25">
      <c r="A17" s="36">
        <f t="shared" si="6"/>
        <v>12.028569589050596</v>
      </c>
      <c r="B17" s="36">
        <f t="shared" si="7"/>
        <v>14.236186278831791</v>
      </c>
      <c r="C17" s="36">
        <f t="shared" si="8"/>
        <v>13.82217000825435</v>
      </c>
      <c r="D17" s="36">
        <f t="shared" si="9"/>
        <v>15.644564582822493</v>
      </c>
      <c r="E17" s="36">
        <f t="shared" si="10"/>
        <v>12.470691809516842</v>
      </c>
      <c r="F17" s="36">
        <f t="shared" si="4"/>
        <v>12.691484486140842</v>
      </c>
      <c r="G17" s="36">
        <f t="shared" si="5"/>
        <v>1.4646623964096936</v>
      </c>
      <c r="H17" s="36">
        <f t="shared" si="5"/>
        <v>1.5691256400928155</v>
      </c>
      <c r="J17" t="s">
        <v>101</v>
      </c>
      <c r="K17" t="s">
        <v>221</v>
      </c>
      <c r="L17">
        <v>356761.63699999999</v>
      </c>
      <c r="M17">
        <v>319931.57500000001</v>
      </c>
      <c r="N17">
        <v>422910.72899999999</v>
      </c>
      <c r="O17">
        <v>380584.35600000003</v>
      </c>
      <c r="P17">
        <v>308258.87</v>
      </c>
      <c r="Q17">
        <v>390410.28700000001</v>
      </c>
      <c r="R17">
        <v>384518.86599999998</v>
      </c>
      <c r="S17">
        <v>395950.01400000002</v>
      </c>
      <c r="T17">
        <v>394137.14500000002</v>
      </c>
    </row>
    <row r="19" spans="1:20" x14ac:dyDescent="0.25">
      <c r="J19" t="s">
        <v>275</v>
      </c>
    </row>
    <row r="20" spans="1:20" x14ac:dyDescent="0.25">
      <c r="J20" t="s">
        <v>279</v>
      </c>
    </row>
  </sheetData>
  <pageMargins left="0.7" right="0.7" top="0.75" bottom="0.75" header="0.3" footer="0.3"/>
  <pageSetup orientation="portrait" r:id="rId1"/>
  <ignoredErrors>
    <ignoredError sqref="C5:C6 C7:C8 B5:B8 B14:E17 D5:D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"/>
  <sheetViews>
    <sheetView workbookViewId="0">
      <selection activeCell="I27" sqref="I27"/>
    </sheetView>
  </sheetViews>
  <sheetFormatPr defaultRowHeight="15" x14ac:dyDescent="0.25"/>
  <cols>
    <col min="1" max="1" width="21" style="12" bestFit="1" customWidth="1"/>
    <col min="2" max="2" width="14.28515625" customWidth="1"/>
    <col min="3" max="3" width="10.7109375" style="13" bestFit="1" customWidth="1"/>
    <col min="4" max="4" width="14" style="14" bestFit="1" customWidth="1"/>
    <col min="5" max="5" width="10.7109375" bestFit="1" customWidth="1"/>
    <col min="6" max="6" width="14" bestFit="1" customWidth="1"/>
    <col min="7" max="7" width="20.140625" bestFit="1" customWidth="1"/>
    <col min="8" max="8" width="7.85546875" style="14" bestFit="1" customWidth="1"/>
    <col min="9" max="9" width="10" style="14" bestFit="1" customWidth="1"/>
    <col min="10" max="10" width="7.85546875" bestFit="1" customWidth="1"/>
    <col min="11" max="11" width="8.140625" bestFit="1" customWidth="1"/>
    <col min="12" max="12" width="10.140625" bestFit="1" customWidth="1"/>
    <col min="13" max="13" width="10" bestFit="1" customWidth="1"/>
  </cols>
  <sheetData>
    <row r="1" spans="1:12" s="13" customFormat="1" x14ac:dyDescent="0.25">
      <c r="A1" s="12" t="s">
        <v>105</v>
      </c>
      <c r="B1" t="s">
        <v>280</v>
      </c>
      <c r="D1" s="14"/>
      <c r="E1"/>
      <c r="F1"/>
      <c r="G1"/>
      <c r="H1" s="14"/>
      <c r="I1" s="14"/>
      <c r="J1"/>
      <c r="K1"/>
      <c r="L1"/>
    </row>
    <row r="2" spans="1:12" s="13" customFormat="1" x14ac:dyDescent="0.25">
      <c r="A2" s="12" t="s">
        <v>106</v>
      </c>
      <c r="B2" t="s">
        <v>94</v>
      </c>
      <c r="D2" s="14"/>
      <c r="E2"/>
      <c r="F2"/>
      <c r="G2"/>
      <c r="H2" s="14"/>
      <c r="I2" s="14"/>
      <c r="J2"/>
      <c r="K2"/>
      <c r="L2"/>
    </row>
    <row r="3" spans="1:12" x14ac:dyDescent="0.25">
      <c r="H3" s="15"/>
      <c r="I3" s="15"/>
      <c r="J3" s="15"/>
      <c r="K3" s="15"/>
    </row>
    <row r="4" spans="1:12" s="13" customFormat="1" x14ac:dyDescent="0.25">
      <c r="A4" s="12" t="s">
        <v>107</v>
      </c>
      <c r="B4"/>
      <c r="D4" s="14"/>
      <c r="E4" s="2" t="s">
        <v>108</v>
      </c>
      <c r="F4" s="16" t="s">
        <v>109</v>
      </c>
      <c r="G4" s="6" t="s">
        <v>110</v>
      </c>
      <c r="H4" s="17" t="s">
        <v>111</v>
      </c>
      <c r="I4" s="17" t="s">
        <v>112</v>
      </c>
      <c r="J4" s="17" t="s">
        <v>113</v>
      </c>
      <c r="K4" s="17" t="s">
        <v>114</v>
      </c>
      <c r="L4" s="18" t="s">
        <v>0</v>
      </c>
    </row>
    <row r="5" spans="1:12" s="13" customFormat="1" x14ac:dyDescent="0.25">
      <c r="A5" s="12" t="s">
        <v>115</v>
      </c>
      <c r="B5" t="s">
        <v>116</v>
      </c>
      <c r="D5" s="14"/>
      <c r="E5" s="2">
        <v>95</v>
      </c>
      <c r="F5" s="16">
        <f t="shared" ref="F5:F11" si="0">VLOOKUP(E5,C:D,2,FALSE)</f>
        <v>20167550</v>
      </c>
      <c r="G5" s="6" t="s">
        <v>117</v>
      </c>
      <c r="H5" s="17" t="s">
        <v>118</v>
      </c>
      <c r="I5" s="17">
        <f>F5/F8*100</f>
        <v>131.06674908996001</v>
      </c>
      <c r="J5" s="2">
        <v>50</v>
      </c>
      <c r="K5" s="2">
        <v>200</v>
      </c>
      <c r="L5" s="19" t="b">
        <f t="shared" ref="L5:L11" si="1">AND(I5&gt;=J5, I5&lt;=K5)</f>
        <v>1</v>
      </c>
    </row>
    <row r="6" spans="1:12" s="13" customFormat="1" x14ac:dyDescent="0.25">
      <c r="A6" s="12" t="s">
        <v>119</v>
      </c>
      <c r="B6" t="s">
        <v>273</v>
      </c>
      <c r="D6" s="14"/>
      <c r="E6" s="2">
        <v>96</v>
      </c>
      <c r="F6" s="16">
        <f t="shared" si="0"/>
        <v>1304864</v>
      </c>
      <c r="G6" s="6" t="s">
        <v>120</v>
      </c>
      <c r="H6" s="17" t="s">
        <v>121</v>
      </c>
      <c r="I6" s="17">
        <f>F6/F5*100</f>
        <v>6.4701165981985911</v>
      </c>
      <c r="J6" s="2">
        <v>5</v>
      </c>
      <c r="K6" s="2">
        <v>9</v>
      </c>
      <c r="L6" s="19" t="b">
        <f t="shared" si="1"/>
        <v>1</v>
      </c>
    </row>
    <row r="7" spans="1:12" s="13" customFormat="1" x14ac:dyDescent="0.25">
      <c r="A7" s="12" t="s">
        <v>122</v>
      </c>
      <c r="B7">
        <v>14</v>
      </c>
      <c r="D7" s="14"/>
      <c r="E7" s="2">
        <v>173</v>
      </c>
      <c r="F7" s="16">
        <f t="shared" si="0"/>
        <v>111488.429688</v>
      </c>
      <c r="G7" s="6" t="s">
        <v>123</v>
      </c>
      <c r="H7" s="17" t="s">
        <v>124</v>
      </c>
      <c r="I7" s="17">
        <f>F7/F8*100</f>
        <v>0.7245513728911418</v>
      </c>
      <c r="J7" s="2">
        <v>0</v>
      </c>
      <c r="K7" s="2">
        <v>2</v>
      </c>
      <c r="L7" s="19" t="b">
        <f t="shared" si="1"/>
        <v>1</v>
      </c>
    </row>
    <row r="8" spans="1:12" s="13" customFormat="1" x14ac:dyDescent="0.25">
      <c r="A8" s="12" t="s">
        <v>125</v>
      </c>
      <c r="B8">
        <v>0</v>
      </c>
      <c r="D8" s="14"/>
      <c r="E8" s="2">
        <v>174</v>
      </c>
      <c r="F8" s="16">
        <f t="shared" si="0"/>
        <v>15387236</v>
      </c>
      <c r="G8" s="6" t="s">
        <v>126</v>
      </c>
      <c r="H8" s="17" t="s">
        <v>127</v>
      </c>
      <c r="I8" s="17">
        <f>F8/F5*100</f>
        <v>76.297001866860384</v>
      </c>
      <c r="J8" s="2">
        <v>50</v>
      </c>
      <c r="K8" s="2">
        <v>200</v>
      </c>
      <c r="L8" s="19" t="b">
        <f t="shared" si="1"/>
        <v>1</v>
      </c>
    </row>
    <row r="9" spans="1:12" s="13" customFormat="1" x14ac:dyDescent="0.25">
      <c r="A9" s="12" t="s">
        <v>128</v>
      </c>
      <c r="B9"/>
      <c r="D9" s="14"/>
      <c r="E9" s="2">
        <v>175</v>
      </c>
      <c r="F9" s="16">
        <f t="shared" si="0"/>
        <v>1035747.1875</v>
      </c>
      <c r="G9" s="6" t="s">
        <v>129</v>
      </c>
      <c r="H9" s="17" t="s">
        <v>130</v>
      </c>
      <c r="I9" s="17">
        <f>F9/F8*100</f>
        <v>6.731210124417407</v>
      </c>
      <c r="J9" s="2">
        <v>5</v>
      </c>
      <c r="K9" s="2">
        <v>9</v>
      </c>
      <c r="L9" s="19" t="b">
        <f t="shared" si="1"/>
        <v>1</v>
      </c>
    </row>
    <row r="10" spans="1:12" s="13" customFormat="1" x14ac:dyDescent="0.25">
      <c r="A10" s="12" t="s">
        <v>131</v>
      </c>
      <c r="B10" t="s">
        <v>218</v>
      </c>
      <c r="D10" s="14"/>
      <c r="E10" s="2">
        <v>176</v>
      </c>
      <c r="F10" s="16">
        <f t="shared" si="0"/>
        <v>15758876</v>
      </c>
      <c r="G10" s="6" t="s">
        <v>132</v>
      </c>
      <c r="H10" s="17" t="s">
        <v>133</v>
      </c>
      <c r="I10" s="17">
        <f>F10/F8*100</f>
        <v>102.41524858655578</v>
      </c>
      <c r="J10" s="2">
        <v>95</v>
      </c>
      <c r="K10" s="2">
        <v>105</v>
      </c>
      <c r="L10" s="19" t="b">
        <f t="shared" si="1"/>
        <v>1</v>
      </c>
    </row>
    <row r="11" spans="1:12" s="13" customFormat="1" x14ac:dyDescent="0.25">
      <c r="A11" s="12" t="s">
        <v>134</v>
      </c>
      <c r="B11" t="s">
        <v>219</v>
      </c>
      <c r="D11" s="14"/>
      <c r="E11" s="2">
        <v>177</v>
      </c>
      <c r="F11" s="16">
        <f t="shared" si="0"/>
        <v>977295.375</v>
      </c>
      <c r="G11" s="6" t="s">
        <v>135</v>
      </c>
      <c r="H11" s="17" t="s">
        <v>136</v>
      </c>
      <c r="I11" s="17">
        <f>F11/F10*100</f>
        <v>6.2015550791820431</v>
      </c>
      <c r="J11" s="2">
        <v>5</v>
      </c>
      <c r="K11" s="2">
        <v>10</v>
      </c>
      <c r="L11" s="19" t="b">
        <f t="shared" si="1"/>
        <v>1</v>
      </c>
    </row>
    <row r="12" spans="1:12" s="13" customFormat="1" x14ac:dyDescent="0.25">
      <c r="A12" s="12" t="s">
        <v>137</v>
      </c>
      <c r="B12" t="s">
        <v>138</v>
      </c>
      <c r="D12" s="14"/>
      <c r="E12"/>
      <c r="F12"/>
      <c r="G12"/>
      <c r="H12" s="14"/>
      <c r="I12" s="14"/>
      <c r="J12"/>
      <c r="K12"/>
      <c r="L12"/>
    </row>
    <row r="13" spans="1:12" s="13" customFormat="1" x14ac:dyDescent="0.25">
      <c r="A13" s="12" t="s">
        <v>139</v>
      </c>
      <c r="B13" t="s">
        <v>281</v>
      </c>
      <c r="D13" s="14"/>
      <c r="E13"/>
      <c r="F13" s="17"/>
      <c r="G13"/>
      <c r="H13" s="14"/>
      <c r="I13" s="14"/>
      <c r="J13"/>
      <c r="K13"/>
      <c r="L13"/>
    </row>
    <row r="14" spans="1:12" s="13" customFormat="1" x14ac:dyDescent="0.25">
      <c r="A14" s="12" t="s">
        <v>140</v>
      </c>
      <c r="B14" s="20">
        <v>45230</v>
      </c>
      <c r="D14" s="14"/>
      <c r="E14"/>
      <c r="F14"/>
      <c r="G14"/>
      <c r="H14" s="14"/>
      <c r="I14" s="14"/>
      <c r="J14"/>
      <c r="K14"/>
      <c r="L14"/>
    </row>
    <row r="15" spans="1:12" s="13" customFormat="1" x14ac:dyDescent="0.25">
      <c r="A15" s="12" t="s">
        <v>141</v>
      </c>
      <c r="B15" s="21">
        <v>0.58758101851851852</v>
      </c>
      <c r="D15" s="14"/>
      <c r="E15"/>
      <c r="F15"/>
      <c r="G15"/>
      <c r="H15" s="14"/>
      <c r="I15" s="14"/>
      <c r="J15"/>
      <c r="K15"/>
      <c r="L15"/>
    </row>
    <row r="16" spans="1:12" s="13" customFormat="1" x14ac:dyDescent="0.25">
      <c r="A16" s="12" t="s">
        <v>142</v>
      </c>
      <c r="B16">
        <v>20</v>
      </c>
      <c r="C16" s="13" t="s">
        <v>143</v>
      </c>
      <c r="D16" s="14"/>
      <c r="E16"/>
      <c r="F16"/>
      <c r="G16"/>
      <c r="H16" s="14"/>
      <c r="I16" s="14"/>
      <c r="J16"/>
      <c r="K16"/>
      <c r="L16"/>
    </row>
    <row r="17" spans="1:11" s="13" customFormat="1" x14ac:dyDescent="0.25">
      <c r="A17" s="12" t="s">
        <v>144</v>
      </c>
      <c r="B17">
        <v>1</v>
      </c>
      <c r="D17" s="14"/>
      <c r="E17"/>
      <c r="F17"/>
      <c r="G17"/>
      <c r="H17" s="14"/>
      <c r="I17" s="14"/>
      <c r="J17"/>
      <c r="K17"/>
    </row>
    <row r="18" spans="1:11" s="13" customFormat="1" x14ac:dyDescent="0.25">
      <c r="A18" s="12" t="s">
        <v>145</v>
      </c>
      <c r="B18">
        <v>1</v>
      </c>
      <c r="D18" s="14"/>
      <c r="E18"/>
      <c r="F18"/>
      <c r="G18"/>
      <c r="H18" s="14"/>
      <c r="I18" s="14"/>
      <c r="J18"/>
      <c r="K18"/>
    </row>
    <row r="20" spans="1:11" s="13" customFormat="1" x14ac:dyDescent="0.25">
      <c r="A20" s="12" t="s">
        <v>146</v>
      </c>
      <c r="B20"/>
      <c r="D20" s="14"/>
      <c r="E20"/>
      <c r="F20"/>
      <c r="G20"/>
      <c r="H20" s="14"/>
      <c r="I20" s="14"/>
      <c r="J20"/>
      <c r="K20"/>
    </row>
    <row r="21" spans="1:11" s="13" customFormat="1" x14ac:dyDescent="0.25">
      <c r="A21" s="12" t="s">
        <v>147</v>
      </c>
      <c r="B21">
        <v>234</v>
      </c>
      <c r="D21" s="14"/>
      <c r="E21"/>
      <c r="F21"/>
      <c r="G21"/>
      <c r="H21" s="14"/>
      <c r="I21" s="14"/>
      <c r="J21"/>
      <c r="K21"/>
    </row>
    <row r="22" spans="1:11" s="13" customFormat="1" x14ac:dyDescent="0.25">
      <c r="A22" s="12" t="s">
        <v>148</v>
      </c>
      <c r="B22">
        <v>35</v>
      </c>
      <c r="D22" s="14"/>
      <c r="E22"/>
      <c r="F22"/>
      <c r="G22"/>
      <c r="H22" s="14"/>
      <c r="I22" s="14"/>
      <c r="J22"/>
      <c r="K22"/>
    </row>
    <row r="23" spans="1:11" s="13" customFormat="1" x14ac:dyDescent="0.25">
      <c r="A23" s="12" t="s">
        <v>149</v>
      </c>
      <c r="B23">
        <v>259.980749</v>
      </c>
      <c r="D23" s="14"/>
      <c r="E23"/>
      <c r="F23"/>
      <c r="G23"/>
      <c r="H23" s="14"/>
      <c r="I23" s="14"/>
      <c r="J23"/>
      <c r="K23"/>
    </row>
    <row r="24" spans="1:11" s="13" customFormat="1" x14ac:dyDescent="0.25">
      <c r="A24" s="12" t="s">
        <v>150</v>
      </c>
      <c r="B24">
        <v>9.8359419999999993</v>
      </c>
      <c r="D24" s="14"/>
      <c r="E24"/>
      <c r="F24"/>
      <c r="G24"/>
      <c r="H24" s="14"/>
      <c r="I24" s="14"/>
      <c r="J24"/>
      <c r="K24"/>
    </row>
    <row r="25" spans="1:11" s="13" customFormat="1" x14ac:dyDescent="0.25">
      <c r="A25" s="12" t="s">
        <v>151</v>
      </c>
      <c r="B25">
        <v>0.5</v>
      </c>
      <c r="D25" s="14"/>
      <c r="E25"/>
      <c r="F25"/>
      <c r="G25"/>
      <c r="H25" s="14"/>
      <c r="I25" s="14"/>
      <c r="J25"/>
      <c r="K25"/>
    </row>
    <row r="26" spans="1:11" s="13" customFormat="1" x14ac:dyDescent="0.25">
      <c r="A26" s="12" t="s">
        <v>152</v>
      </c>
      <c r="B26" t="s">
        <v>153</v>
      </c>
      <c r="D26" s="14"/>
      <c r="E26"/>
      <c r="F26"/>
      <c r="G26"/>
      <c r="H26" s="14"/>
      <c r="I26" s="14"/>
      <c r="J26"/>
      <c r="K26"/>
    </row>
    <row r="27" spans="1:11" s="13" customFormat="1" x14ac:dyDescent="0.25">
      <c r="A27" s="12" t="s">
        <v>154</v>
      </c>
      <c r="B27">
        <v>3286</v>
      </c>
      <c r="D27" s="14"/>
      <c r="E27"/>
      <c r="F27"/>
      <c r="G27"/>
      <c r="H27" s="14"/>
      <c r="I27" s="14"/>
      <c r="J27"/>
      <c r="K27"/>
    </row>
    <row r="28" spans="1:11" s="13" customFormat="1" x14ac:dyDescent="0.25">
      <c r="A28" s="12" t="s">
        <v>155</v>
      </c>
      <c r="B28" t="s">
        <v>156</v>
      </c>
      <c r="D28" s="14"/>
      <c r="E28"/>
      <c r="F28"/>
      <c r="G28"/>
      <c r="H28" s="14"/>
      <c r="I28" s="14"/>
      <c r="J28"/>
      <c r="K28"/>
    </row>
    <row r="29" spans="1:11" s="13" customFormat="1" x14ac:dyDescent="0.25">
      <c r="A29" s="12" t="s">
        <v>157</v>
      </c>
      <c r="B29" t="b">
        <v>1</v>
      </c>
      <c r="D29" s="14"/>
      <c r="E29"/>
      <c r="F29"/>
      <c r="G29"/>
      <c r="H29" s="14"/>
      <c r="I29" s="14"/>
      <c r="J29"/>
      <c r="K29"/>
    </row>
    <row r="30" spans="1:11" s="13" customFormat="1" x14ac:dyDescent="0.25">
      <c r="A30" s="12" t="s">
        <v>158</v>
      </c>
      <c r="B30">
        <v>95.024367999999996</v>
      </c>
      <c r="D30" s="14"/>
      <c r="E30"/>
      <c r="F30"/>
      <c r="G30"/>
      <c r="H30" s="14"/>
      <c r="I30" s="14"/>
      <c r="J30"/>
      <c r="K30"/>
    </row>
    <row r="31" spans="1:11" s="13" customFormat="1" x14ac:dyDescent="0.25">
      <c r="A31" s="12" t="s">
        <v>159</v>
      </c>
      <c r="B31" s="22">
        <v>20167550</v>
      </c>
      <c r="D31" s="14"/>
      <c r="E31"/>
      <c r="F31"/>
      <c r="G31"/>
      <c r="H31" s="14"/>
      <c r="I31" s="14"/>
      <c r="J31"/>
      <c r="K31"/>
    </row>
    <row r="32" spans="1:11" s="13" customFormat="1" x14ac:dyDescent="0.25">
      <c r="A32" s="12" t="s">
        <v>160</v>
      </c>
      <c r="B32" s="22">
        <v>82617859.907113001</v>
      </c>
      <c r="D32" s="14"/>
      <c r="E32"/>
      <c r="F32"/>
      <c r="G32"/>
      <c r="H32" s="14"/>
      <c r="I32" s="14"/>
      <c r="J32"/>
      <c r="K32"/>
    </row>
    <row r="34" spans="1:4" x14ac:dyDescent="0.25">
      <c r="A34" s="12" t="s">
        <v>161</v>
      </c>
      <c r="C34" s="13" t="s">
        <v>162</v>
      </c>
    </row>
    <row r="35" spans="1:4" x14ac:dyDescent="0.25">
      <c r="A35" s="12" t="s">
        <v>108</v>
      </c>
      <c r="B35" t="s">
        <v>109</v>
      </c>
      <c r="C35" s="13" t="s">
        <v>108</v>
      </c>
      <c r="D35" s="14" t="s">
        <v>109</v>
      </c>
    </row>
    <row r="36" spans="1:4" x14ac:dyDescent="0.25">
      <c r="A36" s="12">
        <v>35.1</v>
      </c>
      <c r="B36" s="22">
        <v>1062.9113769999999</v>
      </c>
      <c r="C36" s="13">
        <f t="shared" ref="C36:C99" si="2">ROUND(A36,0)</f>
        <v>35</v>
      </c>
      <c r="D36" s="14">
        <f t="shared" ref="D36:D99" si="3">B36</f>
        <v>1062.9113769999999</v>
      </c>
    </row>
    <row r="37" spans="1:4" x14ac:dyDescent="0.25">
      <c r="A37" s="12">
        <v>36.1</v>
      </c>
      <c r="B37" s="22">
        <v>88328.265625</v>
      </c>
      <c r="C37" s="13">
        <f t="shared" si="2"/>
        <v>36</v>
      </c>
      <c r="D37" s="14">
        <f t="shared" si="3"/>
        <v>88328.265625</v>
      </c>
    </row>
    <row r="38" spans="1:4" x14ac:dyDescent="0.25">
      <c r="A38" s="12">
        <v>37</v>
      </c>
      <c r="B38" s="22">
        <v>485795.71875</v>
      </c>
      <c r="C38" s="13">
        <f t="shared" si="2"/>
        <v>37</v>
      </c>
      <c r="D38" s="14">
        <f t="shared" si="3"/>
        <v>485795.71875</v>
      </c>
    </row>
    <row r="39" spans="1:4" x14ac:dyDescent="0.25">
      <c r="A39" s="12">
        <v>38</v>
      </c>
      <c r="B39" s="22">
        <v>443340.53125</v>
      </c>
      <c r="C39" s="13">
        <f t="shared" si="2"/>
        <v>38</v>
      </c>
      <c r="D39" s="14">
        <f t="shared" si="3"/>
        <v>443340.53125</v>
      </c>
    </row>
    <row r="40" spans="1:4" x14ac:dyDescent="0.25">
      <c r="A40" s="12">
        <v>39.1</v>
      </c>
      <c r="B40" s="22">
        <v>173831.171875</v>
      </c>
      <c r="C40" s="13">
        <f t="shared" si="2"/>
        <v>39</v>
      </c>
      <c r="D40" s="14">
        <f t="shared" si="3"/>
        <v>173831.171875</v>
      </c>
    </row>
    <row r="41" spans="1:4" x14ac:dyDescent="0.25">
      <c r="A41" s="12">
        <v>40</v>
      </c>
      <c r="B41" s="22">
        <v>103634.359375</v>
      </c>
      <c r="C41" s="13">
        <f t="shared" si="2"/>
        <v>40</v>
      </c>
      <c r="D41" s="14">
        <f t="shared" si="3"/>
        <v>103634.359375</v>
      </c>
    </row>
    <row r="42" spans="1:4" x14ac:dyDescent="0.25">
      <c r="A42" s="12">
        <v>41</v>
      </c>
      <c r="B42" s="22">
        <v>8026.0878910000001</v>
      </c>
      <c r="C42" s="13">
        <f t="shared" si="2"/>
        <v>41</v>
      </c>
      <c r="D42" s="14">
        <f t="shared" si="3"/>
        <v>8026.0878910000001</v>
      </c>
    </row>
    <row r="43" spans="1:4" x14ac:dyDescent="0.25">
      <c r="A43" s="12">
        <v>42.1</v>
      </c>
      <c r="B43" s="22">
        <v>4929.3359380000002</v>
      </c>
      <c r="C43" s="13">
        <f t="shared" si="2"/>
        <v>42</v>
      </c>
      <c r="D43" s="14">
        <f t="shared" si="3"/>
        <v>4929.3359380000002</v>
      </c>
    </row>
    <row r="44" spans="1:4" x14ac:dyDescent="0.25">
      <c r="A44" s="12">
        <v>43</v>
      </c>
      <c r="B44" s="22">
        <v>3563.4252929999998</v>
      </c>
      <c r="C44" s="13">
        <f t="shared" si="2"/>
        <v>43</v>
      </c>
      <c r="D44" s="14">
        <f t="shared" si="3"/>
        <v>3563.4252929999998</v>
      </c>
    </row>
    <row r="45" spans="1:4" x14ac:dyDescent="0.25">
      <c r="A45" s="12">
        <v>44</v>
      </c>
      <c r="B45" s="22">
        <v>163135.59375</v>
      </c>
      <c r="C45" s="13">
        <f t="shared" si="2"/>
        <v>44</v>
      </c>
      <c r="D45" s="14">
        <f t="shared" si="3"/>
        <v>163135.59375</v>
      </c>
    </row>
    <row r="46" spans="1:4" x14ac:dyDescent="0.25">
      <c r="A46" s="12">
        <v>45</v>
      </c>
      <c r="B46" s="22">
        <v>108227.945313</v>
      </c>
      <c r="C46" s="13">
        <f t="shared" si="2"/>
        <v>45</v>
      </c>
      <c r="D46" s="14">
        <f t="shared" si="3"/>
        <v>108227.945313</v>
      </c>
    </row>
    <row r="47" spans="1:4" x14ac:dyDescent="0.25">
      <c r="A47" s="12">
        <v>46</v>
      </c>
      <c r="B47" s="22">
        <v>7509.7377930000002</v>
      </c>
      <c r="C47" s="13">
        <f t="shared" si="2"/>
        <v>46</v>
      </c>
      <c r="D47" s="14">
        <f t="shared" si="3"/>
        <v>7509.7377930000002</v>
      </c>
    </row>
    <row r="48" spans="1:4" x14ac:dyDescent="0.25">
      <c r="A48" s="12">
        <v>47.1</v>
      </c>
      <c r="B48" s="22">
        <v>234809.546875</v>
      </c>
      <c r="C48" s="13">
        <f t="shared" si="2"/>
        <v>47</v>
      </c>
      <c r="D48" s="14">
        <f t="shared" si="3"/>
        <v>234809.546875</v>
      </c>
    </row>
    <row r="49" spans="1:4" x14ac:dyDescent="0.25">
      <c r="A49" s="12">
        <v>48</v>
      </c>
      <c r="B49" s="22">
        <v>72164.054688000004</v>
      </c>
      <c r="C49" s="13">
        <f t="shared" si="2"/>
        <v>48</v>
      </c>
      <c r="D49" s="14">
        <f t="shared" si="3"/>
        <v>72164.054688000004</v>
      </c>
    </row>
    <row r="50" spans="1:4" x14ac:dyDescent="0.25">
      <c r="A50" s="12">
        <v>49</v>
      </c>
      <c r="B50" s="22">
        <v>465980.21875</v>
      </c>
      <c r="C50" s="13">
        <f t="shared" si="2"/>
        <v>49</v>
      </c>
      <c r="D50" s="14">
        <f t="shared" si="3"/>
        <v>465980.21875</v>
      </c>
    </row>
    <row r="51" spans="1:4" x14ac:dyDescent="0.25">
      <c r="A51" s="12">
        <v>50</v>
      </c>
      <c r="B51" s="22">
        <v>2456162.5</v>
      </c>
      <c r="C51" s="13">
        <f t="shared" si="2"/>
        <v>50</v>
      </c>
      <c r="D51" s="14">
        <f t="shared" si="3"/>
        <v>2456162.5</v>
      </c>
    </row>
    <row r="52" spans="1:4" x14ac:dyDescent="0.25">
      <c r="A52" s="12">
        <v>51.1</v>
      </c>
      <c r="B52" s="22">
        <v>729375.25</v>
      </c>
      <c r="C52" s="13">
        <f t="shared" si="2"/>
        <v>51</v>
      </c>
      <c r="D52" s="14">
        <f t="shared" si="3"/>
        <v>729375.25</v>
      </c>
    </row>
    <row r="53" spans="1:4" x14ac:dyDescent="0.25">
      <c r="A53" s="12">
        <v>52</v>
      </c>
      <c r="B53" s="22">
        <v>32606.808593999998</v>
      </c>
      <c r="C53" s="13">
        <f t="shared" si="2"/>
        <v>52</v>
      </c>
      <c r="D53" s="14">
        <f t="shared" si="3"/>
        <v>32606.808593999998</v>
      </c>
    </row>
    <row r="54" spans="1:4" x14ac:dyDescent="0.25">
      <c r="A54" s="12">
        <v>52.8</v>
      </c>
      <c r="B54" s="22">
        <v>2231.397461</v>
      </c>
      <c r="C54" s="13">
        <f t="shared" si="2"/>
        <v>53</v>
      </c>
      <c r="D54" s="14">
        <f t="shared" si="3"/>
        <v>2231.397461</v>
      </c>
    </row>
    <row r="55" spans="1:4" x14ac:dyDescent="0.25">
      <c r="A55" s="12">
        <v>53.3</v>
      </c>
      <c r="B55" s="22">
        <v>1026.7639160000001</v>
      </c>
      <c r="C55" s="13">
        <f t="shared" si="2"/>
        <v>53</v>
      </c>
      <c r="D55" s="14">
        <f t="shared" si="3"/>
        <v>1026.7639160000001</v>
      </c>
    </row>
    <row r="56" spans="1:4" x14ac:dyDescent="0.25">
      <c r="A56" s="12">
        <v>54.2</v>
      </c>
      <c r="B56" s="22">
        <v>900.12805200000003</v>
      </c>
      <c r="C56" s="13">
        <f t="shared" si="2"/>
        <v>54</v>
      </c>
      <c r="D56" s="14">
        <f t="shared" si="3"/>
        <v>900.12805200000003</v>
      </c>
    </row>
    <row r="57" spans="1:4" x14ac:dyDescent="0.25">
      <c r="A57" s="12">
        <v>55</v>
      </c>
      <c r="B57" s="22">
        <v>28455.078125</v>
      </c>
      <c r="C57" s="13">
        <f t="shared" si="2"/>
        <v>55</v>
      </c>
      <c r="D57" s="14">
        <f t="shared" si="3"/>
        <v>28455.078125</v>
      </c>
    </row>
    <row r="58" spans="1:4" x14ac:dyDescent="0.25">
      <c r="A58" s="12">
        <v>56</v>
      </c>
      <c r="B58" s="22">
        <v>128960.695313</v>
      </c>
      <c r="C58" s="13">
        <f t="shared" si="2"/>
        <v>56</v>
      </c>
      <c r="D58" s="14">
        <f t="shared" si="3"/>
        <v>128960.695313</v>
      </c>
    </row>
    <row r="59" spans="1:4" x14ac:dyDescent="0.25">
      <c r="A59" s="12">
        <v>57</v>
      </c>
      <c r="B59" s="22">
        <v>288811.1875</v>
      </c>
      <c r="C59" s="13">
        <f t="shared" si="2"/>
        <v>57</v>
      </c>
      <c r="D59" s="14">
        <f t="shared" si="3"/>
        <v>288811.1875</v>
      </c>
    </row>
    <row r="60" spans="1:4" x14ac:dyDescent="0.25">
      <c r="A60" s="12">
        <v>58.1</v>
      </c>
      <c r="B60" s="22">
        <v>9742.2929690000001</v>
      </c>
      <c r="C60" s="13">
        <f t="shared" si="2"/>
        <v>58</v>
      </c>
      <c r="D60" s="14">
        <f t="shared" si="3"/>
        <v>9742.2929690000001</v>
      </c>
    </row>
    <row r="61" spans="1:4" x14ac:dyDescent="0.25">
      <c r="A61" s="12">
        <v>59.3</v>
      </c>
      <c r="B61" s="22">
        <v>1447.1660159999999</v>
      </c>
      <c r="C61" s="13">
        <f t="shared" si="2"/>
        <v>59</v>
      </c>
      <c r="D61" s="14">
        <f t="shared" si="3"/>
        <v>1447.1660159999999</v>
      </c>
    </row>
    <row r="62" spans="1:4" x14ac:dyDescent="0.25">
      <c r="A62" s="12">
        <v>60</v>
      </c>
      <c r="B62" s="22">
        <v>99831.335938000004</v>
      </c>
      <c r="C62" s="13">
        <f t="shared" si="2"/>
        <v>60</v>
      </c>
      <c r="D62" s="14">
        <f t="shared" si="3"/>
        <v>99831.335938000004</v>
      </c>
    </row>
    <row r="63" spans="1:4" x14ac:dyDescent="0.25">
      <c r="A63" s="12">
        <v>61</v>
      </c>
      <c r="B63" s="22">
        <v>510623.1875</v>
      </c>
      <c r="C63" s="13">
        <f t="shared" si="2"/>
        <v>61</v>
      </c>
      <c r="D63" s="14">
        <f t="shared" si="3"/>
        <v>510623.1875</v>
      </c>
    </row>
    <row r="64" spans="1:4" x14ac:dyDescent="0.25">
      <c r="A64" s="12">
        <v>62</v>
      </c>
      <c r="B64" s="22">
        <v>514109.375</v>
      </c>
      <c r="C64" s="13">
        <f t="shared" si="2"/>
        <v>62</v>
      </c>
      <c r="D64" s="14">
        <f t="shared" si="3"/>
        <v>514109.375</v>
      </c>
    </row>
    <row r="65" spans="1:4" x14ac:dyDescent="0.25">
      <c r="A65" s="12">
        <v>63</v>
      </c>
      <c r="B65" s="22">
        <v>400475.34375</v>
      </c>
      <c r="C65" s="13">
        <f t="shared" si="2"/>
        <v>63</v>
      </c>
      <c r="D65" s="14">
        <f t="shared" si="3"/>
        <v>400475.34375</v>
      </c>
    </row>
    <row r="66" spans="1:4" x14ac:dyDescent="0.25">
      <c r="A66" s="12">
        <v>64.099999999999994</v>
      </c>
      <c r="B66" s="22">
        <v>37522.0625</v>
      </c>
      <c r="C66" s="13">
        <f t="shared" si="2"/>
        <v>64</v>
      </c>
      <c r="D66" s="14">
        <f t="shared" si="3"/>
        <v>37522.0625</v>
      </c>
    </row>
    <row r="67" spans="1:4" x14ac:dyDescent="0.25">
      <c r="A67" s="12">
        <v>65.099999999999994</v>
      </c>
      <c r="B67" s="22">
        <v>14278.184569999999</v>
      </c>
      <c r="C67" s="13">
        <f t="shared" si="2"/>
        <v>65</v>
      </c>
      <c r="D67" s="14">
        <f t="shared" si="3"/>
        <v>14278.184569999999</v>
      </c>
    </row>
    <row r="68" spans="1:4" x14ac:dyDescent="0.25">
      <c r="A68" s="12">
        <v>66.099999999999994</v>
      </c>
      <c r="B68" s="22">
        <v>2619.3835450000001</v>
      </c>
      <c r="C68" s="13">
        <f t="shared" si="2"/>
        <v>66</v>
      </c>
      <c r="D68" s="14">
        <f t="shared" si="3"/>
        <v>2619.3835450000001</v>
      </c>
    </row>
    <row r="69" spans="1:4" x14ac:dyDescent="0.25">
      <c r="A69" s="12">
        <v>67</v>
      </c>
      <c r="B69" s="22">
        <v>29410.701172000001</v>
      </c>
      <c r="C69" s="13">
        <f t="shared" si="2"/>
        <v>67</v>
      </c>
      <c r="D69" s="14">
        <f t="shared" si="3"/>
        <v>29410.701172000001</v>
      </c>
    </row>
    <row r="70" spans="1:4" x14ac:dyDescent="0.25">
      <c r="A70" s="12">
        <v>68</v>
      </c>
      <c r="B70" s="22">
        <v>1420311.5</v>
      </c>
      <c r="C70" s="13">
        <f t="shared" si="2"/>
        <v>68</v>
      </c>
      <c r="D70" s="14">
        <f t="shared" si="3"/>
        <v>1420311.5</v>
      </c>
    </row>
    <row r="71" spans="1:4" x14ac:dyDescent="0.25">
      <c r="A71" s="12">
        <v>69</v>
      </c>
      <c r="B71" s="22">
        <v>1258526.75</v>
      </c>
      <c r="C71" s="13">
        <f t="shared" si="2"/>
        <v>69</v>
      </c>
      <c r="D71" s="14">
        <f t="shared" si="3"/>
        <v>1258526.75</v>
      </c>
    </row>
    <row r="72" spans="1:4" x14ac:dyDescent="0.25">
      <c r="A72" s="12">
        <v>70</v>
      </c>
      <c r="B72" s="22">
        <v>104299.445313</v>
      </c>
      <c r="C72" s="13">
        <f t="shared" si="2"/>
        <v>70</v>
      </c>
      <c r="D72" s="14">
        <f t="shared" si="3"/>
        <v>104299.445313</v>
      </c>
    </row>
    <row r="73" spans="1:4" x14ac:dyDescent="0.25">
      <c r="A73" s="12">
        <v>71.099999999999994</v>
      </c>
      <c r="B73" s="22">
        <v>3148.116211</v>
      </c>
      <c r="C73" s="13">
        <f t="shared" si="2"/>
        <v>71</v>
      </c>
      <c r="D73" s="14">
        <f t="shared" si="3"/>
        <v>3148.116211</v>
      </c>
    </row>
    <row r="74" spans="1:4" x14ac:dyDescent="0.25">
      <c r="A74" s="12">
        <v>72</v>
      </c>
      <c r="B74" s="22">
        <v>66487.0625</v>
      </c>
      <c r="C74" s="13">
        <f t="shared" si="2"/>
        <v>72</v>
      </c>
      <c r="D74" s="14">
        <f t="shared" si="3"/>
        <v>66487.0625</v>
      </c>
    </row>
    <row r="75" spans="1:4" x14ac:dyDescent="0.25">
      <c r="A75" s="12">
        <v>73</v>
      </c>
      <c r="B75" s="22">
        <v>550697.5</v>
      </c>
      <c r="C75" s="13">
        <f t="shared" si="2"/>
        <v>73</v>
      </c>
      <c r="D75" s="14">
        <f t="shared" si="3"/>
        <v>550697.5</v>
      </c>
    </row>
    <row r="76" spans="1:4" x14ac:dyDescent="0.25">
      <c r="A76" s="12">
        <v>74</v>
      </c>
      <c r="B76" s="22">
        <v>2212770.25</v>
      </c>
      <c r="C76" s="13">
        <f t="shared" si="2"/>
        <v>74</v>
      </c>
      <c r="D76" s="14">
        <f t="shared" si="3"/>
        <v>2212770.25</v>
      </c>
    </row>
    <row r="77" spans="1:4" x14ac:dyDescent="0.25">
      <c r="A77" s="12">
        <v>75</v>
      </c>
      <c r="B77" s="22">
        <v>8171616.5</v>
      </c>
      <c r="C77" s="13">
        <f t="shared" si="2"/>
        <v>75</v>
      </c>
      <c r="D77" s="14">
        <f t="shared" si="3"/>
        <v>8171616.5</v>
      </c>
    </row>
    <row r="78" spans="1:4" x14ac:dyDescent="0.25">
      <c r="A78" s="12">
        <v>76.099999999999994</v>
      </c>
      <c r="B78" s="22">
        <v>678846.875</v>
      </c>
      <c r="C78" s="13">
        <f t="shared" si="2"/>
        <v>76</v>
      </c>
      <c r="D78" s="14">
        <f t="shared" si="3"/>
        <v>678846.875</v>
      </c>
    </row>
    <row r="79" spans="1:4" x14ac:dyDescent="0.25">
      <c r="A79" s="12">
        <v>77</v>
      </c>
      <c r="B79" s="22">
        <v>108444.867188</v>
      </c>
      <c r="C79" s="13">
        <f t="shared" si="2"/>
        <v>77</v>
      </c>
      <c r="D79" s="14">
        <f t="shared" si="3"/>
        <v>108444.867188</v>
      </c>
    </row>
    <row r="80" spans="1:4" x14ac:dyDescent="0.25">
      <c r="A80" s="12">
        <v>78</v>
      </c>
      <c r="B80" s="22">
        <v>77981.273438000004</v>
      </c>
      <c r="C80" s="13">
        <f t="shared" si="2"/>
        <v>78</v>
      </c>
      <c r="D80" s="14">
        <f t="shared" si="3"/>
        <v>77981.273438000004</v>
      </c>
    </row>
    <row r="81" spans="1:4" x14ac:dyDescent="0.25">
      <c r="A81" s="12">
        <v>78.900000000000006</v>
      </c>
      <c r="B81" s="22">
        <v>124180.34375</v>
      </c>
      <c r="C81" s="13">
        <f t="shared" si="2"/>
        <v>79</v>
      </c>
      <c r="D81" s="14">
        <f t="shared" si="3"/>
        <v>124180.34375</v>
      </c>
    </row>
    <row r="82" spans="1:4" x14ac:dyDescent="0.25">
      <c r="A82" s="12">
        <v>80</v>
      </c>
      <c r="B82" s="22">
        <v>54771.070312999997</v>
      </c>
      <c r="C82" s="13">
        <f t="shared" si="2"/>
        <v>80</v>
      </c>
      <c r="D82" s="14">
        <f t="shared" si="3"/>
        <v>54771.070312999997</v>
      </c>
    </row>
    <row r="83" spans="1:4" x14ac:dyDescent="0.25">
      <c r="A83" s="12">
        <v>80.900000000000006</v>
      </c>
      <c r="B83" s="22">
        <v>148321.953125</v>
      </c>
      <c r="C83" s="13">
        <f t="shared" si="2"/>
        <v>81</v>
      </c>
      <c r="D83" s="14">
        <f t="shared" si="3"/>
        <v>148321.953125</v>
      </c>
    </row>
    <row r="84" spans="1:4" x14ac:dyDescent="0.25">
      <c r="A84" s="12">
        <v>81.900000000000006</v>
      </c>
      <c r="B84" s="22">
        <v>27568.802734000001</v>
      </c>
      <c r="C84" s="13">
        <f t="shared" si="2"/>
        <v>82</v>
      </c>
      <c r="D84" s="14">
        <f t="shared" si="3"/>
        <v>27568.802734000001</v>
      </c>
    </row>
    <row r="85" spans="1:4" x14ac:dyDescent="0.25">
      <c r="A85" s="12">
        <v>82.9</v>
      </c>
      <c r="B85" s="22">
        <v>4727.0908200000003</v>
      </c>
      <c r="C85" s="13">
        <f t="shared" si="2"/>
        <v>83</v>
      </c>
      <c r="D85" s="14">
        <f t="shared" si="3"/>
        <v>4727.0908200000003</v>
      </c>
    </row>
    <row r="86" spans="1:4" x14ac:dyDescent="0.25">
      <c r="A86" s="12">
        <v>83.7</v>
      </c>
      <c r="B86" s="22">
        <v>469.39959700000003</v>
      </c>
      <c r="C86" s="13">
        <f t="shared" si="2"/>
        <v>84</v>
      </c>
      <c r="D86" s="14">
        <f t="shared" si="3"/>
        <v>469.39959700000003</v>
      </c>
    </row>
    <row r="87" spans="1:4" x14ac:dyDescent="0.25">
      <c r="A87" s="12">
        <v>84.3</v>
      </c>
      <c r="B87" s="22">
        <v>166.11540199999999</v>
      </c>
      <c r="C87" s="13">
        <f t="shared" si="2"/>
        <v>84</v>
      </c>
      <c r="D87" s="14">
        <f t="shared" si="3"/>
        <v>166.11540199999999</v>
      </c>
    </row>
    <row r="88" spans="1:4" x14ac:dyDescent="0.25">
      <c r="A88" s="12">
        <v>84.9</v>
      </c>
      <c r="B88" s="22">
        <v>239.13999899999999</v>
      </c>
      <c r="C88" s="13">
        <f t="shared" si="2"/>
        <v>85</v>
      </c>
      <c r="D88" s="14">
        <f t="shared" si="3"/>
        <v>239.13999899999999</v>
      </c>
    </row>
    <row r="89" spans="1:4" x14ac:dyDescent="0.25">
      <c r="A89" s="12">
        <v>86</v>
      </c>
      <c r="B89" s="22">
        <v>13693.481444999999</v>
      </c>
      <c r="C89" s="13">
        <f t="shared" si="2"/>
        <v>86</v>
      </c>
      <c r="D89" s="14">
        <f t="shared" si="3"/>
        <v>13693.481444999999</v>
      </c>
    </row>
    <row r="90" spans="1:4" x14ac:dyDescent="0.25">
      <c r="A90" s="12">
        <v>87</v>
      </c>
      <c r="B90" s="22">
        <v>805072.375</v>
      </c>
      <c r="C90" s="13">
        <f t="shared" si="2"/>
        <v>87</v>
      </c>
      <c r="D90" s="14">
        <f t="shared" si="3"/>
        <v>805072.375</v>
      </c>
    </row>
    <row r="91" spans="1:4" x14ac:dyDescent="0.25">
      <c r="A91" s="12">
        <v>88</v>
      </c>
      <c r="B91" s="22">
        <v>758009.9375</v>
      </c>
      <c r="C91" s="13">
        <f t="shared" si="2"/>
        <v>88</v>
      </c>
      <c r="D91" s="14">
        <f t="shared" si="3"/>
        <v>758009.9375</v>
      </c>
    </row>
    <row r="92" spans="1:4" x14ac:dyDescent="0.25">
      <c r="A92" s="12">
        <v>88.8</v>
      </c>
      <c r="B92" s="22">
        <v>15590.044921999999</v>
      </c>
      <c r="C92" s="13">
        <f t="shared" si="2"/>
        <v>89</v>
      </c>
      <c r="D92" s="14">
        <f t="shared" si="3"/>
        <v>15590.044921999999</v>
      </c>
    </row>
    <row r="93" spans="1:4" x14ac:dyDescent="0.25">
      <c r="A93" s="12">
        <v>90</v>
      </c>
      <c r="B93" s="22">
        <v>1319.269043</v>
      </c>
      <c r="C93" s="13">
        <f t="shared" si="2"/>
        <v>90</v>
      </c>
      <c r="D93" s="14">
        <f t="shared" si="3"/>
        <v>1319.269043</v>
      </c>
    </row>
    <row r="94" spans="1:4" x14ac:dyDescent="0.25">
      <c r="A94" s="12">
        <v>90.8</v>
      </c>
      <c r="B94" s="22">
        <v>21363.728515999999</v>
      </c>
      <c r="C94" s="13">
        <f t="shared" si="2"/>
        <v>91</v>
      </c>
      <c r="D94" s="14">
        <f t="shared" si="3"/>
        <v>21363.728515999999</v>
      </c>
    </row>
    <row r="95" spans="1:4" x14ac:dyDescent="0.25">
      <c r="A95" s="12">
        <v>92</v>
      </c>
      <c r="B95" s="22">
        <v>366425.875</v>
      </c>
      <c r="C95" s="13">
        <f t="shared" si="2"/>
        <v>92</v>
      </c>
      <c r="D95" s="14">
        <f t="shared" si="3"/>
        <v>366425.875</v>
      </c>
    </row>
    <row r="96" spans="1:4" x14ac:dyDescent="0.25">
      <c r="A96" s="12">
        <v>93</v>
      </c>
      <c r="B96" s="22">
        <v>557672.125</v>
      </c>
      <c r="C96" s="13">
        <f t="shared" si="2"/>
        <v>93</v>
      </c>
      <c r="D96" s="14">
        <f t="shared" si="3"/>
        <v>557672.125</v>
      </c>
    </row>
    <row r="97" spans="1:4" x14ac:dyDescent="0.25">
      <c r="A97" s="12">
        <v>94</v>
      </c>
      <c r="B97" s="22">
        <v>1642019.25</v>
      </c>
      <c r="C97" s="13">
        <f t="shared" si="2"/>
        <v>94</v>
      </c>
      <c r="D97" s="14">
        <f t="shared" si="3"/>
        <v>1642019.25</v>
      </c>
    </row>
    <row r="98" spans="1:4" x14ac:dyDescent="0.25">
      <c r="A98" s="12">
        <v>95</v>
      </c>
      <c r="B98" s="22">
        <v>20167550</v>
      </c>
      <c r="C98" s="13">
        <f t="shared" si="2"/>
        <v>95</v>
      </c>
      <c r="D98" s="14">
        <f t="shared" si="3"/>
        <v>20167550</v>
      </c>
    </row>
    <row r="99" spans="1:4" x14ac:dyDescent="0.25">
      <c r="A99" s="12">
        <v>96</v>
      </c>
      <c r="B99" s="22">
        <v>1304864</v>
      </c>
      <c r="C99" s="13">
        <f t="shared" si="2"/>
        <v>96</v>
      </c>
      <c r="D99" s="14">
        <f t="shared" si="3"/>
        <v>1304864</v>
      </c>
    </row>
    <row r="100" spans="1:4" x14ac:dyDescent="0.25">
      <c r="A100" s="12">
        <v>97.1</v>
      </c>
      <c r="B100" s="22">
        <v>39899.019530999998</v>
      </c>
      <c r="C100" s="13">
        <f t="shared" ref="C100:C163" si="4">ROUND(A100,0)</f>
        <v>97</v>
      </c>
      <c r="D100" s="14">
        <f t="shared" ref="D100:D163" si="5">B100</f>
        <v>39899.019530999998</v>
      </c>
    </row>
    <row r="101" spans="1:4" x14ac:dyDescent="0.25">
      <c r="A101" s="12">
        <v>98.2</v>
      </c>
      <c r="B101" s="22">
        <v>2621.8098140000002</v>
      </c>
      <c r="C101" s="13">
        <f t="shared" si="4"/>
        <v>98</v>
      </c>
      <c r="D101" s="14">
        <f t="shared" si="5"/>
        <v>2621.8098140000002</v>
      </c>
    </row>
    <row r="102" spans="1:4" x14ac:dyDescent="0.25">
      <c r="A102" s="12">
        <v>99</v>
      </c>
      <c r="B102" s="22">
        <v>437.94699100000003</v>
      </c>
      <c r="C102" s="13">
        <f t="shared" si="4"/>
        <v>99</v>
      </c>
      <c r="D102" s="14">
        <f t="shared" si="5"/>
        <v>437.94699100000003</v>
      </c>
    </row>
    <row r="103" spans="1:4" x14ac:dyDescent="0.25">
      <c r="A103" s="12">
        <v>99.9</v>
      </c>
      <c r="B103" s="22">
        <v>75.749724999999998</v>
      </c>
      <c r="C103" s="13">
        <f t="shared" si="4"/>
        <v>100</v>
      </c>
      <c r="D103" s="14">
        <f t="shared" si="5"/>
        <v>75.749724999999998</v>
      </c>
    </row>
    <row r="104" spans="1:4" x14ac:dyDescent="0.25">
      <c r="A104" s="12">
        <v>100.5</v>
      </c>
      <c r="B104" s="22">
        <v>110.059273</v>
      </c>
      <c r="C104" s="13">
        <f t="shared" si="4"/>
        <v>101</v>
      </c>
      <c r="D104" s="14">
        <f t="shared" si="5"/>
        <v>110.059273</v>
      </c>
    </row>
    <row r="105" spans="1:4" x14ac:dyDescent="0.25">
      <c r="A105" s="12">
        <v>101.2</v>
      </c>
      <c r="B105" s="22">
        <v>405.37994400000002</v>
      </c>
      <c r="C105" s="13">
        <f t="shared" si="4"/>
        <v>101</v>
      </c>
      <c r="D105" s="14">
        <f t="shared" si="5"/>
        <v>405.37994400000002</v>
      </c>
    </row>
    <row r="106" spans="1:4" x14ac:dyDescent="0.25">
      <c r="A106" s="12">
        <v>103</v>
      </c>
      <c r="B106" s="22">
        <v>5088.7705079999996</v>
      </c>
      <c r="C106" s="13">
        <f t="shared" si="4"/>
        <v>103</v>
      </c>
      <c r="D106" s="14">
        <f t="shared" si="5"/>
        <v>5088.7705079999996</v>
      </c>
    </row>
    <row r="107" spans="1:4" x14ac:dyDescent="0.25">
      <c r="A107" s="12">
        <v>103.9</v>
      </c>
      <c r="B107" s="22">
        <v>43760.042969000002</v>
      </c>
      <c r="C107" s="13">
        <f t="shared" si="4"/>
        <v>104</v>
      </c>
      <c r="D107" s="14">
        <f t="shared" si="5"/>
        <v>43760.042969000002</v>
      </c>
    </row>
    <row r="108" spans="1:4" x14ac:dyDescent="0.25">
      <c r="A108" s="12">
        <v>105</v>
      </c>
      <c r="B108" s="22">
        <v>16968.732422000001</v>
      </c>
      <c r="C108" s="13">
        <f t="shared" si="4"/>
        <v>105</v>
      </c>
      <c r="D108" s="14">
        <f t="shared" si="5"/>
        <v>16968.732422000001</v>
      </c>
    </row>
    <row r="109" spans="1:4" x14ac:dyDescent="0.25">
      <c r="A109" s="12">
        <v>105.9</v>
      </c>
      <c r="B109" s="22">
        <v>31839.923827999999</v>
      </c>
      <c r="C109" s="13">
        <f t="shared" si="4"/>
        <v>106</v>
      </c>
      <c r="D109" s="14">
        <f t="shared" si="5"/>
        <v>31839.923827999999</v>
      </c>
    </row>
    <row r="110" spans="1:4" x14ac:dyDescent="0.25">
      <c r="A110" s="12">
        <v>106.9</v>
      </c>
      <c r="B110" s="22">
        <v>11489.401367</v>
      </c>
      <c r="C110" s="13">
        <f t="shared" si="4"/>
        <v>107</v>
      </c>
      <c r="D110" s="14">
        <f t="shared" si="5"/>
        <v>11489.401367</v>
      </c>
    </row>
    <row r="111" spans="1:4" x14ac:dyDescent="0.25">
      <c r="A111" s="12">
        <v>107.9</v>
      </c>
      <c r="B111" s="22">
        <v>800.05908199999999</v>
      </c>
      <c r="C111" s="13">
        <f t="shared" si="4"/>
        <v>108</v>
      </c>
      <c r="D111" s="14">
        <f t="shared" si="5"/>
        <v>800.05908199999999</v>
      </c>
    </row>
    <row r="112" spans="1:4" x14ac:dyDescent="0.25">
      <c r="A112" s="12">
        <v>108.6</v>
      </c>
      <c r="B112" s="22">
        <v>0</v>
      </c>
      <c r="C112" s="13">
        <f t="shared" si="4"/>
        <v>109</v>
      </c>
      <c r="D112" s="14">
        <f t="shared" si="5"/>
        <v>0</v>
      </c>
    </row>
    <row r="113" spans="1:4" x14ac:dyDescent="0.25">
      <c r="A113" s="12">
        <v>109.9</v>
      </c>
      <c r="B113" s="22">
        <v>2417.8706050000001</v>
      </c>
      <c r="C113" s="13">
        <f t="shared" si="4"/>
        <v>110</v>
      </c>
      <c r="D113" s="14">
        <f t="shared" si="5"/>
        <v>2417.8706050000001</v>
      </c>
    </row>
    <row r="114" spans="1:4" x14ac:dyDescent="0.25">
      <c r="A114" s="12">
        <v>110.9</v>
      </c>
      <c r="B114" s="22">
        <v>5204.4111329999996</v>
      </c>
      <c r="C114" s="13">
        <f t="shared" si="4"/>
        <v>111</v>
      </c>
      <c r="D114" s="14">
        <f t="shared" si="5"/>
        <v>5204.4111329999996</v>
      </c>
    </row>
    <row r="115" spans="1:4" x14ac:dyDescent="0.25">
      <c r="A115" s="12">
        <v>112</v>
      </c>
      <c r="B115" s="22">
        <v>3195.508789</v>
      </c>
      <c r="C115" s="13">
        <f t="shared" si="4"/>
        <v>112</v>
      </c>
      <c r="D115" s="14">
        <f t="shared" si="5"/>
        <v>3195.508789</v>
      </c>
    </row>
    <row r="116" spans="1:4" x14ac:dyDescent="0.25">
      <c r="A116" s="12">
        <v>113</v>
      </c>
      <c r="B116" s="22">
        <v>3885.8215329999998</v>
      </c>
      <c r="C116" s="13">
        <f t="shared" si="4"/>
        <v>113</v>
      </c>
      <c r="D116" s="14">
        <f t="shared" si="5"/>
        <v>3885.8215329999998</v>
      </c>
    </row>
    <row r="117" spans="1:4" x14ac:dyDescent="0.25">
      <c r="A117" s="12">
        <v>114</v>
      </c>
      <c r="B117" s="22">
        <v>812.36798099999999</v>
      </c>
      <c r="C117" s="13">
        <f t="shared" si="4"/>
        <v>114</v>
      </c>
      <c r="D117" s="14">
        <f t="shared" si="5"/>
        <v>812.36798099999999</v>
      </c>
    </row>
    <row r="118" spans="1:4" x14ac:dyDescent="0.25">
      <c r="A118" s="12">
        <v>114.9</v>
      </c>
      <c r="B118" s="22">
        <v>11048.996094</v>
      </c>
      <c r="C118" s="13">
        <f t="shared" si="4"/>
        <v>115</v>
      </c>
      <c r="D118" s="14">
        <f t="shared" si="5"/>
        <v>11048.996094</v>
      </c>
    </row>
    <row r="119" spans="1:4" x14ac:dyDescent="0.25">
      <c r="A119" s="12">
        <v>115.9</v>
      </c>
      <c r="B119" s="22">
        <v>30078.269531000002</v>
      </c>
      <c r="C119" s="13">
        <f t="shared" si="4"/>
        <v>116</v>
      </c>
      <c r="D119" s="14">
        <f t="shared" si="5"/>
        <v>30078.269531000002</v>
      </c>
    </row>
    <row r="120" spans="1:4" x14ac:dyDescent="0.25">
      <c r="A120" s="12">
        <v>116.9</v>
      </c>
      <c r="B120" s="22">
        <v>65709.578125</v>
      </c>
      <c r="C120" s="13">
        <f t="shared" si="4"/>
        <v>117</v>
      </c>
      <c r="D120" s="14">
        <f t="shared" si="5"/>
        <v>65709.578125</v>
      </c>
    </row>
    <row r="121" spans="1:4" x14ac:dyDescent="0.25">
      <c r="A121" s="12">
        <v>118</v>
      </c>
      <c r="B121" s="22">
        <v>39115.402344000002</v>
      </c>
      <c r="C121" s="13">
        <f t="shared" si="4"/>
        <v>118</v>
      </c>
      <c r="D121" s="14">
        <f t="shared" si="5"/>
        <v>39115.402344000002</v>
      </c>
    </row>
    <row r="122" spans="1:4" x14ac:dyDescent="0.25">
      <c r="A122" s="12">
        <v>118.9</v>
      </c>
      <c r="B122" s="22">
        <v>54383.191405999998</v>
      </c>
      <c r="C122" s="13">
        <f t="shared" si="4"/>
        <v>119</v>
      </c>
      <c r="D122" s="14">
        <f t="shared" si="5"/>
        <v>54383.191405999998</v>
      </c>
    </row>
    <row r="123" spans="1:4" x14ac:dyDescent="0.25">
      <c r="A123" s="12">
        <v>120.1</v>
      </c>
      <c r="B123" s="22">
        <v>1082.5375979999999</v>
      </c>
      <c r="C123" s="13">
        <f t="shared" si="4"/>
        <v>120</v>
      </c>
      <c r="D123" s="14">
        <f t="shared" si="5"/>
        <v>1082.5375979999999</v>
      </c>
    </row>
    <row r="124" spans="1:4" x14ac:dyDescent="0.25">
      <c r="A124" s="12">
        <v>120.9</v>
      </c>
      <c r="B124" s="22">
        <v>1195.9094239999999</v>
      </c>
      <c r="C124" s="13">
        <f t="shared" si="4"/>
        <v>121</v>
      </c>
      <c r="D124" s="14">
        <f t="shared" si="5"/>
        <v>1195.9094239999999</v>
      </c>
    </row>
    <row r="125" spans="1:4" x14ac:dyDescent="0.25">
      <c r="A125" s="12">
        <v>122</v>
      </c>
      <c r="B125" s="22">
        <v>3022.7150879999999</v>
      </c>
      <c r="C125" s="13">
        <f t="shared" si="4"/>
        <v>122</v>
      </c>
      <c r="D125" s="14">
        <f t="shared" si="5"/>
        <v>3022.7150879999999</v>
      </c>
    </row>
    <row r="126" spans="1:4" x14ac:dyDescent="0.25">
      <c r="A126" s="12">
        <v>122.9</v>
      </c>
      <c r="B126" s="22">
        <v>2070.047607</v>
      </c>
      <c r="C126" s="13">
        <f t="shared" si="4"/>
        <v>123</v>
      </c>
      <c r="D126" s="14">
        <f t="shared" si="5"/>
        <v>2070.047607</v>
      </c>
    </row>
    <row r="127" spans="1:4" x14ac:dyDescent="0.25">
      <c r="A127" s="12">
        <v>123.9</v>
      </c>
      <c r="B127" s="22">
        <v>8909.8896480000003</v>
      </c>
      <c r="C127" s="13">
        <f t="shared" si="4"/>
        <v>124</v>
      </c>
      <c r="D127" s="14">
        <f t="shared" si="5"/>
        <v>8909.8896480000003</v>
      </c>
    </row>
    <row r="128" spans="1:4" x14ac:dyDescent="0.25">
      <c r="A128" s="12">
        <v>124.9</v>
      </c>
      <c r="B128" s="22">
        <v>3464.7919919999999</v>
      </c>
      <c r="C128" s="13">
        <f t="shared" si="4"/>
        <v>125</v>
      </c>
      <c r="D128" s="14">
        <f t="shared" si="5"/>
        <v>3464.7919919999999</v>
      </c>
    </row>
    <row r="129" spans="1:4" x14ac:dyDescent="0.25">
      <c r="A129" s="12">
        <v>126</v>
      </c>
      <c r="B129" s="22">
        <v>4924.4472660000001</v>
      </c>
      <c r="C129" s="13">
        <f t="shared" si="4"/>
        <v>126</v>
      </c>
      <c r="D129" s="14">
        <f t="shared" si="5"/>
        <v>4924.4472660000001</v>
      </c>
    </row>
    <row r="130" spans="1:4" x14ac:dyDescent="0.25">
      <c r="A130" s="12">
        <v>126.9</v>
      </c>
      <c r="B130" s="22">
        <v>3114.9711910000001</v>
      </c>
      <c r="C130" s="13">
        <f t="shared" si="4"/>
        <v>127</v>
      </c>
      <c r="D130" s="14">
        <f t="shared" si="5"/>
        <v>3114.9711910000001</v>
      </c>
    </row>
    <row r="131" spans="1:4" x14ac:dyDescent="0.25">
      <c r="A131" s="12">
        <v>128</v>
      </c>
      <c r="B131" s="22">
        <v>40453.246094000002</v>
      </c>
      <c r="C131" s="13">
        <f t="shared" si="4"/>
        <v>128</v>
      </c>
      <c r="D131" s="14">
        <f t="shared" si="5"/>
        <v>40453.246094000002</v>
      </c>
    </row>
    <row r="132" spans="1:4" x14ac:dyDescent="0.25">
      <c r="A132" s="12">
        <v>129</v>
      </c>
      <c r="B132" s="22">
        <v>20333.638672000001</v>
      </c>
      <c r="C132" s="13">
        <f t="shared" si="4"/>
        <v>129</v>
      </c>
      <c r="D132" s="14">
        <f t="shared" si="5"/>
        <v>20333.638672000001</v>
      </c>
    </row>
    <row r="133" spans="1:4" x14ac:dyDescent="0.25">
      <c r="A133" s="12">
        <v>129.9</v>
      </c>
      <c r="B133" s="22">
        <v>43217.597655999998</v>
      </c>
      <c r="C133" s="13">
        <f t="shared" si="4"/>
        <v>130</v>
      </c>
      <c r="D133" s="14">
        <f t="shared" si="5"/>
        <v>43217.597655999998</v>
      </c>
    </row>
    <row r="134" spans="1:4" x14ac:dyDescent="0.25">
      <c r="A134" s="12">
        <v>130.9</v>
      </c>
      <c r="B134" s="22">
        <v>12958.622069999999</v>
      </c>
      <c r="C134" s="13">
        <f t="shared" si="4"/>
        <v>131</v>
      </c>
      <c r="D134" s="14">
        <f t="shared" si="5"/>
        <v>12958.622069999999</v>
      </c>
    </row>
    <row r="135" spans="1:4" x14ac:dyDescent="0.25">
      <c r="A135" s="12">
        <v>132</v>
      </c>
      <c r="B135" s="22">
        <v>2906.420654</v>
      </c>
      <c r="C135" s="13">
        <f t="shared" si="4"/>
        <v>132</v>
      </c>
      <c r="D135" s="14">
        <f t="shared" si="5"/>
        <v>2906.420654</v>
      </c>
    </row>
    <row r="136" spans="1:4" x14ac:dyDescent="0.25">
      <c r="A136" s="12">
        <v>133</v>
      </c>
      <c r="B136" s="22">
        <v>1106.1860349999999</v>
      </c>
      <c r="C136" s="13">
        <f t="shared" si="4"/>
        <v>133</v>
      </c>
      <c r="D136" s="14">
        <f t="shared" si="5"/>
        <v>1106.1860349999999</v>
      </c>
    </row>
    <row r="137" spans="1:4" x14ac:dyDescent="0.25">
      <c r="A137" s="12">
        <v>133.80000000000001</v>
      </c>
      <c r="B137" s="22">
        <v>1542.8763429999999</v>
      </c>
      <c r="C137" s="13">
        <f t="shared" si="4"/>
        <v>134</v>
      </c>
      <c r="D137" s="14">
        <f t="shared" si="5"/>
        <v>1542.8763429999999</v>
      </c>
    </row>
    <row r="138" spans="1:4" x14ac:dyDescent="0.25">
      <c r="A138" s="12">
        <v>134.9</v>
      </c>
      <c r="B138" s="22">
        <v>17530.921875</v>
      </c>
      <c r="C138" s="13">
        <f t="shared" si="4"/>
        <v>135</v>
      </c>
      <c r="D138" s="14">
        <f t="shared" si="5"/>
        <v>17530.921875</v>
      </c>
    </row>
    <row r="139" spans="1:4" x14ac:dyDescent="0.25">
      <c r="A139" s="12">
        <v>135.9</v>
      </c>
      <c r="B139" s="22">
        <v>2628.3566890000002</v>
      </c>
      <c r="C139" s="13">
        <f t="shared" si="4"/>
        <v>136</v>
      </c>
      <c r="D139" s="14">
        <f t="shared" si="5"/>
        <v>2628.3566890000002</v>
      </c>
    </row>
    <row r="140" spans="1:4" x14ac:dyDescent="0.25">
      <c r="A140" s="12">
        <v>136.9</v>
      </c>
      <c r="B140" s="22">
        <v>16023.465819999999</v>
      </c>
      <c r="C140" s="13">
        <f t="shared" si="4"/>
        <v>137</v>
      </c>
      <c r="D140" s="14">
        <f t="shared" si="5"/>
        <v>16023.465819999999</v>
      </c>
    </row>
    <row r="141" spans="1:4" x14ac:dyDescent="0.25">
      <c r="A141" s="12">
        <v>138</v>
      </c>
      <c r="B141" s="22">
        <v>820.29742399999998</v>
      </c>
      <c r="C141" s="13">
        <f t="shared" si="4"/>
        <v>138</v>
      </c>
      <c r="D141" s="14">
        <f t="shared" si="5"/>
        <v>820.29742399999998</v>
      </c>
    </row>
    <row r="142" spans="1:4" x14ac:dyDescent="0.25">
      <c r="A142" s="12">
        <v>138.9</v>
      </c>
      <c r="B142" s="22">
        <v>3154.6577149999998</v>
      </c>
      <c r="C142" s="13">
        <f t="shared" si="4"/>
        <v>139</v>
      </c>
      <c r="D142" s="14">
        <f t="shared" si="5"/>
        <v>3154.6577149999998</v>
      </c>
    </row>
    <row r="143" spans="1:4" x14ac:dyDescent="0.25">
      <c r="A143" s="12">
        <v>139.9</v>
      </c>
      <c r="B143" s="22">
        <v>7465.4638670000004</v>
      </c>
      <c r="C143" s="13">
        <f t="shared" si="4"/>
        <v>140</v>
      </c>
      <c r="D143" s="14">
        <f t="shared" si="5"/>
        <v>7465.4638670000004</v>
      </c>
    </row>
    <row r="144" spans="1:4" x14ac:dyDescent="0.25">
      <c r="A144" s="12">
        <v>140.9</v>
      </c>
      <c r="B144" s="22">
        <v>92979.492188000004</v>
      </c>
      <c r="C144" s="13">
        <f t="shared" si="4"/>
        <v>141</v>
      </c>
      <c r="D144" s="14">
        <f t="shared" si="5"/>
        <v>92979.492188000004</v>
      </c>
    </row>
    <row r="145" spans="1:4" x14ac:dyDescent="0.25">
      <c r="A145" s="12">
        <v>141.9</v>
      </c>
      <c r="B145" s="22">
        <v>6065.3378910000001</v>
      </c>
      <c r="C145" s="13">
        <f t="shared" si="4"/>
        <v>142</v>
      </c>
      <c r="D145" s="14">
        <f t="shared" si="5"/>
        <v>6065.3378910000001</v>
      </c>
    </row>
    <row r="146" spans="1:4" x14ac:dyDescent="0.25">
      <c r="A146" s="12">
        <v>142.9</v>
      </c>
      <c r="B146" s="22">
        <v>88801.320313000004</v>
      </c>
      <c r="C146" s="13">
        <f t="shared" si="4"/>
        <v>143</v>
      </c>
      <c r="D146" s="14">
        <f t="shared" si="5"/>
        <v>88801.320313000004</v>
      </c>
    </row>
    <row r="147" spans="1:4" x14ac:dyDescent="0.25">
      <c r="A147" s="12">
        <v>144</v>
      </c>
      <c r="B147" s="22">
        <v>4806.2514650000003</v>
      </c>
      <c r="C147" s="13">
        <f t="shared" si="4"/>
        <v>144</v>
      </c>
      <c r="D147" s="14">
        <f t="shared" si="5"/>
        <v>4806.2514650000003</v>
      </c>
    </row>
    <row r="148" spans="1:4" x14ac:dyDescent="0.25">
      <c r="A148" s="12">
        <v>144.9</v>
      </c>
      <c r="B148" s="22">
        <v>8391.8466800000006</v>
      </c>
      <c r="C148" s="13">
        <f t="shared" si="4"/>
        <v>145</v>
      </c>
      <c r="D148" s="14">
        <f t="shared" si="5"/>
        <v>8391.8466800000006</v>
      </c>
    </row>
    <row r="149" spans="1:4" x14ac:dyDescent="0.25">
      <c r="A149" s="12">
        <v>145.9</v>
      </c>
      <c r="B149" s="22">
        <v>20264.689452999999</v>
      </c>
      <c r="C149" s="13">
        <f t="shared" si="4"/>
        <v>146</v>
      </c>
      <c r="D149" s="14">
        <f t="shared" si="5"/>
        <v>20264.689452999999</v>
      </c>
    </row>
    <row r="150" spans="1:4" x14ac:dyDescent="0.25">
      <c r="A150" s="12">
        <v>146.9</v>
      </c>
      <c r="B150" s="22">
        <v>7432.3129879999997</v>
      </c>
      <c r="C150" s="13">
        <f t="shared" si="4"/>
        <v>147</v>
      </c>
      <c r="D150" s="14">
        <f t="shared" si="5"/>
        <v>7432.3129879999997</v>
      </c>
    </row>
    <row r="151" spans="1:4" x14ac:dyDescent="0.25">
      <c r="A151" s="12">
        <v>147.9</v>
      </c>
      <c r="B151" s="22">
        <v>32087.152343999998</v>
      </c>
      <c r="C151" s="13">
        <f t="shared" si="4"/>
        <v>148</v>
      </c>
      <c r="D151" s="14">
        <f t="shared" si="5"/>
        <v>32087.152343999998</v>
      </c>
    </row>
    <row r="152" spans="1:4" x14ac:dyDescent="0.25">
      <c r="A152" s="12">
        <v>149</v>
      </c>
      <c r="B152" s="22">
        <v>9967.6582030000009</v>
      </c>
      <c r="C152" s="13">
        <f t="shared" si="4"/>
        <v>149</v>
      </c>
      <c r="D152" s="14">
        <f t="shared" si="5"/>
        <v>9967.6582030000009</v>
      </c>
    </row>
    <row r="153" spans="1:4" x14ac:dyDescent="0.25">
      <c r="A153" s="12">
        <v>149.9</v>
      </c>
      <c r="B153" s="22">
        <v>8327.4287110000005</v>
      </c>
      <c r="C153" s="13">
        <f t="shared" si="4"/>
        <v>150</v>
      </c>
      <c r="D153" s="14">
        <f t="shared" si="5"/>
        <v>8327.4287110000005</v>
      </c>
    </row>
    <row r="154" spans="1:4" x14ac:dyDescent="0.25">
      <c r="A154" s="12">
        <v>151</v>
      </c>
      <c r="B154" s="22">
        <v>743.894226</v>
      </c>
      <c r="C154" s="13">
        <f t="shared" si="4"/>
        <v>151</v>
      </c>
      <c r="D154" s="14">
        <f t="shared" si="5"/>
        <v>743.894226</v>
      </c>
    </row>
    <row r="155" spans="1:4" x14ac:dyDescent="0.25">
      <c r="A155" s="12">
        <v>151.9</v>
      </c>
      <c r="B155" s="22">
        <v>4960.8344729999999</v>
      </c>
      <c r="C155" s="13">
        <f t="shared" si="4"/>
        <v>152</v>
      </c>
      <c r="D155" s="14">
        <f t="shared" si="5"/>
        <v>4960.8344729999999</v>
      </c>
    </row>
    <row r="156" spans="1:4" x14ac:dyDescent="0.25">
      <c r="A156" s="12">
        <v>153</v>
      </c>
      <c r="B156" s="22">
        <v>9049.5429690000001</v>
      </c>
      <c r="C156" s="13">
        <f t="shared" si="4"/>
        <v>153</v>
      </c>
      <c r="D156" s="14">
        <f t="shared" si="5"/>
        <v>9049.5429690000001</v>
      </c>
    </row>
    <row r="157" spans="1:4" x14ac:dyDescent="0.25">
      <c r="A157" s="12">
        <v>153.9</v>
      </c>
      <c r="B157" s="22">
        <v>8843.6884769999997</v>
      </c>
      <c r="C157" s="13">
        <f t="shared" si="4"/>
        <v>154</v>
      </c>
      <c r="D157" s="14">
        <f t="shared" si="5"/>
        <v>8843.6884769999997</v>
      </c>
    </row>
    <row r="158" spans="1:4" x14ac:dyDescent="0.25">
      <c r="A158" s="12">
        <v>154.9</v>
      </c>
      <c r="B158" s="22">
        <v>38474.464844000002</v>
      </c>
      <c r="C158" s="13">
        <f t="shared" si="4"/>
        <v>155</v>
      </c>
      <c r="D158" s="14">
        <f t="shared" si="5"/>
        <v>38474.464844000002</v>
      </c>
    </row>
    <row r="159" spans="1:4" x14ac:dyDescent="0.25">
      <c r="A159" s="12">
        <v>156</v>
      </c>
      <c r="B159" s="22">
        <v>4863.3208009999998</v>
      </c>
      <c r="C159" s="13">
        <f t="shared" si="4"/>
        <v>156</v>
      </c>
      <c r="D159" s="14">
        <f t="shared" si="5"/>
        <v>4863.3208009999998</v>
      </c>
    </row>
    <row r="160" spans="1:4" x14ac:dyDescent="0.25">
      <c r="A160" s="12">
        <v>156.9</v>
      </c>
      <c r="B160" s="22">
        <v>25101.037109000001</v>
      </c>
      <c r="C160" s="13">
        <f t="shared" si="4"/>
        <v>157</v>
      </c>
      <c r="D160" s="14">
        <f t="shared" si="5"/>
        <v>25101.037109000001</v>
      </c>
    </row>
    <row r="161" spans="1:4" x14ac:dyDescent="0.25">
      <c r="A161" s="12">
        <v>158</v>
      </c>
      <c r="B161" s="22">
        <v>2538.5598140000002</v>
      </c>
      <c r="C161" s="13">
        <f t="shared" si="4"/>
        <v>158</v>
      </c>
      <c r="D161" s="14">
        <f t="shared" si="5"/>
        <v>2538.5598140000002</v>
      </c>
    </row>
    <row r="162" spans="1:4" x14ac:dyDescent="0.25">
      <c r="A162" s="12">
        <v>158.9</v>
      </c>
      <c r="B162" s="22">
        <v>12891.409180000001</v>
      </c>
      <c r="C162" s="13">
        <f t="shared" si="4"/>
        <v>159</v>
      </c>
      <c r="D162" s="14">
        <f t="shared" si="5"/>
        <v>12891.409180000001</v>
      </c>
    </row>
    <row r="163" spans="1:4" x14ac:dyDescent="0.25">
      <c r="A163" s="12">
        <v>160</v>
      </c>
      <c r="B163" s="22">
        <v>1148.7529300000001</v>
      </c>
      <c r="C163" s="13">
        <f t="shared" si="4"/>
        <v>160</v>
      </c>
      <c r="D163" s="14">
        <f t="shared" si="5"/>
        <v>1148.7529300000001</v>
      </c>
    </row>
    <row r="164" spans="1:4" x14ac:dyDescent="0.25">
      <c r="A164" s="12">
        <v>160.80000000000001</v>
      </c>
      <c r="B164" s="22">
        <v>10241.729492</v>
      </c>
      <c r="C164" s="13">
        <f t="shared" ref="C164:C227" si="6">ROUND(A164,0)</f>
        <v>161</v>
      </c>
      <c r="D164" s="14">
        <f t="shared" ref="D164:D227" si="7">B164</f>
        <v>10241.729492</v>
      </c>
    </row>
    <row r="165" spans="1:4" x14ac:dyDescent="0.25">
      <c r="A165" s="12">
        <v>161.9</v>
      </c>
      <c r="B165" s="22">
        <v>738.012878</v>
      </c>
      <c r="C165" s="13">
        <f t="shared" si="6"/>
        <v>162</v>
      </c>
      <c r="D165" s="14">
        <f t="shared" si="7"/>
        <v>738.012878</v>
      </c>
    </row>
    <row r="166" spans="1:4" x14ac:dyDescent="0.25">
      <c r="A166" s="12">
        <v>162.4</v>
      </c>
      <c r="B166" s="22">
        <v>282.28848299999999</v>
      </c>
      <c r="C166" s="13">
        <f t="shared" si="6"/>
        <v>162</v>
      </c>
      <c r="D166" s="14">
        <f t="shared" si="7"/>
        <v>282.28848299999999</v>
      </c>
    </row>
    <row r="167" spans="1:4" x14ac:dyDescent="0.25">
      <c r="A167" s="12">
        <v>164.4</v>
      </c>
      <c r="B167" s="22">
        <v>289.110657</v>
      </c>
      <c r="C167" s="13">
        <f t="shared" si="6"/>
        <v>164</v>
      </c>
      <c r="D167" s="14">
        <f t="shared" si="7"/>
        <v>289.110657</v>
      </c>
    </row>
    <row r="168" spans="1:4" x14ac:dyDescent="0.25">
      <c r="A168" s="12">
        <v>166</v>
      </c>
      <c r="B168" s="22">
        <v>596.01440400000001</v>
      </c>
      <c r="C168" s="13">
        <f t="shared" si="6"/>
        <v>166</v>
      </c>
      <c r="D168" s="14">
        <f t="shared" si="7"/>
        <v>596.01440400000001</v>
      </c>
    </row>
    <row r="169" spans="1:4" x14ac:dyDescent="0.25">
      <c r="A169" s="12">
        <v>167.1</v>
      </c>
      <c r="B169" s="22">
        <v>343.96212800000001</v>
      </c>
      <c r="C169" s="13">
        <f t="shared" si="6"/>
        <v>167</v>
      </c>
      <c r="D169" s="14">
        <f t="shared" si="7"/>
        <v>343.96212800000001</v>
      </c>
    </row>
    <row r="170" spans="1:4" x14ac:dyDescent="0.25">
      <c r="A170" s="12">
        <v>167.7</v>
      </c>
      <c r="B170" s="22">
        <v>395.56469700000002</v>
      </c>
      <c r="C170" s="13">
        <f t="shared" si="6"/>
        <v>168</v>
      </c>
      <c r="D170" s="14">
        <f t="shared" si="7"/>
        <v>395.56469700000002</v>
      </c>
    </row>
    <row r="171" spans="1:4" x14ac:dyDescent="0.25">
      <c r="A171" s="12">
        <v>168.3</v>
      </c>
      <c r="B171" s="22">
        <v>88.260368</v>
      </c>
      <c r="C171" s="13">
        <f t="shared" si="6"/>
        <v>168</v>
      </c>
      <c r="D171" s="14">
        <f t="shared" si="7"/>
        <v>88.260368</v>
      </c>
    </row>
    <row r="172" spans="1:4" x14ac:dyDescent="0.25">
      <c r="A172" s="12">
        <v>169.8</v>
      </c>
      <c r="B172" s="22">
        <v>816.50305200000003</v>
      </c>
      <c r="C172" s="13">
        <f t="shared" si="6"/>
        <v>170</v>
      </c>
      <c r="D172" s="14">
        <f t="shared" si="7"/>
        <v>816.50305200000003</v>
      </c>
    </row>
    <row r="173" spans="1:4" x14ac:dyDescent="0.25">
      <c r="A173" s="12">
        <v>171</v>
      </c>
      <c r="B173" s="22">
        <v>1089.4938959999999</v>
      </c>
      <c r="C173" s="13">
        <f t="shared" si="6"/>
        <v>171</v>
      </c>
      <c r="D173" s="14">
        <f t="shared" si="7"/>
        <v>1089.4938959999999</v>
      </c>
    </row>
    <row r="174" spans="1:4" x14ac:dyDescent="0.25">
      <c r="A174" s="12">
        <v>172</v>
      </c>
      <c r="B174" s="22">
        <v>25313.001952999999</v>
      </c>
      <c r="C174" s="13">
        <f t="shared" si="6"/>
        <v>172</v>
      </c>
      <c r="D174" s="14">
        <f t="shared" si="7"/>
        <v>25313.001952999999</v>
      </c>
    </row>
    <row r="175" spans="1:4" x14ac:dyDescent="0.25">
      <c r="A175" s="12">
        <v>173</v>
      </c>
      <c r="B175" s="22">
        <v>111488.429688</v>
      </c>
      <c r="C175" s="13">
        <f t="shared" si="6"/>
        <v>173</v>
      </c>
      <c r="D175" s="14">
        <f t="shared" si="7"/>
        <v>111488.429688</v>
      </c>
    </row>
    <row r="176" spans="1:4" x14ac:dyDescent="0.25">
      <c r="A176" s="12">
        <v>173.9</v>
      </c>
      <c r="B176" s="22">
        <v>15387236</v>
      </c>
      <c r="C176" s="13">
        <f t="shared" si="6"/>
        <v>174</v>
      </c>
      <c r="D176" s="14">
        <f t="shared" si="7"/>
        <v>15387236</v>
      </c>
    </row>
    <row r="177" spans="1:4" x14ac:dyDescent="0.25">
      <c r="A177" s="12">
        <v>175</v>
      </c>
      <c r="B177" s="22">
        <v>1035747.1875</v>
      </c>
      <c r="C177" s="13">
        <f t="shared" si="6"/>
        <v>175</v>
      </c>
      <c r="D177" s="14">
        <f t="shared" si="7"/>
        <v>1035747.1875</v>
      </c>
    </row>
    <row r="178" spans="1:4" x14ac:dyDescent="0.25">
      <c r="A178" s="12">
        <v>175.9</v>
      </c>
      <c r="B178" s="22">
        <v>15758876</v>
      </c>
      <c r="C178" s="13">
        <f t="shared" si="6"/>
        <v>176</v>
      </c>
      <c r="D178" s="14">
        <f t="shared" si="7"/>
        <v>15758876</v>
      </c>
    </row>
    <row r="179" spans="1:4" x14ac:dyDescent="0.25">
      <c r="A179" s="12">
        <v>177</v>
      </c>
      <c r="B179" s="22">
        <v>977295.375</v>
      </c>
      <c r="C179" s="13">
        <f t="shared" si="6"/>
        <v>177</v>
      </c>
      <c r="D179" s="14">
        <f t="shared" si="7"/>
        <v>977295.375</v>
      </c>
    </row>
    <row r="180" spans="1:4" x14ac:dyDescent="0.25">
      <c r="A180" s="12">
        <v>178</v>
      </c>
      <c r="B180" s="22">
        <v>19036.474609000001</v>
      </c>
      <c r="C180" s="13">
        <f t="shared" si="6"/>
        <v>178</v>
      </c>
      <c r="D180" s="14">
        <f t="shared" si="7"/>
        <v>19036.474609000001</v>
      </c>
    </row>
    <row r="181" spans="1:4" x14ac:dyDescent="0.25">
      <c r="A181" s="12">
        <v>178.9</v>
      </c>
      <c r="B181" s="22">
        <v>1090.365601</v>
      </c>
      <c r="C181" s="13">
        <f t="shared" si="6"/>
        <v>179</v>
      </c>
      <c r="D181" s="14">
        <f t="shared" si="7"/>
        <v>1090.365601</v>
      </c>
    </row>
    <row r="182" spans="1:4" x14ac:dyDescent="0.25">
      <c r="A182" s="12">
        <v>180.3</v>
      </c>
      <c r="B182" s="22">
        <v>5.3214999999999998E-2</v>
      </c>
      <c r="C182" s="13">
        <f t="shared" si="6"/>
        <v>180</v>
      </c>
      <c r="D182" s="14">
        <f t="shared" si="7"/>
        <v>5.3214999999999998E-2</v>
      </c>
    </row>
    <row r="183" spans="1:4" x14ac:dyDescent="0.25">
      <c r="A183" s="12">
        <v>181</v>
      </c>
      <c r="B183" s="22">
        <v>2.0999999999999999E-5</v>
      </c>
      <c r="C183" s="13">
        <f t="shared" si="6"/>
        <v>181</v>
      </c>
      <c r="D183" s="14">
        <f t="shared" si="7"/>
        <v>2.0999999999999999E-5</v>
      </c>
    </row>
    <row r="184" spans="1:4" x14ac:dyDescent="0.25">
      <c r="A184" s="12">
        <v>182.3</v>
      </c>
      <c r="B184" s="22">
        <v>1.5999999999999999E-5</v>
      </c>
      <c r="C184" s="13">
        <f t="shared" si="6"/>
        <v>182</v>
      </c>
      <c r="D184" s="14">
        <f t="shared" si="7"/>
        <v>1.5999999999999999E-5</v>
      </c>
    </row>
    <row r="185" spans="1:4" x14ac:dyDescent="0.25">
      <c r="A185" s="12">
        <v>183</v>
      </c>
      <c r="B185" s="22">
        <v>0</v>
      </c>
      <c r="C185" s="13">
        <f t="shared" si="6"/>
        <v>183</v>
      </c>
      <c r="D185" s="14">
        <f t="shared" si="7"/>
        <v>0</v>
      </c>
    </row>
    <row r="186" spans="1:4" x14ac:dyDescent="0.25">
      <c r="A186" s="12">
        <v>183.6</v>
      </c>
      <c r="B186" s="22">
        <v>3.2750000000000001E-3</v>
      </c>
      <c r="C186" s="13">
        <f t="shared" si="6"/>
        <v>184</v>
      </c>
      <c r="D186" s="14">
        <f t="shared" si="7"/>
        <v>3.2750000000000001E-3</v>
      </c>
    </row>
    <row r="187" spans="1:4" x14ac:dyDescent="0.25">
      <c r="A187" s="12">
        <v>185</v>
      </c>
      <c r="B187" s="22">
        <v>91.71508</v>
      </c>
      <c r="C187" s="13">
        <f t="shared" si="6"/>
        <v>185</v>
      </c>
      <c r="D187" s="14">
        <f t="shared" si="7"/>
        <v>91.71508</v>
      </c>
    </row>
    <row r="188" spans="1:4" x14ac:dyDescent="0.25">
      <c r="A188" s="12">
        <v>186.1</v>
      </c>
      <c r="B188" s="22">
        <v>0</v>
      </c>
      <c r="C188" s="13">
        <f t="shared" si="6"/>
        <v>186</v>
      </c>
      <c r="D188" s="14">
        <f t="shared" si="7"/>
        <v>0</v>
      </c>
    </row>
    <row r="189" spans="1:4" x14ac:dyDescent="0.25">
      <c r="A189" s="12">
        <v>186.8</v>
      </c>
      <c r="B189" s="22">
        <v>1.0969E-2</v>
      </c>
      <c r="C189" s="13">
        <f t="shared" si="6"/>
        <v>187</v>
      </c>
      <c r="D189" s="14">
        <f t="shared" si="7"/>
        <v>1.0969E-2</v>
      </c>
    </row>
    <row r="190" spans="1:4" x14ac:dyDescent="0.25">
      <c r="A190" s="12">
        <v>187.5</v>
      </c>
      <c r="B190">
        <v>8.7999999999999998E-5</v>
      </c>
      <c r="C190" s="13">
        <f t="shared" si="6"/>
        <v>188</v>
      </c>
      <c r="D190" s="14">
        <f t="shared" si="7"/>
        <v>8.7999999999999998E-5</v>
      </c>
    </row>
    <row r="191" spans="1:4" x14ac:dyDescent="0.25">
      <c r="A191" s="12">
        <v>188</v>
      </c>
      <c r="B191" s="22">
        <v>0.105226</v>
      </c>
      <c r="C191" s="13">
        <f t="shared" si="6"/>
        <v>188</v>
      </c>
      <c r="D191" s="14">
        <f t="shared" si="7"/>
        <v>0.105226</v>
      </c>
    </row>
    <row r="192" spans="1:4" x14ac:dyDescent="0.25">
      <c r="A192" s="12">
        <v>190</v>
      </c>
      <c r="B192" s="22">
        <v>173.14927700000001</v>
      </c>
      <c r="C192" s="13">
        <f t="shared" si="6"/>
        <v>190</v>
      </c>
      <c r="D192" s="14">
        <f t="shared" si="7"/>
        <v>173.14927700000001</v>
      </c>
    </row>
    <row r="193" spans="1:4" x14ac:dyDescent="0.25">
      <c r="A193" s="12">
        <v>191</v>
      </c>
      <c r="B193" s="22">
        <v>127.167236</v>
      </c>
      <c r="C193" s="13">
        <f t="shared" si="6"/>
        <v>191</v>
      </c>
      <c r="D193" s="14">
        <f t="shared" si="7"/>
        <v>127.167236</v>
      </c>
    </row>
    <row r="194" spans="1:4" x14ac:dyDescent="0.25">
      <c r="A194" s="12">
        <v>192</v>
      </c>
      <c r="B194" s="22">
        <v>5.128571</v>
      </c>
      <c r="C194" s="13">
        <f t="shared" si="6"/>
        <v>192</v>
      </c>
      <c r="D194" s="14">
        <f t="shared" si="7"/>
        <v>5.128571</v>
      </c>
    </row>
    <row r="195" spans="1:4" x14ac:dyDescent="0.25">
      <c r="A195" s="12">
        <v>192.9</v>
      </c>
      <c r="B195" s="22">
        <v>1211.2576899999999</v>
      </c>
      <c r="C195" s="13">
        <f t="shared" si="6"/>
        <v>193</v>
      </c>
      <c r="D195" s="14">
        <f t="shared" si="7"/>
        <v>1211.2576899999999</v>
      </c>
    </row>
    <row r="196" spans="1:4" x14ac:dyDescent="0.25">
      <c r="A196" s="12">
        <v>194</v>
      </c>
      <c r="B196" s="22">
        <v>325.510132</v>
      </c>
      <c r="C196" s="13">
        <f t="shared" si="6"/>
        <v>194</v>
      </c>
      <c r="D196" s="14">
        <f t="shared" si="7"/>
        <v>325.510132</v>
      </c>
    </row>
    <row r="197" spans="1:4" x14ac:dyDescent="0.25">
      <c r="A197" s="12">
        <v>195</v>
      </c>
      <c r="B197" s="22">
        <v>214.227203</v>
      </c>
      <c r="C197" s="13">
        <f t="shared" si="6"/>
        <v>195</v>
      </c>
      <c r="D197" s="14">
        <f t="shared" si="7"/>
        <v>214.227203</v>
      </c>
    </row>
    <row r="198" spans="1:4" x14ac:dyDescent="0.25">
      <c r="A198" s="12">
        <v>196</v>
      </c>
      <c r="B198" s="22">
        <v>0.16827400000000001</v>
      </c>
      <c r="C198" s="13">
        <f t="shared" si="6"/>
        <v>196</v>
      </c>
      <c r="D198" s="14">
        <f t="shared" si="7"/>
        <v>0.16827400000000001</v>
      </c>
    </row>
    <row r="199" spans="1:4" x14ac:dyDescent="0.25">
      <c r="A199" s="12">
        <v>196.9</v>
      </c>
      <c r="B199" s="22">
        <v>63.683247000000001</v>
      </c>
      <c r="C199" s="13">
        <f t="shared" si="6"/>
        <v>197</v>
      </c>
      <c r="D199" s="14">
        <f t="shared" si="7"/>
        <v>63.683247000000001</v>
      </c>
    </row>
    <row r="200" spans="1:4" x14ac:dyDescent="0.25">
      <c r="A200" s="12">
        <v>197.6</v>
      </c>
      <c r="B200" s="22">
        <v>9.9999999999999995E-7</v>
      </c>
      <c r="C200" s="13">
        <f t="shared" si="6"/>
        <v>198</v>
      </c>
      <c r="D200" s="14">
        <f t="shared" si="7"/>
        <v>9.9999999999999995E-7</v>
      </c>
    </row>
    <row r="201" spans="1:4" x14ac:dyDescent="0.25">
      <c r="A201" s="12">
        <v>198.4</v>
      </c>
      <c r="B201" s="22">
        <v>0</v>
      </c>
      <c r="C201" s="13">
        <f t="shared" si="6"/>
        <v>198</v>
      </c>
      <c r="D201" s="14">
        <f t="shared" si="7"/>
        <v>0</v>
      </c>
    </row>
    <row r="202" spans="1:4" x14ac:dyDescent="0.25">
      <c r="A202" s="12">
        <v>199.3</v>
      </c>
      <c r="B202" s="22">
        <v>2.4764999999999999E-2</v>
      </c>
      <c r="C202" s="13">
        <f t="shared" si="6"/>
        <v>199</v>
      </c>
      <c r="D202" s="14">
        <f t="shared" si="7"/>
        <v>2.4764999999999999E-2</v>
      </c>
    </row>
    <row r="203" spans="1:4" x14ac:dyDescent="0.25">
      <c r="A203" s="12">
        <v>200.6</v>
      </c>
      <c r="B203" s="22">
        <v>61.021819999999998</v>
      </c>
      <c r="C203" s="13">
        <f t="shared" si="6"/>
        <v>201</v>
      </c>
      <c r="D203" s="14">
        <f t="shared" si="7"/>
        <v>61.021819999999998</v>
      </c>
    </row>
    <row r="204" spans="1:4" x14ac:dyDescent="0.25">
      <c r="A204" s="12">
        <v>201.2</v>
      </c>
      <c r="B204" s="22">
        <v>0</v>
      </c>
      <c r="C204" s="13">
        <f t="shared" si="6"/>
        <v>201</v>
      </c>
      <c r="D204" s="14">
        <f t="shared" si="7"/>
        <v>0</v>
      </c>
    </row>
    <row r="205" spans="1:4" x14ac:dyDescent="0.25">
      <c r="A205" s="12">
        <v>202.2</v>
      </c>
      <c r="B205" s="22">
        <v>8.0065999999999998E-2</v>
      </c>
      <c r="C205" s="13">
        <f t="shared" si="6"/>
        <v>202</v>
      </c>
      <c r="D205" s="14">
        <f t="shared" si="7"/>
        <v>8.0065999999999998E-2</v>
      </c>
    </row>
    <row r="206" spans="1:4" x14ac:dyDescent="0.25">
      <c r="A206" s="12">
        <v>202.7</v>
      </c>
      <c r="B206" s="22">
        <v>6.1508E-2</v>
      </c>
      <c r="C206" s="13">
        <f t="shared" si="6"/>
        <v>203</v>
      </c>
      <c r="D206" s="14">
        <f t="shared" si="7"/>
        <v>6.1508E-2</v>
      </c>
    </row>
    <row r="207" spans="1:4" x14ac:dyDescent="0.25">
      <c r="A207" s="12">
        <v>203.4</v>
      </c>
      <c r="B207" s="22">
        <v>37.556713000000002</v>
      </c>
      <c r="C207" s="13">
        <f t="shared" si="6"/>
        <v>203</v>
      </c>
      <c r="D207" s="14">
        <f t="shared" si="7"/>
        <v>37.556713000000002</v>
      </c>
    </row>
    <row r="208" spans="1:4" x14ac:dyDescent="0.25">
      <c r="A208" s="12">
        <v>204.7</v>
      </c>
      <c r="B208" s="22">
        <v>243.20382699999999</v>
      </c>
      <c r="C208" s="13">
        <f t="shared" si="6"/>
        <v>205</v>
      </c>
      <c r="D208" s="14">
        <f t="shared" si="7"/>
        <v>243.20382699999999</v>
      </c>
    </row>
    <row r="209" spans="1:4" x14ac:dyDescent="0.25">
      <c r="A209" s="12">
        <v>206</v>
      </c>
      <c r="B209" s="22">
        <v>0.33367999999999998</v>
      </c>
      <c r="C209" s="13">
        <f t="shared" si="6"/>
        <v>206</v>
      </c>
      <c r="D209" s="14">
        <f t="shared" si="7"/>
        <v>0.33367999999999998</v>
      </c>
    </row>
    <row r="210" spans="1:4" x14ac:dyDescent="0.25">
      <c r="A210" s="12">
        <v>207.1</v>
      </c>
      <c r="B210" s="22">
        <v>5191.0786129999997</v>
      </c>
      <c r="C210" s="13">
        <f t="shared" si="6"/>
        <v>207</v>
      </c>
      <c r="D210" s="14">
        <f t="shared" si="7"/>
        <v>5191.0786129999997</v>
      </c>
    </row>
    <row r="211" spans="1:4" x14ac:dyDescent="0.25">
      <c r="A211" s="12">
        <v>208.1</v>
      </c>
      <c r="B211" s="22">
        <v>691.59277299999997</v>
      </c>
      <c r="C211" s="13">
        <f t="shared" si="6"/>
        <v>208</v>
      </c>
      <c r="D211" s="14">
        <f t="shared" si="7"/>
        <v>691.59277299999997</v>
      </c>
    </row>
    <row r="212" spans="1:4" x14ac:dyDescent="0.25">
      <c r="A212" s="12">
        <v>209</v>
      </c>
      <c r="B212" s="22">
        <v>165.01589999999999</v>
      </c>
      <c r="C212" s="13">
        <f t="shared" si="6"/>
        <v>209</v>
      </c>
      <c r="D212" s="14">
        <f t="shared" si="7"/>
        <v>165.01589999999999</v>
      </c>
    </row>
    <row r="213" spans="1:4" x14ac:dyDescent="0.25">
      <c r="A213" s="12">
        <v>209.9</v>
      </c>
      <c r="B213" s="22">
        <v>871.42486599999995</v>
      </c>
      <c r="C213" s="13">
        <f t="shared" si="6"/>
        <v>210</v>
      </c>
      <c r="D213" s="14">
        <f t="shared" si="7"/>
        <v>871.42486599999995</v>
      </c>
    </row>
    <row r="214" spans="1:4" x14ac:dyDescent="0.25">
      <c r="A214" s="12">
        <v>210.7</v>
      </c>
      <c r="B214" s="22">
        <v>112.78993199999999</v>
      </c>
      <c r="C214" s="13">
        <f t="shared" si="6"/>
        <v>211</v>
      </c>
      <c r="D214" s="14">
        <f t="shared" si="7"/>
        <v>112.78993199999999</v>
      </c>
    </row>
    <row r="215" spans="1:4" x14ac:dyDescent="0.25">
      <c r="A215" s="12">
        <v>212.2</v>
      </c>
      <c r="B215" s="22">
        <v>1.1900000000000001E-4</v>
      </c>
      <c r="C215" s="13">
        <f t="shared" si="6"/>
        <v>212</v>
      </c>
      <c r="D215" s="14">
        <f t="shared" si="7"/>
        <v>1.1900000000000001E-4</v>
      </c>
    </row>
    <row r="216" spans="1:4" x14ac:dyDescent="0.25">
      <c r="A216" s="12">
        <v>213.6</v>
      </c>
      <c r="B216" s="22">
        <v>189.11930799999999</v>
      </c>
      <c r="C216" s="13">
        <f t="shared" si="6"/>
        <v>214</v>
      </c>
      <c r="D216" s="14">
        <f t="shared" si="7"/>
        <v>189.11930799999999</v>
      </c>
    </row>
    <row r="217" spans="1:4" x14ac:dyDescent="0.25">
      <c r="A217" s="12">
        <v>215</v>
      </c>
      <c r="B217" s="22">
        <v>171.906158</v>
      </c>
      <c r="C217" s="13">
        <f t="shared" si="6"/>
        <v>215</v>
      </c>
      <c r="D217" s="14">
        <f t="shared" si="7"/>
        <v>171.906158</v>
      </c>
    </row>
    <row r="218" spans="1:4" x14ac:dyDescent="0.25">
      <c r="A218" s="12">
        <v>215.8</v>
      </c>
      <c r="B218" s="22">
        <v>2.4508540000000001</v>
      </c>
      <c r="C218" s="13">
        <f t="shared" si="6"/>
        <v>216</v>
      </c>
      <c r="D218" s="14">
        <f t="shared" si="7"/>
        <v>2.4508540000000001</v>
      </c>
    </row>
    <row r="219" spans="1:4" x14ac:dyDescent="0.25">
      <c r="A219" s="12">
        <v>216.8</v>
      </c>
      <c r="B219" s="22">
        <v>60.194096000000002</v>
      </c>
      <c r="C219" s="13">
        <f t="shared" si="6"/>
        <v>217</v>
      </c>
      <c r="D219" s="14">
        <f t="shared" si="7"/>
        <v>60.194096000000002</v>
      </c>
    </row>
    <row r="220" spans="1:4" x14ac:dyDescent="0.25">
      <c r="A220" s="12">
        <v>218</v>
      </c>
      <c r="B220" s="22">
        <v>16.13862</v>
      </c>
      <c r="C220" s="13">
        <f t="shared" si="6"/>
        <v>218</v>
      </c>
      <c r="D220" s="14">
        <f t="shared" si="7"/>
        <v>16.13862</v>
      </c>
    </row>
    <row r="221" spans="1:4" x14ac:dyDescent="0.25">
      <c r="A221" s="12">
        <v>218.8</v>
      </c>
      <c r="B221" s="22">
        <v>7.0335999999999996E-2</v>
      </c>
      <c r="C221" s="13">
        <f t="shared" si="6"/>
        <v>219</v>
      </c>
      <c r="D221" s="14">
        <f t="shared" si="7"/>
        <v>7.0335999999999996E-2</v>
      </c>
    </row>
    <row r="222" spans="1:4" x14ac:dyDescent="0.25">
      <c r="A222" s="12">
        <v>219.5</v>
      </c>
      <c r="B222" s="22">
        <v>8.8646000000000003E-2</v>
      </c>
      <c r="C222" s="13">
        <f t="shared" si="6"/>
        <v>220</v>
      </c>
      <c r="D222" s="14">
        <f t="shared" si="7"/>
        <v>8.8646000000000003E-2</v>
      </c>
    </row>
    <row r="223" spans="1:4" x14ac:dyDescent="0.25">
      <c r="A223" s="12">
        <v>220.2</v>
      </c>
      <c r="B223" s="22">
        <v>35.790298</v>
      </c>
      <c r="C223" s="13">
        <f t="shared" si="6"/>
        <v>220</v>
      </c>
      <c r="D223" s="14">
        <f t="shared" si="7"/>
        <v>35.790298</v>
      </c>
    </row>
    <row r="224" spans="1:4" x14ac:dyDescent="0.25">
      <c r="A224" s="12">
        <v>221.1</v>
      </c>
      <c r="B224" s="22">
        <v>3.274E-3</v>
      </c>
      <c r="C224" s="13">
        <f t="shared" si="6"/>
        <v>221</v>
      </c>
      <c r="D224" s="14">
        <f t="shared" si="7"/>
        <v>3.274E-3</v>
      </c>
    </row>
    <row r="225" spans="1:4" x14ac:dyDescent="0.25">
      <c r="A225" s="12">
        <v>222.5</v>
      </c>
      <c r="B225" s="22">
        <v>78.965301999999994</v>
      </c>
      <c r="C225" s="13">
        <f t="shared" si="6"/>
        <v>223</v>
      </c>
      <c r="D225" s="14">
        <f t="shared" si="7"/>
        <v>78.965301999999994</v>
      </c>
    </row>
    <row r="226" spans="1:4" x14ac:dyDescent="0.25">
      <c r="A226" s="12">
        <v>223.8</v>
      </c>
      <c r="B226" s="22">
        <v>0</v>
      </c>
      <c r="C226" s="13">
        <f t="shared" si="6"/>
        <v>224</v>
      </c>
      <c r="D226" s="14">
        <f t="shared" si="7"/>
        <v>0</v>
      </c>
    </row>
    <row r="227" spans="1:4" x14ac:dyDescent="0.25">
      <c r="A227" s="12">
        <v>224.5</v>
      </c>
      <c r="B227" s="22">
        <v>0</v>
      </c>
      <c r="C227" s="13">
        <f t="shared" si="6"/>
        <v>225</v>
      </c>
      <c r="D227" s="14">
        <f t="shared" si="7"/>
        <v>0</v>
      </c>
    </row>
    <row r="228" spans="1:4" x14ac:dyDescent="0.25">
      <c r="A228" s="12">
        <v>225.6</v>
      </c>
      <c r="B228" s="22">
        <v>4.311731</v>
      </c>
      <c r="C228" s="13">
        <f t="shared" ref="C228:C274" si="8">ROUND(A228,0)</f>
        <v>226</v>
      </c>
      <c r="D228" s="14">
        <f t="shared" ref="D228:D274" si="9">B228</f>
        <v>4.311731</v>
      </c>
    </row>
    <row r="229" spans="1:4" x14ac:dyDescent="0.25">
      <c r="A229" s="12">
        <v>226.2</v>
      </c>
      <c r="B229" s="22">
        <v>2.6199999999999999E-3</v>
      </c>
      <c r="C229" s="13">
        <f t="shared" si="8"/>
        <v>226</v>
      </c>
      <c r="D229" s="14">
        <f t="shared" si="9"/>
        <v>2.6199999999999999E-3</v>
      </c>
    </row>
    <row r="230" spans="1:4" x14ac:dyDescent="0.25">
      <c r="A230" s="12">
        <v>227</v>
      </c>
      <c r="B230">
        <v>2.5399999999999999E-4</v>
      </c>
      <c r="C230" s="13">
        <f t="shared" si="8"/>
        <v>227</v>
      </c>
      <c r="D230" s="14">
        <f t="shared" si="9"/>
        <v>2.5399999999999999E-4</v>
      </c>
    </row>
    <row r="231" spans="1:4" x14ac:dyDescent="0.25">
      <c r="A231" s="12">
        <v>227.7</v>
      </c>
      <c r="B231" s="22">
        <v>0</v>
      </c>
      <c r="C231" s="13">
        <f t="shared" si="8"/>
        <v>228</v>
      </c>
      <c r="D231" s="14">
        <f t="shared" si="9"/>
        <v>0</v>
      </c>
    </row>
    <row r="232" spans="1:4" x14ac:dyDescent="0.25">
      <c r="A232" s="12">
        <v>228.8</v>
      </c>
      <c r="B232">
        <v>7.0316000000000004E-2</v>
      </c>
      <c r="C232" s="13">
        <f t="shared" si="8"/>
        <v>229</v>
      </c>
      <c r="D232" s="14">
        <f t="shared" si="9"/>
        <v>7.0316000000000004E-2</v>
      </c>
    </row>
    <row r="233" spans="1:4" x14ac:dyDescent="0.25">
      <c r="A233" s="12">
        <v>229.4</v>
      </c>
      <c r="B233">
        <v>1.1002E-2</v>
      </c>
      <c r="C233" s="13">
        <f t="shared" si="8"/>
        <v>229</v>
      </c>
      <c r="D233" s="14">
        <f t="shared" si="9"/>
        <v>1.1002E-2</v>
      </c>
    </row>
    <row r="234" spans="1:4" x14ac:dyDescent="0.25">
      <c r="A234" s="12">
        <v>230.3</v>
      </c>
      <c r="B234">
        <v>1.5E-5</v>
      </c>
      <c r="C234" s="13">
        <f t="shared" si="8"/>
        <v>230</v>
      </c>
      <c r="D234" s="14">
        <f t="shared" si="9"/>
        <v>1.5E-5</v>
      </c>
    </row>
    <row r="235" spans="1:4" x14ac:dyDescent="0.25">
      <c r="A235" s="12">
        <v>230.9</v>
      </c>
      <c r="B235" s="22">
        <v>0</v>
      </c>
      <c r="C235" s="13">
        <f t="shared" si="8"/>
        <v>231</v>
      </c>
      <c r="D235" s="14">
        <f t="shared" si="9"/>
        <v>0</v>
      </c>
    </row>
    <row r="236" spans="1:4" x14ac:dyDescent="0.25">
      <c r="A236" s="12">
        <v>232</v>
      </c>
      <c r="B236" s="22">
        <v>99.920135000000002</v>
      </c>
      <c r="C236" s="13">
        <f t="shared" si="8"/>
        <v>232</v>
      </c>
      <c r="D236" s="14">
        <f t="shared" si="9"/>
        <v>99.920135000000002</v>
      </c>
    </row>
    <row r="237" spans="1:4" x14ac:dyDescent="0.25">
      <c r="A237" s="12">
        <v>232.5</v>
      </c>
      <c r="B237">
        <v>1.9425000000000001E-2</v>
      </c>
      <c r="C237" s="13">
        <f t="shared" si="8"/>
        <v>233</v>
      </c>
      <c r="D237" s="14">
        <f t="shared" si="9"/>
        <v>1.9425000000000001E-2</v>
      </c>
    </row>
    <row r="238" spans="1:4" x14ac:dyDescent="0.25">
      <c r="A238" s="12">
        <v>233.1</v>
      </c>
      <c r="B238" s="22">
        <v>29.82892</v>
      </c>
      <c r="C238" s="13">
        <f t="shared" si="8"/>
        <v>233</v>
      </c>
      <c r="D238" s="14">
        <f t="shared" si="9"/>
        <v>29.82892</v>
      </c>
    </row>
    <row r="239" spans="1:4" x14ac:dyDescent="0.25">
      <c r="A239" s="12">
        <v>234.4</v>
      </c>
      <c r="B239" s="22">
        <v>9.9999999999999995E-7</v>
      </c>
      <c r="C239" s="13">
        <f t="shared" si="8"/>
        <v>234</v>
      </c>
      <c r="D239" s="14">
        <f t="shared" si="9"/>
        <v>9.9999999999999995E-7</v>
      </c>
    </row>
    <row r="240" spans="1:4" x14ac:dyDescent="0.25">
      <c r="A240" s="12">
        <v>234.9</v>
      </c>
      <c r="B240" s="22">
        <v>94.458732999999995</v>
      </c>
      <c r="C240" s="13">
        <f t="shared" si="8"/>
        <v>235</v>
      </c>
      <c r="D240" s="14">
        <f t="shared" si="9"/>
        <v>94.458732999999995</v>
      </c>
    </row>
    <row r="241" spans="1:4" x14ac:dyDescent="0.25">
      <c r="A241" s="12">
        <v>235.6</v>
      </c>
      <c r="B241" s="22">
        <v>3.3521000000000002E-2</v>
      </c>
      <c r="C241" s="13">
        <f t="shared" si="8"/>
        <v>236</v>
      </c>
      <c r="D241" s="14">
        <f t="shared" si="9"/>
        <v>3.3521000000000002E-2</v>
      </c>
    </row>
    <row r="242" spans="1:4" x14ac:dyDescent="0.25">
      <c r="A242" s="12">
        <v>236.2</v>
      </c>
      <c r="B242" s="22">
        <v>2.0714480000000002</v>
      </c>
      <c r="C242" s="13">
        <f t="shared" si="8"/>
        <v>236</v>
      </c>
      <c r="D242" s="14">
        <f t="shared" si="9"/>
        <v>2.0714480000000002</v>
      </c>
    </row>
    <row r="243" spans="1:4" x14ac:dyDescent="0.25">
      <c r="A243" s="12">
        <v>236.7</v>
      </c>
      <c r="B243" s="22">
        <v>162.787903</v>
      </c>
      <c r="C243" s="13">
        <f t="shared" si="8"/>
        <v>237</v>
      </c>
      <c r="D243" s="14">
        <f t="shared" si="9"/>
        <v>162.787903</v>
      </c>
    </row>
    <row r="244" spans="1:4" x14ac:dyDescent="0.25">
      <c r="A244" s="12">
        <v>238.1</v>
      </c>
      <c r="B244" s="22">
        <v>41.643284000000001</v>
      </c>
      <c r="C244" s="13">
        <f t="shared" si="8"/>
        <v>238</v>
      </c>
      <c r="D244" s="14">
        <f t="shared" si="9"/>
        <v>41.643284000000001</v>
      </c>
    </row>
    <row r="245" spans="1:4" x14ac:dyDescent="0.25">
      <c r="A245" s="12">
        <v>239</v>
      </c>
      <c r="B245" s="22">
        <v>146.71798699999999</v>
      </c>
      <c r="C245" s="13">
        <f t="shared" si="8"/>
        <v>239</v>
      </c>
      <c r="D245" s="14">
        <f t="shared" si="9"/>
        <v>146.71798699999999</v>
      </c>
    </row>
    <row r="246" spans="1:4" x14ac:dyDescent="0.25">
      <c r="A246" s="12">
        <v>240</v>
      </c>
      <c r="B246">
        <v>0</v>
      </c>
      <c r="C246" s="13">
        <f t="shared" si="8"/>
        <v>240</v>
      </c>
      <c r="D246" s="14">
        <f t="shared" si="9"/>
        <v>0</v>
      </c>
    </row>
    <row r="247" spans="1:4" x14ac:dyDescent="0.25">
      <c r="A247" s="12">
        <v>240.7</v>
      </c>
      <c r="B247" s="22">
        <v>0</v>
      </c>
      <c r="C247" s="13">
        <f t="shared" si="8"/>
        <v>241</v>
      </c>
      <c r="D247" s="14">
        <f t="shared" si="9"/>
        <v>0</v>
      </c>
    </row>
    <row r="248" spans="1:4" x14ac:dyDescent="0.25">
      <c r="A248" s="12">
        <v>241.2</v>
      </c>
      <c r="B248" s="22">
        <v>0</v>
      </c>
      <c r="C248" s="13">
        <f t="shared" si="8"/>
        <v>241</v>
      </c>
      <c r="D248" s="14">
        <f t="shared" si="9"/>
        <v>0</v>
      </c>
    </row>
    <row r="249" spans="1:4" x14ac:dyDescent="0.25">
      <c r="A249" s="12">
        <v>241.8</v>
      </c>
      <c r="B249" s="22">
        <v>0</v>
      </c>
      <c r="C249" s="13">
        <f t="shared" si="8"/>
        <v>242</v>
      </c>
      <c r="D249" s="14">
        <f t="shared" si="9"/>
        <v>0</v>
      </c>
    </row>
    <row r="250" spans="1:4" x14ac:dyDescent="0.25">
      <c r="A250" s="12">
        <v>243.5</v>
      </c>
      <c r="B250" s="22">
        <v>1.2999999999999999E-5</v>
      </c>
      <c r="C250" s="13">
        <f t="shared" si="8"/>
        <v>244</v>
      </c>
      <c r="D250" s="14">
        <f t="shared" si="9"/>
        <v>1.2999999999999999E-5</v>
      </c>
    </row>
    <row r="251" spans="1:4" x14ac:dyDescent="0.25">
      <c r="A251" s="12">
        <v>244.1</v>
      </c>
      <c r="B251" s="22">
        <v>0</v>
      </c>
      <c r="C251" s="13">
        <f t="shared" si="8"/>
        <v>244</v>
      </c>
      <c r="D251" s="14">
        <f t="shared" si="9"/>
        <v>0</v>
      </c>
    </row>
    <row r="252" spans="1:4" x14ac:dyDescent="0.25">
      <c r="A252" s="12">
        <v>245</v>
      </c>
      <c r="B252" s="22">
        <v>2.5000000000000001E-5</v>
      </c>
      <c r="C252" s="13">
        <f t="shared" si="8"/>
        <v>245</v>
      </c>
      <c r="D252" s="14">
        <f t="shared" si="9"/>
        <v>2.5000000000000001E-5</v>
      </c>
    </row>
    <row r="253" spans="1:4" x14ac:dyDescent="0.25">
      <c r="A253" s="12">
        <v>245.6</v>
      </c>
      <c r="B253" s="22">
        <v>0</v>
      </c>
      <c r="C253" s="13">
        <f t="shared" si="8"/>
        <v>246</v>
      </c>
      <c r="D253" s="14">
        <f t="shared" si="9"/>
        <v>0</v>
      </c>
    </row>
    <row r="254" spans="1:4" x14ac:dyDescent="0.25">
      <c r="A254" s="12">
        <v>246.3</v>
      </c>
      <c r="B254" s="22">
        <v>9.7737000000000004E-2</v>
      </c>
      <c r="C254" s="13">
        <f t="shared" si="8"/>
        <v>246</v>
      </c>
      <c r="D254" s="14">
        <f t="shared" si="9"/>
        <v>9.7737000000000004E-2</v>
      </c>
    </row>
    <row r="255" spans="1:4" x14ac:dyDescent="0.25">
      <c r="A255" s="12">
        <v>247.4</v>
      </c>
      <c r="B255" s="22">
        <v>6.6107100000000001</v>
      </c>
      <c r="C255" s="13">
        <f t="shared" si="8"/>
        <v>247</v>
      </c>
      <c r="D255" s="14">
        <f t="shared" si="9"/>
        <v>6.6107100000000001</v>
      </c>
    </row>
    <row r="256" spans="1:4" x14ac:dyDescent="0.25">
      <c r="A256" s="12">
        <v>248.3</v>
      </c>
      <c r="B256" s="22">
        <v>6.9999999999999999E-6</v>
      </c>
      <c r="C256" s="13">
        <f t="shared" si="8"/>
        <v>248</v>
      </c>
      <c r="D256" s="14">
        <f t="shared" si="9"/>
        <v>6.9999999999999999E-6</v>
      </c>
    </row>
    <row r="257" spans="1:4" x14ac:dyDescent="0.25">
      <c r="A257" s="12">
        <v>248.8</v>
      </c>
      <c r="B257" s="22">
        <v>282.87991299999999</v>
      </c>
      <c r="C257" s="13">
        <f t="shared" si="8"/>
        <v>249</v>
      </c>
      <c r="D257" s="14">
        <f t="shared" si="9"/>
        <v>282.87991299999999</v>
      </c>
    </row>
    <row r="258" spans="1:4" x14ac:dyDescent="0.25">
      <c r="A258" s="12">
        <v>250.1</v>
      </c>
      <c r="B258" s="22">
        <v>191.27001999999999</v>
      </c>
      <c r="C258" s="13">
        <f t="shared" si="8"/>
        <v>250</v>
      </c>
      <c r="D258" s="14">
        <f t="shared" si="9"/>
        <v>191.27001999999999</v>
      </c>
    </row>
    <row r="259" spans="1:4" x14ac:dyDescent="0.25">
      <c r="A259" s="12">
        <v>250.8</v>
      </c>
      <c r="B259" s="22">
        <v>63.880665</v>
      </c>
      <c r="C259" s="13">
        <f t="shared" si="8"/>
        <v>251</v>
      </c>
      <c r="D259" s="14">
        <f t="shared" si="9"/>
        <v>63.880665</v>
      </c>
    </row>
    <row r="260" spans="1:4" x14ac:dyDescent="0.25">
      <c r="A260" s="12">
        <v>251.7</v>
      </c>
      <c r="B260" s="22">
        <v>0.190804</v>
      </c>
      <c r="C260" s="13">
        <f t="shared" si="8"/>
        <v>252</v>
      </c>
      <c r="D260" s="14">
        <f t="shared" si="9"/>
        <v>0.190804</v>
      </c>
    </row>
    <row r="261" spans="1:4" x14ac:dyDescent="0.25">
      <c r="A261" s="12">
        <v>252.2</v>
      </c>
      <c r="B261" s="22">
        <v>427.50845299999997</v>
      </c>
      <c r="C261" s="13">
        <f t="shared" si="8"/>
        <v>252</v>
      </c>
      <c r="D261" s="14">
        <f t="shared" si="9"/>
        <v>427.50845299999997</v>
      </c>
    </row>
    <row r="262" spans="1:4" x14ac:dyDescent="0.25">
      <c r="A262" s="12">
        <v>252.9</v>
      </c>
      <c r="B262" s="22">
        <v>7.2400000000000003E-4</v>
      </c>
      <c r="C262" s="13">
        <f t="shared" si="8"/>
        <v>253</v>
      </c>
      <c r="D262" s="14">
        <f t="shared" si="9"/>
        <v>7.2400000000000003E-4</v>
      </c>
    </row>
    <row r="263" spans="1:4" x14ac:dyDescent="0.25">
      <c r="A263" s="12">
        <v>253.6</v>
      </c>
      <c r="B263">
        <v>0.106959</v>
      </c>
      <c r="C263" s="13">
        <f t="shared" si="8"/>
        <v>254</v>
      </c>
      <c r="D263" s="14">
        <f t="shared" si="9"/>
        <v>0.106959</v>
      </c>
    </row>
    <row r="264" spans="1:4" x14ac:dyDescent="0.25">
      <c r="A264" s="12">
        <v>254.8</v>
      </c>
      <c r="B264" s="22">
        <v>0</v>
      </c>
      <c r="C264" s="13">
        <f t="shared" si="8"/>
        <v>255</v>
      </c>
      <c r="D264" s="14">
        <f t="shared" si="9"/>
        <v>0</v>
      </c>
    </row>
    <row r="265" spans="1:4" x14ac:dyDescent="0.25">
      <c r="A265" s="12">
        <v>256.39999999999998</v>
      </c>
      <c r="B265">
        <v>1.6663000000000001E-2</v>
      </c>
      <c r="C265" s="13">
        <f t="shared" si="8"/>
        <v>256</v>
      </c>
      <c r="D265" s="14">
        <f t="shared" si="9"/>
        <v>1.6663000000000001E-2</v>
      </c>
    </row>
    <row r="266" spans="1:4" x14ac:dyDescent="0.25">
      <c r="A266" s="12">
        <v>256.89999999999998</v>
      </c>
      <c r="B266">
        <v>9.0000000000000002E-6</v>
      </c>
      <c r="C266" s="13">
        <f t="shared" si="8"/>
        <v>257</v>
      </c>
      <c r="D266" s="14">
        <f t="shared" si="9"/>
        <v>9.0000000000000002E-6</v>
      </c>
    </row>
    <row r="267" spans="1:4" x14ac:dyDescent="0.25">
      <c r="A267" s="12">
        <v>258</v>
      </c>
      <c r="B267" s="22">
        <v>104.332024</v>
      </c>
      <c r="C267" s="13">
        <f t="shared" si="8"/>
        <v>258</v>
      </c>
      <c r="D267" s="14">
        <f t="shared" si="9"/>
        <v>104.332024</v>
      </c>
    </row>
    <row r="268" spans="1:4" x14ac:dyDescent="0.25">
      <c r="A268" s="12">
        <v>258.89999999999998</v>
      </c>
      <c r="B268" s="22">
        <v>9.9999999999999995E-7</v>
      </c>
      <c r="C268" s="13">
        <f t="shared" si="8"/>
        <v>259</v>
      </c>
      <c r="D268" s="14">
        <f t="shared" si="9"/>
        <v>9.9999999999999995E-7</v>
      </c>
    </row>
    <row r="269" spans="1:4" x14ac:dyDescent="0.25">
      <c r="A269" s="12">
        <v>259.89999999999998</v>
      </c>
      <c r="B269">
        <v>1.2631E-2</v>
      </c>
      <c r="C269" s="13">
        <f t="shared" si="8"/>
        <v>260</v>
      </c>
      <c r="D269" s="14">
        <f t="shared" si="9"/>
        <v>1.2631E-2</v>
      </c>
    </row>
    <row r="270" spans="1:4" x14ac:dyDescent="0.25">
      <c r="A270" s="12">
        <v>252.4</v>
      </c>
      <c r="B270" s="22">
        <v>0</v>
      </c>
      <c r="C270" s="13">
        <f t="shared" si="8"/>
        <v>252</v>
      </c>
      <c r="D270" s="14">
        <f t="shared" si="9"/>
        <v>0</v>
      </c>
    </row>
    <row r="271" spans="1:4" x14ac:dyDescent="0.25">
      <c r="A271" s="12">
        <v>253.7</v>
      </c>
      <c r="B271" s="22">
        <v>17.730124</v>
      </c>
      <c r="C271" s="13">
        <f t="shared" si="8"/>
        <v>254</v>
      </c>
      <c r="D271" s="14">
        <f t="shared" si="9"/>
        <v>17.730124</v>
      </c>
    </row>
    <row r="272" spans="1:4" x14ac:dyDescent="0.25">
      <c r="A272" s="12">
        <v>254.6</v>
      </c>
      <c r="B272" s="22">
        <v>0</v>
      </c>
      <c r="C272" s="13">
        <f t="shared" si="8"/>
        <v>255</v>
      </c>
      <c r="D272" s="14">
        <f t="shared" si="9"/>
        <v>0</v>
      </c>
    </row>
    <row r="273" spans="1:4" x14ac:dyDescent="0.25">
      <c r="A273" s="12">
        <v>255.9</v>
      </c>
      <c r="B273">
        <v>1.1016E-2</v>
      </c>
      <c r="C273" s="13">
        <f t="shared" si="8"/>
        <v>256</v>
      </c>
      <c r="D273" s="14">
        <f t="shared" si="9"/>
        <v>1.1016E-2</v>
      </c>
    </row>
    <row r="274" spans="1:4" x14ac:dyDescent="0.25">
      <c r="A274" s="12">
        <v>256.8</v>
      </c>
      <c r="B274" s="22">
        <v>0</v>
      </c>
      <c r="C274" s="13">
        <f t="shared" si="8"/>
        <v>257</v>
      </c>
      <c r="D274" s="14">
        <f t="shared" si="9"/>
        <v>0</v>
      </c>
    </row>
    <row r="275" spans="1:4" x14ac:dyDescent="0.25">
      <c r="A275" s="12">
        <v>258.10000000000002</v>
      </c>
      <c r="B275">
        <v>0</v>
      </c>
    </row>
    <row r="276" spans="1:4" x14ac:dyDescent="0.25">
      <c r="A276" s="12">
        <v>259.10000000000002</v>
      </c>
      <c r="B276">
        <v>109.025986</v>
      </c>
    </row>
    <row r="277" spans="1:4" x14ac:dyDescent="0.25">
      <c r="A277" s="12">
        <v>259.89999999999998</v>
      </c>
      <c r="B277">
        <v>229.55711400000001</v>
      </c>
    </row>
    <row r="278" spans="1:4" x14ac:dyDescent="0.25">
      <c r="A278" s="12">
        <v>257.3</v>
      </c>
      <c r="B278" s="22">
        <v>4.411E-3</v>
      </c>
    </row>
    <row r="279" spans="1:4" x14ac:dyDescent="0.25">
      <c r="A279" s="12">
        <v>258.3</v>
      </c>
      <c r="B279">
        <v>181.43516500000001</v>
      </c>
    </row>
    <row r="280" spans="1:4" x14ac:dyDescent="0.25">
      <c r="A280" s="12">
        <v>259</v>
      </c>
      <c r="B280">
        <v>4.3368999999999998E-2</v>
      </c>
    </row>
    <row r="281" spans="1:4" x14ac:dyDescent="0.25">
      <c r="A281" s="12">
        <v>259.89999999999998</v>
      </c>
      <c r="B281" s="22">
        <v>274.53317299999998</v>
      </c>
    </row>
    <row r="282" spans="1:4" x14ac:dyDescent="0.25">
      <c r="A282" s="12">
        <v>259.89999999999998</v>
      </c>
      <c r="B282">
        <v>122.157669</v>
      </c>
    </row>
  </sheetData>
  <conditionalFormatting sqref="L5:L11">
    <cfRule type="cellIs" dxfId="35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7"/>
  <sheetViews>
    <sheetView workbookViewId="0">
      <pane ySplit="5" topLeftCell="A6" activePane="bottomLeft" state="frozen"/>
      <selection activeCell="H30" sqref="H30"/>
      <selection pane="bottomLeft" activeCell="K23" sqref="K23"/>
    </sheetView>
  </sheetViews>
  <sheetFormatPr defaultRowHeight="15" x14ac:dyDescent="0.25"/>
  <cols>
    <col min="1" max="1" width="33.28515625" customWidth="1"/>
    <col min="2" max="2" width="3.140625" customWidth="1"/>
    <col min="3" max="3" width="7" customWidth="1"/>
    <col min="4" max="4" width="8.7109375" customWidth="1"/>
    <col min="5" max="5" width="6.42578125" bestFit="1" customWidth="1"/>
    <col min="6" max="7" width="6.140625" bestFit="1" customWidth="1"/>
    <col min="8" max="8" width="8.42578125" style="37" bestFit="1" customWidth="1"/>
    <col min="9" max="9" width="3.140625" bestFit="1" customWidth="1"/>
    <col min="10" max="10" width="12" bestFit="1" customWidth="1"/>
    <col min="11" max="11" width="9.85546875" bestFit="1" customWidth="1"/>
    <col min="12" max="12" width="35" bestFit="1" customWidth="1"/>
    <col min="13" max="13" width="8.5703125" bestFit="1" customWidth="1"/>
    <col min="14" max="19" width="7.140625" style="2" bestFit="1" customWidth="1"/>
    <col min="20" max="20" width="7" style="2" customWidth="1"/>
    <col min="21" max="22" width="7.140625" style="40" bestFit="1" customWidth="1"/>
    <col min="23" max="23" width="7.140625" style="40" customWidth="1"/>
    <col min="24" max="26" width="7.140625" style="40" bestFit="1" customWidth="1"/>
    <col min="27" max="31" width="7.140625" style="42" bestFit="1" customWidth="1"/>
    <col min="32" max="32" width="7.140625" style="43" bestFit="1" customWidth="1"/>
    <col min="33" max="33" width="8.85546875" style="2" bestFit="1" customWidth="1"/>
    <col min="34" max="34" width="41.140625" style="50" bestFit="1" customWidth="1"/>
    <col min="35" max="35" width="9.5703125" style="53" bestFit="1" customWidth="1"/>
    <col min="36" max="36" width="9" style="2" bestFit="1" customWidth="1"/>
    <col min="37" max="37" width="8.85546875" bestFit="1" customWidth="1"/>
    <col min="38" max="38" width="12.28515625" bestFit="1" customWidth="1"/>
    <col min="39" max="39" width="14.140625" bestFit="1" customWidth="1"/>
    <col min="40" max="40" width="9" bestFit="1" customWidth="1"/>
    <col min="41" max="41" width="8.7109375" bestFit="1" customWidth="1"/>
  </cols>
  <sheetData>
    <row r="1" spans="1:43" x14ac:dyDescent="0.25">
      <c r="N1" s="6" t="s">
        <v>227</v>
      </c>
      <c r="U1" s="47" t="s">
        <v>282</v>
      </c>
      <c r="AA1" s="48" t="s">
        <v>226</v>
      </c>
      <c r="AF1" s="42"/>
      <c r="AG1"/>
      <c r="AH1" s="6"/>
      <c r="AI1" s="40" t="s">
        <v>85</v>
      </c>
      <c r="AJ1" s="23" t="s">
        <v>163</v>
      </c>
      <c r="AK1" s="2" t="s">
        <v>164</v>
      </c>
      <c r="AL1" s="24" t="s">
        <v>165</v>
      </c>
      <c r="AM1" s="30" t="s">
        <v>166</v>
      </c>
      <c r="AN1" s="25"/>
      <c r="AO1" s="25"/>
    </row>
    <row r="2" spans="1:43" x14ac:dyDescent="0.25">
      <c r="A2" t="s">
        <v>167</v>
      </c>
      <c r="C2" t="s">
        <v>82</v>
      </c>
      <c r="D2" t="s">
        <v>168</v>
      </c>
      <c r="E2" t="s">
        <v>169</v>
      </c>
      <c r="F2" t="s">
        <v>170</v>
      </c>
      <c r="G2" t="s">
        <v>171</v>
      </c>
      <c r="H2" s="37" t="s">
        <v>168</v>
      </c>
      <c r="J2" t="s">
        <v>106</v>
      </c>
      <c r="K2" t="s">
        <v>277</v>
      </c>
      <c r="L2" t="s">
        <v>172</v>
      </c>
      <c r="M2" t="s">
        <v>278</v>
      </c>
      <c r="N2" s="2" t="s">
        <v>173</v>
      </c>
      <c r="O2" s="2" t="s">
        <v>174</v>
      </c>
      <c r="P2" s="2" t="s">
        <v>175</v>
      </c>
      <c r="Q2" s="2" t="s">
        <v>176</v>
      </c>
      <c r="R2" s="2" t="s">
        <v>177</v>
      </c>
      <c r="S2" s="2" t="s">
        <v>178</v>
      </c>
      <c r="T2" s="2" t="s">
        <v>179</v>
      </c>
      <c r="U2" s="40" t="s">
        <v>173</v>
      </c>
      <c r="V2" s="40" t="s">
        <v>174</v>
      </c>
      <c r="W2" s="40" t="s">
        <v>175</v>
      </c>
      <c r="X2" s="40" t="s">
        <v>176</v>
      </c>
      <c r="Y2" s="40" t="s">
        <v>177</v>
      </c>
      <c r="Z2" s="40" t="s">
        <v>178</v>
      </c>
      <c r="AA2" s="42" t="s">
        <v>173</v>
      </c>
      <c r="AB2" s="42" t="s">
        <v>174</v>
      </c>
      <c r="AC2" s="42" t="s">
        <v>175</v>
      </c>
      <c r="AD2" s="42" t="s">
        <v>176</v>
      </c>
      <c r="AE2" s="42" t="s">
        <v>177</v>
      </c>
      <c r="AF2" s="42" t="s">
        <v>178</v>
      </c>
      <c r="AG2"/>
      <c r="AH2" s="6" t="s">
        <v>167</v>
      </c>
      <c r="AI2" s="40" t="s">
        <v>71</v>
      </c>
      <c r="AJ2" s="23"/>
      <c r="AK2" s="2" t="s">
        <v>180</v>
      </c>
      <c r="AL2" s="24" t="s">
        <v>72</v>
      </c>
      <c r="AM2" s="30" t="s">
        <v>181</v>
      </c>
      <c r="AN2" t="s">
        <v>182</v>
      </c>
      <c r="AO2" t="s">
        <v>183</v>
      </c>
      <c r="AQ2" s="4"/>
    </row>
    <row r="3" spans="1:43" x14ac:dyDescent="0.25">
      <c r="A3" t="s">
        <v>1</v>
      </c>
      <c r="C3">
        <v>1.464</v>
      </c>
      <c r="D3" t="s">
        <v>184</v>
      </c>
      <c r="E3">
        <v>50</v>
      </c>
      <c r="F3">
        <v>52</v>
      </c>
      <c r="G3">
        <v>49</v>
      </c>
      <c r="H3" s="37">
        <v>0.15</v>
      </c>
      <c r="I3" t="s">
        <v>82</v>
      </c>
      <c r="J3" t="s">
        <v>276</v>
      </c>
      <c r="K3" t="s">
        <v>68</v>
      </c>
      <c r="L3" t="s">
        <v>185</v>
      </c>
      <c r="M3" s="2" t="s">
        <v>216</v>
      </c>
      <c r="N3" s="2">
        <v>1</v>
      </c>
      <c r="O3" s="2">
        <v>5</v>
      </c>
      <c r="P3" s="2">
        <v>10</v>
      </c>
      <c r="Q3" s="2">
        <v>20</v>
      </c>
      <c r="R3" s="40">
        <v>50</v>
      </c>
      <c r="S3" s="40">
        <v>100</v>
      </c>
      <c r="T3" s="40" t="s">
        <v>69</v>
      </c>
      <c r="AF3" s="42"/>
      <c r="AN3" t="b">
        <f>OR(AL3&lt;20,AL3="n.a.")</f>
        <v>1</v>
      </c>
      <c r="AO3" t="b">
        <f>OR(AM3&gt;0.99,AM3=0)</f>
        <v>1</v>
      </c>
    </row>
    <row r="4" spans="1:43" x14ac:dyDescent="0.25">
      <c r="A4" t="s">
        <v>186</v>
      </c>
      <c r="C4">
        <v>1.5529999999999999</v>
      </c>
      <c r="D4" t="s">
        <v>184</v>
      </c>
      <c r="E4">
        <v>62</v>
      </c>
      <c r="F4">
        <v>64</v>
      </c>
      <c r="G4">
        <v>61</v>
      </c>
      <c r="H4" s="37">
        <v>0.15</v>
      </c>
      <c r="I4" t="s">
        <v>82</v>
      </c>
      <c r="J4" t="s">
        <v>276</v>
      </c>
      <c r="K4" t="s">
        <v>68</v>
      </c>
      <c r="L4" t="s">
        <v>185</v>
      </c>
      <c r="M4" s="2" t="s">
        <v>216</v>
      </c>
      <c r="N4" s="2">
        <v>1</v>
      </c>
      <c r="O4" s="2">
        <v>5</v>
      </c>
      <c r="P4" s="2">
        <v>10</v>
      </c>
      <c r="Q4" s="2">
        <v>20</v>
      </c>
      <c r="R4" s="40">
        <v>50</v>
      </c>
      <c r="S4" s="40">
        <v>100</v>
      </c>
      <c r="T4" s="40" t="s">
        <v>69</v>
      </c>
      <c r="AI4" s="41"/>
      <c r="AN4" t="b">
        <f t="shared" ref="AN4:AN67" si="0">OR(AL4&lt;20,AL4="n.a.")</f>
        <v>1</v>
      </c>
      <c r="AO4" t="b">
        <f t="shared" ref="AO4:AO67" si="1">OR(AM4&gt;0.99,AM4=0)</f>
        <v>1</v>
      </c>
    </row>
    <row r="5" spans="1:43" s="7" customFormat="1" x14ac:dyDescent="0.25">
      <c r="A5" t="s">
        <v>2</v>
      </c>
      <c r="B5"/>
      <c r="C5">
        <v>1.8320000000000001</v>
      </c>
      <c r="D5" t="s">
        <v>187</v>
      </c>
      <c r="E5">
        <v>94</v>
      </c>
      <c r="F5">
        <v>96</v>
      </c>
      <c r="G5">
        <v>93</v>
      </c>
      <c r="H5" s="37">
        <v>0.15</v>
      </c>
      <c r="I5" t="s">
        <v>82</v>
      </c>
      <c r="J5" t="s">
        <v>276</v>
      </c>
      <c r="K5" t="s">
        <v>68</v>
      </c>
      <c r="L5" t="s">
        <v>185</v>
      </c>
      <c r="M5" s="2" t="s">
        <v>216</v>
      </c>
      <c r="N5" s="2">
        <v>1</v>
      </c>
      <c r="O5" s="2">
        <v>5</v>
      </c>
      <c r="P5" s="2">
        <v>10</v>
      </c>
      <c r="Q5" s="2">
        <v>20</v>
      </c>
      <c r="R5" s="40">
        <v>50</v>
      </c>
      <c r="S5" s="40"/>
      <c r="T5" s="40" t="s">
        <v>69</v>
      </c>
      <c r="U5" s="40"/>
      <c r="V5" s="40"/>
      <c r="W5" s="40"/>
      <c r="X5" s="40"/>
      <c r="Y5" s="40"/>
      <c r="Z5" s="40"/>
      <c r="AA5" s="42"/>
      <c r="AB5" s="42"/>
      <c r="AC5" s="42"/>
      <c r="AD5" s="42"/>
      <c r="AE5" s="44"/>
      <c r="AF5" s="44"/>
      <c r="AG5" s="8"/>
      <c r="AH5" s="51"/>
      <c r="AI5" s="53"/>
      <c r="AJ5" s="2"/>
      <c r="AK5"/>
      <c r="AM5" s="49"/>
      <c r="AN5" t="b">
        <f t="shared" si="0"/>
        <v>1</v>
      </c>
      <c r="AO5" t="b">
        <f t="shared" si="1"/>
        <v>1</v>
      </c>
    </row>
    <row r="6" spans="1:43" x14ac:dyDescent="0.25">
      <c r="A6" s="7" t="s">
        <v>3</v>
      </c>
      <c r="B6" s="7"/>
      <c r="C6" s="7">
        <v>1.944</v>
      </c>
      <c r="D6" s="7" t="s">
        <v>184</v>
      </c>
      <c r="E6" s="7">
        <v>64</v>
      </c>
      <c r="F6" s="7">
        <v>66</v>
      </c>
      <c r="G6" s="7">
        <v>49</v>
      </c>
      <c r="H6" s="38">
        <v>0.15</v>
      </c>
      <c r="I6" s="7" t="s">
        <v>82</v>
      </c>
      <c r="J6" s="7" t="s">
        <v>276</v>
      </c>
      <c r="K6" s="7" t="s">
        <v>68</v>
      </c>
      <c r="L6" s="7" t="s">
        <v>185</v>
      </c>
      <c r="M6" s="2" t="s">
        <v>216</v>
      </c>
      <c r="N6" s="8">
        <v>1</v>
      </c>
      <c r="O6" s="8">
        <v>5</v>
      </c>
      <c r="P6" s="2">
        <v>10</v>
      </c>
      <c r="Q6" s="8">
        <v>20</v>
      </c>
      <c r="R6" s="41">
        <v>50</v>
      </c>
      <c r="S6" s="41">
        <v>100</v>
      </c>
      <c r="T6" s="41" t="s">
        <v>69</v>
      </c>
      <c r="U6" s="41"/>
      <c r="V6" s="41"/>
      <c r="AC6" s="44"/>
      <c r="AN6" t="b">
        <f t="shared" si="0"/>
        <v>1</v>
      </c>
      <c r="AO6" t="b">
        <f t="shared" si="1"/>
        <v>1</v>
      </c>
    </row>
    <row r="7" spans="1:43" x14ac:dyDescent="0.25">
      <c r="A7" t="s">
        <v>4</v>
      </c>
      <c r="C7">
        <v>2.1819999999999999</v>
      </c>
      <c r="D7" t="s">
        <v>184</v>
      </c>
      <c r="E7">
        <v>101</v>
      </c>
      <c r="F7">
        <v>103</v>
      </c>
      <c r="G7">
        <v>105</v>
      </c>
      <c r="H7" s="37">
        <v>0.15</v>
      </c>
      <c r="I7" t="s">
        <v>82</v>
      </c>
      <c r="J7" t="s">
        <v>276</v>
      </c>
      <c r="K7" t="s">
        <v>68</v>
      </c>
      <c r="L7" t="s">
        <v>185</v>
      </c>
      <c r="M7" s="2" t="s">
        <v>216</v>
      </c>
      <c r="N7" s="2">
        <v>1</v>
      </c>
      <c r="O7" s="2">
        <v>5</v>
      </c>
      <c r="P7" s="2">
        <v>10</v>
      </c>
      <c r="Q7" s="2">
        <v>20</v>
      </c>
      <c r="R7" s="40">
        <v>50</v>
      </c>
      <c r="S7" s="40">
        <v>100</v>
      </c>
      <c r="T7" s="40" t="s">
        <v>69</v>
      </c>
      <c r="AN7" t="b">
        <f t="shared" si="0"/>
        <v>1</v>
      </c>
      <c r="AO7" t="b">
        <f t="shared" si="1"/>
        <v>1</v>
      </c>
    </row>
    <row r="8" spans="1:43" x14ac:dyDescent="0.25">
      <c r="A8" t="s">
        <v>5</v>
      </c>
      <c r="C8">
        <v>2.5049999999999999</v>
      </c>
      <c r="D8" t="s">
        <v>188</v>
      </c>
      <c r="E8">
        <v>59</v>
      </c>
      <c r="F8">
        <v>74</v>
      </c>
      <c r="G8">
        <v>45</v>
      </c>
      <c r="H8" s="37">
        <v>0.2</v>
      </c>
      <c r="I8" t="s">
        <v>82</v>
      </c>
      <c r="J8" t="s">
        <v>276</v>
      </c>
      <c r="K8" t="s">
        <v>68</v>
      </c>
      <c r="L8" t="s">
        <v>185</v>
      </c>
      <c r="M8" s="2" t="s">
        <v>216</v>
      </c>
      <c r="N8" s="2">
        <v>1</v>
      </c>
      <c r="O8" s="2">
        <v>5</v>
      </c>
      <c r="P8" s="2">
        <v>10</v>
      </c>
      <c r="Q8" s="2">
        <v>20</v>
      </c>
      <c r="R8" s="40">
        <v>50</v>
      </c>
      <c r="S8" s="40">
        <v>100</v>
      </c>
      <c r="T8" s="40" t="s">
        <v>69</v>
      </c>
      <c r="AN8" t="b">
        <f t="shared" si="0"/>
        <v>1</v>
      </c>
      <c r="AO8" t="b">
        <f t="shared" si="1"/>
        <v>1</v>
      </c>
    </row>
    <row r="9" spans="1:43" x14ac:dyDescent="0.25">
      <c r="A9" t="s">
        <v>6</v>
      </c>
      <c r="C9">
        <v>2.742</v>
      </c>
      <c r="D9" t="s">
        <v>189</v>
      </c>
      <c r="E9">
        <v>61</v>
      </c>
      <c r="F9">
        <v>96</v>
      </c>
      <c r="G9">
        <v>98</v>
      </c>
      <c r="H9" s="37">
        <v>0.2</v>
      </c>
      <c r="I9" t="s">
        <v>82</v>
      </c>
      <c r="J9" t="s">
        <v>276</v>
      </c>
      <c r="K9" t="s">
        <v>68</v>
      </c>
      <c r="L9" t="s">
        <v>185</v>
      </c>
      <c r="M9" s="2" t="s">
        <v>216</v>
      </c>
      <c r="N9" s="2">
        <v>1</v>
      </c>
      <c r="O9" s="2">
        <v>5</v>
      </c>
      <c r="P9" s="2">
        <v>10</v>
      </c>
      <c r="Q9" s="2">
        <v>20</v>
      </c>
      <c r="R9" s="40">
        <v>50</v>
      </c>
      <c r="S9" s="40">
        <v>100</v>
      </c>
      <c r="T9" s="40" t="s">
        <v>69</v>
      </c>
      <c r="AN9" t="b">
        <f t="shared" si="0"/>
        <v>1</v>
      </c>
      <c r="AO9" t="b">
        <f t="shared" si="1"/>
        <v>1</v>
      </c>
    </row>
    <row r="10" spans="1:43" x14ac:dyDescent="0.25">
      <c r="A10" t="s">
        <v>7</v>
      </c>
      <c r="C10">
        <v>2.8519999999999999</v>
      </c>
      <c r="D10" t="s">
        <v>190</v>
      </c>
      <c r="E10">
        <v>43</v>
      </c>
      <c r="F10">
        <v>58</v>
      </c>
      <c r="H10" s="37">
        <v>0.2</v>
      </c>
      <c r="I10" t="s">
        <v>82</v>
      </c>
      <c r="J10" t="s">
        <v>276</v>
      </c>
      <c r="K10" t="s">
        <v>68</v>
      </c>
      <c r="L10" t="s">
        <v>185</v>
      </c>
      <c r="M10" s="2" t="s">
        <v>216</v>
      </c>
      <c r="N10" s="2">
        <v>1.8</v>
      </c>
      <c r="O10" s="2">
        <v>9</v>
      </c>
      <c r="P10" s="2">
        <v>18</v>
      </c>
      <c r="Q10" s="2">
        <v>36</v>
      </c>
      <c r="R10" s="2">
        <v>90</v>
      </c>
      <c r="S10" s="40">
        <v>180</v>
      </c>
      <c r="T10" s="40" t="s">
        <v>69</v>
      </c>
      <c r="AF10" s="42"/>
      <c r="AG10" s="23"/>
      <c r="AH10" s="6"/>
      <c r="AN10" t="b">
        <f t="shared" si="0"/>
        <v>1</v>
      </c>
      <c r="AO10" t="b">
        <f t="shared" si="1"/>
        <v>1</v>
      </c>
    </row>
    <row r="11" spans="1:43" x14ac:dyDescent="0.25">
      <c r="A11" t="s">
        <v>8</v>
      </c>
      <c r="C11">
        <v>2.9</v>
      </c>
      <c r="D11" t="s">
        <v>184</v>
      </c>
      <c r="E11">
        <v>142</v>
      </c>
      <c r="F11">
        <v>127</v>
      </c>
      <c r="G11">
        <v>141</v>
      </c>
      <c r="H11" s="37">
        <v>0.2</v>
      </c>
      <c r="I11" t="s">
        <v>82</v>
      </c>
      <c r="J11" t="s">
        <v>276</v>
      </c>
      <c r="K11" t="s">
        <v>68</v>
      </c>
      <c r="L11" t="s">
        <v>185</v>
      </c>
      <c r="M11" s="2" t="s">
        <v>216</v>
      </c>
      <c r="N11" s="2">
        <v>1</v>
      </c>
      <c r="O11" s="2">
        <v>5</v>
      </c>
      <c r="P11" s="2">
        <v>10</v>
      </c>
      <c r="Q11" s="2">
        <v>20</v>
      </c>
      <c r="R11" s="40">
        <v>50</v>
      </c>
      <c r="S11" s="40">
        <v>100</v>
      </c>
      <c r="T11" s="40" t="s">
        <v>69</v>
      </c>
      <c r="AN11" t="b">
        <f t="shared" si="0"/>
        <v>1</v>
      </c>
      <c r="AO11" t="b">
        <f t="shared" si="1"/>
        <v>1</v>
      </c>
    </row>
    <row r="12" spans="1:43" x14ac:dyDescent="0.25">
      <c r="A12" t="s">
        <v>9</v>
      </c>
      <c r="C12">
        <v>2.9609999999999999</v>
      </c>
      <c r="D12" t="s">
        <v>184</v>
      </c>
      <c r="E12">
        <v>76</v>
      </c>
      <c r="F12">
        <v>78</v>
      </c>
      <c r="H12" s="37">
        <v>0.2</v>
      </c>
      <c r="I12" t="s">
        <v>82</v>
      </c>
      <c r="J12" t="s">
        <v>276</v>
      </c>
      <c r="K12" t="s">
        <v>68</v>
      </c>
      <c r="L12" t="s">
        <v>185</v>
      </c>
      <c r="M12" s="31" t="s">
        <v>216</v>
      </c>
      <c r="N12" s="2">
        <v>1</v>
      </c>
      <c r="O12" s="2">
        <v>5</v>
      </c>
      <c r="P12" s="2">
        <v>10</v>
      </c>
      <c r="Q12" s="2">
        <v>20</v>
      </c>
      <c r="R12" s="2">
        <v>50</v>
      </c>
      <c r="S12" s="40">
        <v>100</v>
      </c>
      <c r="T12" s="40" t="s">
        <v>69</v>
      </c>
      <c r="AF12" s="42"/>
      <c r="AG12" s="23"/>
      <c r="AH12" s="6"/>
      <c r="AJ12" s="31"/>
      <c r="AN12" t="b">
        <f t="shared" si="0"/>
        <v>1</v>
      </c>
      <c r="AO12" t="b">
        <f t="shared" si="1"/>
        <v>1</v>
      </c>
    </row>
    <row r="13" spans="1:43" x14ac:dyDescent="0.25">
      <c r="A13" t="s">
        <v>10</v>
      </c>
      <c r="C13">
        <v>3.2149999999999999</v>
      </c>
      <c r="D13" t="s">
        <v>191</v>
      </c>
      <c r="E13">
        <v>41</v>
      </c>
      <c r="F13">
        <v>39</v>
      </c>
      <c r="G13">
        <v>76</v>
      </c>
      <c r="H13" s="37">
        <v>0.2</v>
      </c>
      <c r="I13" t="s">
        <v>82</v>
      </c>
      <c r="J13" t="s">
        <v>276</v>
      </c>
      <c r="K13" t="s">
        <v>68</v>
      </c>
      <c r="L13" t="s">
        <v>185</v>
      </c>
      <c r="M13" s="2" t="s">
        <v>216</v>
      </c>
      <c r="N13" s="2">
        <v>1</v>
      </c>
      <c r="O13" s="2">
        <v>5</v>
      </c>
      <c r="P13" s="2">
        <v>10</v>
      </c>
      <c r="Q13" s="2">
        <v>20</v>
      </c>
      <c r="R13" s="40">
        <v>50</v>
      </c>
      <c r="S13" s="40">
        <v>100</v>
      </c>
      <c r="T13" s="40" t="s">
        <v>69</v>
      </c>
      <c r="AN13" t="b">
        <f t="shared" si="0"/>
        <v>1</v>
      </c>
      <c r="AO13" t="b">
        <f t="shared" si="1"/>
        <v>1</v>
      </c>
    </row>
    <row r="14" spans="1:43" x14ac:dyDescent="0.25">
      <c r="A14" t="s">
        <v>217</v>
      </c>
      <c r="C14">
        <v>3.363</v>
      </c>
      <c r="D14" t="s">
        <v>191</v>
      </c>
      <c r="E14">
        <v>49</v>
      </c>
      <c r="F14">
        <v>84</v>
      </c>
      <c r="G14">
        <v>86</v>
      </c>
      <c r="H14" s="37">
        <v>0.2</v>
      </c>
      <c r="I14" t="s">
        <v>82</v>
      </c>
      <c r="J14" t="s">
        <v>276</v>
      </c>
      <c r="K14" t="s">
        <v>68</v>
      </c>
      <c r="L14" t="s">
        <v>185</v>
      </c>
      <c r="M14" s="2" t="s">
        <v>216</v>
      </c>
      <c r="N14" s="2">
        <v>1</v>
      </c>
      <c r="O14" s="2">
        <v>5</v>
      </c>
      <c r="P14" s="2">
        <v>10</v>
      </c>
      <c r="Q14" s="2">
        <v>20</v>
      </c>
      <c r="R14" s="40">
        <v>50</v>
      </c>
      <c r="S14" s="40">
        <v>100</v>
      </c>
      <c r="T14" s="40" t="s">
        <v>69</v>
      </c>
      <c r="AN14" t="b">
        <f t="shared" si="0"/>
        <v>1</v>
      </c>
      <c r="AO14" t="b">
        <f t="shared" si="1"/>
        <v>1</v>
      </c>
    </row>
    <row r="15" spans="1:43" x14ac:dyDescent="0.25">
      <c r="A15" t="s">
        <v>11</v>
      </c>
      <c r="C15">
        <v>3.6779999999999999</v>
      </c>
      <c r="D15" t="s">
        <v>191</v>
      </c>
      <c r="E15">
        <v>61</v>
      </c>
      <c r="F15">
        <v>96</v>
      </c>
      <c r="G15">
        <v>98</v>
      </c>
      <c r="H15" s="37">
        <v>0.2</v>
      </c>
      <c r="I15" t="s">
        <v>82</v>
      </c>
      <c r="J15" t="s">
        <v>276</v>
      </c>
      <c r="K15" t="s">
        <v>68</v>
      </c>
      <c r="L15" t="s">
        <v>185</v>
      </c>
      <c r="M15" s="2" t="s">
        <v>216</v>
      </c>
      <c r="N15" s="2">
        <v>1</v>
      </c>
      <c r="O15" s="2">
        <v>5</v>
      </c>
      <c r="P15" s="2">
        <v>10</v>
      </c>
      <c r="Q15" s="2">
        <v>20</v>
      </c>
      <c r="R15" s="40">
        <v>50</v>
      </c>
      <c r="S15" s="40">
        <v>100</v>
      </c>
      <c r="T15" s="40" t="s">
        <v>69</v>
      </c>
      <c r="AN15" t="b">
        <f t="shared" si="0"/>
        <v>1</v>
      </c>
      <c r="AO15" t="b">
        <f t="shared" si="1"/>
        <v>1</v>
      </c>
    </row>
    <row r="16" spans="1:43" x14ac:dyDescent="0.25">
      <c r="A16" t="s">
        <v>192</v>
      </c>
      <c r="C16">
        <v>3.702</v>
      </c>
      <c r="D16" t="s">
        <v>191</v>
      </c>
      <c r="E16">
        <v>73</v>
      </c>
      <c r="F16">
        <v>41</v>
      </c>
      <c r="G16">
        <v>57</v>
      </c>
      <c r="H16" s="37">
        <v>0.2</v>
      </c>
      <c r="I16" t="s">
        <v>82</v>
      </c>
      <c r="J16" t="s">
        <v>276</v>
      </c>
      <c r="K16" t="s">
        <v>68</v>
      </c>
      <c r="L16" t="s">
        <v>185</v>
      </c>
      <c r="M16" s="2" t="s">
        <v>216</v>
      </c>
      <c r="N16" s="2">
        <v>1</v>
      </c>
      <c r="O16" s="2">
        <v>5</v>
      </c>
      <c r="P16" s="2">
        <v>10</v>
      </c>
      <c r="Q16" s="2">
        <v>20</v>
      </c>
      <c r="R16" s="40">
        <v>50</v>
      </c>
      <c r="S16" s="40">
        <v>100</v>
      </c>
      <c r="T16" s="40" t="s">
        <v>69</v>
      </c>
      <c r="AN16" t="b">
        <f t="shared" si="0"/>
        <v>1</v>
      </c>
      <c r="AO16" t="b">
        <f t="shared" si="1"/>
        <v>1</v>
      </c>
    </row>
    <row r="17" spans="1:48" x14ac:dyDescent="0.25">
      <c r="A17" t="s">
        <v>12</v>
      </c>
      <c r="C17">
        <v>4.1920000000000002</v>
      </c>
      <c r="D17" t="s">
        <v>188</v>
      </c>
      <c r="E17">
        <v>63</v>
      </c>
      <c r="F17">
        <v>65</v>
      </c>
      <c r="G17">
        <v>83</v>
      </c>
      <c r="H17" s="37">
        <v>0.2</v>
      </c>
      <c r="I17" t="s">
        <v>82</v>
      </c>
      <c r="J17" t="s">
        <v>276</v>
      </c>
      <c r="K17" t="s">
        <v>68</v>
      </c>
      <c r="L17" t="s">
        <v>185</v>
      </c>
      <c r="M17" s="2" t="s">
        <v>216</v>
      </c>
      <c r="N17" s="2">
        <v>1</v>
      </c>
      <c r="O17" s="2">
        <v>5</v>
      </c>
      <c r="P17" s="2">
        <v>10</v>
      </c>
      <c r="Q17" s="2">
        <v>20</v>
      </c>
      <c r="R17" s="40">
        <v>50</v>
      </c>
      <c r="S17" s="40">
        <v>100</v>
      </c>
      <c r="T17" s="40" t="s">
        <v>69</v>
      </c>
      <c r="AN17" t="b">
        <f t="shared" si="0"/>
        <v>1</v>
      </c>
      <c r="AO17" t="b">
        <f t="shared" si="1"/>
        <v>1</v>
      </c>
    </row>
    <row r="18" spans="1:48" x14ac:dyDescent="0.25">
      <c r="A18" t="s">
        <v>13</v>
      </c>
      <c r="C18">
        <v>4.819</v>
      </c>
      <c r="D18" t="s">
        <v>193</v>
      </c>
      <c r="E18">
        <v>77</v>
      </c>
      <c r="F18">
        <v>41</v>
      </c>
      <c r="G18">
        <v>79</v>
      </c>
      <c r="H18" s="37">
        <v>0.2</v>
      </c>
      <c r="I18" t="s">
        <v>82</v>
      </c>
      <c r="J18" t="s">
        <v>276</v>
      </c>
      <c r="K18" t="s">
        <v>68</v>
      </c>
      <c r="L18" t="s">
        <v>185</v>
      </c>
      <c r="M18" s="2" t="s">
        <v>216</v>
      </c>
      <c r="N18" s="2">
        <v>1</v>
      </c>
      <c r="O18" s="2">
        <v>5</v>
      </c>
      <c r="P18" s="2">
        <v>10</v>
      </c>
      <c r="Q18" s="2">
        <v>20</v>
      </c>
      <c r="R18" s="40">
        <v>50</v>
      </c>
      <c r="S18" s="40">
        <v>100</v>
      </c>
      <c r="T18" s="40" t="s">
        <v>69</v>
      </c>
      <c r="AN18" t="b">
        <f t="shared" si="0"/>
        <v>1</v>
      </c>
      <c r="AO18" t="b">
        <f t="shared" si="1"/>
        <v>1</v>
      </c>
    </row>
    <row r="19" spans="1:48" x14ac:dyDescent="0.25">
      <c r="A19" t="s">
        <v>14</v>
      </c>
      <c r="C19">
        <v>4.8230000000000004</v>
      </c>
      <c r="D19" t="s">
        <v>193</v>
      </c>
      <c r="E19">
        <v>61</v>
      </c>
      <c r="F19">
        <v>96</v>
      </c>
      <c r="G19">
        <v>98</v>
      </c>
      <c r="H19" s="37">
        <v>0.2</v>
      </c>
      <c r="I19" t="s">
        <v>82</v>
      </c>
      <c r="J19" t="s">
        <v>276</v>
      </c>
      <c r="K19" t="s">
        <v>68</v>
      </c>
      <c r="L19" t="s">
        <v>185</v>
      </c>
      <c r="M19" s="2" t="s">
        <v>216</v>
      </c>
      <c r="N19" s="2">
        <v>1</v>
      </c>
      <c r="O19" s="2">
        <v>5</v>
      </c>
      <c r="P19" s="2">
        <v>10</v>
      </c>
      <c r="Q19" s="2">
        <v>20</v>
      </c>
      <c r="R19" s="40">
        <v>50</v>
      </c>
      <c r="S19" s="40">
        <v>100</v>
      </c>
      <c r="T19" s="40" t="s">
        <v>69</v>
      </c>
      <c r="AN19" t="b">
        <f t="shared" si="0"/>
        <v>1</v>
      </c>
      <c r="AO19" t="b">
        <f t="shared" si="1"/>
        <v>1</v>
      </c>
    </row>
    <row r="20" spans="1:48" x14ac:dyDescent="0.25">
      <c r="A20" t="s">
        <v>15</v>
      </c>
      <c r="C20">
        <v>4.851</v>
      </c>
      <c r="D20" t="s">
        <v>193</v>
      </c>
      <c r="E20">
        <v>43</v>
      </c>
      <c r="F20">
        <v>72</v>
      </c>
      <c r="G20">
        <v>57</v>
      </c>
      <c r="H20" s="37">
        <v>0.2</v>
      </c>
      <c r="I20" t="s">
        <v>82</v>
      </c>
      <c r="J20" t="s">
        <v>276</v>
      </c>
      <c r="K20" t="s">
        <v>68</v>
      </c>
      <c r="L20" t="s">
        <v>185</v>
      </c>
      <c r="M20" s="2" t="s">
        <v>216</v>
      </c>
      <c r="N20" s="2">
        <v>1.8</v>
      </c>
      <c r="O20" s="2">
        <v>9</v>
      </c>
      <c r="P20" s="2">
        <v>18</v>
      </c>
      <c r="Q20" s="2">
        <v>36</v>
      </c>
      <c r="R20" s="40">
        <v>90</v>
      </c>
      <c r="S20" s="40">
        <v>180</v>
      </c>
      <c r="T20" s="40" t="s">
        <v>69</v>
      </c>
      <c r="AN20" t="b">
        <f t="shared" si="0"/>
        <v>1</v>
      </c>
      <c r="AO20" t="b">
        <f t="shared" si="1"/>
        <v>1</v>
      </c>
    </row>
    <row r="21" spans="1:48" x14ac:dyDescent="0.25">
      <c r="A21" t="s">
        <v>16</v>
      </c>
      <c r="C21">
        <v>4.9390000000000001</v>
      </c>
      <c r="D21" t="s">
        <v>193</v>
      </c>
      <c r="E21">
        <v>55</v>
      </c>
      <c r="F21">
        <v>85</v>
      </c>
      <c r="H21" s="37">
        <v>0.2</v>
      </c>
      <c r="I21" t="s">
        <v>82</v>
      </c>
      <c r="J21" t="s">
        <v>276</v>
      </c>
      <c r="K21" t="s">
        <v>68</v>
      </c>
      <c r="L21" t="s">
        <v>185</v>
      </c>
      <c r="M21" s="2" t="s">
        <v>216</v>
      </c>
      <c r="N21" s="2">
        <v>1</v>
      </c>
      <c r="O21" s="2">
        <v>5</v>
      </c>
      <c r="P21" s="2">
        <v>10</v>
      </c>
      <c r="Q21" s="2">
        <v>20</v>
      </c>
      <c r="R21" s="2">
        <v>50</v>
      </c>
      <c r="S21" s="40">
        <v>100</v>
      </c>
      <c r="T21" s="40" t="s">
        <v>69</v>
      </c>
      <c r="AF21" s="42"/>
      <c r="AG21" s="23"/>
      <c r="AH21" s="6"/>
      <c r="AN21" t="b">
        <f t="shared" si="0"/>
        <v>1</v>
      </c>
      <c r="AO21" t="b">
        <f t="shared" si="1"/>
        <v>1</v>
      </c>
    </row>
    <row r="22" spans="1:48" x14ac:dyDescent="0.25">
      <c r="A22" t="s">
        <v>17</v>
      </c>
      <c r="C22">
        <v>5.0730000000000004</v>
      </c>
      <c r="D22" t="s">
        <v>193</v>
      </c>
      <c r="E22">
        <v>49</v>
      </c>
      <c r="F22">
        <v>130</v>
      </c>
      <c r="G22">
        <v>128</v>
      </c>
      <c r="H22" s="37">
        <v>0.15</v>
      </c>
      <c r="I22" t="s">
        <v>82</v>
      </c>
      <c r="J22" t="s">
        <v>276</v>
      </c>
      <c r="K22" t="s">
        <v>68</v>
      </c>
      <c r="L22" t="s">
        <v>185</v>
      </c>
      <c r="M22" s="2" t="s">
        <v>216</v>
      </c>
      <c r="N22" s="2">
        <v>1</v>
      </c>
      <c r="O22" s="2">
        <v>5</v>
      </c>
      <c r="P22" s="2">
        <v>10</v>
      </c>
      <c r="Q22" s="2">
        <v>20</v>
      </c>
      <c r="R22" s="40">
        <v>50</v>
      </c>
      <c r="S22" s="40">
        <v>100</v>
      </c>
      <c r="T22" s="40" t="s">
        <v>69</v>
      </c>
      <c r="AN22" t="b">
        <f t="shared" si="0"/>
        <v>1</v>
      </c>
      <c r="AO22" t="b">
        <f t="shared" si="1"/>
        <v>1</v>
      </c>
    </row>
    <row r="23" spans="1:48" x14ac:dyDescent="0.25">
      <c r="A23" t="s">
        <v>194</v>
      </c>
      <c r="C23">
        <v>5.0759999999999996</v>
      </c>
      <c r="D23" t="s">
        <v>193</v>
      </c>
      <c r="E23">
        <v>67</v>
      </c>
      <c r="F23">
        <v>52</v>
      </c>
      <c r="G23">
        <v>40</v>
      </c>
      <c r="H23" s="37">
        <v>0.15</v>
      </c>
      <c r="I23" t="s">
        <v>82</v>
      </c>
      <c r="J23" t="s">
        <v>276</v>
      </c>
      <c r="K23" t="s">
        <v>68</v>
      </c>
      <c r="L23" t="s">
        <v>185</v>
      </c>
      <c r="M23" s="2" t="s">
        <v>216</v>
      </c>
      <c r="N23" s="2">
        <v>1</v>
      </c>
      <c r="O23" s="2">
        <v>5</v>
      </c>
      <c r="P23" s="2">
        <v>10</v>
      </c>
      <c r="Q23" s="2">
        <v>20</v>
      </c>
      <c r="R23" s="40">
        <v>50</v>
      </c>
      <c r="S23" s="40">
        <v>100</v>
      </c>
      <c r="T23" s="40" t="s">
        <v>69</v>
      </c>
      <c r="AN23" t="b">
        <f t="shared" si="0"/>
        <v>1</v>
      </c>
      <c r="AO23" t="b">
        <f t="shared" si="1"/>
        <v>1</v>
      </c>
    </row>
    <row r="24" spans="1:48" x14ac:dyDescent="0.25">
      <c r="A24" t="s">
        <v>18</v>
      </c>
      <c r="C24">
        <v>5.09</v>
      </c>
      <c r="D24" t="s">
        <v>193</v>
      </c>
      <c r="E24">
        <v>42</v>
      </c>
      <c r="F24">
        <v>72</v>
      </c>
      <c r="G24">
        <v>71</v>
      </c>
      <c r="H24" s="37">
        <v>0.15</v>
      </c>
      <c r="I24" t="s">
        <v>82</v>
      </c>
      <c r="J24" t="s">
        <v>276</v>
      </c>
      <c r="K24" t="s">
        <v>68</v>
      </c>
      <c r="L24" t="s">
        <v>185</v>
      </c>
      <c r="M24" s="2" t="s">
        <v>216</v>
      </c>
      <c r="N24" s="2">
        <v>1</v>
      </c>
      <c r="O24" s="2">
        <v>5</v>
      </c>
      <c r="P24" s="2">
        <v>10</v>
      </c>
      <c r="Q24" s="2">
        <v>20</v>
      </c>
      <c r="R24" s="40">
        <v>50</v>
      </c>
      <c r="S24" s="40">
        <v>100</v>
      </c>
      <c r="T24" s="40" t="s">
        <v>69</v>
      </c>
      <c r="AN24" t="b">
        <f t="shared" si="0"/>
        <v>1</v>
      </c>
      <c r="AO24" t="b">
        <f t="shared" si="1"/>
        <v>1</v>
      </c>
    </row>
    <row r="25" spans="1:48" x14ac:dyDescent="0.25">
      <c r="A25" t="s">
        <v>19</v>
      </c>
      <c r="C25">
        <v>5.1980000000000004</v>
      </c>
      <c r="D25" t="s">
        <v>193</v>
      </c>
      <c r="E25">
        <v>83</v>
      </c>
      <c r="F25">
        <v>85</v>
      </c>
      <c r="G25">
        <v>47</v>
      </c>
      <c r="H25" s="37">
        <v>0.15</v>
      </c>
      <c r="I25" t="s">
        <v>82</v>
      </c>
      <c r="J25" t="s">
        <v>276</v>
      </c>
      <c r="K25" t="s">
        <v>68</v>
      </c>
      <c r="L25" t="s">
        <v>185</v>
      </c>
      <c r="M25" s="2" t="s">
        <v>216</v>
      </c>
      <c r="N25" s="2">
        <v>1</v>
      </c>
      <c r="O25" s="2">
        <v>5</v>
      </c>
      <c r="P25" s="2">
        <v>10</v>
      </c>
      <c r="Q25" s="2">
        <v>20</v>
      </c>
      <c r="R25" s="40">
        <v>50</v>
      </c>
      <c r="S25" s="40">
        <v>100</v>
      </c>
      <c r="T25" s="40" t="s">
        <v>69</v>
      </c>
      <c r="AN25" t="b">
        <f t="shared" si="0"/>
        <v>1</v>
      </c>
      <c r="AO25" t="b">
        <f t="shared" si="1"/>
        <v>1</v>
      </c>
    </row>
    <row r="26" spans="1:48" x14ac:dyDescent="0.25">
      <c r="A26" t="s">
        <v>20</v>
      </c>
      <c r="C26">
        <v>5.3410000000000002</v>
      </c>
      <c r="D26" t="s">
        <v>184</v>
      </c>
      <c r="E26">
        <v>97</v>
      </c>
      <c r="F26">
        <v>99</v>
      </c>
      <c r="G26">
        <v>61</v>
      </c>
      <c r="H26" s="37">
        <v>0.1</v>
      </c>
      <c r="I26" t="s">
        <v>82</v>
      </c>
      <c r="J26" t="s">
        <v>276</v>
      </c>
      <c r="K26" t="s">
        <v>68</v>
      </c>
      <c r="L26" t="s">
        <v>195</v>
      </c>
      <c r="M26" s="2" t="s">
        <v>216</v>
      </c>
      <c r="N26" s="2">
        <v>1</v>
      </c>
      <c r="O26" s="2">
        <v>5</v>
      </c>
      <c r="P26" s="2">
        <v>10</v>
      </c>
      <c r="Q26" s="2">
        <v>20</v>
      </c>
      <c r="R26" s="40">
        <v>50</v>
      </c>
      <c r="S26" s="40">
        <v>100</v>
      </c>
      <c r="T26" s="40" t="s">
        <v>69</v>
      </c>
      <c r="AN26" t="b">
        <f t="shared" si="0"/>
        <v>1</v>
      </c>
      <c r="AO26" t="b">
        <f t="shared" si="1"/>
        <v>1</v>
      </c>
    </row>
    <row r="27" spans="1:48" x14ac:dyDescent="0.25">
      <c r="A27" t="s">
        <v>95</v>
      </c>
      <c r="C27">
        <v>5.3659999999999997</v>
      </c>
      <c r="D27" t="s">
        <v>193</v>
      </c>
      <c r="E27">
        <v>113</v>
      </c>
      <c r="F27">
        <v>111</v>
      </c>
      <c r="H27" s="37">
        <v>0.15</v>
      </c>
      <c r="I27" t="s">
        <v>82</v>
      </c>
      <c r="J27" t="s">
        <v>276</v>
      </c>
      <c r="K27" t="s">
        <v>68</v>
      </c>
      <c r="L27" t="s">
        <v>185</v>
      </c>
      <c r="M27" s="2" t="s">
        <v>196</v>
      </c>
      <c r="N27" s="2">
        <v>20</v>
      </c>
      <c r="O27" s="2">
        <v>20</v>
      </c>
      <c r="P27" s="2">
        <v>20</v>
      </c>
      <c r="Q27" s="2">
        <v>20</v>
      </c>
      <c r="R27" s="2">
        <v>20</v>
      </c>
      <c r="S27" s="40">
        <v>20</v>
      </c>
      <c r="T27" s="40" t="s">
        <v>69</v>
      </c>
      <c r="AF27" s="42"/>
      <c r="AG27" s="23"/>
      <c r="AH27" s="6"/>
      <c r="AN27" t="b">
        <f t="shared" si="0"/>
        <v>1</v>
      </c>
      <c r="AO27" t="b">
        <f t="shared" si="1"/>
        <v>1</v>
      </c>
    </row>
    <row r="28" spans="1:48" x14ac:dyDescent="0.25">
      <c r="A28" t="s">
        <v>96</v>
      </c>
      <c r="C28">
        <v>5.431</v>
      </c>
      <c r="D28" t="s">
        <v>193</v>
      </c>
      <c r="E28">
        <v>168</v>
      </c>
      <c r="F28">
        <v>99</v>
      </c>
      <c r="H28" s="37">
        <v>0.15</v>
      </c>
      <c r="I28" t="s">
        <v>82</v>
      </c>
      <c r="J28" t="s">
        <v>276</v>
      </c>
      <c r="K28" t="s">
        <v>68</v>
      </c>
      <c r="L28" t="s">
        <v>197</v>
      </c>
      <c r="M28" s="2" t="s">
        <v>196</v>
      </c>
      <c r="N28" s="2">
        <v>20</v>
      </c>
      <c r="O28" s="2">
        <v>20</v>
      </c>
      <c r="P28" s="2">
        <v>20</v>
      </c>
      <c r="Q28" s="2">
        <v>20</v>
      </c>
      <c r="R28" s="2">
        <v>20</v>
      </c>
      <c r="S28" s="40">
        <v>20</v>
      </c>
      <c r="T28" s="40" t="s">
        <v>69</v>
      </c>
      <c r="AF28" s="42"/>
      <c r="AG28" s="23"/>
      <c r="AH28" s="6"/>
      <c r="AN28" t="b">
        <f t="shared" si="0"/>
        <v>1</v>
      </c>
      <c r="AO28" t="b">
        <f t="shared" si="1"/>
        <v>1</v>
      </c>
      <c r="AV28" s="26"/>
    </row>
    <row r="29" spans="1:48" s="28" customFormat="1" x14ac:dyDescent="0.25">
      <c r="A29" t="s">
        <v>21</v>
      </c>
      <c r="B29"/>
      <c r="C29">
        <v>5.476</v>
      </c>
      <c r="D29" t="s">
        <v>198</v>
      </c>
      <c r="E29">
        <v>56</v>
      </c>
      <c r="F29">
        <v>41</v>
      </c>
      <c r="G29">
        <v>43</v>
      </c>
      <c r="H29" s="37">
        <v>0.15</v>
      </c>
      <c r="I29" t="s">
        <v>82</v>
      </c>
      <c r="J29" t="s">
        <v>276</v>
      </c>
      <c r="K29" t="s">
        <v>68</v>
      </c>
      <c r="L29" t="s">
        <v>199</v>
      </c>
      <c r="M29" s="27" t="s">
        <v>216</v>
      </c>
      <c r="N29" s="2">
        <v>1</v>
      </c>
      <c r="O29" s="2">
        <v>5</v>
      </c>
      <c r="P29" s="2">
        <v>10</v>
      </c>
      <c r="Q29" s="2">
        <v>20</v>
      </c>
      <c r="R29" s="40">
        <v>50</v>
      </c>
      <c r="S29" s="40">
        <v>100</v>
      </c>
      <c r="T29" s="40" t="s">
        <v>69</v>
      </c>
      <c r="U29" s="40"/>
      <c r="V29" s="40"/>
      <c r="W29" s="40"/>
      <c r="X29" s="40"/>
      <c r="Y29" s="40"/>
      <c r="Z29" s="40"/>
      <c r="AA29" s="42"/>
      <c r="AB29" s="42"/>
      <c r="AC29" s="42"/>
      <c r="AD29" s="42"/>
      <c r="AE29" s="45"/>
      <c r="AF29" s="46"/>
      <c r="AG29" s="27"/>
      <c r="AH29" s="52"/>
      <c r="AI29" s="54"/>
      <c r="AJ29" s="27"/>
      <c r="AN29" t="b">
        <f t="shared" si="0"/>
        <v>1</v>
      </c>
      <c r="AO29" t="b">
        <f t="shared" si="1"/>
        <v>1</v>
      </c>
    </row>
    <row r="30" spans="1:48" x14ac:dyDescent="0.25">
      <c r="A30" s="28" t="s">
        <v>200</v>
      </c>
      <c r="B30" s="28"/>
      <c r="C30" s="28">
        <v>5.4930000000000003</v>
      </c>
      <c r="D30" s="28" t="s">
        <v>198</v>
      </c>
      <c r="E30" s="28">
        <v>119</v>
      </c>
      <c r="F30" s="28">
        <v>121</v>
      </c>
      <c r="G30" s="28"/>
      <c r="H30" s="39">
        <v>0.15</v>
      </c>
      <c r="I30" s="28" t="s">
        <v>82</v>
      </c>
      <c r="J30" s="28" t="s">
        <v>276</v>
      </c>
      <c r="K30" s="28" t="s">
        <v>68</v>
      </c>
      <c r="L30" s="28" t="s">
        <v>185</v>
      </c>
      <c r="M30" s="31" t="s">
        <v>216</v>
      </c>
      <c r="N30" s="27">
        <v>1</v>
      </c>
      <c r="O30" s="27">
        <v>5</v>
      </c>
      <c r="P30" s="27">
        <v>10</v>
      </c>
      <c r="Q30" s="2">
        <v>20</v>
      </c>
      <c r="R30" s="2">
        <v>50</v>
      </c>
      <c r="S30" s="40">
        <v>100</v>
      </c>
      <c r="T30" s="40" t="s">
        <v>69</v>
      </c>
      <c r="AF30" s="42"/>
      <c r="AG30" s="23"/>
      <c r="AH30" s="6"/>
      <c r="AJ30" s="31"/>
      <c r="AN30" t="b">
        <f t="shared" si="0"/>
        <v>1</v>
      </c>
      <c r="AO30" t="b">
        <f t="shared" si="1"/>
        <v>1</v>
      </c>
    </row>
    <row r="31" spans="1:48" x14ac:dyDescent="0.25">
      <c r="A31" t="s">
        <v>22</v>
      </c>
      <c r="C31">
        <v>5.5190000000000001</v>
      </c>
      <c r="D31" t="s">
        <v>198</v>
      </c>
      <c r="E31">
        <v>75</v>
      </c>
      <c r="F31">
        <v>77</v>
      </c>
      <c r="G31">
        <v>110</v>
      </c>
      <c r="H31" s="37">
        <v>0.15</v>
      </c>
      <c r="I31" t="s">
        <v>82</v>
      </c>
      <c r="J31" t="s">
        <v>276</v>
      </c>
      <c r="K31" t="s">
        <v>68</v>
      </c>
      <c r="L31" t="s">
        <v>199</v>
      </c>
      <c r="M31" s="2" t="s">
        <v>216</v>
      </c>
      <c r="N31" s="2">
        <v>1</v>
      </c>
      <c r="O31" s="2">
        <v>5</v>
      </c>
      <c r="P31" s="2">
        <v>10</v>
      </c>
      <c r="Q31" s="2">
        <v>20</v>
      </c>
      <c r="R31" s="40">
        <v>50</v>
      </c>
      <c r="S31" s="40">
        <v>100</v>
      </c>
      <c r="T31" s="40" t="s">
        <v>69</v>
      </c>
      <c r="AN31" t="b">
        <f t="shared" si="0"/>
        <v>1</v>
      </c>
      <c r="AO31" t="b">
        <f t="shared" si="1"/>
        <v>1</v>
      </c>
    </row>
    <row r="32" spans="1:48" x14ac:dyDescent="0.25">
      <c r="A32" t="s">
        <v>23</v>
      </c>
      <c r="C32">
        <v>5.702</v>
      </c>
      <c r="D32" t="s">
        <v>193</v>
      </c>
      <c r="E32">
        <v>78</v>
      </c>
      <c r="F32">
        <v>77</v>
      </c>
      <c r="G32">
        <v>52</v>
      </c>
      <c r="H32" s="37">
        <v>0.15</v>
      </c>
      <c r="I32" t="s">
        <v>82</v>
      </c>
      <c r="J32" t="s">
        <v>276</v>
      </c>
      <c r="K32" t="s">
        <v>68</v>
      </c>
      <c r="L32" t="s">
        <v>195</v>
      </c>
      <c r="M32" s="2" t="s">
        <v>216</v>
      </c>
      <c r="N32" s="2">
        <v>1</v>
      </c>
      <c r="O32" s="2">
        <v>5</v>
      </c>
      <c r="P32" s="2">
        <v>10</v>
      </c>
      <c r="Q32" s="2">
        <v>20</v>
      </c>
      <c r="R32" s="40">
        <v>50</v>
      </c>
      <c r="S32" s="40">
        <v>100</v>
      </c>
      <c r="T32" s="40" t="s">
        <v>69</v>
      </c>
      <c r="AN32" t="b">
        <f t="shared" si="0"/>
        <v>1</v>
      </c>
      <c r="AO32" t="b">
        <f t="shared" si="1"/>
        <v>1</v>
      </c>
    </row>
    <row r="33" spans="1:48" x14ac:dyDescent="0.25">
      <c r="A33" t="s">
        <v>24</v>
      </c>
      <c r="C33">
        <v>5.7880000000000003</v>
      </c>
      <c r="D33" t="s">
        <v>193</v>
      </c>
      <c r="E33">
        <v>62</v>
      </c>
      <c r="F33">
        <v>64</v>
      </c>
      <c r="G33">
        <v>49</v>
      </c>
      <c r="H33" s="37">
        <v>0.15</v>
      </c>
      <c r="I33" t="s">
        <v>82</v>
      </c>
      <c r="J33" t="s">
        <v>276</v>
      </c>
      <c r="K33" t="s">
        <v>68</v>
      </c>
      <c r="L33" t="s">
        <v>195</v>
      </c>
      <c r="M33" s="2" t="s">
        <v>216</v>
      </c>
      <c r="N33" s="2">
        <v>1</v>
      </c>
      <c r="O33" s="2">
        <v>5</v>
      </c>
      <c r="P33" s="2">
        <v>10</v>
      </c>
      <c r="Q33" s="2">
        <v>20</v>
      </c>
      <c r="R33" s="40">
        <v>50</v>
      </c>
      <c r="S33" s="40">
        <v>100</v>
      </c>
      <c r="T33" s="40" t="s">
        <v>69</v>
      </c>
      <c r="AN33" t="b">
        <f t="shared" si="0"/>
        <v>1</v>
      </c>
      <c r="AO33" t="b">
        <f t="shared" si="1"/>
        <v>1</v>
      </c>
    </row>
    <row r="34" spans="1:48" x14ac:dyDescent="0.25">
      <c r="A34" t="s">
        <v>97</v>
      </c>
      <c r="C34">
        <v>6.1669999999999998</v>
      </c>
      <c r="D34" t="s">
        <v>188</v>
      </c>
      <c r="E34">
        <v>114</v>
      </c>
      <c r="F34">
        <v>88</v>
      </c>
      <c r="G34">
        <v>63</v>
      </c>
      <c r="H34" s="37">
        <v>0.15</v>
      </c>
      <c r="I34" t="s">
        <v>82</v>
      </c>
      <c r="J34" t="s">
        <v>276</v>
      </c>
      <c r="K34" t="s">
        <v>68</v>
      </c>
      <c r="L34" t="s">
        <v>197</v>
      </c>
      <c r="M34" s="2" t="s">
        <v>196</v>
      </c>
      <c r="N34" s="2">
        <v>20</v>
      </c>
      <c r="O34" s="2">
        <v>20</v>
      </c>
      <c r="P34" s="2">
        <v>20</v>
      </c>
      <c r="Q34" s="2">
        <v>20</v>
      </c>
      <c r="R34" s="40">
        <v>20</v>
      </c>
      <c r="S34" s="40">
        <v>20</v>
      </c>
      <c r="T34" s="40" t="s">
        <v>69</v>
      </c>
      <c r="AN34" t="b">
        <f t="shared" si="0"/>
        <v>1</v>
      </c>
      <c r="AO34" t="b">
        <f t="shared" si="1"/>
        <v>1</v>
      </c>
    </row>
    <row r="35" spans="1:48" x14ac:dyDescent="0.25">
      <c r="A35" t="s">
        <v>25</v>
      </c>
      <c r="C35">
        <v>6.399</v>
      </c>
      <c r="D35" t="s">
        <v>188</v>
      </c>
      <c r="E35">
        <v>130</v>
      </c>
      <c r="F35">
        <v>132</v>
      </c>
      <c r="G35">
        <v>95</v>
      </c>
      <c r="H35" s="37">
        <v>0.15</v>
      </c>
      <c r="I35" t="s">
        <v>82</v>
      </c>
      <c r="J35" t="s">
        <v>276</v>
      </c>
      <c r="K35" t="s">
        <v>68</v>
      </c>
      <c r="L35" t="s">
        <v>195</v>
      </c>
      <c r="M35" s="2" t="s">
        <v>216</v>
      </c>
      <c r="N35" s="2">
        <v>1</v>
      </c>
      <c r="O35" s="2">
        <v>5</v>
      </c>
      <c r="P35" s="2">
        <v>10</v>
      </c>
      <c r="Q35" s="2">
        <v>20</v>
      </c>
      <c r="R35" s="40">
        <v>50</v>
      </c>
      <c r="S35" s="40">
        <v>100</v>
      </c>
      <c r="T35" s="40" t="s">
        <v>69</v>
      </c>
      <c r="AN35" t="b">
        <f t="shared" si="0"/>
        <v>1</v>
      </c>
      <c r="AO35" t="b">
        <f t="shared" si="1"/>
        <v>1</v>
      </c>
    </row>
    <row r="36" spans="1:48" x14ac:dyDescent="0.25">
      <c r="A36" t="s">
        <v>26</v>
      </c>
      <c r="C36">
        <v>6.6520000000000001</v>
      </c>
      <c r="D36" t="s">
        <v>193</v>
      </c>
      <c r="E36">
        <v>63</v>
      </c>
      <c r="F36">
        <v>62</v>
      </c>
      <c r="G36">
        <v>41</v>
      </c>
      <c r="H36" s="37">
        <v>0.15</v>
      </c>
      <c r="I36" t="s">
        <v>82</v>
      </c>
      <c r="J36" t="s">
        <v>276</v>
      </c>
      <c r="K36" t="s">
        <v>68</v>
      </c>
      <c r="L36" t="s">
        <v>195</v>
      </c>
      <c r="M36" s="2" t="s">
        <v>216</v>
      </c>
      <c r="N36" s="2">
        <v>1</v>
      </c>
      <c r="O36" s="2">
        <v>5</v>
      </c>
      <c r="P36" s="2">
        <v>10</v>
      </c>
      <c r="Q36" s="2">
        <v>20</v>
      </c>
      <c r="R36" s="40">
        <v>50</v>
      </c>
      <c r="S36" s="40">
        <v>100</v>
      </c>
      <c r="T36" s="40" t="s">
        <v>69</v>
      </c>
      <c r="AN36" t="b">
        <f t="shared" si="0"/>
        <v>1</v>
      </c>
      <c r="AO36" t="b">
        <f t="shared" si="1"/>
        <v>1</v>
      </c>
    </row>
    <row r="37" spans="1:48" x14ac:dyDescent="0.25">
      <c r="A37" t="s">
        <v>201</v>
      </c>
      <c r="C37">
        <v>6.7149999999999999</v>
      </c>
      <c r="D37" t="s">
        <v>193</v>
      </c>
      <c r="E37">
        <v>174</v>
      </c>
      <c r="F37">
        <v>93</v>
      </c>
      <c r="G37">
        <v>95</v>
      </c>
      <c r="H37" s="37">
        <v>0.15</v>
      </c>
      <c r="I37" t="s">
        <v>82</v>
      </c>
      <c r="J37" t="s">
        <v>276</v>
      </c>
      <c r="K37" t="s">
        <v>68</v>
      </c>
      <c r="L37" t="s">
        <v>195</v>
      </c>
      <c r="M37" s="2" t="s">
        <v>216</v>
      </c>
      <c r="N37" s="2">
        <v>1</v>
      </c>
      <c r="O37" s="2">
        <v>5</v>
      </c>
      <c r="P37" s="2">
        <v>10</v>
      </c>
      <c r="Q37" s="2">
        <v>20</v>
      </c>
      <c r="R37" s="40">
        <v>50</v>
      </c>
      <c r="S37" s="40">
        <v>100</v>
      </c>
      <c r="T37" s="40" t="s">
        <v>69</v>
      </c>
      <c r="AN37" t="b">
        <f t="shared" si="0"/>
        <v>1</v>
      </c>
      <c r="AO37" t="b">
        <f t="shared" si="1"/>
        <v>1</v>
      </c>
    </row>
    <row r="38" spans="1:48" x14ac:dyDescent="0.25">
      <c r="A38" t="s">
        <v>202</v>
      </c>
      <c r="C38">
        <v>6.7439999999999998</v>
      </c>
      <c r="D38" t="s">
        <v>193</v>
      </c>
      <c r="E38">
        <v>41</v>
      </c>
      <c r="F38">
        <v>69</v>
      </c>
      <c r="G38">
        <v>39</v>
      </c>
      <c r="H38" s="37">
        <v>0.15</v>
      </c>
      <c r="I38" t="s">
        <v>82</v>
      </c>
      <c r="J38" t="s">
        <v>276</v>
      </c>
      <c r="K38" t="s">
        <v>68</v>
      </c>
      <c r="L38" t="s">
        <v>195</v>
      </c>
      <c r="M38" s="2" t="s">
        <v>216</v>
      </c>
      <c r="N38" s="2">
        <v>1</v>
      </c>
      <c r="O38" s="2">
        <v>5</v>
      </c>
      <c r="P38" s="2">
        <v>10</v>
      </c>
      <c r="Q38" s="2">
        <v>20</v>
      </c>
      <c r="R38" s="40">
        <v>50</v>
      </c>
      <c r="S38" s="40">
        <v>100</v>
      </c>
      <c r="T38" s="40" t="s">
        <v>69</v>
      </c>
      <c r="AN38" t="b">
        <f t="shared" si="0"/>
        <v>1</v>
      </c>
      <c r="AO38" t="b">
        <f t="shared" si="1"/>
        <v>1</v>
      </c>
    </row>
    <row r="39" spans="1:48" x14ac:dyDescent="0.25">
      <c r="A39" t="s">
        <v>27</v>
      </c>
      <c r="C39">
        <v>6.9249999999999998</v>
      </c>
      <c r="D39" t="s">
        <v>193</v>
      </c>
      <c r="E39">
        <v>83</v>
      </c>
      <c r="F39">
        <v>85</v>
      </c>
      <c r="G39">
        <v>47</v>
      </c>
      <c r="H39" s="37">
        <v>0.15</v>
      </c>
      <c r="I39" t="s">
        <v>82</v>
      </c>
      <c r="J39" t="s">
        <v>276</v>
      </c>
      <c r="K39" t="s">
        <v>68</v>
      </c>
      <c r="L39" t="s">
        <v>195</v>
      </c>
      <c r="M39" s="2" t="s">
        <v>216</v>
      </c>
      <c r="N39" s="2">
        <v>1</v>
      </c>
      <c r="O39" s="2">
        <v>5</v>
      </c>
      <c r="P39" s="2">
        <v>10</v>
      </c>
      <c r="Q39" s="2">
        <v>20</v>
      </c>
      <c r="R39" s="40">
        <v>50</v>
      </c>
      <c r="S39" s="40">
        <v>100</v>
      </c>
      <c r="T39" s="40" t="s">
        <v>69</v>
      </c>
      <c r="AN39" t="b">
        <f t="shared" si="0"/>
        <v>1</v>
      </c>
      <c r="AO39" t="b">
        <f t="shared" si="1"/>
        <v>1</v>
      </c>
    </row>
    <row r="40" spans="1:48" x14ac:dyDescent="0.25">
      <c r="A40" t="s">
        <v>28</v>
      </c>
      <c r="C40">
        <v>7.1440000000000001</v>
      </c>
      <c r="D40" t="s">
        <v>188</v>
      </c>
      <c r="E40">
        <v>43</v>
      </c>
      <c r="F40">
        <v>41</v>
      </c>
      <c r="G40">
        <v>39</v>
      </c>
      <c r="H40" s="37">
        <v>0.15</v>
      </c>
      <c r="I40" t="s">
        <v>82</v>
      </c>
      <c r="J40" t="s">
        <v>276</v>
      </c>
      <c r="K40" t="s">
        <v>68</v>
      </c>
      <c r="L40" t="s">
        <v>195</v>
      </c>
      <c r="M40" s="2" t="s">
        <v>216</v>
      </c>
      <c r="N40" s="2">
        <v>1</v>
      </c>
      <c r="O40" s="2">
        <v>5</v>
      </c>
      <c r="P40" s="2">
        <v>10</v>
      </c>
      <c r="Q40" s="2">
        <v>20</v>
      </c>
      <c r="R40" s="40">
        <v>50</v>
      </c>
      <c r="S40" s="40">
        <v>100</v>
      </c>
      <c r="T40" s="40" t="s">
        <v>69</v>
      </c>
      <c r="AN40" t="b">
        <f t="shared" si="0"/>
        <v>1</v>
      </c>
      <c r="AO40" t="b">
        <f t="shared" si="1"/>
        <v>1</v>
      </c>
    </row>
    <row r="41" spans="1:48" x14ac:dyDescent="0.25">
      <c r="A41" t="s">
        <v>29</v>
      </c>
      <c r="C41">
        <v>7.3609999999999998</v>
      </c>
      <c r="D41" t="s">
        <v>193</v>
      </c>
      <c r="E41">
        <v>75</v>
      </c>
      <c r="F41">
        <v>39</v>
      </c>
      <c r="G41">
        <v>77</v>
      </c>
      <c r="H41" s="37">
        <v>0.15</v>
      </c>
      <c r="I41" t="s">
        <v>82</v>
      </c>
      <c r="J41" t="s">
        <v>276</v>
      </c>
      <c r="K41" t="s">
        <v>68</v>
      </c>
      <c r="L41" t="s">
        <v>195</v>
      </c>
      <c r="M41" s="2" t="s">
        <v>216</v>
      </c>
      <c r="N41" s="2">
        <v>1</v>
      </c>
      <c r="O41" s="2">
        <v>5</v>
      </c>
      <c r="P41" s="2">
        <v>10</v>
      </c>
      <c r="Q41" s="2">
        <v>20</v>
      </c>
      <c r="R41" s="40">
        <v>50</v>
      </c>
      <c r="S41" s="40">
        <v>100</v>
      </c>
      <c r="T41" s="40" t="s">
        <v>69</v>
      </c>
      <c r="AN41" t="b">
        <f t="shared" si="0"/>
        <v>1</v>
      </c>
      <c r="AO41" t="b">
        <f t="shared" si="1"/>
        <v>1</v>
      </c>
    </row>
    <row r="42" spans="1:48" x14ac:dyDescent="0.25">
      <c r="A42" t="s">
        <v>203</v>
      </c>
      <c r="C42">
        <v>7.5179999999999998</v>
      </c>
      <c r="D42" t="s">
        <v>204</v>
      </c>
      <c r="E42">
        <v>43</v>
      </c>
      <c r="F42">
        <v>58</v>
      </c>
      <c r="G42">
        <v>41</v>
      </c>
      <c r="H42" s="37">
        <v>0.15</v>
      </c>
      <c r="I42" t="s">
        <v>82</v>
      </c>
      <c r="J42" t="s">
        <v>276</v>
      </c>
      <c r="K42" t="s">
        <v>68</v>
      </c>
      <c r="L42" t="s">
        <v>195</v>
      </c>
      <c r="M42" s="2" t="s">
        <v>216</v>
      </c>
      <c r="N42" s="2">
        <v>1.8</v>
      </c>
      <c r="O42" s="2">
        <v>9</v>
      </c>
      <c r="P42" s="2">
        <v>18</v>
      </c>
      <c r="Q42" s="2">
        <v>36</v>
      </c>
      <c r="R42" s="40">
        <v>90</v>
      </c>
      <c r="S42" s="40">
        <v>180</v>
      </c>
      <c r="T42" s="40" t="s">
        <v>69</v>
      </c>
      <c r="AN42" t="b">
        <f t="shared" si="0"/>
        <v>1</v>
      </c>
      <c r="AO42" t="b">
        <f t="shared" si="1"/>
        <v>1</v>
      </c>
    </row>
    <row r="43" spans="1:48" x14ac:dyDescent="0.25">
      <c r="A43" t="s">
        <v>98</v>
      </c>
      <c r="C43">
        <v>7.6070000000000002</v>
      </c>
      <c r="D43" t="s">
        <v>187</v>
      </c>
      <c r="E43">
        <v>98</v>
      </c>
      <c r="F43">
        <v>100</v>
      </c>
      <c r="G43">
        <v>70</v>
      </c>
      <c r="H43" s="37">
        <v>0.15</v>
      </c>
      <c r="I43" t="s">
        <v>82</v>
      </c>
      <c r="J43" t="s">
        <v>276</v>
      </c>
      <c r="K43" t="s">
        <v>68</v>
      </c>
      <c r="L43" t="s">
        <v>195</v>
      </c>
      <c r="M43" s="2" t="s">
        <v>196</v>
      </c>
      <c r="N43" s="2">
        <v>20</v>
      </c>
      <c r="O43" s="2">
        <v>20</v>
      </c>
      <c r="P43" s="2">
        <v>20</v>
      </c>
      <c r="Q43" s="2">
        <v>20</v>
      </c>
      <c r="R43" s="40">
        <v>20</v>
      </c>
      <c r="S43" s="40">
        <v>20</v>
      </c>
      <c r="T43" s="40" t="s">
        <v>69</v>
      </c>
      <c r="AN43" t="b">
        <f t="shared" si="0"/>
        <v>1</v>
      </c>
      <c r="AO43" t="b">
        <f t="shared" si="1"/>
        <v>1</v>
      </c>
    </row>
    <row r="44" spans="1:48" x14ac:dyDescent="0.25">
      <c r="A44" t="s">
        <v>30</v>
      </c>
      <c r="C44">
        <v>7.67</v>
      </c>
      <c r="D44" t="s">
        <v>205</v>
      </c>
      <c r="E44">
        <v>91</v>
      </c>
      <c r="F44">
        <v>92</v>
      </c>
      <c r="G44">
        <v>65</v>
      </c>
      <c r="H44" s="37">
        <v>0.15</v>
      </c>
      <c r="I44" t="s">
        <v>82</v>
      </c>
      <c r="J44" t="s">
        <v>276</v>
      </c>
      <c r="K44" t="s">
        <v>68</v>
      </c>
      <c r="L44" t="s">
        <v>195</v>
      </c>
      <c r="M44" s="2" t="s">
        <v>216</v>
      </c>
      <c r="N44" s="2">
        <v>1</v>
      </c>
      <c r="O44" s="2">
        <v>5</v>
      </c>
      <c r="P44" s="2">
        <v>10</v>
      </c>
      <c r="Q44" s="2">
        <v>20</v>
      </c>
      <c r="R44" s="40">
        <v>50</v>
      </c>
      <c r="S44" s="40">
        <v>100</v>
      </c>
      <c r="T44" s="40" t="s">
        <v>69</v>
      </c>
      <c r="AN44" t="b">
        <f t="shared" si="0"/>
        <v>1</v>
      </c>
      <c r="AO44" t="b">
        <f t="shared" si="1"/>
        <v>1</v>
      </c>
      <c r="AV44" s="26"/>
    </row>
    <row r="45" spans="1:48" x14ac:dyDescent="0.25">
      <c r="A45" t="s">
        <v>31</v>
      </c>
      <c r="C45">
        <v>7.92</v>
      </c>
      <c r="D45" t="s">
        <v>193</v>
      </c>
      <c r="E45">
        <v>75</v>
      </c>
      <c r="F45">
        <v>39</v>
      </c>
      <c r="G45">
        <v>77</v>
      </c>
      <c r="H45" s="37">
        <v>0.15</v>
      </c>
      <c r="I45" t="s">
        <v>82</v>
      </c>
      <c r="J45" t="s">
        <v>276</v>
      </c>
      <c r="K45" t="s">
        <v>68</v>
      </c>
      <c r="L45" t="s">
        <v>195</v>
      </c>
      <c r="M45" s="2" t="s">
        <v>216</v>
      </c>
      <c r="N45" s="2">
        <v>1</v>
      </c>
      <c r="O45" s="2">
        <v>5</v>
      </c>
      <c r="P45" s="2">
        <v>10</v>
      </c>
      <c r="Q45" s="2">
        <v>20</v>
      </c>
      <c r="R45" s="40">
        <v>50</v>
      </c>
      <c r="S45" s="40">
        <v>100</v>
      </c>
      <c r="T45" s="40" t="s">
        <v>69</v>
      </c>
      <c r="AN45" t="b">
        <f t="shared" si="0"/>
        <v>1</v>
      </c>
      <c r="AO45" t="b">
        <f t="shared" si="1"/>
        <v>1</v>
      </c>
    </row>
    <row r="46" spans="1:48" x14ac:dyDescent="0.25">
      <c r="A46" t="s">
        <v>206</v>
      </c>
      <c r="C46">
        <v>7.99</v>
      </c>
      <c r="D46" t="s">
        <v>193</v>
      </c>
      <c r="E46">
        <v>69</v>
      </c>
      <c r="F46">
        <v>41</v>
      </c>
      <c r="G46">
        <v>99</v>
      </c>
      <c r="H46" s="37">
        <v>0.15</v>
      </c>
      <c r="I46" t="s">
        <v>82</v>
      </c>
      <c r="J46" t="s">
        <v>276</v>
      </c>
      <c r="K46" t="s">
        <v>68</v>
      </c>
      <c r="L46" t="s">
        <v>195</v>
      </c>
      <c r="M46" s="2" t="s">
        <v>216</v>
      </c>
      <c r="N46" s="2">
        <v>1</v>
      </c>
      <c r="O46" s="2">
        <v>5</v>
      </c>
      <c r="P46" s="2">
        <v>10</v>
      </c>
      <c r="Q46" s="2">
        <v>20</v>
      </c>
      <c r="R46" s="40">
        <v>50</v>
      </c>
      <c r="S46" s="40">
        <v>100</v>
      </c>
      <c r="T46" s="40" t="s">
        <v>69</v>
      </c>
      <c r="AN46" t="b">
        <f t="shared" si="0"/>
        <v>1</v>
      </c>
      <c r="AO46" t="b">
        <f t="shared" si="1"/>
        <v>1</v>
      </c>
    </row>
    <row r="47" spans="1:48" x14ac:dyDescent="0.25">
      <c r="A47" t="s">
        <v>32</v>
      </c>
      <c r="C47">
        <v>8.0980000000000008</v>
      </c>
      <c r="D47" t="s">
        <v>193</v>
      </c>
      <c r="E47">
        <v>97</v>
      </c>
      <c r="F47">
        <v>83</v>
      </c>
      <c r="G47">
        <v>99</v>
      </c>
      <c r="H47" s="37">
        <v>0.15</v>
      </c>
      <c r="I47" t="s">
        <v>82</v>
      </c>
      <c r="J47" t="s">
        <v>276</v>
      </c>
      <c r="K47" t="s">
        <v>68</v>
      </c>
      <c r="L47" t="s">
        <v>195</v>
      </c>
      <c r="M47" s="2" t="s">
        <v>216</v>
      </c>
      <c r="N47" s="2">
        <v>1</v>
      </c>
      <c r="O47" s="2">
        <v>5</v>
      </c>
      <c r="P47" s="2">
        <v>10</v>
      </c>
      <c r="Q47" s="2">
        <v>20</v>
      </c>
      <c r="R47" s="40">
        <v>50</v>
      </c>
      <c r="S47" s="40">
        <v>100</v>
      </c>
      <c r="T47" s="40" t="s">
        <v>69</v>
      </c>
      <c r="AN47" t="b">
        <f t="shared" si="0"/>
        <v>1</v>
      </c>
      <c r="AO47" t="b">
        <f t="shared" si="1"/>
        <v>1</v>
      </c>
    </row>
    <row r="48" spans="1:48" x14ac:dyDescent="0.25">
      <c r="A48" t="s">
        <v>33</v>
      </c>
      <c r="C48">
        <v>8.1639999999999997</v>
      </c>
      <c r="D48" t="s">
        <v>193</v>
      </c>
      <c r="E48">
        <v>166</v>
      </c>
      <c r="F48">
        <v>164</v>
      </c>
      <c r="G48">
        <v>129</v>
      </c>
      <c r="H48" s="37">
        <v>0.15</v>
      </c>
      <c r="I48" t="s">
        <v>82</v>
      </c>
      <c r="J48" t="s">
        <v>276</v>
      </c>
      <c r="K48" t="s">
        <v>68</v>
      </c>
      <c r="L48" t="s">
        <v>195</v>
      </c>
      <c r="M48" s="2" t="s">
        <v>216</v>
      </c>
      <c r="N48" s="2">
        <v>1</v>
      </c>
      <c r="O48" s="2">
        <v>5</v>
      </c>
      <c r="P48" s="2">
        <v>10</v>
      </c>
      <c r="Q48" s="2">
        <v>20</v>
      </c>
      <c r="R48" s="40">
        <v>50</v>
      </c>
      <c r="S48" s="40">
        <v>100</v>
      </c>
      <c r="T48" s="40" t="s">
        <v>69</v>
      </c>
      <c r="AN48" t="b">
        <f t="shared" si="0"/>
        <v>1</v>
      </c>
      <c r="AO48" t="b">
        <f t="shared" si="1"/>
        <v>1</v>
      </c>
    </row>
    <row r="49" spans="1:48" x14ac:dyDescent="0.25">
      <c r="A49" t="s">
        <v>34</v>
      </c>
      <c r="C49">
        <v>8.24</v>
      </c>
      <c r="D49" t="s">
        <v>193</v>
      </c>
      <c r="E49">
        <v>76</v>
      </c>
      <c r="F49">
        <v>41</v>
      </c>
      <c r="G49">
        <v>78</v>
      </c>
      <c r="H49" s="37">
        <v>0.15</v>
      </c>
      <c r="I49" t="s">
        <v>82</v>
      </c>
      <c r="J49" t="s">
        <v>276</v>
      </c>
      <c r="K49" t="s">
        <v>68</v>
      </c>
      <c r="L49" t="s">
        <v>195</v>
      </c>
      <c r="M49" s="2" t="s">
        <v>216</v>
      </c>
      <c r="N49" s="2">
        <v>1</v>
      </c>
      <c r="O49" s="2">
        <v>5</v>
      </c>
      <c r="P49" s="2">
        <v>10</v>
      </c>
      <c r="Q49" s="2">
        <v>20</v>
      </c>
      <c r="R49" s="40">
        <v>50</v>
      </c>
      <c r="S49" s="40">
        <v>100</v>
      </c>
      <c r="T49" s="40" t="s">
        <v>69</v>
      </c>
      <c r="AN49" t="b">
        <f t="shared" si="0"/>
        <v>1</v>
      </c>
      <c r="AO49" t="b">
        <f t="shared" si="1"/>
        <v>1</v>
      </c>
    </row>
    <row r="50" spans="1:48" x14ac:dyDescent="0.25">
      <c r="A50" t="s">
        <v>35</v>
      </c>
      <c r="C50">
        <v>8.3190000000000008</v>
      </c>
      <c r="D50" t="s">
        <v>184</v>
      </c>
      <c r="E50">
        <v>43</v>
      </c>
      <c r="F50">
        <v>58</v>
      </c>
      <c r="G50">
        <v>57</v>
      </c>
      <c r="H50" s="37">
        <v>0.15</v>
      </c>
      <c r="I50" t="s">
        <v>82</v>
      </c>
      <c r="J50" t="s">
        <v>276</v>
      </c>
      <c r="K50" t="s">
        <v>68</v>
      </c>
      <c r="L50" t="s">
        <v>195</v>
      </c>
      <c r="M50" s="2" t="s">
        <v>216</v>
      </c>
      <c r="N50" s="2">
        <v>1.8</v>
      </c>
      <c r="O50" s="2">
        <v>9</v>
      </c>
      <c r="P50" s="2">
        <v>18</v>
      </c>
      <c r="Q50" s="2">
        <v>36</v>
      </c>
      <c r="R50" s="40">
        <v>90</v>
      </c>
      <c r="S50" s="40">
        <v>180</v>
      </c>
      <c r="T50" s="40" t="s">
        <v>69</v>
      </c>
      <c r="AN50" t="b">
        <f t="shared" si="0"/>
        <v>1</v>
      </c>
      <c r="AO50" t="b">
        <f t="shared" si="1"/>
        <v>1</v>
      </c>
    </row>
    <row r="51" spans="1:48" x14ac:dyDescent="0.25">
      <c r="A51" t="s">
        <v>36</v>
      </c>
      <c r="C51">
        <v>8.4179999999999993</v>
      </c>
      <c r="D51" t="s">
        <v>184</v>
      </c>
      <c r="E51">
        <v>129</v>
      </c>
      <c r="F51">
        <v>127</v>
      </c>
      <c r="G51">
        <v>131</v>
      </c>
      <c r="H51" s="37">
        <v>0.15</v>
      </c>
      <c r="I51" t="s">
        <v>82</v>
      </c>
      <c r="J51" t="s">
        <v>276</v>
      </c>
      <c r="K51" t="s">
        <v>68</v>
      </c>
      <c r="L51" t="s">
        <v>195</v>
      </c>
      <c r="M51" s="2" t="s">
        <v>216</v>
      </c>
      <c r="N51" s="2">
        <v>1</v>
      </c>
      <c r="O51" s="2">
        <v>5</v>
      </c>
      <c r="P51" s="2">
        <v>10</v>
      </c>
      <c r="Q51" s="2">
        <v>20</v>
      </c>
      <c r="R51" s="40">
        <v>50</v>
      </c>
      <c r="S51" s="40">
        <v>100</v>
      </c>
      <c r="T51" s="40" t="s">
        <v>69</v>
      </c>
      <c r="AN51" t="b">
        <f t="shared" si="0"/>
        <v>1</v>
      </c>
      <c r="AO51" t="b">
        <f t="shared" si="1"/>
        <v>1</v>
      </c>
    </row>
    <row r="52" spans="1:48" x14ac:dyDescent="0.25">
      <c r="A52" t="s">
        <v>37</v>
      </c>
      <c r="C52">
        <v>8.5169999999999995</v>
      </c>
      <c r="D52" t="s">
        <v>204</v>
      </c>
      <c r="E52">
        <v>107</v>
      </c>
      <c r="F52">
        <v>109</v>
      </c>
      <c r="G52">
        <v>93</v>
      </c>
      <c r="H52" s="37">
        <v>0.1</v>
      </c>
      <c r="I52" t="s">
        <v>82</v>
      </c>
      <c r="J52" t="s">
        <v>276</v>
      </c>
      <c r="K52" t="s">
        <v>68</v>
      </c>
      <c r="L52" t="s">
        <v>195</v>
      </c>
      <c r="M52" s="2" t="s">
        <v>216</v>
      </c>
      <c r="N52" s="2">
        <v>1</v>
      </c>
      <c r="O52" s="2">
        <v>5</v>
      </c>
      <c r="P52" s="2">
        <v>10</v>
      </c>
      <c r="Q52" s="2">
        <v>20</v>
      </c>
      <c r="R52" s="40">
        <v>50</v>
      </c>
      <c r="S52" s="40">
        <v>100</v>
      </c>
      <c r="T52" s="40" t="s">
        <v>69</v>
      </c>
      <c r="AN52" t="b">
        <f t="shared" si="0"/>
        <v>1</v>
      </c>
      <c r="AO52" t="b">
        <f t="shared" si="1"/>
        <v>1</v>
      </c>
    </row>
    <row r="53" spans="1:48" x14ac:dyDescent="0.25">
      <c r="A53" t="s">
        <v>99</v>
      </c>
      <c r="C53">
        <v>8.9149999999999991</v>
      </c>
      <c r="D53" t="s">
        <v>207</v>
      </c>
      <c r="E53">
        <v>117</v>
      </c>
      <c r="F53">
        <v>82</v>
      </c>
      <c r="G53">
        <v>52</v>
      </c>
      <c r="H53" s="37">
        <v>0.1</v>
      </c>
      <c r="I53" t="s">
        <v>82</v>
      </c>
      <c r="J53" t="s">
        <v>276</v>
      </c>
      <c r="K53" t="s">
        <v>68</v>
      </c>
      <c r="L53" t="s">
        <v>197</v>
      </c>
      <c r="M53" s="2" t="s">
        <v>196</v>
      </c>
      <c r="N53" s="2">
        <v>20</v>
      </c>
      <c r="O53" s="2">
        <v>20</v>
      </c>
      <c r="P53" s="2">
        <v>20</v>
      </c>
      <c r="Q53" s="2">
        <v>20</v>
      </c>
      <c r="R53" s="40">
        <v>20</v>
      </c>
      <c r="S53" s="40">
        <v>20</v>
      </c>
      <c r="T53" s="40" t="s">
        <v>69</v>
      </c>
      <c r="AN53" t="b">
        <f t="shared" si="0"/>
        <v>1</v>
      </c>
      <c r="AO53" t="b">
        <f t="shared" si="1"/>
        <v>1</v>
      </c>
    </row>
    <row r="54" spans="1:48" x14ac:dyDescent="0.25">
      <c r="A54" t="s">
        <v>38</v>
      </c>
      <c r="C54">
        <v>8.9369999999999994</v>
      </c>
      <c r="D54" t="s">
        <v>198</v>
      </c>
      <c r="E54">
        <v>112</v>
      </c>
      <c r="F54">
        <v>77</v>
      </c>
      <c r="G54">
        <v>114</v>
      </c>
      <c r="H54" s="37">
        <v>0.1</v>
      </c>
      <c r="I54" t="s">
        <v>82</v>
      </c>
      <c r="J54" t="s">
        <v>276</v>
      </c>
      <c r="K54" t="s">
        <v>68</v>
      </c>
      <c r="L54" t="s">
        <v>195</v>
      </c>
      <c r="M54" s="2" t="s">
        <v>216</v>
      </c>
      <c r="N54" s="2">
        <v>1</v>
      </c>
      <c r="O54" s="2">
        <v>5</v>
      </c>
      <c r="P54" s="2">
        <v>10</v>
      </c>
      <c r="Q54" s="2">
        <v>20</v>
      </c>
      <c r="R54" s="40">
        <v>50</v>
      </c>
      <c r="S54" s="40">
        <v>100</v>
      </c>
      <c r="T54" s="40" t="s">
        <v>69</v>
      </c>
      <c r="AN54" t="b">
        <f t="shared" si="0"/>
        <v>1</v>
      </c>
      <c r="AO54" t="b">
        <f t="shared" si="1"/>
        <v>1</v>
      </c>
    </row>
    <row r="55" spans="1:48" x14ac:dyDescent="0.25">
      <c r="A55" t="s">
        <v>39</v>
      </c>
      <c r="C55">
        <v>9.01</v>
      </c>
      <c r="D55" t="s">
        <v>198</v>
      </c>
      <c r="E55">
        <v>131</v>
      </c>
      <c r="F55">
        <v>133</v>
      </c>
      <c r="G55">
        <v>117</v>
      </c>
      <c r="H55" s="37">
        <v>0.1</v>
      </c>
      <c r="I55" t="s">
        <v>82</v>
      </c>
      <c r="J55" t="s">
        <v>276</v>
      </c>
      <c r="K55" t="s">
        <v>68</v>
      </c>
      <c r="L55" t="s">
        <v>195</v>
      </c>
      <c r="M55" s="2" t="s">
        <v>216</v>
      </c>
      <c r="N55" s="2">
        <v>1</v>
      </c>
      <c r="O55" s="2">
        <v>5</v>
      </c>
      <c r="P55" s="2">
        <v>10</v>
      </c>
      <c r="Q55" s="2">
        <v>20</v>
      </c>
      <c r="R55" s="40">
        <v>50</v>
      </c>
      <c r="S55" s="40">
        <v>100</v>
      </c>
      <c r="T55" s="40" t="s">
        <v>69</v>
      </c>
      <c r="AN55" t="b">
        <f t="shared" si="0"/>
        <v>1</v>
      </c>
      <c r="AO55" t="b">
        <f t="shared" si="1"/>
        <v>1</v>
      </c>
    </row>
    <row r="56" spans="1:48" x14ac:dyDescent="0.25">
      <c r="A56" t="s">
        <v>40</v>
      </c>
      <c r="C56">
        <v>9.0180000000000007</v>
      </c>
      <c r="D56" t="s">
        <v>198</v>
      </c>
      <c r="E56">
        <v>91</v>
      </c>
      <c r="F56">
        <v>106</v>
      </c>
      <c r="G56">
        <v>51</v>
      </c>
      <c r="H56" s="37">
        <v>0.1</v>
      </c>
      <c r="I56" t="s">
        <v>82</v>
      </c>
      <c r="J56" t="s">
        <v>276</v>
      </c>
      <c r="K56" t="s">
        <v>68</v>
      </c>
      <c r="L56" t="s">
        <v>195</v>
      </c>
      <c r="M56" s="2" t="s">
        <v>216</v>
      </c>
      <c r="N56" s="2">
        <v>1</v>
      </c>
      <c r="O56" s="2">
        <v>5</v>
      </c>
      <c r="P56" s="2">
        <v>10</v>
      </c>
      <c r="Q56" s="2">
        <v>20</v>
      </c>
      <c r="R56" s="40">
        <v>50</v>
      </c>
      <c r="S56" s="40">
        <v>100</v>
      </c>
      <c r="T56" s="40" t="s">
        <v>69</v>
      </c>
      <c r="AN56" t="b">
        <f t="shared" si="0"/>
        <v>1</v>
      </c>
      <c r="AO56" t="b">
        <f t="shared" si="1"/>
        <v>1</v>
      </c>
    </row>
    <row r="57" spans="1:48" x14ac:dyDescent="0.25">
      <c r="A57" t="s">
        <v>41</v>
      </c>
      <c r="C57">
        <v>9.125</v>
      </c>
      <c r="D57" t="s">
        <v>193</v>
      </c>
      <c r="E57">
        <v>91</v>
      </c>
      <c r="F57">
        <v>106</v>
      </c>
      <c r="G57">
        <v>105</v>
      </c>
      <c r="H57" s="37">
        <v>0.1</v>
      </c>
      <c r="I57" t="s">
        <v>82</v>
      </c>
      <c r="J57" t="s">
        <v>276</v>
      </c>
      <c r="K57" t="s">
        <v>68</v>
      </c>
      <c r="L57" t="s">
        <v>195</v>
      </c>
      <c r="M57" s="2" t="s">
        <v>216</v>
      </c>
      <c r="N57" s="2">
        <v>1</v>
      </c>
      <c r="O57" s="2">
        <v>5</v>
      </c>
      <c r="P57" s="2">
        <v>10</v>
      </c>
      <c r="Q57" s="2">
        <v>20</v>
      </c>
      <c r="R57" s="40">
        <v>50</v>
      </c>
      <c r="S57" s="40">
        <v>100</v>
      </c>
      <c r="T57" s="40" t="s">
        <v>69</v>
      </c>
      <c r="AN57" t="b">
        <f t="shared" si="0"/>
        <v>1</v>
      </c>
      <c r="AO57" t="b">
        <f t="shared" si="1"/>
        <v>1</v>
      </c>
    </row>
    <row r="58" spans="1:48" x14ac:dyDescent="0.25">
      <c r="A58" t="s">
        <v>42</v>
      </c>
      <c r="C58">
        <v>9.423</v>
      </c>
      <c r="D58" t="s">
        <v>193</v>
      </c>
      <c r="E58">
        <v>91</v>
      </c>
      <c r="F58">
        <v>106</v>
      </c>
      <c r="G58">
        <v>105</v>
      </c>
      <c r="H58" s="37">
        <v>0.15</v>
      </c>
      <c r="I58" t="s">
        <v>82</v>
      </c>
      <c r="J58" t="s">
        <v>276</v>
      </c>
      <c r="K58" t="s">
        <v>68</v>
      </c>
      <c r="L58" t="s">
        <v>195</v>
      </c>
      <c r="M58" s="2" t="s">
        <v>216</v>
      </c>
      <c r="N58" s="2">
        <v>1</v>
      </c>
      <c r="O58" s="2">
        <v>5</v>
      </c>
      <c r="P58" s="2">
        <v>10</v>
      </c>
      <c r="Q58" s="2">
        <v>20</v>
      </c>
      <c r="R58" s="40">
        <v>50</v>
      </c>
      <c r="S58" s="40">
        <v>100</v>
      </c>
      <c r="T58" s="40" t="s">
        <v>69</v>
      </c>
      <c r="AN58" t="b">
        <f t="shared" si="0"/>
        <v>1</v>
      </c>
      <c r="AO58" t="b">
        <f t="shared" si="1"/>
        <v>1</v>
      </c>
    </row>
    <row r="59" spans="1:48" x14ac:dyDescent="0.25">
      <c r="A59" t="s">
        <v>43</v>
      </c>
      <c r="C59">
        <v>9.4390000000000001</v>
      </c>
      <c r="D59" t="s">
        <v>193</v>
      </c>
      <c r="E59">
        <v>104</v>
      </c>
      <c r="F59">
        <v>78</v>
      </c>
      <c r="G59">
        <v>103</v>
      </c>
      <c r="H59" s="37">
        <v>0.15</v>
      </c>
      <c r="I59" t="s">
        <v>82</v>
      </c>
      <c r="J59" t="s">
        <v>276</v>
      </c>
      <c r="K59" t="s">
        <v>68</v>
      </c>
      <c r="L59" t="s">
        <v>195</v>
      </c>
      <c r="M59" s="2" t="s">
        <v>216</v>
      </c>
      <c r="N59" s="2">
        <v>1</v>
      </c>
      <c r="O59" s="2">
        <v>5</v>
      </c>
      <c r="P59" s="2">
        <v>10</v>
      </c>
      <c r="Q59" s="2">
        <v>20</v>
      </c>
      <c r="R59" s="40">
        <v>50</v>
      </c>
      <c r="S59" s="40">
        <v>100</v>
      </c>
      <c r="T59" s="40" t="s">
        <v>69</v>
      </c>
      <c r="AN59" t="b">
        <f t="shared" si="0"/>
        <v>1</v>
      </c>
      <c r="AO59" t="b">
        <f t="shared" si="1"/>
        <v>1</v>
      </c>
    </row>
    <row r="60" spans="1:48" x14ac:dyDescent="0.25">
      <c r="A60" t="s">
        <v>44</v>
      </c>
      <c r="C60">
        <v>9.5830000000000002</v>
      </c>
      <c r="D60" t="s">
        <v>193</v>
      </c>
      <c r="E60">
        <v>173</v>
      </c>
      <c r="F60">
        <v>171</v>
      </c>
      <c r="G60">
        <v>175</v>
      </c>
      <c r="H60" s="37">
        <v>0.15</v>
      </c>
      <c r="I60" t="s">
        <v>82</v>
      </c>
      <c r="J60" t="s">
        <v>276</v>
      </c>
      <c r="K60" t="s">
        <v>68</v>
      </c>
      <c r="L60" t="s">
        <v>208</v>
      </c>
      <c r="M60" s="2" t="s">
        <v>196</v>
      </c>
      <c r="N60" s="2">
        <v>1</v>
      </c>
      <c r="O60" s="2">
        <v>5</v>
      </c>
      <c r="P60" s="2">
        <v>10</v>
      </c>
      <c r="Q60" s="2">
        <v>20</v>
      </c>
      <c r="R60" s="40">
        <v>50</v>
      </c>
      <c r="S60" s="40">
        <v>100</v>
      </c>
      <c r="T60" s="40" t="s">
        <v>69</v>
      </c>
      <c r="AN60" t="b">
        <f t="shared" si="0"/>
        <v>1</v>
      </c>
      <c r="AO60" t="b">
        <f t="shared" si="1"/>
        <v>1</v>
      </c>
    </row>
    <row r="61" spans="1:48" x14ac:dyDescent="0.25">
      <c r="A61" t="s">
        <v>209</v>
      </c>
      <c r="C61">
        <v>9.7260000000000009</v>
      </c>
      <c r="D61" t="s">
        <v>193</v>
      </c>
      <c r="E61">
        <v>105</v>
      </c>
      <c r="F61">
        <v>120</v>
      </c>
      <c r="G61">
        <v>79</v>
      </c>
      <c r="H61" s="37">
        <v>0.15</v>
      </c>
      <c r="I61" t="s">
        <v>82</v>
      </c>
      <c r="J61" t="s">
        <v>276</v>
      </c>
      <c r="K61" t="s">
        <v>68</v>
      </c>
      <c r="L61" t="s">
        <v>208</v>
      </c>
      <c r="M61" s="2" t="s">
        <v>216</v>
      </c>
      <c r="N61" s="2">
        <v>1</v>
      </c>
      <c r="O61" s="2">
        <v>5</v>
      </c>
      <c r="P61" s="2">
        <v>10</v>
      </c>
      <c r="Q61" s="2">
        <v>20</v>
      </c>
      <c r="R61" s="40">
        <v>50</v>
      </c>
      <c r="S61" s="40">
        <v>100</v>
      </c>
      <c r="T61" s="40" t="s">
        <v>69</v>
      </c>
      <c r="AN61" t="b">
        <f t="shared" si="0"/>
        <v>1</v>
      </c>
      <c r="AO61" t="b">
        <f t="shared" si="1"/>
        <v>1</v>
      </c>
    </row>
    <row r="62" spans="1:48" x14ac:dyDescent="0.25">
      <c r="A62" t="s">
        <v>100</v>
      </c>
      <c r="C62">
        <v>9.8350000000000009</v>
      </c>
      <c r="D62" t="s">
        <v>193</v>
      </c>
      <c r="E62">
        <v>95</v>
      </c>
      <c r="F62">
        <v>174</v>
      </c>
      <c r="G62">
        <v>176</v>
      </c>
      <c r="H62" s="37">
        <v>0.15</v>
      </c>
      <c r="I62" t="s">
        <v>82</v>
      </c>
      <c r="J62" t="s">
        <v>276</v>
      </c>
      <c r="K62" t="s">
        <v>68</v>
      </c>
      <c r="L62" t="s">
        <v>208</v>
      </c>
      <c r="M62" s="2" t="s">
        <v>196</v>
      </c>
      <c r="N62" s="2">
        <v>20</v>
      </c>
      <c r="O62" s="2">
        <v>20</v>
      </c>
      <c r="P62" s="2">
        <v>20</v>
      </c>
      <c r="Q62" s="2">
        <v>20</v>
      </c>
      <c r="R62" s="40">
        <v>20</v>
      </c>
      <c r="S62" s="40">
        <v>20</v>
      </c>
      <c r="T62" s="40" t="s">
        <v>69</v>
      </c>
      <c r="AN62" t="b">
        <f t="shared" si="0"/>
        <v>1</v>
      </c>
      <c r="AO62" t="b">
        <f t="shared" si="1"/>
        <v>1</v>
      </c>
    </row>
    <row r="63" spans="1:48" x14ac:dyDescent="0.25">
      <c r="A63" t="s">
        <v>45</v>
      </c>
      <c r="C63">
        <v>9.9359999999999999</v>
      </c>
      <c r="D63" t="s">
        <v>198</v>
      </c>
      <c r="E63">
        <v>77</v>
      </c>
      <c r="F63">
        <v>156</v>
      </c>
      <c r="G63">
        <v>158</v>
      </c>
      <c r="H63" s="37">
        <v>7.0000000000000007E-2</v>
      </c>
      <c r="I63" t="s">
        <v>82</v>
      </c>
      <c r="J63" t="s">
        <v>276</v>
      </c>
      <c r="K63" t="s">
        <v>68</v>
      </c>
      <c r="L63" t="s">
        <v>208</v>
      </c>
      <c r="M63" s="2" t="s">
        <v>216</v>
      </c>
      <c r="N63" s="2">
        <v>1</v>
      </c>
      <c r="O63" s="2">
        <v>5</v>
      </c>
      <c r="P63" s="2">
        <v>10</v>
      </c>
      <c r="Q63" s="2">
        <v>20</v>
      </c>
      <c r="R63" s="40">
        <v>50</v>
      </c>
      <c r="S63" s="40">
        <v>100</v>
      </c>
      <c r="T63" s="40" t="s">
        <v>69</v>
      </c>
      <c r="AN63" t="b">
        <f t="shared" si="0"/>
        <v>1</v>
      </c>
      <c r="AO63" t="b">
        <f t="shared" si="1"/>
        <v>1</v>
      </c>
      <c r="AV63" s="26"/>
    </row>
    <row r="64" spans="1:48" x14ac:dyDescent="0.25">
      <c r="A64" t="s">
        <v>46</v>
      </c>
      <c r="C64">
        <v>9.9440000000000008</v>
      </c>
      <c r="D64" t="s">
        <v>198</v>
      </c>
      <c r="E64">
        <v>83</v>
      </c>
      <c r="F64">
        <v>85</v>
      </c>
      <c r="G64">
        <v>95</v>
      </c>
      <c r="H64" s="37">
        <v>7.0000000000000007E-2</v>
      </c>
      <c r="I64" t="s">
        <v>82</v>
      </c>
      <c r="J64" t="s">
        <v>276</v>
      </c>
      <c r="K64" t="s">
        <v>68</v>
      </c>
      <c r="L64" t="s">
        <v>208</v>
      </c>
      <c r="M64" s="2" t="s">
        <v>216</v>
      </c>
      <c r="N64" s="2">
        <v>1</v>
      </c>
      <c r="O64" s="2">
        <v>5</v>
      </c>
      <c r="P64" s="2">
        <v>10</v>
      </c>
      <c r="Q64" s="2">
        <v>20</v>
      </c>
      <c r="R64" s="40">
        <v>50</v>
      </c>
      <c r="S64" s="40">
        <v>100</v>
      </c>
      <c r="T64" s="40" t="s">
        <v>69</v>
      </c>
      <c r="AN64" t="b">
        <f t="shared" si="0"/>
        <v>1</v>
      </c>
      <c r="AO64" t="b">
        <f t="shared" si="1"/>
        <v>1</v>
      </c>
    </row>
    <row r="65" spans="1:41" x14ac:dyDescent="0.25">
      <c r="A65" t="s">
        <v>48</v>
      </c>
      <c r="C65">
        <v>9.9689999999999994</v>
      </c>
      <c r="D65" t="s">
        <v>198</v>
      </c>
      <c r="E65">
        <v>75</v>
      </c>
      <c r="F65">
        <v>53</v>
      </c>
      <c r="G65">
        <v>89</v>
      </c>
      <c r="H65" s="37">
        <v>7.0000000000000007E-2</v>
      </c>
      <c r="I65" t="s">
        <v>82</v>
      </c>
      <c r="J65" t="s">
        <v>276</v>
      </c>
      <c r="K65" t="s">
        <v>68</v>
      </c>
      <c r="L65" t="s">
        <v>208</v>
      </c>
      <c r="M65" s="2" t="s">
        <v>216</v>
      </c>
      <c r="N65" s="2">
        <v>1</v>
      </c>
      <c r="O65" s="2">
        <v>5</v>
      </c>
      <c r="P65" s="2">
        <v>10</v>
      </c>
      <c r="Q65" s="2">
        <v>20</v>
      </c>
      <c r="R65" s="40">
        <v>50</v>
      </c>
      <c r="S65" s="40">
        <v>100</v>
      </c>
      <c r="T65" s="40" t="s">
        <v>69</v>
      </c>
      <c r="AN65" t="b">
        <f t="shared" si="0"/>
        <v>1</v>
      </c>
      <c r="AO65" t="b">
        <f t="shared" si="1"/>
        <v>1</v>
      </c>
    </row>
    <row r="66" spans="1:41" x14ac:dyDescent="0.25">
      <c r="A66" t="s">
        <v>47</v>
      </c>
      <c r="C66">
        <v>9.9749999999999996</v>
      </c>
      <c r="D66" t="s">
        <v>198</v>
      </c>
      <c r="E66">
        <v>77</v>
      </c>
      <c r="F66">
        <v>110</v>
      </c>
      <c r="G66">
        <v>61</v>
      </c>
      <c r="H66" s="37">
        <v>0.05</v>
      </c>
      <c r="I66" t="s">
        <v>82</v>
      </c>
      <c r="J66" t="s">
        <v>276</v>
      </c>
      <c r="K66" t="s">
        <v>68</v>
      </c>
      <c r="L66" t="s">
        <v>208</v>
      </c>
      <c r="M66" s="2" t="s">
        <v>216</v>
      </c>
      <c r="N66" s="2">
        <v>1</v>
      </c>
      <c r="O66" s="2">
        <v>5</v>
      </c>
      <c r="P66" s="2">
        <v>10</v>
      </c>
      <c r="Q66" s="2">
        <v>20</v>
      </c>
      <c r="R66" s="40">
        <v>50</v>
      </c>
      <c r="S66" s="40">
        <v>100</v>
      </c>
      <c r="T66" s="40" t="s">
        <v>69</v>
      </c>
      <c r="AN66" t="b">
        <f t="shared" si="0"/>
        <v>1</v>
      </c>
      <c r="AO66" t="b">
        <f t="shared" si="1"/>
        <v>1</v>
      </c>
    </row>
    <row r="67" spans="1:41" x14ac:dyDescent="0.25">
      <c r="A67" t="s">
        <v>49</v>
      </c>
      <c r="C67">
        <v>10.016</v>
      </c>
      <c r="D67" t="s">
        <v>210</v>
      </c>
      <c r="E67">
        <v>91</v>
      </c>
      <c r="F67">
        <v>120</v>
      </c>
      <c r="G67">
        <v>65</v>
      </c>
      <c r="H67" s="37">
        <v>7.0000000000000007E-2</v>
      </c>
      <c r="I67" t="s">
        <v>82</v>
      </c>
      <c r="J67" t="s">
        <v>276</v>
      </c>
      <c r="K67" t="s">
        <v>68</v>
      </c>
      <c r="L67" t="s">
        <v>208</v>
      </c>
      <c r="M67" s="2" t="s">
        <v>216</v>
      </c>
      <c r="N67" s="2">
        <v>1</v>
      </c>
      <c r="O67" s="2">
        <v>5</v>
      </c>
      <c r="P67" s="2">
        <v>10</v>
      </c>
      <c r="Q67" s="2">
        <v>20</v>
      </c>
      <c r="R67" s="40">
        <v>50</v>
      </c>
      <c r="S67" s="40">
        <v>100</v>
      </c>
      <c r="T67" s="40" t="s">
        <v>69</v>
      </c>
      <c r="AN67" t="b">
        <f t="shared" si="0"/>
        <v>1</v>
      </c>
      <c r="AO67" t="b">
        <f t="shared" si="1"/>
        <v>1</v>
      </c>
    </row>
    <row r="68" spans="1:41" x14ac:dyDescent="0.25">
      <c r="A68" t="s">
        <v>50</v>
      </c>
      <c r="C68">
        <v>10.071</v>
      </c>
      <c r="D68" t="s">
        <v>211</v>
      </c>
      <c r="E68">
        <v>91</v>
      </c>
      <c r="F68">
        <v>126</v>
      </c>
      <c r="G68">
        <v>89</v>
      </c>
      <c r="H68" s="37">
        <v>0.1</v>
      </c>
      <c r="I68" t="s">
        <v>82</v>
      </c>
      <c r="J68" t="s">
        <v>276</v>
      </c>
      <c r="K68" t="s">
        <v>68</v>
      </c>
      <c r="L68" t="s">
        <v>208</v>
      </c>
      <c r="M68" s="2" t="s">
        <v>216</v>
      </c>
      <c r="N68" s="2">
        <v>1</v>
      </c>
      <c r="O68" s="2">
        <v>5</v>
      </c>
      <c r="P68" s="2">
        <v>10</v>
      </c>
      <c r="Q68" s="2">
        <v>20</v>
      </c>
      <c r="R68" s="40">
        <v>50</v>
      </c>
      <c r="S68" s="40">
        <v>100</v>
      </c>
      <c r="T68" s="40" t="s">
        <v>69</v>
      </c>
      <c r="AN68" t="b">
        <f t="shared" ref="AN68:AN87" si="2">OR(AL68&lt;20,AL68="n.a.")</f>
        <v>1</v>
      </c>
      <c r="AO68" t="b">
        <f t="shared" ref="AO68:AO87" si="3">OR(AM68&gt;0.99,AM68=0)</f>
        <v>1</v>
      </c>
    </row>
    <row r="69" spans="1:41" x14ac:dyDescent="0.25">
      <c r="A69" t="s">
        <v>52</v>
      </c>
      <c r="C69">
        <v>10.154</v>
      </c>
      <c r="D69" t="s">
        <v>198</v>
      </c>
      <c r="E69">
        <v>105</v>
      </c>
      <c r="F69">
        <v>120</v>
      </c>
      <c r="G69">
        <v>119</v>
      </c>
      <c r="H69" s="37">
        <v>0.1</v>
      </c>
      <c r="I69" t="s">
        <v>82</v>
      </c>
      <c r="J69" t="s">
        <v>276</v>
      </c>
      <c r="K69" t="s">
        <v>68</v>
      </c>
      <c r="L69" t="s">
        <v>208</v>
      </c>
      <c r="M69" s="2" t="s">
        <v>216</v>
      </c>
      <c r="N69" s="2">
        <v>1</v>
      </c>
      <c r="O69" s="2">
        <v>5</v>
      </c>
      <c r="P69" s="2">
        <v>10</v>
      </c>
      <c r="Q69" s="2">
        <v>20</v>
      </c>
      <c r="R69" s="40">
        <v>50</v>
      </c>
      <c r="S69" s="40">
        <v>100</v>
      </c>
      <c r="T69" s="40" t="s">
        <v>69</v>
      </c>
      <c r="AN69" t="b">
        <f t="shared" si="2"/>
        <v>1</v>
      </c>
      <c r="AO69" t="b">
        <f t="shared" si="3"/>
        <v>1</v>
      </c>
    </row>
    <row r="70" spans="1:41" x14ac:dyDescent="0.25">
      <c r="A70" t="s">
        <v>51</v>
      </c>
      <c r="C70">
        <v>10.167999999999999</v>
      </c>
      <c r="D70" t="s">
        <v>198</v>
      </c>
      <c r="E70">
        <v>91</v>
      </c>
      <c r="F70">
        <v>126</v>
      </c>
      <c r="G70">
        <v>89</v>
      </c>
      <c r="H70" s="37">
        <v>0.1</v>
      </c>
      <c r="I70" t="s">
        <v>82</v>
      </c>
      <c r="J70" t="s">
        <v>276</v>
      </c>
      <c r="K70" t="s">
        <v>68</v>
      </c>
      <c r="L70" t="s">
        <v>208</v>
      </c>
      <c r="M70" s="2" t="s">
        <v>216</v>
      </c>
      <c r="N70" s="2">
        <v>1</v>
      </c>
      <c r="O70" s="2">
        <v>5</v>
      </c>
      <c r="P70" s="2">
        <v>10</v>
      </c>
      <c r="Q70" s="2">
        <v>20</v>
      </c>
      <c r="R70" s="40">
        <v>50</v>
      </c>
      <c r="S70" s="40">
        <v>100</v>
      </c>
      <c r="T70" s="40" t="s">
        <v>69</v>
      </c>
      <c r="AN70" t="b">
        <f t="shared" si="2"/>
        <v>1</v>
      </c>
      <c r="AO70" t="b">
        <f t="shared" si="3"/>
        <v>1</v>
      </c>
    </row>
    <row r="71" spans="1:41" x14ac:dyDescent="0.25">
      <c r="A71" t="s">
        <v>53</v>
      </c>
      <c r="C71">
        <v>10.356999999999999</v>
      </c>
      <c r="D71" t="s">
        <v>198</v>
      </c>
      <c r="E71">
        <v>119</v>
      </c>
      <c r="F71">
        <v>91</v>
      </c>
      <c r="G71">
        <v>134</v>
      </c>
      <c r="H71" s="37">
        <v>0.1</v>
      </c>
      <c r="I71" t="s">
        <v>82</v>
      </c>
      <c r="J71" t="s">
        <v>276</v>
      </c>
      <c r="K71" t="s">
        <v>68</v>
      </c>
      <c r="L71" t="s">
        <v>208</v>
      </c>
      <c r="M71" s="2" t="s">
        <v>216</v>
      </c>
      <c r="N71" s="2">
        <v>1</v>
      </c>
      <c r="O71" s="2">
        <v>5</v>
      </c>
      <c r="P71" s="2">
        <v>10</v>
      </c>
      <c r="Q71" s="2">
        <v>20</v>
      </c>
      <c r="R71" s="40">
        <v>50</v>
      </c>
      <c r="S71" s="40">
        <v>100</v>
      </c>
      <c r="T71" s="40" t="s">
        <v>69</v>
      </c>
      <c r="AN71" t="b">
        <f t="shared" si="2"/>
        <v>1</v>
      </c>
      <c r="AO71" t="b">
        <f t="shared" si="3"/>
        <v>1</v>
      </c>
    </row>
    <row r="72" spans="1:41" x14ac:dyDescent="0.25">
      <c r="A72" t="s">
        <v>54</v>
      </c>
      <c r="C72">
        <v>10.381</v>
      </c>
      <c r="D72" t="s">
        <v>212</v>
      </c>
      <c r="E72">
        <v>167</v>
      </c>
      <c r="F72">
        <v>130</v>
      </c>
      <c r="G72">
        <v>132</v>
      </c>
      <c r="H72" s="37">
        <v>0.1</v>
      </c>
      <c r="I72" t="s">
        <v>82</v>
      </c>
      <c r="J72" t="s">
        <v>276</v>
      </c>
      <c r="K72" t="s">
        <v>68</v>
      </c>
      <c r="L72" t="s">
        <v>208</v>
      </c>
      <c r="M72" s="2" t="s">
        <v>216</v>
      </c>
      <c r="N72" s="2">
        <v>1</v>
      </c>
      <c r="O72" s="2">
        <v>5</v>
      </c>
      <c r="P72" s="2">
        <v>10</v>
      </c>
      <c r="Q72" s="2">
        <v>20</v>
      </c>
      <c r="R72" s="40">
        <v>50</v>
      </c>
      <c r="S72" s="40">
        <v>100</v>
      </c>
      <c r="T72" s="40" t="s">
        <v>69</v>
      </c>
      <c r="AN72" t="b">
        <f t="shared" si="2"/>
        <v>1</v>
      </c>
      <c r="AO72" t="b">
        <f t="shared" si="3"/>
        <v>1</v>
      </c>
    </row>
    <row r="73" spans="1:41" x14ac:dyDescent="0.25">
      <c r="A73" t="s">
        <v>55</v>
      </c>
      <c r="C73">
        <v>10.411</v>
      </c>
      <c r="D73" t="s">
        <v>212</v>
      </c>
      <c r="E73">
        <v>105</v>
      </c>
      <c r="F73">
        <v>120</v>
      </c>
      <c r="G73">
        <v>77</v>
      </c>
      <c r="H73" s="37">
        <v>7.0000000000000007E-2</v>
      </c>
      <c r="I73" t="s">
        <v>82</v>
      </c>
      <c r="J73" t="s">
        <v>276</v>
      </c>
      <c r="K73" t="s">
        <v>68</v>
      </c>
      <c r="L73" t="s">
        <v>208</v>
      </c>
      <c r="M73" s="2" t="s">
        <v>216</v>
      </c>
      <c r="N73" s="2">
        <v>1</v>
      </c>
      <c r="O73" s="2">
        <v>5</v>
      </c>
      <c r="P73" s="2">
        <v>10</v>
      </c>
      <c r="Q73" s="2">
        <v>20</v>
      </c>
      <c r="R73" s="40">
        <v>50</v>
      </c>
      <c r="S73" s="40">
        <v>100</v>
      </c>
      <c r="T73" s="40" t="s">
        <v>69</v>
      </c>
      <c r="AN73" t="b">
        <f t="shared" si="2"/>
        <v>1</v>
      </c>
      <c r="AO73" t="b">
        <f t="shared" si="3"/>
        <v>1</v>
      </c>
    </row>
    <row r="74" spans="1:41" x14ac:dyDescent="0.25">
      <c r="A74" t="s">
        <v>56</v>
      </c>
      <c r="C74">
        <v>10.521000000000001</v>
      </c>
      <c r="D74" t="s">
        <v>213</v>
      </c>
      <c r="E74">
        <v>105</v>
      </c>
      <c r="F74">
        <v>134</v>
      </c>
      <c r="G74">
        <v>91</v>
      </c>
      <c r="H74" s="37">
        <v>0.08</v>
      </c>
      <c r="I74" t="s">
        <v>82</v>
      </c>
      <c r="J74" t="s">
        <v>276</v>
      </c>
      <c r="K74" t="s">
        <v>68</v>
      </c>
      <c r="L74" t="s">
        <v>208</v>
      </c>
      <c r="M74" s="2" t="s">
        <v>216</v>
      </c>
      <c r="N74" s="2">
        <v>1</v>
      </c>
      <c r="O74" s="2">
        <v>5</v>
      </c>
      <c r="P74" s="2">
        <v>10</v>
      </c>
      <c r="Q74" s="2">
        <v>20</v>
      </c>
      <c r="R74" s="40">
        <v>50</v>
      </c>
      <c r="S74" s="40">
        <v>100</v>
      </c>
      <c r="T74" s="40" t="s">
        <v>69</v>
      </c>
      <c r="AN74" t="b">
        <f t="shared" si="2"/>
        <v>1</v>
      </c>
      <c r="AO74" t="b">
        <f t="shared" si="3"/>
        <v>1</v>
      </c>
    </row>
    <row r="75" spans="1:41" x14ac:dyDescent="0.25">
      <c r="A75" t="s">
        <v>57</v>
      </c>
      <c r="C75">
        <v>10.603</v>
      </c>
      <c r="D75" t="s">
        <v>198</v>
      </c>
      <c r="E75">
        <v>146</v>
      </c>
      <c r="F75">
        <v>148</v>
      </c>
      <c r="G75">
        <v>111</v>
      </c>
      <c r="H75" s="37">
        <v>7.0000000000000007E-2</v>
      </c>
      <c r="I75" t="s">
        <v>82</v>
      </c>
      <c r="J75" t="s">
        <v>276</v>
      </c>
      <c r="K75" t="s">
        <v>68</v>
      </c>
      <c r="L75" t="s">
        <v>208</v>
      </c>
      <c r="M75" s="2" t="s">
        <v>216</v>
      </c>
      <c r="N75" s="2">
        <v>1</v>
      </c>
      <c r="O75" s="2">
        <v>5</v>
      </c>
      <c r="P75" s="2">
        <v>10</v>
      </c>
      <c r="Q75" s="2">
        <v>20</v>
      </c>
      <c r="R75" s="40">
        <v>50</v>
      </c>
      <c r="S75" s="40">
        <v>100</v>
      </c>
      <c r="T75" s="40" t="s">
        <v>69</v>
      </c>
      <c r="AN75" t="b">
        <f t="shared" si="2"/>
        <v>1</v>
      </c>
      <c r="AO75" t="b">
        <f t="shared" si="3"/>
        <v>1</v>
      </c>
    </row>
    <row r="76" spans="1:41" x14ac:dyDescent="0.25">
      <c r="A76" t="s">
        <v>214</v>
      </c>
      <c r="C76">
        <v>10.631</v>
      </c>
      <c r="D76" t="s">
        <v>198</v>
      </c>
      <c r="E76">
        <v>119</v>
      </c>
      <c r="F76">
        <v>91</v>
      </c>
      <c r="G76">
        <v>134</v>
      </c>
      <c r="H76" s="37">
        <v>7.0000000000000007E-2</v>
      </c>
      <c r="I76" t="s">
        <v>82</v>
      </c>
      <c r="J76" t="s">
        <v>276</v>
      </c>
      <c r="K76" t="s">
        <v>68</v>
      </c>
      <c r="L76" t="s">
        <v>208</v>
      </c>
      <c r="M76" s="2" t="s">
        <v>216</v>
      </c>
      <c r="N76" s="2">
        <v>1</v>
      </c>
      <c r="O76" s="2">
        <v>5</v>
      </c>
      <c r="P76" s="2">
        <v>10</v>
      </c>
      <c r="Q76" s="2">
        <v>20</v>
      </c>
      <c r="R76" s="40">
        <v>50</v>
      </c>
      <c r="S76" s="40">
        <v>100</v>
      </c>
      <c r="T76" s="40" t="s">
        <v>69</v>
      </c>
      <c r="AN76" t="b">
        <f t="shared" si="2"/>
        <v>1</v>
      </c>
      <c r="AO76" t="b">
        <f t="shared" si="3"/>
        <v>1</v>
      </c>
    </row>
    <row r="77" spans="1:41" x14ac:dyDescent="0.25">
      <c r="A77" t="s">
        <v>101</v>
      </c>
      <c r="C77">
        <v>10.656000000000001</v>
      </c>
      <c r="D77" t="s">
        <v>215</v>
      </c>
      <c r="E77">
        <v>152</v>
      </c>
      <c r="F77">
        <v>115</v>
      </c>
      <c r="H77" s="37">
        <v>7.0000000000000007E-2</v>
      </c>
      <c r="I77" t="s">
        <v>82</v>
      </c>
      <c r="J77" t="s">
        <v>276</v>
      </c>
      <c r="K77" t="s">
        <v>68</v>
      </c>
      <c r="L77" t="s">
        <v>197</v>
      </c>
      <c r="M77" s="31" t="s">
        <v>196</v>
      </c>
      <c r="N77" s="2">
        <v>20</v>
      </c>
      <c r="O77" s="2">
        <v>20</v>
      </c>
      <c r="P77" s="2">
        <v>20</v>
      </c>
      <c r="Q77" s="2">
        <v>20</v>
      </c>
      <c r="R77" s="2">
        <v>20</v>
      </c>
      <c r="S77" s="40">
        <v>20</v>
      </c>
      <c r="T77" s="40" t="s">
        <v>69</v>
      </c>
      <c r="AF77" s="42"/>
      <c r="AG77" s="23"/>
      <c r="AH77" s="6"/>
      <c r="AJ77" s="31"/>
      <c r="AN77" t="b">
        <f t="shared" si="2"/>
        <v>1</v>
      </c>
      <c r="AO77" t="b">
        <f t="shared" si="3"/>
        <v>1</v>
      </c>
    </row>
    <row r="78" spans="1:41" x14ac:dyDescent="0.25">
      <c r="A78" t="s">
        <v>58</v>
      </c>
      <c r="C78">
        <v>10.679</v>
      </c>
      <c r="D78" t="s">
        <v>198</v>
      </c>
      <c r="E78">
        <v>146</v>
      </c>
      <c r="F78">
        <v>148</v>
      </c>
      <c r="G78">
        <v>111</v>
      </c>
      <c r="H78" s="37">
        <v>7.0000000000000007E-2</v>
      </c>
      <c r="I78" t="s">
        <v>82</v>
      </c>
      <c r="J78" t="s">
        <v>276</v>
      </c>
      <c r="K78" t="s">
        <v>68</v>
      </c>
      <c r="L78" t="s">
        <v>208</v>
      </c>
      <c r="M78" s="2" t="s">
        <v>216</v>
      </c>
      <c r="N78" s="2">
        <v>1</v>
      </c>
      <c r="O78" s="2">
        <v>5</v>
      </c>
      <c r="P78" s="2">
        <v>10</v>
      </c>
      <c r="Q78" s="2">
        <v>20</v>
      </c>
      <c r="R78" s="40">
        <v>50</v>
      </c>
      <c r="S78" s="40">
        <v>100</v>
      </c>
      <c r="T78" s="40" t="s">
        <v>69</v>
      </c>
      <c r="AN78" t="b">
        <f t="shared" si="2"/>
        <v>1</v>
      </c>
      <c r="AO78" t="b">
        <f t="shared" si="3"/>
        <v>1</v>
      </c>
    </row>
    <row r="79" spans="1:41" x14ac:dyDescent="0.25">
      <c r="A79" t="s">
        <v>60</v>
      </c>
      <c r="C79">
        <v>10.9</v>
      </c>
      <c r="D79" t="s">
        <v>198</v>
      </c>
      <c r="E79">
        <v>91</v>
      </c>
      <c r="F79">
        <v>92</v>
      </c>
      <c r="G79">
        <v>134</v>
      </c>
      <c r="H79" s="37">
        <v>7.0000000000000007E-2</v>
      </c>
      <c r="I79" t="s">
        <v>82</v>
      </c>
      <c r="J79" t="s">
        <v>276</v>
      </c>
      <c r="K79" t="s">
        <v>68</v>
      </c>
      <c r="L79" t="s">
        <v>208</v>
      </c>
      <c r="M79" s="2" t="s">
        <v>216</v>
      </c>
      <c r="N79" s="2">
        <v>1</v>
      </c>
      <c r="O79" s="2">
        <v>5</v>
      </c>
      <c r="P79" s="2">
        <v>10</v>
      </c>
      <c r="Q79" s="2">
        <v>20</v>
      </c>
      <c r="R79" s="40">
        <v>50</v>
      </c>
      <c r="S79" s="40">
        <v>100</v>
      </c>
      <c r="T79" s="40" t="s">
        <v>69</v>
      </c>
      <c r="AN79" t="b">
        <f t="shared" si="2"/>
        <v>1</v>
      </c>
      <c r="AO79" t="b">
        <f t="shared" si="3"/>
        <v>1</v>
      </c>
    </row>
    <row r="80" spans="1:41" x14ac:dyDescent="0.25">
      <c r="A80" t="s">
        <v>59</v>
      </c>
      <c r="C80">
        <v>10.914</v>
      </c>
      <c r="D80" t="s">
        <v>198</v>
      </c>
      <c r="E80">
        <v>146</v>
      </c>
      <c r="F80">
        <v>148</v>
      </c>
      <c r="G80">
        <v>111</v>
      </c>
      <c r="H80" s="37">
        <v>7.0000000000000007E-2</v>
      </c>
      <c r="I80" t="s">
        <v>82</v>
      </c>
      <c r="J80" t="s">
        <v>276</v>
      </c>
      <c r="K80" t="s">
        <v>68</v>
      </c>
      <c r="L80" t="s">
        <v>208</v>
      </c>
      <c r="M80" s="2" t="s">
        <v>216</v>
      </c>
      <c r="N80" s="2">
        <v>1</v>
      </c>
      <c r="O80" s="2">
        <v>5</v>
      </c>
      <c r="P80" s="2">
        <v>10</v>
      </c>
      <c r="Q80" s="2">
        <v>20</v>
      </c>
      <c r="R80" s="40">
        <v>50</v>
      </c>
      <c r="S80" s="40">
        <v>100</v>
      </c>
      <c r="T80" s="40" t="s">
        <v>69</v>
      </c>
      <c r="AN80" t="b">
        <f t="shared" si="2"/>
        <v>1</v>
      </c>
      <c r="AO80" t="b">
        <f t="shared" si="3"/>
        <v>1</v>
      </c>
    </row>
    <row r="81" spans="1:41" x14ac:dyDescent="0.25">
      <c r="A81" t="s">
        <v>61</v>
      </c>
      <c r="C81">
        <v>11.093</v>
      </c>
      <c r="D81" t="s">
        <v>198</v>
      </c>
      <c r="E81">
        <v>117</v>
      </c>
      <c r="F81">
        <v>119</v>
      </c>
      <c r="G81">
        <v>201</v>
      </c>
      <c r="H81" s="37">
        <v>0.1</v>
      </c>
      <c r="I81" t="s">
        <v>82</v>
      </c>
      <c r="J81" t="s">
        <v>276</v>
      </c>
      <c r="K81" t="s">
        <v>68</v>
      </c>
      <c r="L81" t="s">
        <v>208</v>
      </c>
      <c r="M81" s="2" t="s">
        <v>216</v>
      </c>
      <c r="N81" s="2">
        <v>1</v>
      </c>
      <c r="O81" s="2">
        <v>5</v>
      </c>
      <c r="P81" s="2">
        <v>10</v>
      </c>
      <c r="Q81" s="2">
        <v>20</v>
      </c>
      <c r="R81" s="40">
        <v>50</v>
      </c>
      <c r="S81" s="40">
        <v>100</v>
      </c>
      <c r="T81" s="40" t="s">
        <v>69</v>
      </c>
      <c r="AN81" t="b">
        <f t="shared" si="2"/>
        <v>1</v>
      </c>
      <c r="AO81" t="b">
        <f t="shared" si="3"/>
        <v>1</v>
      </c>
    </row>
    <row r="82" spans="1:41" x14ac:dyDescent="0.25">
      <c r="A82" t="s">
        <v>62</v>
      </c>
      <c r="C82">
        <v>11.446999999999999</v>
      </c>
      <c r="D82" t="s">
        <v>198</v>
      </c>
      <c r="E82">
        <v>157</v>
      </c>
      <c r="F82">
        <v>155</v>
      </c>
      <c r="G82">
        <v>75</v>
      </c>
      <c r="H82" s="37">
        <v>0.1</v>
      </c>
      <c r="I82" t="s">
        <v>82</v>
      </c>
      <c r="J82" t="s">
        <v>276</v>
      </c>
      <c r="K82" t="s">
        <v>68</v>
      </c>
      <c r="L82" t="s">
        <v>208</v>
      </c>
      <c r="M82" s="2" t="s">
        <v>216</v>
      </c>
      <c r="N82" s="2">
        <v>1</v>
      </c>
      <c r="O82" s="2">
        <v>5</v>
      </c>
      <c r="P82" s="2">
        <v>10</v>
      </c>
      <c r="Q82" s="2">
        <v>20</v>
      </c>
      <c r="R82" s="40">
        <v>50</v>
      </c>
      <c r="S82" s="40">
        <v>100</v>
      </c>
      <c r="T82" s="40" t="s">
        <v>69</v>
      </c>
      <c r="AN82" t="b">
        <f t="shared" si="2"/>
        <v>1</v>
      </c>
      <c r="AO82" t="b">
        <f t="shared" si="3"/>
        <v>1</v>
      </c>
    </row>
    <row r="83" spans="1:41" x14ac:dyDescent="0.25">
      <c r="A83" t="s">
        <v>63</v>
      </c>
      <c r="C83">
        <v>11.566000000000001</v>
      </c>
      <c r="D83" t="s">
        <v>198</v>
      </c>
      <c r="E83">
        <v>77</v>
      </c>
      <c r="F83">
        <v>51</v>
      </c>
      <c r="G83">
        <v>123</v>
      </c>
      <c r="H83" s="37">
        <v>0.1</v>
      </c>
      <c r="I83" t="s">
        <v>82</v>
      </c>
      <c r="J83" t="s">
        <v>276</v>
      </c>
      <c r="K83" t="s">
        <v>68</v>
      </c>
      <c r="L83" t="s">
        <v>208</v>
      </c>
      <c r="M83" s="2" t="s">
        <v>216</v>
      </c>
      <c r="N83" s="2">
        <v>1</v>
      </c>
      <c r="O83" s="2">
        <v>5</v>
      </c>
      <c r="P83" s="2">
        <v>10</v>
      </c>
      <c r="Q83" s="2">
        <v>20</v>
      </c>
      <c r="R83" s="40">
        <v>50</v>
      </c>
      <c r="S83" s="40">
        <v>100</v>
      </c>
      <c r="T83" s="40" t="s">
        <v>69</v>
      </c>
      <c r="AN83" t="b">
        <f t="shared" si="2"/>
        <v>1</v>
      </c>
      <c r="AO83" t="b">
        <f t="shared" si="3"/>
        <v>1</v>
      </c>
    </row>
    <row r="84" spans="1:41" x14ac:dyDescent="0.25">
      <c r="A84" t="s">
        <v>64</v>
      </c>
      <c r="C84">
        <v>11.965999999999999</v>
      </c>
      <c r="D84" t="s">
        <v>198</v>
      </c>
      <c r="E84">
        <v>180</v>
      </c>
      <c r="F84">
        <v>182</v>
      </c>
      <c r="G84">
        <v>145</v>
      </c>
      <c r="H84" s="37">
        <v>0.1</v>
      </c>
      <c r="I84" t="s">
        <v>82</v>
      </c>
      <c r="J84" t="s">
        <v>276</v>
      </c>
      <c r="K84" t="s">
        <v>68</v>
      </c>
      <c r="L84" t="s">
        <v>208</v>
      </c>
      <c r="M84" s="2" t="s">
        <v>216</v>
      </c>
      <c r="N84" s="2">
        <v>1</v>
      </c>
      <c r="O84" s="2">
        <v>5</v>
      </c>
      <c r="P84" s="2">
        <v>10</v>
      </c>
      <c r="Q84" s="2">
        <v>20</v>
      </c>
      <c r="R84" s="40">
        <v>50</v>
      </c>
      <c r="S84" s="40">
        <v>100</v>
      </c>
      <c r="T84" s="40" t="s">
        <v>69</v>
      </c>
      <c r="AN84" t="b">
        <f t="shared" si="2"/>
        <v>1</v>
      </c>
      <c r="AO84" t="b">
        <f t="shared" si="3"/>
        <v>1</v>
      </c>
    </row>
    <row r="85" spans="1:41" x14ac:dyDescent="0.25">
      <c r="A85" t="s">
        <v>65</v>
      </c>
      <c r="C85">
        <v>12.066000000000001</v>
      </c>
      <c r="D85" t="s">
        <v>198</v>
      </c>
      <c r="E85">
        <v>225</v>
      </c>
      <c r="F85">
        <v>227</v>
      </c>
      <c r="G85">
        <v>223</v>
      </c>
      <c r="H85" s="37">
        <v>0.1</v>
      </c>
      <c r="I85" t="s">
        <v>82</v>
      </c>
      <c r="J85" t="s">
        <v>276</v>
      </c>
      <c r="K85" t="s">
        <v>68</v>
      </c>
      <c r="L85" t="s">
        <v>208</v>
      </c>
      <c r="M85" s="2" t="s">
        <v>216</v>
      </c>
      <c r="N85" s="2">
        <v>1</v>
      </c>
      <c r="O85" s="2">
        <v>5</v>
      </c>
      <c r="P85" s="2">
        <v>10</v>
      </c>
      <c r="Q85" s="2">
        <v>20</v>
      </c>
      <c r="R85" s="40">
        <v>50</v>
      </c>
      <c r="S85" s="40">
        <v>100</v>
      </c>
      <c r="T85" s="40" t="s">
        <v>69</v>
      </c>
      <c r="AN85" t="b">
        <f t="shared" si="2"/>
        <v>1</v>
      </c>
      <c r="AO85" t="b">
        <f t="shared" si="3"/>
        <v>1</v>
      </c>
    </row>
    <row r="86" spans="1:41" x14ac:dyDescent="0.25">
      <c r="A86" t="s">
        <v>66</v>
      </c>
      <c r="C86">
        <v>12.153</v>
      </c>
      <c r="D86" t="s">
        <v>198</v>
      </c>
      <c r="E86">
        <v>128</v>
      </c>
      <c r="F86">
        <v>127</v>
      </c>
      <c r="G86">
        <v>129</v>
      </c>
      <c r="H86" s="37">
        <v>0.1</v>
      </c>
      <c r="I86" t="s">
        <v>82</v>
      </c>
      <c r="J86" t="s">
        <v>276</v>
      </c>
      <c r="K86" t="s">
        <v>68</v>
      </c>
      <c r="L86" t="s">
        <v>208</v>
      </c>
      <c r="M86" s="2" t="s">
        <v>216</v>
      </c>
      <c r="N86" s="2">
        <v>1</v>
      </c>
      <c r="O86" s="2">
        <v>5</v>
      </c>
      <c r="P86" s="2">
        <v>10</v>
      </c>
      <c r="Q86" s="2">
        <v>20</v>
      </c>
      <c r="R86" s="40">
        <v>50</v>
      </c>
      <c r="S86" s="40">
        <v>100</v>
      </c>
      <c r="T86" s="40" t="s">
        <v>69</v>
      </c>
      <c r="AN86" t="b">
        <f t="shared" si="2"/>
        <v>1</v>
      </c>
      <c r="AO86" t="b">
        <f t="shared" si="3"/>
        <v>1</v>
      </c>
    </row>
    <row r="87" spans="1:41" x14ac:dyDescent="0.25">
      <c r="A87" t="s">
        <v>67</v>
      </c>
      <c r="C87">
        <v>12.273</v>
      </c>
      <c r="D87" t="s">
        <v>198</v>
      </c>
      <c r="E87">
        <v>180</v>
      </c>
      <c r="F87">
        <v>182</v>
      </c>
      <c r="G87">
        <v>145</v>
      </c>
      <c r="H87" s="37">
        <v>0.1</v>
      </c>
      <c r="I87" t="s">
        <v>82</v>
      </c>
      <c r="J87" t="s">
        <v>276</v>
      </c>
      <c r="K87" t="s">
        <v>68</v>
      </c>
      <c r="L87" t="s">
        <v>208</v>
      </c>
      <c r="M87" s="2" t="s">
        <v>216</v>
      </c>
      <c r="N87" s="2">
        <v>1</v>
      </c>
      <c r="O87" s="2">
        <v>5</v>
      </c>
      <c r="P87" s="2">
        <v>10</v>
      </c>
      <c r="Q87" s="2">
        <v>20</v>
      </c>
      <c r="R87" s="40">
        <v>50</v>
      </c>
      <c r="S87" s="40">
        <v>100</v>
      </c>
      <c r="T87" s="40" t="s">
        <v>69</v>
      </c>
      <c r="AN87" t="b">
        <f t="shared" si="2"/>
        <v>1</v>
      </c>
      <c r="AO87" t="b">
        <f t="shared" si="3"/>
        <v>1</v>
      </c>
    </row>
  </sheetData>
  <conditionalFormatting sqref="A1:XFD1048576">
    <cfRule type="expression" dxfId="34" priority="4">
      <formula>$A1="1,4-Dichlorobenzene-d4 [IS4]"</formula>
    </cfRule>
    <cfRule type="expression" dxfId="33" priority="5">
      <formula>$A1="1-Bromo-4-fluorobenzene (BFB) [SS3]"</formula>
    </cfRule>
    <cfRule type="expression" dxfId="32" priority="6">
      <formula>$A1="Chlorobenzene-d5 [IS3]"</formula>
    </cfRule>
    <cfRule type="expression" dxfId="31" priority="7">
      <formula>$A1="Toluene-d8 [SS2]"</formula>
    </cfRule>
    <cfRule type="expression" dxfId="30" priority="8">
      <formula>$A1="1,4-Difluorobenzene [IS2]"</formula>
    </cfRule>
    <cfRule type="expression" dxfId="29" priority="9">
      <formula>$A1="Pentafluorobenzene [IS1]"</formula>
    </cfRule>
    <cfRule type="expression" dxfId="28" priority="10">
      <formula>$A1="Dibromofluoromethane [SS1]"</formula>
    </cfRule>
    <cfRule type="expression" dxfId="27" priority="11">
      <formula>$A1="2-Hexanone"</formula>
    </cfRule>
    <cfRule type="expression" dxfId="26" priority="12">
      <formula>$A1="4-Methyl-2-pentanone (MIBK)"</formula>
    </cfRule>
    <cfRule type="expression" dxfId="25" priority="13">
      <formula>$A1="2-Butanone (MEK)"</formula>
    </cfRule>
    <cfRule type="expression" dxfId="24" priority="14">
      <formula>$A1="Acetone"</formula>
    </cfRule>
  </conditionalFormatting>
  <conditionalFormatting sqref="AA1:AF1048576">
    <cfRule type="cellIs" dxfId="23" priority="2" operator="notBetween">
      <formula>70</formula>
      <formula>130</formula>
    </cfRule>
  </conditionalFormatting>
  <conditionalFormatting sqref="AN3:AO87">
    <cfRule type="cellIs" dxfId="22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topLeftCell="A55" workbookViewId="0">
      <selection activeCell="A90" sqref="A90"/>
    </sheetView>
  </sheetViews>
  <sheetFormatPr defaultRowHeight="15" x14ac:dyDescent="0.25"/>
  <cols>
    <col min="3" max="3" width="10.7109375" bestFit="1" customWidth="1"/>
    <col min="4" max="4" width="6.140625" bestFit="1" customWidth="1"/>
    <col min="5" max="5" width="6.140625" customWidth="1"/>
    <col min="6" max="6" width="41.140625" bestFit="1" customWidth="1"/>
    <col min="7" max="10" width="9.140625" style="2"/>
    <col min="11" max="11" width="15.85546875" style="2" bestFit="1" customWidth="1"/>
    <col min="12" max="15" width="9.140625" style="2"/>
    <col min="16" max="16" width="20.42578125" style="2" bestFit="1" customWidth="1"/>
    <col min="17" max="19" width="9.140625" style="2"/>
    <col min="20" max="20" width="20.42578125" style="2" bestFit="1" customWidth="1"/>
  </cols>
  <sheetData>
    <row r="1" spans="1:20" x14ac:dyDescent="0.25">
      <c r="F1" t="s">
        <v>70</v>
      </c>
      <c r="G1" s="2" t="s">
        <v>228</v>
      </c>
      <c r="H1" s="2" t="s">
        <v>229</v>
      </c>
      <c r="I1" s="2" t="s">
        <v>230</v>
      </c>
      <c r="J1" s="2" t="s">
        <v>74</v>
      </c>
      <c r="K1" s="2" t="s">
        <v>231</v>
      </c>
      <c r="L1" s="2" t="s">
        <v>232</v>
      </c>
      <c r="M1" s="2" t="s">
        <v>233</v>
      </c>
      <c r="N1" s="2" t="s">
        <v>234</v>
      </c>
      <c r="O1" s="2" t="s">
        <v>234</v>
      </c>
      <c r="P1" s="2" t="s">
        <v>234</v>
      </c>
      <c r="Q1" s="2" t="s">
        <v>235</v>
      </c>
      <c r="R1" s="2" t="s">
        <v>236</v>
      </c>
      <c r="S1" s="2" t="s">
        <v>236</v>
      </c>
      <c r="T1" s="2" t="s">
        <v>236</v>
      </c>
    </row>
    <row r="2" spans="1:20" x14ac:dyDescent="0.25">
      <c r="G2" s="2" t="s">
        <v>71</v>
      </c>
      <c r="H2" s="2" t="s">
        <v>237</v>
      </c>
      <c r="I2" s="2" t="s">
        <v>72</v>
      </c>
      <c r="J2" s="2" t="s">
        <v>69</v>
      </c>
      <c r="K2" s="2" t="s">
        <v>238</v>
      </c>
      <c r="L2" s="2" t="s">
        <v>239</v>
      </c>
      <c r="M2" s="2" t="s">
        <v>239</v>
      </c>
      <c r="N2" s="2" t="s">
        <v>240</v>
      </c>
      <c r="O2" s="2" t="s">
        <v>241</v>
      </c>
      <c r="P2" s="2" t="s">
        <v>242</v>
      </c>
      <c r="Q2" s="2" t="s">
        <v>239</v>
      </c>
      <c r="R2" s="2" t="s">
        <v>240</v>
      </c>
      <c r="S2" s="2" t="s">
        <v>241</v>
      </c>
      <c r="T2" s="2" t="s">
        <v>242</v>
      </c>
    </row>
    <row r="3" spans="1:20" x14ac:dyDescent="0.25">
      <c r="A3" t="s">
        <v>225</v>
      </c>
      <c r="B3" t="s">
        <v>293</v>
      </c>
      <c r="C3" t="s">
        <v>294</v>
      </c>
      <c r="D3" t="s">
        <v>295</v>
      </c>
      <c r="F3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73</v>
      </c>
    </row>
    <row r="4" spans="1:20" x14ac:dyDescent="0.25">
      <c r="A4">
        <v>1</v>
      </c>
      <c r="B4" t="b">
        <f>OR(J4&lt;0.5*A4,J4="n.a.",J4&gt;19)</f>
        <v>1</v>
      </c>
      <c r="C4" t="b">
        <f t="shared" ref="C4:C67" si="0">K4="Not confirmed"</f>
        <v>1</v>
      </c>
      <c r="D4" s="1" t="b">
        <f>AND(B4=FALSE,C4=FALSE)</f>
        <v>0</v>
      </c>
      <c r="F4" t="s">
        <v>1</v>
      </c>
      <c r="G4" s="2">
        <v>1.45</v>
      </c>
      <c r="H4" s="2">
        <v>318</v>
      </c>
      <c r="I4" s="2">
        <v>0.01</v>
      </c>
      <c r="J4" s="2">
        <v>6.9000000000000006E-2</v>
      </c>
      <c r="K4" s="2" t="s">
        <v>296</v>
      </c>
      <c r="L4" s="2">
        <v>50</v>
      </c>
      <c r="M4" s="2">
        <v>52</v>
      </c>
      <c r="N4" s="2">
        <v>32.43</v>
      </c>
      <c r="O4" s="2">
        <v>47.11</v>
      </c>
      <c r="P4" s="2" t="s">
        <v>297</v>
      </c>
      <c r="Q4" s="2">
        <v>49</v>
      </c>
      <c r="R4" s="2">
        <v>9.42</v>
      </c>
      <c r="S4" s="2" t="s">
        <v>221</v>
      </c>
      <c r="T4" s="2" t="s">
        <v>296</v>
      </c>
    </row>
    <row r="5" spans="1:20" x14ac:dyDescent="0.25">
      <c r="A5">
        <v>1</v>
      </c>
      <c r="B5" t="b">
        <f t="shared" ref="B5:B68" si="1">OR(J5&lt;0.5*A5,J5="n.a.",J5&gt;19)</f>
        <v>1</v>
      </c>
      <c r="C5" t="b">
        <f t="shared" si="0"/>
        <v>1</v>
      </c>
      <c r="D5" s="1" t="b">
        <f t="shared" ref="D5:D68" si="2">AND(B5=FALSE,C5=FALSE)</f>
        <v>0</v>
      </c>
      <c r="F5" t="s">
        <v>283</v>
      </c>
      <c r="G5" s="2" t="s">
        <v>221</v>
      </c>
      <c r="H5" s="2" t="s">
        <v>221</v>
      </c>
      <c r="I5" s="2" t="s">
        <v>221</v>
      </c>
      <c r="J5" s="2" t="s">
        <v>221</v>
      </c>
      <c r="K5" s="2" t="s">
        <v>296</v>
      </c>
      <c r="L5" s="2">
        <v>62</v>
      </c>
      <c r="M5" s="2">
        <v>64</v>
      </c>
      <c r="N5" s="2">
        <v>31.79</v>
      </c>
      <c r="O5" s="2" t="s">
        <v>221</v>
      </c>
      <c r="P5" s="2" t="s">
        <v>296</v>
      </c>
      <c r="Q5" s="2">
        <v>61</v>
      </c>
      <c r="R5" s="2">
        <v>7.66</v>
      </c>
      <c r="S5" s="2" t="s">
        <v>221</v>
      </c>
      <c r="T5" s="2" t="s">
        <v>296</v>
      </c>
    </row>
    <row r="6" spans="1:20" x14ac:dyDescent="0.25">
      <c r="A6">
        <v>1</v>
      </c>
      <c r="B6" t="b">
        <f t="shared" si="1"/>
        <v>1</v>
      </c>
      <c r="C6" t="b">
        <f t="shared" si="0"/>
        <v>0</v>
      </c>
      <c r="D6" s="1" t="b">
        <f t="shared" si="2"/>
        <v>0</v>
      </c>
      <c r="F6" t="s">
        <v>2</v>
      </c>
      <c r="G6" s="2">
        <v>1.83</v>
      </c>
      <c r="H6" s="2">
        <v>2747</v>
      </c>
      <c r="I6" s="2">
        <v>7.0000000000000007E-2</v>
      </c>
      <c r="J6" s="2">
        <v>0.218</v>
      </c>
      <c r="K6" s="2" t="s">
        <v>297</v>
      </c>
      <c r="L6" s="2">
        <v>94</v>
      </c>
      <c r="M6" s="2">
        <v>96</v>
      </c>
      <c r="N6" s="2">
        <v>94.19</v>
      </c>
      <c r="O6" s="2">
        <v>80.569999999999993</v>
      </c>
      <c r="P6" s="2" t="s">
        <v>297</v>
      </c>
      <c r="Q6" s="2">
        <v>93</v>
      </c>
      <c r="R6" s="2">
        <v>20.21</v>
      </c>
      <c r="S6" s="2">
        <v>25.04</v>
      </c>
      <c r="T6" s="2" t="s">
        <v>297</v>
      </c>
    </row>
    <row r="7" spans="1:20" x14ac:dyDescent="0.25">
      <c r="A7">
        <v>1</v>
      </c>
      <c r="B7" t="b">
        <f t="shared" si="1"/>
        <v>1</v>
      </c>
      <c r="C7" t="b">
        <f t="shared" si="0"/>
        <v>1</v>
      </c>
      <c r="D7" s="1" t="b">
        <f t="shared" si="2"/>
        <v>0</v>
      </c>
      <c r="F7" t="s">
        <v>3</v>
      </c>
      <c r="G7" s="2" t="s">
        <v>221</v>
      </c>
      <c r="H7" s="2" t="s">
        <v>221</v>
      </c>
      <c r="I7" s="2" t="s">
        <v>221</v>
      </c>
      <c r="J7" s="2" t="s">
        <v>221</v>
      </c>
      <c r="K7" s="2" t="s">
        <v>296</v>
      </c>
      <c r="L7" s="2">
        <v>64</v>
      </c>
      <c r="M7" s="2">
        <v>66</v>
      </c>
      <c r="N7" s="2">
        <v>31.92</v>
      </c>
      <c r="O7" s="2" t="s">
        <v>221</v>
      </c>
      <c r="P7" s="2" t="s">
        <v>296</v>
      </c>
      <c r="Q7" s="2">
        <v>49</v>
      </c>
      <c r="R7" s="2">
        <v>22.26</v>
      </c>
      <c r="S7" s="2" t="s">
        <v>221</v>
      </c>
      <c r="T7" s="2" t="s">
        <v>296</v>
      </c>
    </row>
    <row r="8" spans="1:20" x14ac:dyDescent="0.25">
      <c r="A8">
        <v>1</v>
      </c>
      <c r="B8" t="b">
        <f t="shared" si="1"/>
        <v>1</v>
      </c>
      <c r="C8" t="b">
        <f t="shared" si="0"/>
        <v>1</v>
      </c>
      <c r="D8" s="1" t="b">
        <f t="shared" si="2"/>
        <v>0</v>
      </c>
      <c r="F8" t="s">
        <v>4</v>
      </c>
      <c r="G8" s="2">
        <v>2.1800000000000002</v>
      </c>
      <c r="H8" s="2">
        <v>29</v>
      </c>
      <c r="I8" s="2">
        <v>0</v>
      </c>
      <c r="J8" s="2">
        <v>5.0000000000000001E-3</v>
      </c>
      <c r="K8" s="2" t="s">
        <v>296</v>
      </c>
      <c r="L8" s="2">
        <v>101</v>
      </c>
      <c r="M8" s="2">
        <v>103</v>
      </c>
      <c r="N8" s="2">
        <v>64.790000000000006</v>
      </c>
      <c r="O8" s="2" t="s">
        <v>221</v>
      </c>
      <c r="P8" s="2" t="s">
        <v>296</v>
      </c>
      <c r="Q8" s="2">
        <v>105</v>
      </c>
      <c r="R8" s="2">
        <v>10.31</v>
      </c>
      <c r="S8" s="2" t="s">
        <v>221</v>
      </c>
      <c r="T8" s="2" t="s">
        <v>296</v>
      </c>
    </row>
    <row r="9" spans="1:20" x14ac:dyDescent="0.25">
      <c r="A9">
        <v>1</v>
      </c>
      <c r="B9" t="b">
        <f t="shared" si="1"/>
        <v>1</v>
      </c>
      <c r="C9" t="b">
        <f t="shared" si="0"/>
        <v>1</v>
      </c>
      <c r="D9" s="1" t="b">
        <f t="shared" si="2"/>
        <v>0</v>
      </c>
      <c r="F9" t="s">
        <v>5</v>
      </c>
      <c r="G9" s="2" t="s">
        <v>221</v>
      </c>
      <c r="H9" s="2" t="s">
        <v>221</v>
      </c>
      <c r="I9" s="2" t="s">
        <v>221</v>
      </c>
      <c r="J9" s="2" t="s">
        <v>221</v>
      </c>
      <c r="K9" s="2" t="s">
        <v>296</v>
      </c>
      <c r="L9" s="2">
        <v>59</v>
      </c>
      <c r="M9" s="2">
        <v>74</v>
      </c>
      <c r="N9" s="2">
        <v>78.08</v>
      </c>
      <c r="O9" s="2" t="s">
        <v>221</v>
      </c>
      <c r="P9" s="2" t="s">
        <v>296</v>
      </c>
      <c r="Q9" s="2">
        <v>45</v>
      </c>
      <c r="R9" s="2">
        <v>69.16</v>
      </c>
      <c r="S9" s="2" t="s">
        <v>221</v>
      </c>
      <c r="T9" s="2" t="s">
        <v>296</v>
      </c>
    </row>
    <row r="10" spans="1:20" x14ac:dyDescent="0.25">
      <c r="A10">
        <v>1</v>
      </c>
      <c r="B10" t="b">
        <f t="shared" si="1"/>
        <v>1</v>
      </c>
      <c r="C10" t="b">
        <f t="shared" si="0"/>
        <v>1</v>
      </c>
      <c r="D10" s="1" t="b">
        <f t="shared" si="2"/>
        <v>0</v>
      </c>
      <c r="F10" t="s">
        <v>6</v>
      </c>
      <c r="G10" s="2">
        <v>2.74</v>
      </c>
      <c r="H10" s="2">
        <v>68</v>
      </c>
      <c r="I10" s="2">
        <v>0</v>
      </c>
      <c r="J10" s="2">
        <v>0.01</v>
      </c>
      <c r="K10" s="2" t="s">
        <v>296</v>
      </c>
      <c r="L10" s="2">
        <v>61</v>
      </c>
      <c r="M10" s="2">
        <v>96</v>
      </c>
      <c r="N10" s="2">
        <v>72.34</v>
      </c>
      <c r="O10" s="2" t="s">
        <v>221</v>
      </c>
      <c r="P10" s="2" t="s">
        <v>296</v>
      </c>
      <c r="Q10" s="2">
        <v>98</v>
      </c>
      <c r="R10" s="2">
        <v>45.55</v>
      </c>
      <c r="S10" s="2" t="s">
        <v>221</v>
      </c>
      <c r="T10" s="2" t="s">
        <v>296</v>
      </c>
    </row>
    <row r="11" spans="1:20" x14ac:dyDescent="0.25">
      <c r="A11">
        <v>1.8</v>
      </c>
      <c r="B11" t="b">
        <f t="shared" si="1"/>
        <v>1</v>
      </c>
      <c r="C11" t="b">
        <f t="shared" si="0"/>
        <v>1</v>
      </c>
      <c r="D11" s="1" t="b">
        <f t="shared" si="2"/>
        <v>0</v>
      </c>
      <c r="F11" t="s">
        <v>7</v>
      </c>
      <c r="G11" s="2" t="s">
        <v>221</v>
      </c>
      <c r="H11" s="2" t="s">
        <v>221</v>
      </c>
      <c r="I11" s="2" t="s">
        <v>221</v>
      </c>
      <c r="J11" s="2" t="s">
        <v>221</v>
      </c>
      <c r="K11" s="2" t="s">
        <v>296</v>
      </c>
      <c r="L11" s="2">
        <v>43</v>
      </c>
      <c r="M11" s="2">
        <v>58</v>
      </c>
      <c r="N11" s="2">
        <v>42.06</v>
      </c>
      <c r="O11" s="2" t="s">
        <v>221</v>
      </c>
      <c r="P11" s="2" t="s">
        <v>296</v>
      </c>
      <c r="Q11" s="2" t="s">
        <v>221</v>
      </c>
      <c r="R11" s="2" t="s">
        <v>221</v>
      </c>
      <c r="S11" s="2" t="s">
        <v>221</v>
      </c>
      <c r="T11" s="2" t="s">
        <v>221</v>
      </c>
    </row>
    <row r="12" spans="1:20" x14ac:dyDescent="0.25">
      <c r="A12">
        <v>1</v>
      </c>
      <c r="B12" t="b">
        <f t="shared" si="1"/>
        <v>0</v>
      </c>
      <c r="C12" t="b">
        <f t="shared" si="0"/>
        <v>0</v>
      </c>
      <c r="D12" s="1" t="b">
        <f t="shared" si="2"/>
        <v>1</v>
      </c>
      <c r="F12" t="s">
        <v>8</v>
      </c>
      <c r="G12" s="2">
        <v>2.9</v>
      </c>
      <c r="H12" s="2">
        <v>1674</v>
      </c>
      <c r="I12" s="2">
        <v>0.04</v>
      </c>
      <c r="J12" s="2">
        <v>0.55900000000000005</v>
      </c>
      <c r="K12" s="2" t="s">
        <v>297</v>
      </c>
      <c r="L12" s="2">
        <v>142</v>
      </c>
      <c r="M12" s="2">
        <v>127</v>
      </c>
      <c r="N12" s="2">
        <v>29.81</v>
      </c>
      <c r="O12" s="2">
        <v>27.38</v>
      </c>
      <c r="P12" s="2" t="s">
        <v>297</v>
      </c>
      <c r="Q12" s="2">
        <v>141</v>
      </c>
      <c r="R12" s="2">
        <v>12.12</v>
      </c>
      <c r="S12" s="2">
        <v>6.28</v>
      </c>
      <c r="T12" s="2" t="s">
        <v>297</v>
      </c>
    </row>
    <row r="13" spans="1:20" x14ac:dyDescent="0.25">
      <c r="A13">
        <v>1</v>
      </c>
      <c r="B13" t="b">
        <f t="shared" si="1"/>
        <v>1</v>
      </c>
      <c r="C13" t="b">
        <f t="shared" si="0"/>
        <v>1</v>
      </c>
      <c r="D13" s="1" t="b">
        <f t="shared" si="2"/>
        <v>0</v>
      </c>
      <c r="F13" t="s">
        <v>9</v>
      </c>
      <c r="G13" s="2">
        <v>2.95</v>
      </c>
      <c r="H13" s="2">
        <v>3061</v>
      </c>
      <c r="I13" s="2">
        <v>0.08</v>
      </c>
      <c r="J13" s="2">
        <v>8.6999999999999994E-2</v>
      </c>
      <c r="K13" s="2" t="s">
        <v>296</v>
      </c>
      <c r="L13" s="2">
        <v>76</v>
      </c>
      <c r="M13" s="2">
        <v>78</v>
      </c>
      <c r="N13" s="2">
        <v>8.34</v>
      </c>
      <c r="O13" s="2" t="s">
        <v>221</v>
      </c>
      <c r="P13" s="2" t="s">
        <v>296</v>
      </c>
      <c r="Q13" s="2" t="s">
        <v>221</v>
      </c>
      <c r="R13" s="2" t="s">
        <v>221</v>
      </c>
      <c r="S13" s="2" t="s">
        <v>221</v>
      </c>
      <c r="T13" s="2" t="s">
        <v>221</v>
      </c>
    </row>
    <row r="14" spans="1:20" x14ac:dyDescent="0.25">
      <c r="A14">
        <v>1</v>
      </c>
      <c r="B14" t="b">
        <f t="shared" si="1"/>
        <v>1</v>
      </c>
      <c r="C14" t="b">
        <f t="shared" si="0"/>
        <v>1</v>
      </c>
      <c r="D14" s="1" t="b">
        <f t="shared" si="2"/>
        <v>0</v>
      </c>
      <c r="F14" t="s">
        <v>10</v>
      </c>
      <c r="G14" s="2" t="s">
        <v>221</v>
      </c>
      <c r="H14" s="2" t="s">
        <v>221</v>
      </c>
      <c r="I14" s="2" t="s">
        <v>221</v>
      </c>
      <c r="J14" s="2" t="s">
        <v>221</v>
      </c>
      <c r="K14" s="2" t="s">
        <v>296</v>
      </c>
      <c r="L14" s="2">
        <v>41</v>
      </c>
      <c r="M14" s="2">
        <v>39</v>
      </c>
      <c r="N14" s="2">
        <v>50.8</v>
      </c>
      <c r="O14" s="2" t="s">
        <v>221</v>
      </c>
      <c r="P14" s="2" t="s">
        <v>296</v>
      </c>
      <c r="Q14" s="2">
        <v>76</v>
      </c>
      <c r="R14" s="2">
        <v>40.18</v>
      </c>
      <c r="S14" s="2" t="s">
        <v>221</v>
      </c>
      <c r="T14" s="2" t="s">
        <v>296</v>
      </c>
    </row>
    <row r="15" spans="1:20" x14ac:dyDescent="0.25">
      <c r="A15">
        <v>1</v>
      </c>
      <c r="B15" t="b">
        <f t="shared" si="1"/>
        <v>1</v>
      </c>
      <c r="C15" t="b">
        <f t="shared" si="0"/>
        <v>0</v>
      </c>
      <c r="D15" s="1" t="b">
        <f t="shared" si="2"/>
        <v>0</v>
      </c>
      <c r="F15" t="s">
        <v>217</v>
      </c>
      <c r="G15" s="2">
        <v>3.35</v>
      </c>
      <c r="H15" s="2">
        <v>842</v>
      </c>
      <c r="I15" s="2">
        <v>0.02</v>
      </c>
      <c r="J15" s="2">
        <v>5.8000000000000003E-2</v>
      </c>
      <c r="K15" s="2" t="s">
        <v>297</v>
      </c>
      <c r="L15" s="2">
        <v>49</v>
      </c>
      <c r="M15" s="2">
        <v>84</v>
      </c>
      <c r="N15" s="2">
        <v>91.76</v>
      </c>
      <c r="O15" s="2">
        <v>100.95</v>
      </c>
      <c r="P15" s="2" t="s">
        <v>297</v>
      </c>
      <c r="Q15" s="2">
        <v>86</v>
      </c>
      <c r="R15" s="2">
        <v>58.92</v>
      </c>
      <c r="S15" s="2">
        <v>60.36</v>
      </c>
      <c r="T15" s="2" t="s">
        <v>297</v>
      </c>
    </row>
    <row r="16" spans="1:20" x14ac:dyDescent="0.25">
      <c r="A16">
        <v>1</v>
      </c>
      <c r="B16" t="b">
        <f t="shared" si="1"/>
        <v>1</v>
      </c>
      <c r="C16" t="b">
        <f t="shared" si="0"/>
        <v>0</v>
      </c>
      <c r="D16" s="1" t="b">
        <f t="shared" si="2"/>
        <v>0</v>
      </c>
      <c r="F16" t="s">
        <v>11</v>
      </c>
      <c r="G16" s="2">
        <v>3.68</v>
      </c>
      <c r="H16" s="2">
        <v>318</v>
      </c>
      <c r="I16" s="2">
        <v>0.01</v>
      </c>
      <c r="J16" s="2">
        <v>0.02</v>
      </c>
      <c r="K16" s="2" t="s">
        <v>297</v>
      </c>
      <c r="L16" s="2">
        <v>61</v>
      </c>
      <c r="M16" s="2">
        <v>96</v>
      </c>
      <c r="N16" s="2">
        <v>74.28</v>
      </c>
      <c r="O16" s="2">
        <v>58.61</v>
      </c>
      <c r="P16" s="2" t="s">
        <v>297</v>
      </c>
      <c r="Q16" s="2">
        <v>98</v>
      </c>
      <c r="R16" s="2">
        <v>46.43</v>
      </c>
      <c r="S16" s="2">
        <v>59.54</v>
      </c>
      <c r="T16" s="2" t="s">
        <v>297</v>
      </c>
    </row>
    <row r="17" spans="1:20" x14ac:dyDescent="0.25">
      <c r="A17">
        <v>1</v>
      </c>
      <c r="B17" t="b">
        <f t="shared" si="1"/>
        <v>1</v>
      </c>
      <c r="C17" t="b">
        <f t="shared" si="0"/>
        <v>1</v>
      </c>
      <c r="D17" s="1" t="b">
        <f t="shared" si="2"/>
        <v>0</v>
      </c>
      <c r="F17" t="s">
        <v>284</v>
      </c>
      <c r="G17" s="2" t="s">
        <v>221</v>
      </c>
      <c r="H17" s="2" t="s">
        <v>221</v>
      </c>
      <c r="I17" s="2" t="s">
        <v>221</v>
      </c>
      <c r="J17" s="2" t="s">
        <v>221</v>
      </c>
      <c r="K17" s="2" t="s">
        <v>296</v>
      </c>
      <c r="L17" s="2">
        <v>73</v>
      </c>
      <c r="M17" s="2">
        <v>41</v>
      </c>
      <c r="N17" s="2">
        <v>24.57</v>
      </c>
      <c r="O17" s="2" t="s">
        <v>221</v>
      </c>
      <c r="P17" s="2" t="s">
        <v>296</v>
      </c>
      <c r="Q17" s="2">
        <v>57</v>
      </c>
      <c r="R17" s="2">
        <v>21.97</v>
      </c>
      <c r="S17" s="2" t="s">
        <v>221</v>
      </c>
      <c r="T17" s="2" t="s">
        <v>296</v>
      </c>
    </row>
    <row r="18" spans="1:20" x14ac:dyDescent="0.25">
      <c r="A18">
        <v>1</v>
      </c>
      <c r="B18" t="b">
        <f t="shared" si="1"/>
        <v>1</v>
      </c>
      <c r="C18" t="b">
        <f t="shared" si="0"/>
        <v>1</v>
      </c>
      <c r="D18" s="1" t="b">
        <f t="shared" si="2"/>
        <v>0</v>
      </c>
      <c r="F18" t="s">
        <v>12</v>
      </c>
      <c r="G18" s="2" t="s">
        <v>221</v>
      </c>
      <c r="H18" s="2" t="s">
        <v>221</v>
      </c>
      <c r="I18" s="2" t="s">
        <v>221</v>
      </c>
      <c r="J18" s="2" t="s">
        <v>221</v>
      </c>
      <c r="K18" s="2" t="s">
        <v>296</v>
      </c>
      <c r="L18" s="2">
        <v>63</v>
      </c>
      <c r="M18" s="2">
        <v>65</v>
      </c>
      <c r="N18" s="2">
        <v>31.62</v>
      </c>
      <c r="O18" s="2" t="s">
        <v>221</v>
      </c>
      <c r="P18" s="2" t="s">
        <v>296</v>
      </c>
      <c r="Q18" s="2">
        <v>83</v>
      </c>
      <c r="R18" s="2">
        <v>12.12</v>
      </c>
      <c r="S18" s="2" t="s">
        <v>221</v>
      </c>
      <c r="T18" s="2" t="s">
        <v>296</v>
      </c>
    </row>
    <row r="19" spans="1:20" x14ac:dyDescent="0.25">
      <c r="A19">
        <v>1</v>
      </c>
      <c r="B19" t="b">
        <f t="shared" si="1"/>
        <v>1</v>
      </c>
      <c r="C19" t="b">
        <f t="shared" si="0"/>
        <v>1</v>
      </c>
      <c r="D19" s="1" t="b">
        <f t="shared" si="2"/>
        <v>0</v>
      </c>
      <c r="F19" t="s">
        <v>13</v>
      </c>
      <c r="G19" s="2" t="s">
        <v>221</v>
      </c>
      <c r="H19" s="2" t="s">
        <v>221</v>
      </c>
      <c r="I19" s="2" t="s">
        <v>221</v>
      </c>
      <c r="J19" s="2" t="s">
        <v>221</v>
      </c>
      <c r="K19" s="2" t="s">
        <v>296</v>
      </c>
      <c r="L19" s="2">
        <v>77</v>
      </c>
      <c r="M19" s="2">
        <v>41</v>
      </c>
      <c r="N19" s="2">
        <v>68.94</v>
      </c>
      <c r="O19" s="2" t="s">
        <v>221</v>
      </c>
      <c r="P19" s="2" t="s">
        <v>296</v>
      </c>
      <c r="Q19" s="2">
        <v>79</v>
      </c>
      <c r="R19" s="2">
        <v>31.62</v>
      </c>
      <c r="S19" s="2" t="s">
        <v>221</v>
      </c>
      <c r="T19" s="2" t="s">
        <v>296</v>
      </c>
    </row>
    <row r="20" spans="1:20" x14ac:dyDescent="0.25">
      <c r="A20">
        <v>1</v>
      </c>
      <c r="B20" t="b">
        <f t="shared" si="1"/>
        <v>1</v>
      </c>
      <c r="C20" t="b">
        <f t="shared" si="0"/>
        <v>1</v>
      </c>
      <c r="D20" s="1" t="b">
        <f t="shared" si="2"/>
        <v>0</v>
      </c>
      <c r="F20" t="s">
        <v>14</v>
      </c>
      <c r="G20" s="2">
        <v>4.83</v>
      </c>
      <c r="H20" s="2">
        <v>126</v>
      </c>
      <c r="I20" s="2">
        <v>0</v>
      </c>
      <c r="J20" s="2">
        <v>7.0000000000000001E-3</v>
      </c>
      <c r="K20" s="2" t="s">
        <v>296</v>
      </c>
      <c r="L20" s="2">
        <v>61</v>
      </c>
      <c r="M20" s="2">
        <v>96</v>
      </c>
      <c r="N20" s="2">
        <v>78.03</v>
      </c>
      <c r="O20" s="2" t="s">
        <v>221</v>
      </c>
      <c r="P20" s="2" t="s">
        <v>296</v>
      </c>
      <c r="Q20" s="2">
        <v>98</v>
      </c>
      <c r="R20" s="2">
        <v>49.32</v>
      </c>
      <c r="S20" s="2">
        <v>64.58</v>
      </c>
      <c r="T20" s="2" t="s">
        <v>297</v>
      </c>
    </row>
    <row r="21" spans="1:20" x14ac:dyDescent="0.25">
      <c r="A21">
        <v>1.8</v>
      </c>
      <c r="B21" t="b">
        <f t="shared" si="1"/>
        <v>1</v>
      </c>
      <c r="C21" t="b">
        <f t="shared" si="0"/>
        <v>1</v>
      </c>
      <c r="D21" s="1" t="b">
        <f t="shared" si="2"/>
        <v>0</v>
      </c>
      <c r="F21" t="s">
        <v>15</v>
      </c>
      <c r="G21" s="2" t="s">
        <v>221</v>
      </c>
      <c r="H21" s="2" t="s">
        <v>221</v>
      </c>
      <c r="I21" s="2" t="s">
        <v>221</v>
      </c>
      <c r="J21" s="2" t="s">
        <v>221</v>
      </c>
      <c r="K21" s="2" t="s">
        <v>296</v>
      </c>
      <c r="L21" s="2">
        <v>43</v>
      </c>
      <c r="M21" s="2">
        <v>72</v>
      </c>
      <c r="N21" s="2">
        <v>30.88</v>
      </c>
      <c r="O21" s="2" t="s">
        <v>221</v>
      </c>
      <c r="P21" s="2" t="s">
        <v>296</v>
      </c>
      <c r="Q21" s="2">
        <v>57</v>
      </c>
      <c r="R21" s="2">
        <v>8.64</v>
      </c>
      <c r="S21" s="2" t="s">
        <v>221</v>
      </c>
      <c r="T21" s="2" t="s">
        <v>296</v>
      </c>
    </row>
    <row r="22" spans="1:20" x14ac:dyDescent="0.25">
      <c r="A22">
        <v>1</v>
      </c>
      <c r="B22" t="b">
        <f t="shared" si="1"/>
        <v>1</v>
      </c>
      <c r="C22" t="b">
        <f t="shared" si="0"/>
        <v>1</v>
      </c>
      <c r="D22" s="1" t="b">
        <f t="shared" si="2"/>
        <v>0</v>
      </c>
      <c r="F22" t="s">
        <v>16</v>
      </c>
      <c r="G22" s="2" t="s">
        <v>221</v>
      </c>
      <c r="H22" s="2" t="s">
        <v>221</v>
      </c>
      <c r="I22" s="2" t="s">
        <v>221</v>
      </c>
      <c r="J22" s="2" t="s">
        <v>221</v>
      </c>
      <c r="K22" s="2" t="s">
        <v>296</v>
      </c>
      <c r="L22" s="2">
        <v>55</v>
      </c>
      <c r="M22" s="2">
        <v>85</v>
      </c>
      <c r="N22" s="2">
        <v>16.59</v>
      </c>
      <c r="O22" s="2" t="s">
        <v>221</v>
      </c>
      <c r="P22" s="2" t="s">
        <v>296</v>
      </c>
      <c r="Q22" s="2" t="s">
        <v>221</v>
      </c>
      <c r="R22" s="2" t="s">
        <v>221</v>
      </c>
      <c r="S22" s="2" t="s">
        <v>221</v>
      </c>
      <c r="T22" s="2" t="s">
        <v>221</v>
      </c>
    </row>
    <row r="23" spans="1:20" x14ac:dyDescent="0.25">
      <c r="A23">
        <v>1</v>
      </c>
      <c r="B23" t="b">
        <f t="shared" si="1"/>
        <v>1</v>
      </c>
      <c r="C23" t="b">
        <f t="shared" si="0"/>
        <v>0</v>
      </c>
      <c r="D23" s="1" t="b">
        <f t="shared" si="2"/>
        <v>0</v>
      </c>
      <c r="F23" t="s">
        <v>17</v>
      </c>
      <c r="G23" s="2">
        <v>5.07</v>
      </c>
      <c r="H23" s="2">
        <v>126</v>
      </c>
      <c r="I23" s="2">
        <v>0</v>
      </c>
      <c r="J23" s="2">
        <v>1.2E-2</v>
      </c>
      <c r="K23" s="2" t="s">
        <v>297</v>
      </c>
      <c r="L23" s="2">
        <v>49</v>
      </c>
      <c r="M23" s="2">
        <v>130</v>
      </c>
      <c r="N23" s="2">
        <v>85.41</v>
      </c>
      <c r="O23" s="2">
        <v>97.09</v>
      </c>
      <c r="P23" s="2" t="s">
        <v>297</v>
      </c>
      <c r="Q23" s="2">
        <v>128</v>
      </c>
      <c r="R23" s="2">
        <v>66.39</v>
      </c>
      <c r="S23" s="2">
        <v>83.27</v>
      </c>
      <c r="T23" s="2" t="s">
        <v>297</v>
      </c>
    </row>
    <row r="24" spans="1:20" x14ac:dyDescent="0.25">
      <c r="A24">
        <v>1</v>
      </c>
      <c r="B24" t="b">
        <f t="shared" si="1"/>
        <v>1</v>
      </c>
      <c r="C24" t="b">
        <f t="shared" si="0"/>
        <v>1</v>
      </c>
      <c r="D24" s="1" t="b">
        <f t="shared" si="2"/>
        <v>0</v>
      </c>
      <c r="F24" t="s">
        <v>285</v>
      </c>
      <c r="G24" s="2" t="s">
        <v>221</v>
      </c>
      <c r="H24" s="2" t="s">
        <v>221</v>
      </c>
      <c r="I24" s="2" t="s">
        <v>221</v>
      </c>
      <c r="J24" s="2" t="s">
        <v>221</v>
      </c>
      <c r="K24" s="2" t="s">
        <v>296</v>
      </c>
      <c r="L24" s="2">
        <v>67</v>
      </c>
      <c r="M24" s="2">
        <v>52</v>
      </c>
      <c r="N24" s="2">
        <v>30.8</v>
      </c>
      <c r="O24" s="2" t="s">
        <v>221</v>
      </c>
      <c r="P24" s="2" t="s">
        <v>296</v>
      </c>
      <c r="Q24" s="2">
        <v>40</v>
      </c>
      <c r="R24" s="2">
        <v>36.049999999999997</v>
      </c>
      <c r="S24" s="2" t="s">
        <v>221</v>
      </c>
      <c r="T24" s="2" t="s">
        <v>296</v>
      </c>
    </row>
    <row r="25" spans="1:20" x14ac:dyDescent="0.25">
      <c r="A25">
        <v>1</v>
      </c>
      <c r="B25" t="b">
        <f t="shared" si="1"/>
        <v>1</v>
      </c>
      <c r="C25" t="b">
        <f t="shared" si="0"/>
        <v>1</v>
      </c>
      <c r="D25" s="1" t="b">
        <f t="shared" si="2"/>
        <v>0</v>
      </c>
      <c r="F25" t="s">
        <v>18</v>
      </c>
      <c r="G25" s="2" t="s">
        <v>221</v>
      </c>
      <c r="H25" s="2" t="s">
        <v>221</v>
      </c>
      <c r="I25" s="2" t="s">
        <v>221</v>
      </c>
      <c r="J25" s="2" t="s">
        <v>221</v>
      </c>
      <c r="K25" s="2" t="s">
        <v>296</v>
      </c>
      <c r="L25" s="2">
        <v>42</v>
      </c>
      <c r="M25" s="2">
        <v>72</v>
      </c>
      <c r="N25" s="2">
        <v>45.8</v>
      </c>
      <c r="O25" s="2" t="s">
        <v>221</v>
      </c>
      <c r="P25" s="2" t="s">
        <v>296</v>
      </c>
      <c r="Q25" s="2">
        <v>71</v>
      </c>
      <c r="R25" s="2">
        <v>45.7</v>
      </c>
      <c r="S25" s="2" t="s">
        <v>221</v>
      </c>
      <c r="T25" s="2" t="s">
        <v>296</v>
      </c>
    </row>
    <row r="26" spans="1:20" x14ac:dyDescent="0.25">
      <c r="A26">
        <v>1</v>
      </c>
      <c r="B26" t="b">
        <f t="shared" si="1"/>
        <v>1</v>
      </c>
      <c r="C26" t="b">
        <f t="shared" si="0"/>
        <v>1</v>
      </c>
      <c r="D26" s="1" t="b">
        <f t="shared" si="2"/>
        <v>0</v>
      </c>
      <c r="F26" t="s">
        <v>19</v>
      </c>
      <c r="G26" s="2" t="s">
        <v>221</v>
      </c>
      <c r="H26" s="2" t="s">
        <v>221</v>
      </c>
      <c r="I26" s="2" t="s">
        <v>221</v>
      </c>
      <c r="J26" s="2" t="s">
        <v>221</v>
      </c>
      <c r="K26" s="2" t="s">
        <v>296</v>
      </c>
      <c r="L26" s="2">
        <v>83</v>
      </c>
      <c r="M26" s="2">
        <v>85</v>
      </c>
      <c r="N26" s="2">
        <v>64.22</v>
      </c>
      <c r="O26" s="2" t="s">
        <v>221</v>
      </c>
      <c r="P26" s="2" t="s">
        <v>296</v>
      </c>
      <c r="Q26" s="2">
        <v>47</v>
      </c>
      <c r="R26" s="2">
        <v>16.920000000000002</v>
      </c>
      <c r="S26" s="2" t="s">
        <v>221</v>
      </c>
      <c r="T26" s="2" t="s">
        <v>296</v>
      </c>
    </row>
    <row r="27" spans="1:20" x14ac:dyDescent="0.25">
      <c r="A27">
        <v>1</v>
      </c>
      <c r="B27" t="b">
        <f t="shared" si="1"/>
        <v>1</v>
      </c>
      <c r="C27" t="b">
        <f t="shared" si="0"/>
        <v>1</v>
      </c>
      <c r="D27" s="1" t="b">
        <f t="shared" si="2"/>
        <v>0</v>
      </c>
      <c r="F27" t="s">
        <v>20</v>
      </c>
      <c r="G27" s="2" t="s">
        <v>221</v>
      </c>
      <c r="H27" s="2" t="s">
        <v>221</v>
      </c>
      <c r="I27" s="2" t="s">
        <v>221</v>
      </c>
      <c r="J27" s="2" t="s">
        <v>221</v>
      </c>
      <c r="K27" s="2" t="s">
        <v>296</v>
      </c>
      <c r="L27" s="2">
        <v>97</v>
      </c>
      <c r="M27" s="2">
        <v>99</v>
      </c>
      <c r="N27" s="2">
        <v>63.11</v>
      </c>
      <c r="O27" s="2" t="s">
        <v>221</v>
      </c>
      <c r="P27" s="2" t="s">
        <v>296</v>
      </c>
      <c r="Q27" s="2">
        <v>61</v>
      </c>
      <c r="R27" s="2">
        <v>41.54</v>
      </c>
      <c r="S27" s="2" t="s">
        <v>221</v>
      </c>
      <c r="T27" s="2" t="s">
        <v>296</v>
      </c>
    </row>
    <row r="28" spans="1:20" x14ac:dyDescent="0.25">
      <c r="A28">
        <v>20</v>
      </c>
      <c r="B28" t="b">
        <f t="shared" si="1"/>
        <v>1</v>
      </c>
      <c r="C28" t="b">
        <f t="shared" si="0"/>
        <v>0</v>
      </c>
      <c r="D28" s="1" t="b">
        <f t="shared" si="2"/>
        <v>0</v>
      </c>
      <c r="F28" t="s">
        <v>95</v>
      </c>
      <c r="G28" s="2">
        <v>5.36</v>
      </c>
      <c r="H28" s="2">
        <v>200195</v>
      </c>
      <c r="I28" s="2">
        <v>5.27</v>
      </c>
      <c r="J28" s="2">
        <v>19.625</v>
      </c>
      <c r="K28" s="2" t="s">
        <v>297</v>
      </c>
      <c r="L28" s="2">
        <v>113</v>
      </c>
      <c r="M28" s="2">
        <v>111</v>
      </c>
      <c r="N28" s="2">
        <v>102.64</v>
      </c>
      <c r="O28" s="2">
        <v>104.35</v>
      </c>
      <c r="P28" s="2" t="s">
        <v>297</v>
      </c>
      <c r="Q28" s="2" t="s">
        <v>221</v>
      </c>
      <c r="R28" s="2" t="s">
        <v>221</v>
      </c>
      <c r="S28" s="2" t="s">
        <v>221</v>
      </c>
      <c r="T28" s="2" t="s">
        <v>221</v>
      </c>
    </row>
    <row r="29" spans="1:20" x14ac:dyDescent="0.25">
      <c r="A29">
        <v>20</v>
      </c>
      <c r="B29" t="b">
        <f t="shared" si="1"/>
        <v>1</v>
      </c>
      <c r="C29" t="b">
        <f t="shared" si="0"/>
        <v>0</v>
      </c>
      <c r="D29" s="1" t="b">
        <f t="shared" si="2"/>
        <v>0</v>
      </c>
      <c r="F29" t="s">
        <v>96</v>
      </c>
      <c r="G29" s="2">
        <v>5.43</v>
      </c>
      <c r="H29" s="2">
        <v>409442</v>
      </c>
      <c r="I29" s="2">
        <v>10.78</v>
      </c>
      <c r="J29" s="2">
        <v>20</v>
      </c>
      <c r="K29" s="2" t="s">
        <v>297</v>
      </c>
      <c r="L29" s="2">
        <v>168</v>
      </c>
      <c r="M29" s="2">
        <v>99</v>
      </c>
      <c r="N29" s="2">
        <v>50.71</v>
      </c>
      <c r="O29" s="2">
        <v>50.04</v>
      </c>
      <c r="P29" s="2" t="s">
        <v>297</v>
      </c>
      <c r="Q29" s="2" t="s">
        <v>221</v>
      </c>
      <c r="R29" s="2" t="s">
        <v>221</v>
      </c>
      <c r="S29" s="2" t="s">
        <v>221</v>
      </c>
      <c r="T29" s="2" t="s">
        <v>221</v>
      </c>
    </row>
    <row r="30" spans="1:20" x14ac:dyDescent="0.25">
      <c r="A30">
        <v>1</v>
      </c>
      <c r="B30" t="b">
        <f t="shared" si="1"/>
        <v>1</v>
      </c>
      <c r="C30" t="b">
        <f t="shared" si="0"/>
        <v>1</v>
      </c>
      <c r="D30" s="1" t="b">
        <f t="shared" si="2"/>
        <v>0</v>
      </c>
      <c r="F30" t="s">
        <v>21</v>
      </c>
      <c r="G30" s="2" t="s">
        <v>221</v>
      </c>
      <c r="H30" s="2" t="s">
        <v>221</v>
      </c>
      <c r="I30" s="2" t="s">
        <v>221</v>
      </c>
      <c r="J30" s="2" t="s">
        <v>221</v>
      </c>
      <c r="K30" s="2" t="s">
        <v>296</v>
      </c>
      <c r="L30" s="2">
        <v>56</v>
      </c>
      <c r="M30" s="2">
        <v>41</v>
      </c>
      <c r="N30" s="2">
        <v>53.9</v>
      </c>
      <c r="O30" s="2" t="s">
        <v>221</v>
      </c>
      <c r="P30" s="2" t="s">
        <v>296</v>
      </c>
      <c r="Q30" s="2">
        <v>43</v>
      </c>
      <c r="R30" s="2">
        <v>24.71</v>
      </c>
      <c r="S30" s="2" t="s">
        <v>221</v>
      </c>
      <c r="T30" s="2" t="s">
        <v>296</v>
      </c>
    </row>
    <row r="31" spans="1:20" x14ac:dyDescent="0.25">
      <c r="A31">
        <v>1</v>
      </c>
      <c r="B31" t="b">
        <f t="shared" si="1"/>
        <v>1</v>
      </c>
      <c r="C31" t="b">
        <f t="shared" si="0"/>
        <v>1</v>
      </c>
      <c r="D31" s="1" t="b">
        <f t="shared" si="2"/>
        <v>0</v>
      </c>
      <c r="F31" t="s">
        <v>286</v>
      </c>
      <c r="G31" s="2" t="s">
        <v>221</v>
      </c>
      <c r="H31" s="2" t="s">
        <v>221</v>
      </c>
      <c r="I31" s="2" t="s">
        <v>221</v>
      </c>
      <c r="J31" s="2" t="s">
        <v>221</v>
      </c>
      <c r="K31" s="2" t="s">
        <v>296</v>
      </c>
      <c r="L31" s="2">
        <v>119</v>
      </c>
      <c r="M31" s="2">
        <v>121</v>
      </c>
      <c r="N31" s="2">
        <v>31.42</v>
      </c>
      <c r="O31" s="2" t="s">
        <v>221</v>
      </c>
      <c r="P31" s="2" t="s">
        <v>296</v>
      </c>
      <c r="Q31" s="2" t="s">
        <v>221</v>
      </c>
      <c r="R31" s="2" t="s">
        <v>221</v>
      </c>
      <c r="S31" s="2" t="s">
        <v>221</v>
      </c>
      <c r="T31" s="2" t="s">
        <v>221</v>
      </c>
    </row>
    <row r="32" spans="1:20" x14ac:dyDescent="0.25">
      <c r="A32">
        <v>1</v>
      </c>
      <c r="B32" t="b">
        <f t="shared" si="1"/>
        <v>1</v>
      </c>
      <c r="C32" t="b">
        <f t="shared" si="0"/>
        <v>1</v>
      </c>
      <c r="D32" s="1" t="b">
        <f t="shared" si="2"/>
        <v>0</v>
      </c>
      <c r="F32" t="s">
        <v>22</v>
      </c>
      <c r="G32" s="2">
        <v>5.51</v>
      </c>
      <c r="H32" s="2">
        <v>384</v>
      </c>
      <c r="I32" s="2">
        <v>0.01</v>
      </c>
      <c r="J32" s="2">
        <v>5.6000000000000001E-2</v>
      </c>
      <c r="K32" s="2" t="s">
        <v>296</v>
      </c>
      <c r="L32" s="2">
        <v>75</v>
      </c>
      <c r="M32" s="2">
        <v>77</v>
      </c>
      <c r="N32" s="2">
        <v>31.18</v>
      </c>
      <c r="O32" s="2" t="s">
        <v>221</v>
      </c>
      <c r="P32" s="2" t="s">
        <v>296</v>
      </c>
      <c r="Q32" s="2">
        <v>110</v>
      </c>
      <c r="R32" s="2">
        <v>40.06</v>
      </c>
      <c r="S32" s="2">
        <v>25.78</v>
      </c>
      <c r="T32" s="2" t="s">
        <v>297</v>
      </c>
    </row>
    <row r="33" spans="1:20" x14ac:dyDescent="0.25">
      <c r="A33">
        <v>1</v>
      </c>
      <c r="B33" t="b">
        <f t="shared" si="1"/>
        <v>1</v>
      </c>
      <c r="C33" t="b">
        <f t="shared" si="0"/>
        <v>1</v>
      </c>
      <c r="D33" s="1" t="b">
        <f t="shared" si="2"/>
        <v>0</v>
      </c>
      <c r="F33" t="s">
        <v>23</v>
      </c>
      <c r="G33" s="2">
        <v>5.71</v>
      </c>
      <c r="H33" s="2">
        <v>368</v>
      </c>
      <c r="I33" s="2">
        <v>0.01</v>
      </c>
      <c r="J33" s="2">
        <v>7.0000000000000001E-3</v>
      </c>
      <c r="K33" s="2" t="s">
        <v>296</v>
      </c>
      <c r="L33" s="2">
        <v>78</v>
      </c>
      <c r="M33" s="2">
        <v>77</v>
      </c>
      <c r="N33" s="2">
        <v>23.98</v>
      </c>
      <c r="O33" s="2" t="s">
        <v>221</v>
      </c>
      <c r="P33" s="2" t="s">
        <v>296</v>
      </c>
      <c r="Q33" s="2">
        <v>52</v>
      </c>
      <c r="R33" s="2">
        <v>14.15</v>
      </c>
      <c r="S33" s="2" t="s">
        <v>221</v>
      </c>
      <c r="T33" s="2" t="s">
        <v>296</v>
      </c>
    </row>
    <row r="34" spans="1:20" x14ac:dyDescent="0.25">
      <c r="A34">
        <v>1</v>
      </c>
      <c r="B34" t="b">
        <f t="shared" si="1"/>
        <v>1</v>
      </c>
      <c r="C34" t="b">
        <f t="shared" si="0"/>
        <v>1</v>
      </c>
      <c r="D34" s="1" t="b">
        <f t="shared" si="2"/>
        <v>0</v>
      </c>
      <c r="F34" t="s">
        <v>24</v>
      </c>
      <c r="G34" s="2" t="s">
        <v>221</v>
      </c>
      <c r="H34" s="2" t="s">
        <v>221</v>
      </c>
      <c r="I34" s="2" t="s">
        <v>221</v>
      </c>
      <c r="J34" s="2" t="s">
        <v>221</v>
      </c>
      <c r="K34" s="2" t="s">
        <v>296</v>
      </c>
      <c r="L34" s="2">
        <v>62</v>
      </c>
      <c r="M34" s="2">
        <v>64</v>
      </c>
      <c r="N34" s="2">
        <v>31.94</v>
      </c>
      <c r="O34" s="2" t="s">
        <v>221</v>
      </c>
      <c r="P34" s="2" t="s">
        <v>296</v>
      </c>
      <c r="Q34" s="2">
        <v>49</v>
      </c>
      <c r="R34" s="2">
        <v>28.93</v>
      </c>
      <c r="S34" s="2" t="s">
        <v>221</v>
      </c>
      <c r="T34" s="2" t="s">
        <v>296</v>
      </c>
    </row>
    <row r="35" spans="1:20" x14ac:dyDescent="0.25">
      <c r="A35">
        <v>20</v>
      </c>
      <c r="B35" t="b">
        <f t="shared" si="1"/>
        <v>1</v>
      </c>
      <c r="C35" t="b">
        <f t="shared" si="0"/>
        <v>0</v>
      </c>
      <c r="D35" s="1" t="b">
        <f t="shared" si="2"/>
        <v>0</v>
      </c>
      <c r="F35" t="s">
        <v>97</v>
      </c>
      <c r="G35" s="2">
        <v>6.17</v>
      </c>
      <c r="H35" s="2">
        <v>654250</v>
      </c>
      <c r="I35" s="2">
        <v>17.23</v>
      </c>
      <c r="J35" s="2">
        <v>20</v>
      </c>
      <c r="K35" s="2" t="s">
        <v>297</v>
      </c>
      <c r="L35" s="2">
        <v>114</v>
      </c>
      <c r="M35" s="2">
        <v>88</v>
      </c>
      <c r="N35" s="2">
        <v>18.07</v>
      </c>
      <c r="O35" s="2">
        <v>18.190000000000001</v>
      </c>
      <c r="P35" s="2" t="s">
        <v>297</v>
      </c>
      <c r="Q35" s="2">
        <v>63</v>
      </c>
      <c r="R35" s="2">
        <v>18.399999999999999</v>
      </c>
      <c r="S35" s="2">
        <v>18.45</v>
      </c>
      <c r="T35" s="2" t="s">
        <v>297</v>
      </c>
    </row>
    <row r="36" spans="1:20" x14ac:dyDescent="0.25">
      <c r="A36">
        <v>1</v>
      </c>
      <c r="B36" t="b">
        <f t="shared" si="1"/>
        <v>1</v>
      </c>
      <c r="C36" t="b">
        <f t="shared" si="0"/>
        <v>1</v>
      </c>
      <c r="D36" s="1" t="b">
        <f t="shared" si="2"/>
        <v>0</v>
      </c>
      <c r="F36" t="s">
        <v>25</v>
      </c>
      <c r="G36" s="2">
        <v>6.38</v>
      </c>
      <c r="H36" s="2">
        <v>231</v>
      </c>
      <c r="I36" s="2">
        <v>0.01</v>
      </c>
      <c r="J36" s="2">
        <v>1.7999999999999999E-2</v>
      </c>
      <c r="K36" s="2" t="s">
        <v>296</v>
      </c>
      <c r="L36" s="2">
        <v>130</v>
      </c>
      <c r="M36" s="2">
        <v>132</v>
      </c>
      <c r="N36" s="2">
        <v>95.47</v>
      </c>
      <c r="O36" s="2">
        <v>60.58</v>
      </c>
      <c r="P36" s="2" t="s">
        <v>296</v>
      </c>
      <c r="Q36" s="2">
        <v>95</v>
      </c>
      <c r="R36" s="2">
        <v>95.99</v>
      </c>
      <c r="S36" s="2">
        <v>93.94</v>
      </c>
      <c r="T36" s="2" t="s">
        <v>297</v>
      </c>
    </row>
    <row r="37" spans="1:20" x14ac:dyDescent="0.25">
      <c r="A37">
        <v>1</v>
      </c>
      <c r="B37" t="b">
        <f t="shared" si="1"/>
        <v>1</v>
      </c>
      <c r="C37" t="b">
        <f t="shared" si="0"/>
        <v>1</v>
      </c>
      <c r="D37" s="1" t="b">
        <f t="shared" si="2"/>
        <v>0</v>
      </c>
      <c r="F37" t="s">
        <v>26</v>
      </c>
      <c r="G37" s="2" t="s">
        <v>221</v>
      </c>
      <c r="H37" s="2" t="s">
        <v>221</v>
      </c>
      <c r="I37" s="2" t="s">
        <v>221</v>
      </c>
      <c r="J37" s="2" t="s">
        <v>221</v>
      </c>
      <c r="K37" s="2" t="s">
        <v>296</v>
      </c>
      <c r="L37" s="2">
        <v>63</v>
      </c>
      <c r="M37" s="2">
        <v>62</v>
      </c>
      <c r="N37" s="2">
        <v>68.709999999999994</v>
      </c>
      <c r="O37" s="2" t="s">
        <v>221</v>
      </c>
      <c r="P37" s="2" t="s">
        <v>296</v>
      </c>
      <c r="Q37" s="2">
        <v>41</v>
      </c>
      <c r="R37" s="2">
        <v>38.08</v>
      </c>
      <c r="S37" s="2" t="s">
        <v>221</v>
      </c>
      <c r="T37" s="2" t="s">
        <v>296</v>
      </c>
    </row>
    <row r="38" spans="1:20" x14ac:dyDescent="0.25">
      <c r="A38">
        <v>1</v>
      </c>
      <c r="B38" t="b">
        <f t="shared" si="1"/>
        <v>1</v>
      </c>
      <c r="C38" t="b">
        <f t="shared" si="0"/>
        <v>1</v>
      </c>
      <c r="D38" s="1" t="b">
        <f t="shared" si="2"/>
        <v>0</v>
      </c>
      <c r="F38" t="s">
        <v>287</v>
      </c>
      <c r="G38" s="2">
        <v>6.72</v>
      </c>
      <c r="H38" s="2">
        <v>68</v>
      </c>
      <c r="I38" s="2">
        <v>0</v>
      </c>
      <c r="J38" s="2">
        <v>8.0000000000000002E-3</v>
      </c>
      <c r="K38" s="2" t="s">
        <v>296</v>
      </c>
      <c r="L38" s="2">
        <v>174</v>
      </c>
      <c r="M38" s="2">
        <v>93</v>
      </c>
      <c r="N38" s="2">
        <v>92.51</v>
      </c>
      <c r="O38" s="2">
        <v>141.76</v>
      </c>
      <c r="P38" s="2" t="s">
        <v>296</v>
      </c>
      <c r="Q38" s="2">
        <v>95</v>
      </c>
      <c r="R38" s="2">
        <v>80.319999999999993</v>
      </c>
      <c r="S38" s="2">
        <v>129.38999999999999</v>
      </c>
      <c r="T38" s="2" t="s">
        <v>296</v>
      </c>
    </row>
    <row r="39" spans="1:20" x14ac:dyDescent="0.25">
      <c r="A39">
        <v>1</v>
      </c>
      <c r="B39" t="b">
        <f t="shared" si="1"/>
        <v>1</v>
      </c>
      <c r="C39" t="b">
        <f t="shared" si="0"/>
        <v>1</v>
      </c>
      <c r="D39" s="1" t="b">
        <f t="shared" si="2"/>
        <v>0</v>
      </c>
      <c r="F39" t="s">
        <v>288</v>
      </c>
      <c r="G39" s="2" t="s">
        <v>221</v>
      </c>
      <c r="H39" s="2" t="s">
        <v>221</v>
      </c>
      <c r="I39" s="2" t="s">
        <v>221</v>
      </c>
      <c r="J39" s="2" t="s">
        <v>221</v>
      </c>
      <c r="K39" s="2" t="s">
        <v>296</v>
      </c>
      <c r="L39" s="2">
        <v>41</v>
      </c>
      <c r="M39" s="2">
        <v>69</v>
      </c>
      <c r="N39" s="2">
        <v>97.5</v>
      </c>
      <c r="O39" s="2" t="s">
        <v>221</v>
      </c>
      <c r="P39" s="2" t="s">
        <v>296</v>
      </c>
      <c r="Q39" s="2">
        <v>39</v>
      </c>
      <c r="R39" s="2">
        <v>43.16</v>
      </c>
      <c r="S39" s="2" t="s">
        <v>221</v>
      </c>
      <c r="T39" s="2" t="s">
        <v>296</v>
      </c>
    </row>
    <row r="40" spans="1:20" x14ac:dyDescent="0.25">
      <c r="A40">
        <v>1</v>
      </c>
      <c r="B40" t="b">
        <f t="shared" si="1"/>
        <v>1</v>
      </c>
      <c r="C40" t="b">
        <f t="shared" si="0"/>
        <v>1</v>
      </c>
      <c r="D40" s="1" t="b">
        <f t="shared" si="2"/>
        <v>0</v>
      </c>
      <c r="F40" t="s">
        <v>27</v>
      </c>
      <c r="G40" s="2" t="s">
        <v>221</v>
      </c>
      <c r="H40" s="2" t="s">
        <v>221</v>
      </c>
      <c r="I40" s="2" t="s">
        <v>221</v>
      </c>
      <c r="J40" s="2" t="s">
        <v>221</v>
      </c>
      <c r="K40" s="2" t="s">
        <v>296</v>
      </c>
      <c r="L40" s="2">
        <v>83</v>
      </c>
      <c r="M40" s="2">
        <v>85</v>
      </c>
      <c r="N40" s="2">
        <v>63.78</v>
      </c>
      <c r="O40" s="2" t="s">
        <v>221</v>
      </c>
      <c r="P40" s="2" t="s">
        <v>296</v>
      </c>
      <c r="Q40" s="2">
        <v>47</v>
      </c>
      <c r="R40" s="2">
        <v>14.61</v>
      </c>
      <c r="S40" s="2" t="s">
        <v>221</v>
      </c>
      <c r="T40" s="2" t="s">
        <v>296</v>
      </c>
    </row>
    <row r="41" spans="1:20" x14ac:dyDescent="0.25">
      <c r="A41">
        <v>1</v>
      </c>
      <c r="B41" t="b">
        <f t="shared" si="1"/>
        <v>1</v>
      </c>
      <c r="C41" t="b">
        <f t="shared" si="0"/>
        <v>1</v>
      </c>
      <c r="D41" s="1" t="b">
        <f t="shared" si="2"/>
        <v>0</v>
      </c>
      <c r="F41" t="s">
        <v>28</v>
      </c>
      <c r="G41" s="2" t="s">
        <v>221</v>
      </c>
      <c r="H41" s="2" t="s">
        <v>221</v>
      </c>
      <c r="I41" s="2" t="s">
        <v>221</v>
      </c>
      <c r="J41" s="2" t="s">
        <v>221</v>
      </c>
      <c r="K41" s="2" t="s">
        <v>296</v>
      </c>
      <c r="L41" s="2">
        <v>43</v>
      </c>
      <c r="M41" s="2">
        <v>41</v>
      </c>
      <c r="N41" s="2">
        <v>87.57</v>
      </c>
      <c r="O41" s="2" t="s">
        <v>221</v>
      </c>
      <c r="P41" s="2" t="s">
        <v>296</v>
      </c>
      <c r="Q41" s="2">
        <v>39</v>
      </c>
      <c r="R41" s="2">
        <v>27.3</v>
      </c>
      <c r="S41" s="2" t="s">
        <v>221</v>
      </c>
      <c r="T41" s="2" t="s">
        <v>296</v>
      </c>
    </row>
    <row r="42" spans="1:20" x14ac:dyDescent="0.25">
      <c r="A42">
        <v>1</v>
      </c>
      <c r="B42" t="b">
        <f t="shared" si="1"/>
        <v>1</v>
      </c>
      <c r="C42" t="b">
        <f t="shared" si="0"/>
        <v>1</v>
      </c>
      <c r="D42" s="1" t="b">
        <f t="shared" si="2"/>
        <v>0</v>
      </c>
      <c r="F42" t="s">
        <v>29</v>
      </c>
      <c r="G42" s="2" t="s">
        <v>221</v>
      </c>
      <c r="H42" s="2" t="s">
        <v>221</v>
      </c>
      <c r="I42" s="2" t="s">
        <v>221</v>
      </c>
      <c r="J42" s="2" t="s">
        <v>221</v>
      </c>
      <c r="K42" s="2" t="s">
        <v>296</v>
      </c>
      <c r="L42" s="2">
        <v>75</v>
      </c>
      <c r="M42" s="2">
        <v>39</v>
      </c>
      <c r="N42" s="2">
        <v>36.74</v>
      </c>
      <c r="O42" s="2" t="s">
        <v>221</v>
      </c>
      <c r="P42" s="2" t="s">
        <v>296</v>
      </c>
      <c r="Q42" s="2">
        <v>77</v>
      </c>
      <c r="R42" s="2">
        <v>31.57</v>
      </c>
      <c r="S42" s="2" t="s">
        <v>221</v>
      </c>
      <c r="T42" s="2" t="s">
        <v>296</v>
      </c>
    </row>
    <row r="43" spans="1:20" x14ac:dyDescent="0.25">
      <c r="A43">
        <v>1.8</v>
      </c>
      <c r="B43" t="b">
        <f t="shared" si="1"/>
        <v>1</v>
      </c>
      <c r="C43" t="b">
        <f t="shared" si="0"/>
        <v>1</v>
      </c>
      <c r="D43" s="1" t="b">
        <f t="shared" si="2"/>
        <v>0</v>
      </c>
      <c r="F43" t="s">
        <v>289</v>
      </c>
      <c r="G43" s="2" t="s">
        <v>221</v>
      </c>
      <c r="H43" s="2" t="s">
        <v>221</v>
      </c>
      <c r="I43" s="2" t="s">
        <v>221</v>
      </c>
      <c r="J43" s="2" t="s">
        <v>221</v>
      </c>
      <c r="K43" s="2" t="s">
        <v>296</v>
      </c>
      <c r="L43" s="2">
        <v>43</v>
      </c>
      <c r="M43" s="2">
        <v>58</v>
      </c>
      <c r="N43" s="2">
        <v>43.17</v>
      </c>
      <c r="O43" s="2" t="s">
        <v>221</v>
      </c>
      <c r="P43" s="2" t="s">
        <v>296</v>
      </c>
      <c r="Q43" s="2">
        <v>41</v>
      </c>
      <c r="R43" s="2">
        <v>22.65</v>
      </c>
      <c r="S43" s="2" t="s">
        <v>221</v>
      </c>
      <c r="T43" s="2" t="s">
        <v>296</v>
      </c>
    </row>
    <row r="44" spans="1:20" x14ac:dyDescent="0.25">
      <c r="A44">
        <v>20</v>
      </c>
      <c r="B44" t="b">
        <f t="shared" si="1"/>
        <v>1</v>
      </c>
      <c r="C44" t="b">
        <f t="shared" si="0"/>
        <v>0</v>
      </c>
      <c r="D44" s="1" t="b">
        <f t="shared" si="2"/>
        <v>0</v>
      </c>
      <c r="F44" t="s">
        <v>98</v>
      </c>
      <c r="G44" s="2">
        <v>7.61</v>
      </c>
      <c r="H44" s="2">
        <v>853253</v>
      </c>
      <c r="I44" s="2">
        <v>22.47</v>
      </c>
      <c r="J44" s="2">
        <v>20.071000000000002</v>
      </c>
      <c r="K44" s="2" t="s">
        <v>297</v>
      </c>
      <c r="L44" s="2">
        <v>98</v>
      </c>
      <c r="M44" s="2">
        <v>100</v>
      </c>
      <c r="N44" s="2">
        <v>63.49</v>
      </c>
      <c r="O44" s="2">
        <v>63.9</v>
      </c>
      <c r="P44" s="2" t="s">
        <v>297</v>
      </c>
      <c r="Q44" s="2">
        <v>70</v>
      </c>
      <c r="R44" s="2">
        <v>11.11</v>
      </c>
      <c r="S44" s="2">
        <v>11.36</v>
      </c>
      <c r="T44" s="2" t="s">
        <v>297</v>
      </c>
    </row>
    <row r="45" spans="1:20" x14ac:dyDescent="0.25">
      <c r="A45">
        <v>1</v>
      </c>
      <c r="B45" t="b">
        <f t="shared" si="1"/>
        <v>1</v>
      </c>
      <c r="C45" t="b">
        <f t="shared" si="0"/>
        <v>0</v>
      </c>
      <c r="D45" s="1" t="b">
        <f t="shared" si="2"/>
        <v>0</v>
      </c>
      <c r="F45" t="s">
        <v>30</v>
      </c>
      <c r="G45" s="2">
        <v>7.68</v>
      </c>
      <c r="H45" s="2">
        <v>1495</v>
      </c>
      <c r="I45" s="2">
        <v>0.04</v>
      </c>
      <c r="J45" s="2">
        <v>2.7E-2</v>
      </c>
      <c r="K45" s="2" t="s">
        <v>297</v>
      </c>
      <c r="L45" s="2">
        <v>91</v>
      </c>
      <c r="M45" s="2">
        <v>92</v>
      </c>
      <c r="N45" s="2">
        <v>56.84</v>
      </c>
      <c r="O45" s="2">
        <v>65.599999999999994</v>
      </c>
      <c r="P45" s="2" t="s">
        <v>297</v>
      </c>
      <c r="Q45" s="2">
        <v>65</v>
      </c>
      <c r="R45" s="2">
        <v>11.51</v>
      </c>
      <c r="S45" s="2">
        <v>11.17</v>
      </c>
      <c r="T45" s="2" t="s">
        <v>297</v>
      </c>
    </row>
    <row r="46" spans="1:20" x14ac:dyDescent="0.25">
      <c r="A46">
        <v>1</v>
      </c>
      <c r="B46" t="b">
        <f t="shared" si="1"/>
        <v>1</v>
      </c>
      <c r="C46" t="b">
        <f t="shared" si="0"/>
        <v>1</v>
      </c>
      <c r="D46" s="1" t="b">
        <f t="shared" si="2"/>
        <v>0</v>
      </c>
      <c r="F46" t="s">
        <v>31</v>
      </c>
      <c r="G46" s="2">
        <v>7.92</v>
      </c>
      <c r="H46" s="2">
        <v>162</v>
      </c>
      <c r="I46" s="2">
        <v>0</v>
      </c>
      <c r="J46" s="2">
        <v>0.02</v>
      </c>
      <c r="K46" s="2" t="s">
        <v>296</v>
      </c>
      <c r="L46" s="2">
        <v>75</v>
      </c>
      <c r="M46" s="2">
        <v>39</v>
      </c>
      <c r="N46" s="2">
        <v>36.89</v>
      </c>
      <c r="O46" s="2" t="s">
        <v>221</v>
      </c>
      <c r="P46" s="2" t="s">
        <v>296</v>
      </c>
      <c r="Q46" s="2">
        <v>77</v>
      </c>
      <c r="R46" s="2">
        <v>31.71</v>
      </c>
      <c r="S46" s="2" t="s">
        <v>221</v>
      </c>
      <c r="T46" s="2" t="s">
        <v>296</v>
      </c>
    </row>
    <row r="47" spans="1:20" x14ac:dyDescent="0.25">
      <c r="A47">
        <v>1</v>
      </c>
      <c r="B47" t="b">
        <f t="shared" si="1"/>
        <v>1</v>
      </c>
      <c r="C47" t="b">
        <f t="shared" si="0"/>
        <v>1</v>
      </c>
      <c r="D47" s="1" t="b">
        <f t="shared" si="2"/>
        <v>0</v>
      </c>
      <c r="F47" t="s">
        <v>290</v>
      </c>
      <c r="G47" s="2" t="s">
        <v>221</v>
      </c>
      <c r="H47" s="2" t="s">
        <v>221</v>
      </c>
      <c r="I47" s="2" t="s">
        <v>221</v>
      </c>
      <c r="J47" s="2" t="s">
        <v>221</v>
      </c>
      <c r="K47" s="2" t="s">
        <v>296</v>
      </c>
      <c r="L47" s="2">
        <v>69</v>
      </c>
      <c r="M47" s="2">
        <v>41</v>
      </c>
      <c r="N47" s="2">
        <v>56.16</v>
      </c>
      <c r="O47" s="2" t="s">
        <v>221</v>
      </c>
      <c r="P47" s="2" t="s">
        <v>296</v>
      </c>
      <c r="Q47" s="2">
        <v>99</v>
      </c>
      <c r="R47" s="2">
        <v>24.48</v>
      </c>
      <c r="S47" s="2" t="s">
        <v>221</v>
      </c>
      <c r="T47" s="2" t="s">
        <v>296</v>
      </c>
    </row>
    <row r="48" spans="1:20" x14ac:dyDescent="0.25">
      <c r="A48">
        <v>1</v>
      </c>
      <c r="B48" t="b">
        <f t="shared" si="1"/>
        <v>1</v>
      </c>
      <c r="C48" t="b">
        <f t="shared" si="0"/>
        <v>1</v>
      </c>
      <c r="D48" s="1" t="b">
        <f t="shared" si="2"/>
        <v>0</v>
      </c>
      <c r="F48" t="s">
        <v>32</v>
      </c>
      <c r="G48" s="2" t="s">
        <v>221</v>
      </c>
      <c r="H48" s="2" t="s">
        <v>221</v>
      </c>
      <c r="I48" s="2" t="s">
        <v>221</v>
      </c>
      <c r="J48" s="2" t="s">
        <v>221</v>
      </c>
      <c r="K48" s="2" t="s">
        <v>296</v>
      </c>
      <c r="L48" s="2">
        <v>97</v>
      </c>
      <c r="M48" s="2">
        <v>83</v>
      </c>
      <c r="N48" s="2">
        <v>87.07</v>
      </c>
      <c r="O48" s="2" t="s">
        <v>221</v>
      </c>
      <c r="P48" s="2" t="s">
        <v>296</v>
      </c>
      <c r="Q48" s="2">
        <v>99</v>
      </c>
      <c r="R48" s="2">
        <v>62.03</v>
      </c>
      <c r="S48" s="2" t="s">
        <v>221</v>
      </c>
      <c r="T48" s="2" t="s">
        <v>296</v>
      </c>
    </row>
    <row r="49" spans="1:20" x14ac:dyDescent="0.25">
      <c r="A49">
        <v>1</v>
      </c>
      <c r="B49" t="b">
        <f t="shared" si="1"/>
        <v>1</v>
      </c>
      <c r="C49" t="b">
        <f t="shared" si="0"/>
        <v>0</v>
      </c>
      <c r="D49" s="1" t="b">
        <f t="shared" si="2"/>
        <v>0</v>
      </c>
      <c r="F49" t="s">
        <v>33</v>
      </c>
      <c r="G49" s="2">
        <v>8.15</v>
      </c>
      <c r="H49" s="2">
        <v>318</v>
      </c>
      <c r="I49" s="2">
        <v>0.01</v>
      </c>
      <c r="J49" s="2">
        <v>2.1000000000000001E-2</v>
      </c>
      <c r="K49" s="2" t="s">
        <v>297</v>
      </c>
      <c r="L49" s="2">
        <v>166</v>
      </c>
      <c r="M49" s="2">
        <v>164</v>
      </c>
      <c r="N49" s="2">
        <v>78.37</v>
      </c>
      <c r="O49" s="2">
        <v>83.88</v>
      </c>
      <c r="P49" s="2" t="s">
        <v>297</v>
      </c>
      <c r="Q49" s="2">
        <v>129</v>
      </c>
      <c r="R49" s="2">
        <v>72.11</v>
      </c>
      <c r="S49" s="2">
        <v>71.260000000000005</v>
      </c>
      <c r="T49" s="2" t="s">
        <v>297</v>
      </c>
    </row>
    <row r="50" spans="1:20" x14ac:dyDescent="0.25">
      <c r="A50">
        <v>1</v>
      </c>
      <c r="B50" t="b">
        <f t="shared" si="1"/>
        <v>1</v>
      </c>
      <c r="C50" t="b">
        <f t="shared" si="0"/>
        <v>1</v>
      </c>
      <c r="D50" s="1" t="b">
        <f t="shared" si="2"/>
        <v>0</v>
      </c>
      <c r="F50" t="s">
        <v>34</v>
      </c>
      <c r="G50" s="2">
        <v>8.24</v>
      </c>
      <c r="H50" s="2">
        <v>96</v>
      </c>
      <c r="I50" s="2">
        <v>0</v>
      </c>
      <c r="J50" s="2">
        <v>5.0000000000000001E-3</v>
      </c>
      <c r="K50" s="2" t="s">
        <v>296</v>
      </c>
      <c r="L50" s="2">
        <v>76</v>
      </c>
      <c r="M50" s="2">
        <v>41</v>
      </c>
      <c r="N50" s="2">
        <v>56.65</v>
      </c>
      <c r="O50" s="2" t="s">
        <v>221</v>
      </c>
      <c r="P50" s="2" t="s">
        <v>296</v>
      </c>
      <c r="Q50" s="2">
        <v>78</v>
      </c>
      <c r="R50" s="2">
        <v>31.88</v>
      </c>
      <c r="S50" s="2" t="s">
        <v>221</v>
      </c>
      <c r="T50" s="2" t="s">
        <v>296</v>
      </c>
    </row>
    <row r="51" spans="1:20" x14ac:dyDescent="0.25">
      <c r="A51">
        <v>1.8</v>
      </c>
      <c r="B51" t="b">
        <f t="shared" si="1"/>
        <v>1</v>
      </c>
      <c r="C51" t="b">
        <f t="shared" si="0"/>
        <v>1</v>
      </c>
      <c r="D51" s="1" t="b">
        <f t="shared" si="2"/>
        <v>0</v>
      </c>
      <c r="F51" t="s">
        <v>35</v>
      </c>
      <c r="G51" s="2" t="s">
        <v>221</v>
      </c>
      <c r="H51" s="2" t="s">
        <v>221</v>
      </c>
      <c r="I51" s="2" t="s">
        <v>221</v>
      </c>
      <c r="J51" s="2" t="s">
        <v>221</v>
      </c>
      <c r="K51" s="2" t="s">
        <v>296</v>
      </c>
      <c r="L51" s="2">
        <v>43</v>
      </c>
      <c r="M51" s="2">
        <v>58</v>
      </c>
      <c r="N51" s="2">
        <v>60.85</v>
      </c>
      <c r="O51" s="2" t="s">
        <v>221</v>
      </c>
      <c r="P51" s="2" t="s">
        <v>296</v>
      </c>
      <c r="Q51" s="2">
        <v>57</v>
      </c>
      <c r="R51" s="2">
        <v>21.01</v>
      </c>
      <c r="S51" s="2" t="s">
        <v>221</v>
      </c>
      <c r="T51" s="2" t="s">
        <v>296</v>
      </c>
    </row>
    <row r="52" spans="1:20" x14ac:dyDescent="0.25">
      <c r="A52">
        <v>1</v>
      </c>
      <c r="B52" t="b">
        <f t="shared" si="1"/>
        <v>1</v>
      </c>
      <c r="C52" t="b">
        <f t="shared" si="0"/>
        <v>1</v>
      </c>
      <c r="D52" s="1" t="b">
        <f t="shared" si="2"/>
        <v>0</v>
      </c>
      <c r="F52" t="s">
        <v>36</v>
      </c>
      <c r="G52" s="2" t="s">
        <v>221</v>
      </c>
      <c r="H52" s="2" t="s">
        <v>221</v>
      </c>
      <c r="I52" s="2" t="s">
        <v>221</v>
      </c>
      <c r="J52" s="2" t="s">
        <v>221</v>
      </c>
      <c r="K52" s="2" t="s">
        <v>296</v>
      </c>
      <c r="L52" s="2">
        <v>129</v>
      </c>
      <c r="M52" s="2">
        <v>127</v>
      </c>
      <c r="N52" s="2">
        <v>77.06</v>
      </c>
      <c r="O52" s="2" t="s">
        <v>221</v>
      </c>
      <c r="P52" s="2" t="s">
        <v>296</v>
      </c>
      <c r="Q52" s="2">
        <v>131</v>
      </c>
      <c r="R52" s="2">
        <v>23.53</v>
      </c>
      <c r="S52" s="2" t="s">
        <v>221</v>
      </c>
      <c r="T52" s="2" t="s">
        <v>296</v>
      </c>
    </row>
    <row r="53" spans="1:20" x14ac:dyDescent="0.25">
      <c r="A53">
        <v>1</v>
      </c>
      <c r="B53" t="b">
        <f t="shared" si="1"/>
        <v>1</v>
      </c>
      <c r="C53" t="b">
        <f t="shared" si="0"/>
        <v>1</v>
      </c>
      <c r="D53" s="1" t="b">
        <f t="shared" si="2"/>
        <v>0</v>
      </c>
      <c r="F53" t="s">
        <v>37</v>
      </c>
      <c r="G53" s="2" t="s">
        <v>221</v>
      </c>
      <c r="H53" s="2" t="s">
        <v>221</v>
      </c>
      <c r="I53" s="2" t="s">
        <v>221</v>
      </c>
      <c r="J53" s="2" t="s">
        <v>221</v>
      </c>
      <c r="K53" s="2" t="s">
        <v>296</v>
      </c>
      <c r="L53" s="2">
        <v>107</v>
      </c>
      <c r="M53" s="2">
        <v>109</v>
      </c>
      <c r="N53" s="2">
        <v>94.97</v>
      </c>
      <c r="O53" s="2" t="s">
        <v>221</v>
      </c>
      <c r="P53" s="2" t="s">
        <v>296</v>
      </c>
      <c r="Q53" s="2">
        <v>93</v>
      </c>
      <c r="R53" s="2">
        <v>4.29</v>
      </c>
      <c r="S53" s="2" t="s">
        <v>221</v>
      </c>
      <c r="T53" s="2" t="s">
        <v>296</v>
      </c>
    </row>
    <row r="54" spans="1:20" x14ac:dyDescent="0.25">
      <c r="A54">
        <v>20</v>
      </c>
      <c r="B54" t="b">
        <f t="shared" si="1"/>
        <v>1</v>
      </c>
      <c r="C54" t="b">
        <f t="shared" si="0"/>
        <v>0</v>
      </c>
      <c r="D54" s="1" t="b">
        <f t="shared" si="2"/>
        <v>0</v>
      </c>
      <c r="F54" t="s">
        <v>99</v>
      </c>
      <c r="G54" s="2">
        <v>8.91</v>
      </c>
      <c r="H54" s="2">
        <v>612482</v>
      </c>
      <c r="I54" s="2">
        <v>16.13</v>
      </c>
      <c r="J54" s="2">
        <v>20</v>
      </c>
      <c r="K54" s="2" t="s">
        <v>297</v>
      </c>
      <c r="L54" s="2">
        <v>117</v>
      </c>
      <c r="M54" s="2">
        <v>82</v>
      </c>
      <c r="N54" s="2">
        <v>58.75</v>
      </c>
      <c r="O54" s="2">
        <v>59.19</v>
      </c>
      <c r="P54" s="2" t="s">
        <v>297</v>
      </c>
      <c r="Q54" s="2">
        <v>52</v>
      </c>
      <c r="R54" s="2">
        <v>14.04</v>
      </c>
      <c r="S54" s="2">
        <v>13.23</v>
      </c>
      <c r="T54" s="2" t="s">
        <v>297</v>
      </c>
    </row>
    <row r="55" spans="1:20" x14ac:dyDescent="0.25">
      <c r="A55">
        <v>1</v>
      </c>
      <c r="B55" t="b">
        <f t="shared" si="1"/>
        <v>1</v>
      </c>
      <c r="C55" t="b">
        <f t="shared" si="0"/>
        <v>1</v>
      </c>
      <c r="D55" s="1" t="b">
        <f t="shared" si="2"/>
        <v>0</v>
      </c>
      <c r="F55" t="s">
        <v>38</v>
      </c>
      <c r="G55" s="2">
        <v>8.93</v>
      </c>
      <c r="H55" s="2">
        <v>646</v>
      </c>
      <c r="I55" s="2">
        <v>0.02</v>
      </c>
      <c r="J55" s="2">
        <v>1.7999999999999999E-2</v>
      </c>
      <c r="K55" s="2" t="s">
        <v>296</v>
      </c>
      <c r="L55" s="2">
        <v>112</v>
      </c>
      <c r="M55" s="2">
        <v>77</v>
      </c>
      <c r="N55" s="2">
        <v>64.75</v>
      </c>
      <c r="O55" s="2">
        <v>601.57000000000005</v>
      </c>
      <c r="P55" s="2" t="s">
        <v>296</v>
      </c>
      <c r="Q55" s="2">
        <v>114</v>
      </c>
      <c r="R55" s="2">
        <v>31.51</v>
      </c>
      <c r="S55" s="2">
        <v>22.45</v>
      </c>
      <c r="T55" s="2" t="s">
        <v>297</v>
      </c>
    </row>
    <row r="56" spans="1:20" x14ac:dyDescent="0.25">
      <c r="A56">
        <v>1</v>
      </c>
      <c r="B56" t="b">
        <f t="shared" si="1"/>
        <v>1</v>
      </c>
      <c r="C56" t="b">
        <f t="shared" si="0"/>
        <v>1</v>
      </c>
      <c r="D56" s="1" t="b">
        <f t="shared" si="2"/>
        <v>0</v>
      </c>
      <c r="F56" t="s">
        <v>39</v>
      </c>
      <c r="G56" s="2" t="s">
        <v>221</v>
      </c>
      <c r="H56" s="2" t="s">
        <v>221</v>
      </c>
      <c r="I56" s="2" t="s">
        <v>221</v>
      </c>
      <c r="J56" s="2" t="s">
        <v>221</v>
      </c>
      <c r="K56" s="2" t="s">
        <v>296</v>
      </c>
      <c r="L56" s="2">
        <v>131</v>
      </c>
      <c r="M56" s="2">
        <v>133</v>
      </c>
      <c r="N56" s="2">
        <v>94.33</v>
      </c>
      <c r="O56" s="2" t="s">
        <v>221</v>
      </c>
      <c r="P56" s="2" t="s">
        <v>296</v>
      </c>
      <c r="Q56" s="2">
        <v>117</v>
      </c>
      <c r="R56" s="2">
        <v>80.87</v>
      </c>
      <c r="S56" s="2" t="s">
        <v>221</v>
      </c>
      <c r="T56" s="2" t="s">
        <v>296</v>
      </c>
    </row>
    <row r="57" spans="1:20" x14ac:dyDescent="0.25">
      <c r="A57">
        <v>1</v>
      </c>
      <c r="B57" t="b">
        <f t="shared" si="1"/>
        <v>1</v>
      </c>
      <c r="C57" t="b">
        <f t="shared" si="0"/>
        <v>0</v>
      </c>
      <c r="D57" s="1" t="b">
        <f t="shared" si="2"/>
        <v>0</v>
      </c>
      <c r="F57" t="s">
        <v>40</v>
      </c>
      <c r="G57" s="2">
        <v>9.02</v>
      </c>
      <c r="H57" s="2">
        <v>2117</v>
      </c>
      <c r="I57" s="2">
        <v>0.06</v>
      </c>
      <c r="J57" s="2">
        <v>3.9E-2</v>
      </c>
      <c r="K57" s="2" t="s">
        <v>297</v>
      </c>
      <c r="L57" s="2">
        <v>91</v>
      </c>
      <c r="M57" s="2">
        <v>106</v>
      </c>
      <c r="N57" s="2">
        <v>35.950000000000003</v>
      </c>
      <c r="O57" s="2">
        <v>29.79</v>
      </c>
      <c r="P57" s="2" t="s">
        <v>297</v>
      </c>
      <c r="Q57" s="2">
        <v>51</v>
      </c>
      <c r="R57" s="2">
        <v>8.3800000000000008</v>
      </c>
      <c r="S57" s="2">
        <v>13.3</v>
      </c>
      <c r="T57" s="2" t="s">
        <v>297</v>
      </c>
    </row>
    <row r="58" spans="1:20" x14ac:dyDescent="0.25">
      <c r="A58">
        <v>1</v>
      </c>
      <c r="B58" t="b">
        <f t="shared" si="1"/>
        <v>1</v>
      </c>
      <c r="C58" t="b">
        <f t="shared" si="0"/>
        <v>0</v>
      </c>
      <c r="D58" s="1" t="b">
        <f t="shared" si="2"/>
        <v>0</v>
      </c>
      <c r="F58" t="s">
        <v>41</v>
      </c>
      <c r="G58" s="2">
        <v>9.1199999999999992</v>
      </c>
      <c r="H58" s="2">
        <v>4704</v>
      </c>
      <c r="I58" s="2">
        <v>0.12</v>
      </c>
      <c r="J58" s="2">
        <v>5.2999999999999999E-2</v>
      </c>
      <c r="K58" s="2" t="s">
        <v>297</v>
      </c>
      <c r="L58" s="2">
        <v>91</v>
      </c>
      <c r="M58" s="2">
        <v>106</v>
      </c>
      <c r="N58" s="2">
        <v>52.8</v>
      </c>
      <c r="O58" s="2">
        <v>53.42</v>
      </c>
      <c r="P58" s="2" t="s">
        <v>297</v>
      </c>
      <c r="Q58" s="2">
        <v>105</v>
      </c>
      <c r="R58" s="2">
        <v>21.46</v>
      </c>
      <c r="S58" s="2">
        <v>22.29</v>
      </c>
      <c r="T58" s="2" t="s">
        <v>297</v>
      </c>
    </row>
    <row r="59" spans="1:20" x14ac:dyDescent="0.25">
      <c r="A59">
        <v>1</v>
      </c>
      <c r="B59" t="b">
        <f t="shared" si="1"/>
        <v>1</v>
      </c>
      <c r="C59" t="b">
        <f t="shared" si="0"/>
        <v>0</v>
      </c>
      <c r="D59" s="1" t="b">
        <f t="shared" si="2"/>
        <v>0</v>
      </c>
      <c r="F59" t="s">
        <v>42</v>
      </c>
      <c r="G59" s="2">
        <v>9.43</v>
      </c>
      <c r="H59" s="2">
        <v>2250</v>
      </c>
      <c r="I59" s="2">
        <v>0.06</v>
      </c>
      <c r="J59" s="2">
        <v>4.5999999999999999E-2</v>
      </c>
      <c r="K59" s="2" t="s">
        <v>297</v>
      </c>
      <c r="L59" s="2">
        <v>91</v>
      </c>
      <c r="M59" s="2">
        <v>106</v>
      </c>
      <c r="N59" s="2">
        <v>50.24</v>
      </c>
      <c r="O59" s="2">
        <v>50.54</v>
      </c>
      <c r="P59" s="2" t="s">
        <v>297</v>
      </c>
      <c r="Q59" s="2">
        <v>105</v>
      </c>
      <c r="R59" s="2">
        <v>25.22</v>
      </c>
      <c r="S59" s="2">
        <v>26.53</v>
      </c>
      <c r="T59" s="2" t="s">
        <v>297</v>
      </c>
    </row>
    <row r="60" spans="1:20" x14ac:dyDescent="0.25">
      <c r="A60">
        <v>1</v>
      </c>
      <c r="B60" t="b">
        <f t="shared" si="1"/>
        <v>1</v>
      </c>
      <c r="C60" t="b">
        <f t="shared" si="0"/>
        <v>0</v>
      </c>
      <c r="D60" s="1" t="b">
        <f t="shared" si="2"/>
        <v>0</v>
      </c>
      <c r="F60" t="s">
        <v>43</v>
      </c>
      <c r="G60" s="2">
        <v>9.4499999999999993</v>
      </c>
      <c r="H60" s="2">
        <v>1285</v>
      </c>
      <c r="I60" s="2">
        <v>0.03</v>
      </c>
      <c r="J60" s="2">
        <v>3.3000000000000002E-2</v>
      </c>
      <c r="K60" s="2" t="s">
        <v>297</v>
      </c>
      <c r="L60" s="2">
        <v>104</v>
      </c>
      <c r="M60" s="2">
        <v>78</v>
      </c>
      <c r="N60" s="2">
        <v>54.13</v>
      </c>
      <c r="O60" s="2">
        <v>60.83</v>
      </c>
      <c r="P60" s="2" t="s">
        <v>297</v>
      </c>
      <c r="Q60" s="2">
        <v>103</v>
      </c>
      <c r="R60" s="2">
        <v>53</v>
      </c>
      <c r="S60" s="2">
        <v>37.94</v>
      </c>
      <c r="T60" s="2" t="s">
        <v>297</v>
      </c>
    </row>
    <row r="61" spans="1:20" x14ac:dyDescent="0.25">
      <c r="A61">
        <v>1</v>
      </c>
      <c r="B61" t="b">
        <f t="shared" si="1"/>
        <v>1</v>
      </c>
      <c r="C61" t="b">
        <f t="shared" si="0"/>
        <v>0</v>
      </c>
      <c r="D61" s="1" t="b">
        <f t="shared" si="2"/>
        <v>0</v>
      </c>
      <c r="F61" t="s">
        <v>44</v>
      </c>
      <c r="G61" s="2">
        <v>9.57</v>
      </c>
      <c r="H61" s="2">
        <v>54</v>
      </c>
      <c r="I61" s="2">
        <v>0</v>
      </c>
      <c r="J61" s="2">
        <v>7.0000000000000001E-3</v>
      </c>
      <c r="K61" s="2" t="s">
        <v>297</v>
      </c>
      <c r="L61" s="2">
        <v>173</v>
      </c>
      <c r="M61" s="2">
        <v>171</v>
      </c>
      <c r="N61" s="2">
        <v>51.65</v>
      </c>
      <c r="O61" s="2">
        <v>57.04</v>
      </c>
      <c r="P61" s="2" t="s">
        <v>297</v>
      </c>
      <c r="Q61" s="2">
        <v>175</v>
      </c>
      <c r="R61" s="2">
        <v>48.32</v>
      </c>
      <c r="S61" s="2">
        <v>50.3</v>
      </c>
      <c r="T61" s="2" t="s">
        <v>297</v>
      </c>
    </row>
    <row r="62" spans="1:20" x14ac:dyDescent="0.25">
      <c r="A62">
        <v>1</v>
      </c>
      <c r="B62" t="b">
        <f t="shared" si="1"/>
        <v>1</v>
      </c>
      <c r="C62" t="b">
        <f t="shared" si="0"/>
        <v>1</v>
      </c>
      <c r="D62" s="1" t="b">
        <f t="shared" si="2"/>
        <v>0</v>
      </c>
      <c r="F62" t="s">
        <v>291</v>
      </c>
      <c r="G62" s="2">
        <v>9.7100000000000009</v>
      </c>
      <c r="H62" s="2">
        <v>805</v>
      </c>
      <c r="I62" s="2">
        <v>0.02</v>
      </c>
      <c r="J62" s="2">
        <v>0.03</v>
      </c>
      <c r="K62" s="2" t="s">
        <v>296</v>
      </c>
      <c r="L62" s="2">
        <v>105</v>
      </c>
      <c r="M62" s="2">
        <v>120</v>
      </c>
      <c r="N62" s="2">
        <v>29.46</v>
      </c>
      <c r="O62" s="2">
        <v>31.65</v>
      </c>
      <c r="P62" s="2" t="s">
        <v>297</v>
      </c>
      <c r="Q62" s="2">
        <v>79</v>
      </c>
      <c r="R62" s="2">
        <v>15.73</v>
      </c>
      <c r="S62" s="2" t="s">
        <v>221</v>
      </c>
      <c r="T62" s="2" t="s">
        <v>296</v>
      </c>
    </row>
    <row r="63" spans="1:20" x14ac:dyDescent="0.25">
      <c r="A63">
        <v>20</v>
      </c>
      <c r="B63" t="b">
        <f t="shared" si="1"/>
        <v>1</v>
      </c>
      <c r="C63" t="b">
        <f t="shared" si="0"/>
        <v>0</v>
      </c>
      <c r="D63" s="1" t="b">
        <f t="shared" si="2"/>
        <v>0</v>
      </c>
      <c r="F63" t="s">
        <v>100</v>
      </c>
      <c r="G63" s="2">
        <v>9.84</v>
      </c>
      <c r="H63" s="2">
        <v>319134</v>
      </c>
      <c r="I63" s="2">
        <v>8.4</v>
      </c>
      <c r="J63" s="2">
        <v>21.946999999999999</v>
      </c>
      <c r="K63" s="2" t="s">
        <v>297</v>
      </c>
      <c r="L63" s="2">
        <v>95</v>
      </c>
      <c r="M63" s="2">
        <v>174</v>
      </c>
      <c r="N63" s="2">
        <v>77.010000000000005</v>
      </c>
      <c r="O63" s="2">
        <v>76.86</v>
      </c>
      <c r="P63" s="2" t="s">
        <v>297</v>
      </c>
      <c r="Q63" s="2">
        <v>176</v>
      </c>
      <c r="R63" s="2">
        <v>74.73</v>
      </c>
      <c r="S63" s="2">
        <v>74.319999999999993</v>
      </c>
      <c r="T63" s="2" t="s">
        <v>297</v>
      </c>
    </row>
    <row r="64" spans="1:20" x14ac:dyDescent="0.25">
      <c r="A64">
        <v>1</v>
      </c>
      <c r="B64" t="b">
        <f t="shared" si="1"/>
        <v>1</v>
      </c>
      <c r="C64" t="b">
        <f t="shared" si="0"/>
        <v>1</v>
      </c>
      <c r="D64" s="1" t="b">
        <f t="shared" si="2"/>
        <v>0</v>
      </c>
      <c r="F64" t="s">
        <v>47</v>
      </c>
      <c r="G64" s="2">
        <v>9.94</v>
      </c>
      <c r="H64" s="2">
        <v>614</v>
      </c>
      <c r="I64" s="2">
        <v>0.02</v>
      </c>
      <c r="J64" s="2">
        <v>0.112</v>
      </c>
      <c r="K64" s="2" t="s">
        <v>296</v>
      </c>
      <c r="L64" s="2">
        <v>77</v>
      </c>
      <c r="M64" s="2">
        <v>110</v>
      </c>
      <c r="N64" s="2">
        <v>75.42</v>
      </c>
      <c r="O64" s="2" t="s">
        <v>221</v>
      </c>
      <c r="P64" s="2" t="s">
        <v>296</v>
      </c>
      <c r="Q64" s="2">
        <v>61</v>
      </c>
      <c r="R64" s="2">
        <v>55.64</v>
      </c>
      <c r="S64" s="2" t="s">
        <v>221</v>
      </c>
      <c r="T64" s="2" t="s">
        <v>296</v>
      </c>
    </row>
    <row r="65" spans="1:20" x14ac:dyDescent="0.25">
      <c r="A65">
        <v>1</v>
      </c>
      <c r="B65" t="b">
        <f t="shared" si="1"/>
        <v>1</v>
      </c>
      <c r="C65" t="b">
        <f t="shared" si="0"/>
        <v>0</v>
      </c>
      <c r="D65" s="1" t="b">
        <f t="shared" si="2"/>
        <v>0</v>
      </c>
      <c r="F65" t="s">
        <v>45</v>
      </c>
      <c r="G65" s="2">
        <v>9.94</v>
      </c>
      <c r="H65" s="2">
        <v>614</v>
      </c>
      <c r="I65" s="2">
        <v>0.02</v>
      </c>
      <c r="J65" s="2">
        <v>2.5999999999999999E-2</v>
      </c>
      <c r="K65" s="2" t="s">
        <v>297</v>
      </c>
      <c r="L65" s="2">
        <v>77</v>
      </c>
      <c r="M65" s="2">
        <v>156</v>
      </c>
      <c r="N65" s="2">
        <v>61.5</v>
      </c>
      <c r="O65" s="2">
        <v>58.74</v>
      </c>
      <c r="P65" s="2" t="s">
        <v>297</v>
      </c>
      <c r="Q65" s="2">
        <v>158</v>
      </c>
      <c r="R65" s="2">
        <v>59.81</v>
      </c>
      <c r="S65" s="2">
        <v>61.19</v>
      </c>
      <c r="T65" s="2" t="s">
        <v>297</v>
      </c>
    </row>
    <row r="66" spans="1:20" x14ac:dyDescent="0.25">
      <c r="A66">
        <v>1</v>
      </c>
      <c r="B66" t="b">
        <f t="shared" si="1"/>
        <v>1</v>
      </c>
      <c r="C66" t="b">
        <f t="shared" si="0"/>
        <v>1</v>
      </c>
      <c r="D66" s="1" t="b">
        <f t="shared" si="2"/>
        <v>0</v>
      </c>
      <c r="F66" t="s">
        <v>46</v>
      </c>
      <c r="G66" s="2" t="s">
        <v>221</v>
      </c>
      <c r="H66" s="2" t="s">
        <v>221</v>
      </c>
      <c r="I66" s="2" t="s">
        <v>221</v>
      </c>
      <c r="J66" s="2" t="s">
        <v>221</v>
      </c>
      <c r="K66" s="2" t="s">
        <v>296</v>
      </c>
      <c r="L66" s="2">
        <v>83</v>
      </c>
      <c r="M66" s="2">
        <v>85</v>
      </c>
      <c r="N66" s="2">
        <v>64.94</v>
      </c>
      <c r="O66" s="2" t="s">
        <v>221</v>
      </c>
      <c r="P66" s="2" t="s">
        <v>296</v>
      </c>
      <c r="Q66" s="2">
        <v>95</v>
      </c>
      <c r="R66" s="2">
        <v>13.61</v>
      </c>
      <c r="S66" s="2" t="s">
        <v>221</v>
      </c>
      <c r="T66" s="2" t="s">
        <v>296</v>
      </c>
    </row>
    <row r="67" spans="1:20" x14ac:dyDescent="0.25">
      <c r="A67">
        <v>1</v>
      </c>
      <c r="B67" t="b">
        <f t="shared" si="1"/>
        <v>1</v>
      </c>
      <c r="C67" t="b">
        <f t="shared" si="0"/>
        <v>1</v>
      </c>
      <c r="D67" s="1" t="b">
        <f t="shared" si="2"/>
        <v>0</v>
      </c>
      <c r="F67" t="s">
        <v>48</v>
      </c>
      <c r="G67" s="2">
        <v>9.9700000000000006</v>
      </c>
      <c r="H67" s="2">
        <v>258</v>
      </c>
      <c r="I67" s="2">
        <v>0.01</v>
      </c>
      <c r="J67" s="2">
        <v>1.6E-2</v>
      </c>
      <c r="K67" s="2" t="s">
        <v>296</v>
      </c>
      <c r="L67" s="2">
        <v>75</v>
      </c>
      <c r="M67" s="2">
        <v>53</v>
      </c>
      <c r="N67" s="2">
        <v>18.059999999999999</v>
      </c>
      <c r="O67" s="2" t="s">
        <v>221</v>
      </c>
      <c r="P67" s="2" t="s">
        <v>296</v>
      </c>
      <c r="Q67" s="2">
        <v>89</v>
      </c>
      <c r="R67" s="2">
        <v>11.39</v>
      </c>
      <c r="S67" s="2" t="s">
        <v>221</v>
      </c>
      <c r="T67" s="2" t="s">
        <v>296</v>
      </c>
    </row>
    <row r="68" spans="1:20" x14ac:dyDescent="0.25">
      <c r="A68">
        <v>1</v>
      </c>
      <c r="B68" t="b">
        <f t="shared" si="1"/>
        <v>1</v>
      </c>
      <c r="C68" t="b">
        <f t="shared" ref="C68:C88" si="3">K68="Not confirmed"</f>
        <v>1</v>
      </c>
      <c r="D68" s="1" t="b">
        <f t="shared" si="2"/>
        <v>0</v>
      </c>
      <c r="F68" t="s">
        <v>49</v>
      </c>
      <c r="G68" s="2">
        <v>10.02</v>
      </c>
      <c r="H68" s="2">
        <v>1533</v>
      </c>
      <c r="I68" s="2">
        <v>0.04</v>
      </c>
      <c r="J68" s="2">
        <v>2.5000000000000001E-2</v>
      </c>
      <c r="K68" s="2" t="s">
        <v>296</v>
      </c>
      <c r="L68" s="2">
        <v>91</v>
      </c>
      <c r="M68" s="2">
        <v>120</v>
      </c>
      <c r="N68" s="2">
        <v>26.68</v>
      </c>
      <c r="O68" s="2">
        <v>26.89</v>
      </c>
      <c r="P68" s="2" t="s">
        <v>297</v>
      </c>
      <c r="Q68" s="2">
        <v>65</v>
      </c>
      <c r="R68" s="2">
        <v>10.18</v>
      </c>
      <c r="S68" s="2" t="s">
        <v>221</v>
      </c>
      <c r="T68" s="2" t="s">
        <v>296</v>
      </c>
    </row>
    <row r="69" spans="1:20" x14ac:dyDescent="0.25">
      <c r="A69">
        <v>1</v>
      </c>
      <c r="B69" t="b">
        <f t="shared" ref="B69:B88" si="4">OR(J69&lt;0.5*A69,J69="n.a.",J69&gt;19)</f>
        <v>1</v>
      </c>
      <c r="C69" t="b">
        <f t="shared" si="3"/>
        <v>0</v>
      </c>
      <c r="D69" s="1" t="b">
        <f t="shared" ref="D69:D88" si="5">AND(B69=FALSE,C69=FALSE)</f>
        <v>0</v>
      </c>
      <c r="F69" t="s">
        <v>50</v>
      </c>
      <c r="G69" s="2">
        <v>10.07</v>
      </c>
      <c r="H69" s="2">
        <v>680</v>
      </c>
      <c r="I69" s="2">
        <v>0.02</v>
      </c>
      <c r="J69" s="2">
        <v>1.7999999999999999E-2</v>
      </c>
      <c r="K69" s="2" t="s">
        <v>297</v>
      </c>
      <c r="L69" s="2">
        <v>91</v>
      </c>
      <c r="M69" s="2">
        <v>126</v>
      </c>
      <c r="N69" s="2">
        <v>37.43</v>
      </c>
      <c r="O69" s="2">
        <v>50.87</v>
      </c>
      <c r="P69" s="2" t="s">
        <v>297</v>
      </c>
      <c r="Q69" s="2">
        <v>89</v>
      </c>
      <c r="R69" s="2">
        <v>17.41</v>
      </c>
      <c r="S69" s="2">
        <v>28.79</v>
      </c>
      <c r="T69" s="2" t="s">
        <v>297</v>
      </c>
    </row>
    <row r="70" spans="1:20" x14ac:dyDescent="0.25">
      <c r="A70">
        <v>1</v>
      </c>
      <c r="B70" t="b">
        <f t="shared" si="4"/>
        <v>1</v>
      </c>
      <c r="C70" t="b">
        <f t="shared" si="3"/>
        <v>1</v>
      </c>
      <c r="D70" s="1" t="b">
        <f t="shared" si="5"/>
        <v>0</v>
      </c>
      <c r="F70" t="s">
        <v>52</v>
      </c>
      <c r="G70" s="2">
        <v>10.15</v>
      </c>
      <c r="H70" s="2">
        <v>1013</v>
      </c>
      <c r="I70" s="2">
        <v>0.03</v>
      </c>
      <c r="J70" s="2">
        <v>2.1000000000000001E-2</v>
      </c>
      <c r="K70" s="2" t="s">
        <v>296</v>
      </c>
      <c r="L70" s="2">
        <v>105</v>
      </c>
      <c r="M70" s="2">
        <v>120</v>
      </c>
      <c r="N70" s="2">
        <v>50.57</v>
      </c>
      <c r="O70" s="2">
        <v>53.4</v>
      </c>
      <c r="P70" s="2" t="s">
        <v>297</v>
      </c>
      <c r="Q70" s="2">
        <v>119</v>
      </c>
      <c r="R70" s="2">
        <v>11.57</v>
      </c>
      <c r="S70" s="2" t="s">
        <v>221</v>
      </c>
      <c r="T70" s="2" t="s">
        <v>296</v>
      </c>
    </row>
    <row r="71" spans="1:20" x14ac:dyDescent="0.25">
      <c r="A71">
        <v>1</v>
      </c>
      <c r="B71" t="b">
        <f t="shared" si="4"/>
        <v>1</v>
      </c>
      <c r="C71" t="b">
        <f t="shared" si="3"/>
        <v>0</v>
      </c>
      <c r="D71" s="1" t="b">
        <f t="shared" si="5"/>
        <v>0</v>
      </c>
      <c r="F71" t="s">
        <v>51</v>
      </c>
      <c r="G71" s="2">
        <v>10.16</v>
      </c>
      <c r="H71" s="2">
        <v>1276</v>
      </c>
      <c r="I71" s="2">
        <v>0.03</v>
      </c>
      <c r="J71" s="2">
        <v>0.03</v>
      </c>
      <c r="K71" s="2" t="s">
        <v>297</v>
      </c>
      <c r="L71" s="2">
        <v>91</v>
      </c>
      <c r="M71" s="2">
        <v>126</v>
      </c>
      <c r="N71" s="2">
        <v>33.24</v>
      </c>
      <c r="O71" s="2">
        <v>34.450000000000003</v>
      </c>
      <c r="P71" s="2" t="s">
        <v>297</v>
      </c>
      <c r="Q71" s="2">
        <v>89</v>
      </c>
      <c r="R71" s="2">
        <v>11.37</v>
      </c>
      <c r="S71" s="2">
        <v>9.92</v>
      </c>
      <c r="T71" s="2" t="s">
        <v>297</v>
      </c>
    </row>
    <row r="72" spans="1:20" x14ac:dyDescent="0.25">
      <c r="A72">
        <v>1</v>
      </c>
      <c r="B72" t="b">
        <f t="shared" si="4"/>
        <v>1</v>
      </c>
      <c r="C72" t="b">
        <f t="shared" si="3"/>
        <v>0</v>
      </c>
      <c r="D72" s="1" t="b">
        <f t="shared" si="5"/>
        <v>0</v>
      </c>
      <c r="F72" t="s">
        <v>53</v>
      </c>
      <c r="G72" s="2">
        <v>10.37</v>
      </c>
      <c r="H72" s="2">
        <v>656</v>
      </c>
      <c r="I72" s="2">
        <v>0.02</v>
      </c>
      <c r="J72" s="2">
        <v>3.1E-2</v>
      </c>
      <c r="K72" s="2" t="s">
        <v>297</v>
      </c>
      <c r="L72" s="2">
        <v>119</v>
      </c>
      <c r="M72" s="2">
        <v>91</v>
      </c>
      <c r="N72" s="2">
        <v>64.28</v>
      </c>
      <c r="O72" s="2">
        <v>79.59</v>
      </c>
      <c r="P72" s="2" t="s">
        <v>297</v>
      </c>
      <c r="Q72" s="2">
        <v>134</v>
      </c>
      <c r="R72" s="2">
        <v>23.78</v>
      </c>
      <c r="S72" s="2">
        <v>25.33</v>
      </c>
      <c r="T72" s="2" t="s">
        <v>297</v>
      </c>
    </row>
    <row r="73" spans="1:20" x14ac:dyDescent="0.25">
      <c r="A73">
        <v>1</v>
      </c>
      <c r="B73" t="b">
        <f t="shared" si="4"/>
        <v>1</v>
      </c>
      <c r="C73" t="b">
        <f t="shared" si="3"/>
        <v>1</v>
      </c>
      <c r="D73" s="1" t="b">
        <f t="shared" si="5"/>
        <v>0</v>
      </c>
      <c r="F73" t="s">
        <v>54</v>
      </c>
      <c r="G73" s="2" t="s">
        <v>221</v>
      </c>
      <c r="H73" s="2" t="s">
        <v>221</v>
      </c>
      <c r="I73" s="2" t="s">
        <v>221</v>
      </c>
      <c r="J73" s="2" t="s">
        <v>221</v>
      </c>
      <c r="K73" s="2" t="s">
        <v>296</v>
      </c>
      <c r="L73" s="2">
        <v>167</v>
      </c>
      <c r="M73" s="2">
        <v>130</v>
      </c>
      <c r="N73" s="2">
        <v>53.76</v>
      </c>
      <c r="O73" s="2" t="s">
        <v>221</v>
      </c>
      <c r="P73" s="2" t="s">
        <v>296</v>
      </c>
      <c r="Q73" s="2">
        <v>132</v>
      </c>
      <c r="R73" s="2">
        <v>53.97</v>
      </c>
      <c r="S73" s="2" t="s">
        <v>221</v>
      </c>
      <c r="T73" s="2" t="s">
        <v>296</v>
      </c>
    </row>
    <row r="74" spans="1:20" x14ac:dyDescent="0.25">
      <c r="A74">
        <v>1</v>
      </c>
      <c r="B74" t="b">
        <f t="shared" si="4"/>
        <v>1</v>
      </c>
      <c r="C74" t="b">
        <f t="shared" si="3"/>
        <v>1</v>
      </c>
      <c r="D74" s="1" t="b">
        <f t="shared" si="5"/>
        <v>0</v>
      </c>
      <c r="F74" t="s">
        <v>55</v>
      </c>
      <c r="G74" s="2">
        <v>10.41</v>
      </c>
      <c r="H74" s="2">
        <v>1376</v>
      </c>
      <c r="I74" s="2">
        <v>0.04</v>
      </c>
      <c r="J74" s="2">
        <v>5.2999999999999999E-2</v>
      </c>
      <c r="K74" s="2" t="s">
        <v>296</v>
      </c>
      <c r="L74" s="2">
        <v>105</v>
      </c>
      <c r="M74" s="2">
        <v>120</v>
      </c>
      <c r="N74" s="2">
        <v>47.98</v>
      </c>
      <c r="O74" s="2">
        <v>52.83</v>
      </c>
      <c r="P74" s="2" t="s">
        <v>297</v>
      </c>
      <c r="Q74" s="2">
        <v>77</v>
      </c>
      <c r="R74" s="2">
        <v>11.1</v>
      </c>
      <c r="S74" s="2" t="s">
        <v>221</v>
      </c>
      <c r="T74" s="2" t="s">
        <v>296</v>
      </c>
    </row>
    <row r="75" spans="1:20" x14ac:dyDescent="0.25">
      <c r="A75">
        <v>1</v>
      </c>
      <c r="B75" t="b">
        <f t="shared" si="4"/>
        <v>1</v>
      </c>
      <c r="C75" t="b">
        <f t="shared" si="3"/>
        <v>1</v>
      </c>
      <c r="D75" s="1" t="b">
        <f t="shared" si="5"/>
        <v>0</v>
      </c>
      <c r="F75" t="s">
        <v>56</v>
      </c>
      <c r="G75" s="2">
        <v>10.52</v>
      </c>
      <c r="H75" s="2">
        <v>1296</v>
      </c>
      <c r="I75" s="2">
        <v>0.03</v>
      </c>
      <c r="J75" s="2">
        <v>4.5999999999999999E-2</v>
      </c>
      <c r="K75" s="2" t="s">
        <v>296</v>
      </c>
      <c r="L75" s="2">
        <v>105</v>
      </c>
      <c r="M75" s="2">
        <v>134</v>
      </c>
      <c r="N75" s="2">
        <v>21.44</v>
      </c>
      <c r="O75" s="2">
        <v>22.36</v>
      </c>
      <c r="P75" s="2" t="s">
        <v>297</v>
      </c>
      <c r="Q75" s="2">
        <v>91</v>
      </c>
      <c r="R75" s="2">
        <v>14.93</v>
      </c>
      <c r="S75" s="2" t="s">
        <v>221</v>
      </c>
      <c r="T75" s="2" t="s">
        <v>296</v>
      </c>
    </row>
    <row r="76" spans="1:20" x14ac:dyDescent="0.25">
      <c r="A76">
        <v>1</v>
      </c>
      <c r="B76" t="b">
        <f t="shared" si="4"/>
        <v>1</v>
      </c>
      <c r="C76" t="b">
        <f t="shared" si="3"/>
        <v>0</v>
      </c>
      <c r="D76" s="1" t="b">
        <f t="shared" si="5"/>
        <v>0</v>
      </c>
      <c r="F76" t="s">
        <v>57</v>
      </c>
      <c r="G76" s="2">
        <v>10.6</v>
      </c>
      <c r="H76" s="2">
        <v>1056</v>
      </c>
      <c r="I76" s="2">
        <v>0.03</v>
      </c>
      <c r="J76" s="2">
        <v>4.1000000000000002E-2</v>
      </c>
      <c r="K76" s="2" t="s">
        <v>297</v>
      </c>
      <c r="L76" s="2">
        <v>146</v>
      </c>
      <c r="M76" s="2">
        <v>148</v>
      </c>
      <c r="N76" s="2">
        <v>63.15</v>
      </c>
      <c r="O76" s="2">
        <v>68.09</v>
      </c>
      <c r="P76" s="2" t="s">
        <v>297</v>
      </c>
      <c r="Q76" s="2">
        <v>111</v>
      </c>
      <c r="R76" s="2">
        <v>41.81</v>
      </c>
      <c r="S76" s="2">
        <v>47.06</v>
      </c>
      <c r="T76" s="2" t="s">
        <v>297</v>
      </c>
    </row>
    <row r="77" spans="1:20" x14ac:dyDescent="0.25">
      <c r="A77">
        <v>1</v>
      </c>
      <c r="B77" t="b">
        <f t="shared" si="4"/>
        <v>1</v>
      </c>
      <c r="C77" t="b">
        <f t="shared" si="3"/>
        <v>0</v>
      </c>
      <c r="D77" s="1" t="b">
        <f t="shared" si="5"/>
        <v>0</v>
      </c>
      <c r="F77" t="s">
        <v>292</v>
      </c>
      <c r="G77" s="2">
        <v>10.63</v>
      </c>
      <c r="H77" s="2">
        <v>1138</v>
      </c>
      <c r="I77" s="2">
        <v>0.03</v>
      </c>
      <c r="J77" s="2">
        <v>4.8000000000000001E-2</v>
      </c>
      <c r="K77" s="2" t="s">
        <v>297</v>
      </c>
      <c r="L77" s="2">
        <v>119</v>
      </c>
      <c r="M77" s="2">
        <v>91</v>
      </c>
      <c r="N77" s="2">
        <v>26.67</v>
      </c>
      <c r="O77" s="2">
        <v>33.49</v>
      </c>
      <c r="P77" s="2" t="s">
        <v>297</v>
      </c>
      <c r="Q77" s="2">
        <v>134</v>
      </c>
      <c r="R77" s="2">
        <v>29.6</v>
      </c>
      <c r="S77" s="2">
        <v>27.23</v>
      </c>
      <c r="T77" s="2" t="s">
        <v>297</v>
      </c>
    </row>
    <row r="78" spans="1:20" x14ac:dyDescent="0.25">
      <c r="A78">
        <v>20</v>
      </c>
      <c r="B78" t="b">
        <f t="shared" si="4"/>
        <v>1</v>
      </c>
      <c r="C78" t="b">
        <f t="shared" si="3"/>
        <v>0</v>
      </c>
      <c r="D78" s="1" t="b">
        <f t="shared" si="5"/>
        <v>0</v>
      </c>
      <c r="F78" t="s">
        <v>101</v>
      </c>
      <c r="G78" s="2">
        <v>10.66</v>
      </c>
      <c r="H78" s="2">
        <v>312284</v>
      </c>
      <c r="I78" s="2">
        <v>8.2200000000000006</v>
      </c>
      <c r="J78" s="2">
        <v>20</v>
      </c>
      <c r="K78" s="2" t="s">
        <v>297</v>
      </c>
      <c r="L78" s="2">
        <v>152</v>
      </c>
      <c r="M78" s="2">
        <v>115</v>
      </c>
      <c r="N78" s="2">
        <v>61.11</v>
      </c>
      <c r="O78" s="2">
        <v>61.72</v>
      </c>
      <c r="P78" s="2" t="s">
        <v>297</v>
      </c>
      <c r="Q78" s="2" t="s">
        <v>221</v>
      </c>
      <c r="R78" s="2" t="s">
        <v>221</v>
      </c>
      <c r="S78" s="2" t="s">
        <v>221</v>
      </c>
      <c r="T78" s="2" t="s">
        <v>221</v>
      </c>
    </row>
    <row r="79" spans="1:20" x14ac:dyDescent="0.25">
      <c r="A79">
        <v>1</v>
      </c>
      <c r="B79" t="b">
        <f t="shared" si="4"/>
        <v>1</v>
      </c>
      <c r="C79" t="b">
        <f t="shared" si="3"/>
        <v>1</v>
      </c>
      <c r="D79" s="1" t="b">
        <f t="shared" si="5"/>
        <v>0</v>
      </c>
      <c r="F79" t="s">
        <v>58</v>
      </c>
      <c r="G79" s="2">
        <v>10.67</v>
      </c>
      <c r="H79" s="2">
        <v>1386</v>
      </c>
      <c r="I79" s="2">
        <v>0.04</v>
      </c>
      <c r="J79" s="2">
        <v>5.2999999999999999E-2</v>
      </c>
      <c r="K79" s="2" t="s">
        <v>296</v>
      </c>
      <c r="L79" s="2">
        <v>146</v>
      </c>
      <c r="M79" s="2">
        <v>148</v>
      </c>
      <c r="N79" s="2">
        <v>63.73</v>
      </c>
      <c r="O79" s="2">
        <v>102.23</v>
      </c>
      <c r="P79" s="2" t="s">
        <v>296</v>
      </c>
      <c r="Q79" s="2">
        <v>111</v>
      </c>
      <c r="R79" s="2">
        <v>44.46</v>
      </c>
      <c r="S79" s="2">
        <v>265.08</v>
      </c>
      <c r="T79" s="2" t="s">
        <v>296</v>
      </c>
    </row>
    <row r="80" spans="1:20" x14ac:dyDescent="0.25">
      <c r="A80">
        <v>1</v>
      </c>
      <c r="B80" t="b">
        <f t="shared" si="4"/>
        <v>1</v>
      </c>
      <c r="C80" t="b">
        <f t="shared" si="3"/>
        <v>0</v>
      </c>
      <c r="D80" s="1" t="b">
        <f t="shared" si="5"/>
        <v>0</v>
      </c>
      <c r="F80" t="s">
        <v>60</v>
      </c>
      <c r="G80" s="2">
        <v>10.91</v>
      </c>
      <c r="H80" s="2">
        <v>1927</v>
      </c>
      <c r="I80" s="2">
        <v>0.05</v>
      </c>
      <c r="J80" s="2">
        <v>8.6999999999999994E-2</v>
      </c>
      <c r="K80" s="2" t="s">
        <v>297</v>
      </c>
      <c r="L80" s="2">
        <v>91</v>
      </c>
      <c r="M80" s="2">
        <v>92</v>
      </c>
      <c r="N80" s="2">
        <v>52.46</v>
      </c>
      <c r="O80" s="2">
        <v>48.39</v>
      </c>
      <c r="P80" s="2" t="s">
        <v>297</v>
      </c>
      <c r="Q80" s="2">
        <v>134</v>
      </c>
      <c r="R80" s="2">
        <v>29.07</v>
      </c>
      <c r="S80" s="2">
        <v>27.38</v>
      </c>
      <c r="T80" s="2" t="s">
        <v>297</v>
      </c>
    </row>
    <row r="81" spans="1:20" x14ac:dyDescent="0.25">
      <c r="A81">
        <v>1</v>
      </c>
      <c r="B81" t="b">
        <f t="shared" si="4"/>
        <v>1</v>
      </c>
      <c r="C81" t="b">
        <f t="shared" si="3"/>
        <v>0</v>
      </c>
      <c r="D81" s="1" t="b">
        <f t="shared" si="5"/>
        <v>0</v>
      </c>
      <c r="F81" t="s">
        <v>59</v>
      </c>
      <c r="G81" s="2">
        <v>10.92</v>
      </c>
      <c r="H81" s="2">
        <v>975</v>
      </c>
      <c r="I81" s="2">
        <v>0.03</v>
      </c>
      <c r="J81" s="2">
        <v>3.5999999999999997E-2</v>
      </c>
      <c r="K81" s="2" t="s">
        <v>297</v>
      </c>
      <c r="L81" s="2">
        <v>146</v>
      </c>
      <c r="M81" s="2">
        <v>148</v>
      </c>
      <c r="N81" s="2">
        <v>62.68</v>
      </c>
      <c r="O81" s="2">
        <v>70.05</v>
      </c>
      <c r="P81" s="2" t="s">
        <v>297</v>
      </c>
      <c r="Q81" s="2">
        <v>111</v>
      </c>
      <c r="R81" s="2">
        <v>42.47</v>
      </c>
      <c r="S81" s="2">
        <v>40.68</v>
      </c>
      <c r="T81" s="2" t="s">
        <v>297</v>
      </c>
    </row>
    <row r="82" spans="1:20" x14ac:dyDescent="0.25">
      <c r="A82">
        <v>1</v>
      </c>
      <c r="B82" t="b">
        <f t="shared" si="4"/>
        <v>1</v>
      </c>
      <c r="C82" t="b">
        <f t="shared" si="3"/>
        <v>1</v>
      </c>
      <c r="D82" s="1" t="b">
        <f t="shared" si="5"/>
        <v>0</v>
      </c>
      <c r="F82" t="s">
        <v>61</v>
      </c>
      <c r="G82" s="2" t="s">
        <v>221</v>
      </c>
      <c r="H82" s="2" t="s">
        <v>221</v>
      </c>
      <c r="I82" s="2" t="s">
        <v>221</v>
      </c>
      <c r="J82" s="2" t="s">
        <v>221</v>
      </c>
      <c r="K82" s="2" t="s">
        <v>296</v>
      </c>
      <c r="L82" s="2">
        <v>117</v>
      </c>
      <c r="M82" s="2">
        <v>119</v>
      </c>
      <c r="N82" s="2">
        <v>98.01</v>
      </c>
      <c r="O82" s="2" t="s">
        <v>221</v>
      </c>
      <c r="P82" s="2" t="s">
        <v>296</v>
      </c>
      <c r="Q82" s="2">
        <v>201</v>
      </c>
      <c r="R82" s="2">
        <v>89.25</v>
      </c>
      <c r="S82" s="2" t="s">
        <v>221</v>
      </c>
      <c r="T82" s="2" t="s">
        <v>296</v>
      </c>
    </row>
    <row r="83" spans="1:20" x14ac:dyDescent="0.25">
      <c r="A83">
        <v>1</v>
      </c>
      <c r="B83" t="b">
        <f t="shared" si="4"/>
        <v>1</v>
      </c>
      <c r="C83" t="b">
        <f t="shared" si="3"/>
        <v>1</v>
      </c>
      <c r="D83" s="1" t="b">
        <f t="shared" si="5"/>
        <v>0</v>
      </c>
      <c r="F83" t="s">
        <v>62</v>
      </c>
      <c r="G83" s="2" t="s">
        <v>221</v>
      </c>
      <c r="H83" s="2" t="s">
        <v>221</v>
      </c>
      <c r="I83" s="2" t="s">
        <v>221</v>
      </c>
      <c r="J83" s="2" t="s">
        <v>221</v>
      </c>
      <c r="K83" s="2" t="s">
        <v>296</v>
      </c>
      <c r="L83" s="2">
        <v>157</v>
      </c>
      <c r="M83" s="2">
        <v>155</v>
      </c>
      <c r="N83" s="2">
        <v>76.98</v>
      </c>
      <c r="O83" s="2" t="s">
        <v>221</v>
      </c>
      <c r="P83" s="2" t="s">
        <v>296</v>
      </c>
      <c r="Q83" s="2">
        <v>75</v>
      </c>
      <c r="R83" s="2">
        <v>88.27</v>
      </c>
      <c r="S83" s="2" t="s">
        <v>221</v>
      </c>
      <c r="T83" s="2" t="s">
        <v>296</v>
      </c>
    </row>
    <row r="84" spans="1:20" x14ac:dyDescent="0.25">
      <c r="A84">
        <v>1</v>
      </c>
      <c r="B84" t="b">
        <f t="shared" si="4"/>
        <v>1</v>
      </c>
      <c r="C84" t="b">
        <f t="shared" si="3"/>
        <v>1</v>
      </c>
      <c r="D84" s="1" t="b">
        <f t="shared" si="5"/>
        <v>0</v>
      </c>
      <c r="F84" t="s">
        <v>63</v>
      </c>
      <c r="G84" s="2" t="s">
        <v>221</v>
      </c>
      <c r="H84" s="2" t="s">
        <v>221</v>
      </c>
      <c r="I84" s="2" t="s">
        <v>221</v>
      </c>
      <c r="J84" s="2" t="s">
        <v>221</v>
      </c>
      <c r="K84" s="2" t="s">
        <v>296</v>
      </c>
      <c r="L84" s="2">
        <v>77</v>
      </c>
      <c r="M84" s="2">
        <v>51</v>
      </c>
      <c r="N84" s="2">
        <v>44.57</v>
      </c>
      <c r="O84" s="2" t="s">
        <v>221</v>
      </c>
      <c r="P84" s="2" t="s">
        <v>296</v>
      </c>
      <c r="Q84" s="2">
        <v>123</v>
      </c>
      <c r="R84" s="2">
        <v>47.29</v>
      </c>
      <c r="S84" s="2" t="s">
        <v>221</v>
      </c>
      <c r="T84" s="2" t="s">
        <v>296</v>
      </c>
    </row>
    <row r="85" spans="1:20" x14ac:dyDescent="0.25">
      <c r="A85">
        <v>1</v>
      </c>
      <c r="B85" t="b">
        <f t="shared" si="4"/>
        <v>1</v>
      </c>
      <c r="C85" t="b">
        <f t="shared" si="3"/>
        <v>0</v>
      </c>
      <c r="D85" s="1" t="b">
        <f t="shared" si="5"/>
        <v>0</v>
      </c>
      <c r="F85" t="s">
        <v>64</v>
      </c>
      <c r="G85" s="2">
        <v>11.97</v>
      </c>
      <c r="H85" s="2">
        <v>1653</v>
      </c>
      <c r="I85" s="2">
        <v>0.04</v>
      </c>
      <c r="J85" s="2">
        <v>0.13400000000000001</v>
      </c>
      <c r="K85" s="2" t="s">
        <v>297</v>
      </c>
      <c r="L85" s="2">
        <v>180</v>
      </c>
      <c r="M85" s="2">
        <v>182</v>
      </c>
      <c r="N85" s="2">
        <v>95.79</v>
      </c>
      <c r="O85" s="2">
        <v>87.86</v>
      </c>
      <c r="P85" s="2" t="s">
        <v>297</v>
      </c>
      <c r="Q85" s="2">
        <v>145</v>
      </c>
      <c r="R85" s="2">
        <v>32.18</v>
      </c>
      <c r="S85" s="2">
        <v>29.15</v>
      </c>
      <c r="T85" s="2" t="s">
        <v>297</v>
      </c>
    </row>
    <row r="86" spans="1:20" x14ac:dyDescent="0.25">
      <c r="A86">
        <v>1</v>
      </c>
      <c r="B86" t="b">
        <f t="shared" si="4"/>
        <v>1</v>
      </c>
      <c r="C86" t="b">
        <f t="shared" si="3"/>
        <v>0</v>
      </c>
      <c r="D86" s="1" t="b">
        <f t="shared" si="5"/>
        <v>0</v>
      </c>
      <c r="F86" t="s">
        <v>65</v>
      </c>
      <c r="G86" s="2">
        <v>12.06</v>
      </c>
      <c r="H86" s="2">
        <v>472</v>
      </c>
      <c r="I86" s="2">
        <v>0.01</v>
      </c>
      <c r="J86" s="2">
        <v>0.105</v>
      </c>
      <c r="K86" s="2" t="s">
        <v>297</v>
      </c>
      <c r="L86" s="2">
        <v>225</v>
      </c>
      <c r="M86" s="2">
        <v>227</v>
      </c>
      <c r="N86" s="2">
        <v>63.97</v>
      </c>
      <c r="O86" s="2">
        <v>63.67</v>
      </c>
      <c r="P86" s="2" t="s">
        <v>297</v>
      </c>
      <c r="Q86" s="2">
        <v>223</v>
      </c>
      <c r="R86" s="2">
        <v>63.08</v>
      </c>
      <c r="S86" s="2">
        <v>63.21</v>
      </c>
      <c r="T86" s="2" t="s">
        <v>297</v>
      </c>
    </row>
    <row r="87" spans="1:20" x14ac:dyDescent="0.25">
      <c r="A87">
        <v>1</v>
      </c>
      <c r="B87" t="b">
        <f t="shared" si="4"/>
        <v>1</v>
      </c>
      <c r="C87" t="b">
        <f t="shared" si="3"/>
        <v>0</v>
      </c>
      <c r="D87" s="1" t="b">
        <f t="shared" si="5"/>
        <v>0</v>
      </c>
      <c r="F87" t="s">
        <v>66</v>
      </c>
      <c r="G87" s="2">
        <v>12.14</v>
      </c>
      <c r="H87" s="2">
        <v>3611</v>
      </c>
      <c r="I87" s="2">
        <v>0.1</v>
      </c>
      <c r="J87" s="2">
        <v>9.4E-2</v>
      </c>
      <c r="K87" s="2" t="s">
        <v>297</v>
      </c>
      <c r="L87" s="2">
        <v>128</v>
      </c>
      <c r="M87" s="2">
        <v>127</v>
      </c>
      <c r="N87" s="2">
        <v>12.79</v>
      </c>
      <c r="O87" s="2">
        <v>11.59</v>
      </c>
      <c r="P87" s="2" t="s">
        <v>297</v>
      </c>
      <c r="Q87" s="2">
        <v>129</v>
      </c>
      <c r="R87" s="2">
        <v>10.56</v>
      </c>
      <c r="S87" s="2">
        <v>10.53</v>
      </c>
      <c r="T87" s="2" t="s">
        <v>297</v>
      </c>
    </row>
    <row r="88" spans="1:20" x14ac:dyDescent="0.25">
      <c r="A88">
        <v>1</v>
      </c>
      <c r="B88" t="b">
        <f t="shared" si="4"/>
        <v>1</v>
      </c>
      <c r="C88" t="b">
        <f t="shared" si="3"/>
        <v>0</v>
      </c>
      <c r="D88" s="1" t="b">
        <f t="shared" si="5"/>
        <v>0</v>
      </c>
      <c r="F88" t="s">
        <v>67</v>
      </c>
      <c r="G88" s="2">
        <v>12.28</v>
      </c>
      <c r="H88" s="2">
        <v>1525</v>
      </c>
      <c r="I88" s="2">
        <v>0.04</v>
      </c>
      <c r="J88" s="2">
        <v>9.7000000000000003E-2</v>
      </c>
      <c r="K88" s="2" t="s">
        <v>297</v>
      </c>
      <c r="L88" s="2">
        <v>180</v>
      </c>
      <c r="M88" s="2">
        <v>182</v>
      </c>
      <c r="N88" s="2">
        <v>94.54</v>
      </c>
      <c r="O88" s="2">
        <v>80.760000000000005</v>
      </c>
      <c r="P88" s="2" t="s">
        <v>297</v>
      </c>
      <c r="Q88" s="2">
        <v>145</v>
      </c>
      <c r="R88" s="2">
        <v>33.51</v>
      </c>
      <c r="S88" s="2">
        <v>29.04</v>
      </c>
      <c r="T88" s="2" t="s">
        <v>297</v>
      </c>
    </row>
    <row r="90" spans="1:20" x14ac:dyDescent="0.25">
      <c r="A90" t="s">
        <v>340</v>
      </c>
    </row>
  </sheetData>
  <conditionalFormatting sqref="D3:E3 B1:C1048576">
    <cfRule type="cellIs" dxfId="21" priority="2" operator="equal">
      <formula>FALSE</formula>
    </cfRule>
  </conditionalFormatting>
  <conditionalFormatting sqref="D1:E1048576">
    <cfRule type="cellIs" dxfId="20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7"/>
  <sheetViews>
    <sheetView topLeftCell="A37" workbookViewId="0">
      <selection activeCell="D91" sqref="D91"/>
    </sheetView>
  </sheetViews>
  <sheetFormatPr defaultRowHeight="15" x14ac:dyDescent="0.25"/>
  <cols>
    <col min="1" max="1" width="33.28515625" customWidth="1"/>
    <col min="2" max="2" width="4.42578125" customWidth="1"/>
  </cols>
  <sheetData>
    <row r="2" spans="1:2" x14ac:dyDescent="0.25">
      <c r="A2" t="s">
        <v>167</v>
      </c>
      <c r="B2" t="s">
        <v>225</v>
      </c>
    </row>
    <row r="3" spans="1:2" x14ac:dyDescent="0.25">
      <c r="A3" t="s">
        <v>1</v>
      </c>
      <c r="B3">
        <v>1</v>
      </c>
    </row>
    <row r="4" spans="1:2" x14ac:dyDescent="0.25">
      <c r="A4" t="s">
        <v>186</v>
      </c>
      <c r="B4">
        <v>1</v>
      </c>
    </row>
    <row r="5" spans="1:2" x14ac:dyDescent="0.25">
      <c r="A5" t="s">
        <v>2</v>
      </c>
      <c r="B5">
        <v>1</v>
      </c>
    </row>
    <row r="6" spans="1:2" x14ac:dyDescent="0.25">
      <c r="A6" s="7" t="s">
        <v>3</v>
      </c>
      <c r="B6" s="7">
        <v>1</v>
      </c>
    </row>
    <row r="7" spans="1:2" x14ac:dyDescent="0.25">
      <c r="A7" t="s">
        <v>4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1.8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1</v>
      </c>
    </row>
    <row r="13" spans="1:2" x14ac:dyDescent="0.25">
      <c r="A13" t="s">
        <v>10</v>
      </c>
      <c r="B13">
        <v>1</v>
      </c>
    </row>
    <row r="14" spans="1:2" x14ac:dyDescent="0.25">
      <c r="A14" t="s">
        <v>217</v>
      </c>
      <c r="B14">
        <v>1</v>
      </c>
    </row>
    <row r="15" spans="1:2" x14ac:dyDescent="0.25">
      <c r="A15" t="s">
        <v>11</v>
      </c>
      <c r="B15">
        <v>1</v>
      </c>
    </row>
    <row r="16" spans="1:2" x14ac:dyDescent="0.25">
      <c r="A16" t="s">
        <v>192</v>
      </c>
      <c r="B16">
        <v>1</v>
      </c>
    </row>
    <row r="17" spans="1:2" x14ac:dyDescent="0.25">
      <c r="A17" t="s">
        <v>12</v>
      </c>
      <c r="B17">
        <v>1</v>
      </c>
    </row>
    <row r="18" spans="1:2" x14ac:dyDescent="0.25">
      <c r="A18" t="s">
        <v>13</v>
      </c>
      <c r="B18">
        <v>1</v>
      </c>
    </row>
    <row r="19" spans="1:2" x14ac:dyDescent="0.25">
      <c r="A19" t="s">
        <v>14</v>
      </c>
      <c r="B19">
        <v>1</v>
      </c>
    </row>
    <row r="20" spans="1:2" x14ac:dyDescent="0.25">
      <c r="A20" t="s">
        <v>15</v>
      </c>
      <c r="B20">
        <v>1.8</v>
      </c>
    </row>
    <row r="21" spans="1:2" x14ac:dyDescent="0.25">
      <c r="A21" t="s">
        <v>16</v>
      </c>
      <c r="B21">
        <v>1</v>
      </c>
    </row>
    <row r="22" spans="1:2" x14ac:dyDescent="0.25">
      <c r="A22" t="s">
        <v>17</v>
      </c>
      <c r="B22">
        <v>1</v>
      </c>
    </row>
    <row r="23" spans="1:2" x14ac:dyDescent="0.25">
      <c r="A23" t="s">
        <v>194</v>
      </c>
      <c r="B23">
        <v>1</v>
      </c>
    </row>
    <row r="24" spans="1:2" x14ac:dyDescent="0.25">
      <c r="A24" t="s">
        <v>18</v>
      </c>
      <c r="B24">
        <v>1</v>
      </c>
    </row>
    <row r="25" spans="1:2" x14ac:dyDescent="0.25">
      <c r="A25" t="s">
        <v>19</v>
      </c>
      <c r="B25">
        <v>1</v>
      </c>
    </row>
    <row r="26" spans="1:2" x14ac:dyDescent="0.25">
      <c r="A26" t="s">
        <v>20</v>
      </c>
      <c r="B26">
        <v>1</v>
      </c>
    </row>
    <row r="27" spans="1:2" x14ac:dyDescent="0.25">
      <c r="A27" t="s">
        <v>95</v>
      </c>
      <c r="B27" t="s">
        <v>221</v>
      </c>
    </row>
    <row r="28" spans="1:2" x14ac:dyDescent="0.25">
      <c r="A28" t="s">
        <v>96</v>
      </c>
      <c r="B28" t="s">
        <v>221</v>
      </c>
    </row>
    <row r="29" spans="1:2" x14ac:dyDescent="0.25">
      <c r="A29" t="s">
        <v>21</v>
      </c>
      <c r="B29">
        <v>1</v>
      </c>
    </row>
    <row r="30" spans="1:2" x14ac:dyDescent="0.25">
      <c r="A30" s="28" t="s">
        <v>200</v>
      </c>
      <c r="B30">
        <v>1</v>
      </c>
    </row>
    <row r="31" spans="1:2" x14ac:dyDescent="0.25">
      <c r="A31" t="s">
        <v>22</v>
      </c>
      <c r="B31">
        <v>1</v>
      </c>
    </row>
    <row r="32" spans="1:2" x14ac:dyDescent="0.25">
      <c r="A32" t="s">
        <v>23</v>
      </c>
      <c r="B32">
        <v>1</v>
      </c>
    </row>
    <row r="33" spans="1:2" x14ac:dyDescent="0.25">
      <c r="A33" t="s">
        <v>24</v>
      </c>
      <c r="B33">
        <v>1</v>
      </c>
    </row>
    <row r="34" spans="1:2" x14ac:dyDescent="0.25">
      <c r="A34" t="s">
        <v>97</v>
      </c>
      <c r="B34" t="s">
        <v>221</v>
      </c>
    </row>
    <row r="35" spans="1:2" x14ac:dyDescent="0.25">
      <c r="A35" t="s">
        <v>25</v>
      </c>
      <c r="B35">
        <v>1</v>
      </c>
    </row>
    <row r="36" spans="1:2" x14ac:dyDescent="0.25">
      <c r="A36" t="s">
        <v>26</v>
      </c>
      <c r="B36">
        <v>1</v>
      </c>
    </row>
    <row r="37" spans="1:2" x14ac:dyDescent="0.25">
      <c r="A37" t="s">
        <v>201</v>
      </c>
      <c r="B37">
        <v>1</v>
      </c>
    </row>
    <row r="38" spans="1:2" x14ac:dyDescent="0.25">
      <c r="A38" t="s">
        <v>202</v>
      </c>
      <c r="B38">
        <v>1</v>
      </c>
    </row>
    <row r="39" spans="1:2" x14ac:dyDescent="0.25">
      <c r="A39" t="s">
        <v>27</v>
      </c>
      <c r="B39">
        <v>1</v>
      </c>
    </row>
    <row r="40" spans="1:2" x14ac:dyDescent="0.25">
      <c r="A40" t="s">
        <v>28</v>
      </c>
      <c r="B40">
        <v>1</v>
      </c>
    </row>
    <row r="41" spans="1:2" x14ac:dyDescent="0.25">
      <c r="A41" t="s">
        <v>29</v>
      </c>
      <c r="B41">
        <v>1</v>
      </c>
    </row>
    <row r="42" spans="1:2" x14ac:dyDescent="0.25">
      <c r="A42" t="s">
        <v>203</v>
      </c>
      <c r="B42">
        <v>1.8</v>
      </c>
    </row>
    <row r="43" spans="1:2" x14ac:dyDescent="0.25">
      <c r="A43" t="s">
        <v>98</v>
      </c>
      <c r="B43" t="s">
        <v>221</v>
      </c>
    </row>
    <row r="44" spans="1:2" x14ac:dyDescent="0.25">
      <c r="A44" t="s">
        <v>30</v>
      </c>
      <c r="B44">
        <v>1</v>
      </c>
    </row>
    <row r="45" spans="1:2" x14ac:dyDescent="0.25">
      <c r="A45" t="s">
        <v>31</v>
      </c>
      <c r="B45">
        <v>1</v>
      </c>
    </row>
    <row r="46" spans="1:2" x14ac:dyDescent="0.25">
      <c r="A46" t="s">
        <v>206</v>
      </c>
      <c r="B46">
        <v>1</v>
      </c>
    </row>
    <row r="47" spans="1:2" x14ac:dyDescent="0.25">
      <c r="A47" t="s">
        <v>32</v>
      </c>
      <c r="B47">
        <v>1</v>
      </c>
    </row>
    <row r="48" spans="1:2" x14ac:dyDescent="0.25">
      <c r="A48" t="s">
        <v>33</v>
      </c>
      <c r="B48">
        <v>1</v>
      </c>
    </row>
    <row r="49" spans="1:2" x14ac:dyDescent="0.25">
      <c r="A49" t="s">
        <v>34</v>
      </c>
      <c r="B49">
        <v>1</v>
      </c>
    </row>
    <row r="50" spans="1:2" x14ac:dyDescent="0.25">
      <c r="A50" t="s">
        <v>35</v>
      </c>
      <c r="B50">
        <v>1.8</v>
      </c>
    </row>
    <row r="51" spans="1:2" x14ac:dyDescent="0.25">
      <c r="A51" t="s">
        <v>36</v>
      </c>
      <c r="B51">
        <v>1</v>
      </c>
    </row>
    <row r="52" spans="1:2" x14ac:dyDescent="0.25">
      <c r="A52" t="s">
        <v>37</v>
      </c>
      <c r="B52">
        <v>1</v>
      </c>
    </row>
    <row r="53" spans="1:2" x14ac:dyDescent="0.25">
      <c r="A53" t="s">
        <v>99</v>
      </c>
      <c r="B53" t="s">
        <v>221</v>
      </c>
    </row>
    <row r="54" spans="1:2" x14ac:dyDescent="0.25">
      <c r="A54" t="s">
        <v>38</v>
      </c>
      <c r="B54">
        <v>1</v>
      </c>
    </row>
    <row r="55" spans="1:2" x14ac:dyDescent="0.25">
      <c r="A55" t="s">
        <v>39</v>
      </c>
      <c r="B55">
        <v>1</v>
      </c>
    </row>
    <row r="56" spans="1:2" x14ac:dyDescent="0.25">
      <c r="A56" t="s">
        <v>40</v>
      </c>
      <c r="B56">
        <v>1</v>
      </c>
    </row>
    <row r="57" spans="1:2" x14ac:dyDescent="0.25">
      <c r="A57" t="s">
        <v>41</v>
      </c>
      <c r="B57">
        <v>1</v>
      </c>
    </row>
    <row r="58" spans="1:2" x14ac:dyDescent="0.25">
      <c r="A58" t="s">
        <v>42</v>
      </c>
      <c r="B58">
        <v>1</v>
      </c>
    </row>
    <row r="59" spans="1:2" x14ac:dyDescent="0.25">
      <c r="A59" t="s">
        <v>43</v>
      </c>
      <c r="B59">
        <v>1</v>
      </c>
    </row>
    <row r="60" spans="1:2" x14ac:dyDescent="0.25">
      <c r="A60" t="s">
        <v>44</v>
      </c>
      <c r="B60">
        <v>1</v>
      </c>
    </row>
    <row r="61" spans="1:2" x14ac:dyDescent="0.25">
      <c r="A61" t="s">
        <v>209</v>
      </c>
      <c r="B61">
        <v>1</v>
      </c>
    </row>
    <row r="62" spans="1:2" x14ac:dyDescent="0.25">
      <c r="A62" t="s">
        <v>100</v>
      </c>
      <c r="B62" t="s">
        <v>221</v>
      </c>
    </row>
    <row r="63" spans="1:2" x14ac:dyDescent="0.25">
      <c r="A63" t="s">
        <v>45</v>
      </c>
      <c r="B63">
        <v>1</v>
      </c>
    </row>
    <row r="64" spans="1:2" x14ac:dyDescent="0.25">
      <c r="A64" t="s">
        <v>46</v>
      </c>
      <c r="B64">
        <v>1</v>
      </c>
    </row>
    <row r="65" spans="1:2" x14ac:dyDescent="0.25">
      <c r="A65" t="s">
        <v>48</v>
      </c>
      <c r="B65">
        <v>1</v>
      </c>
    </row>
    <row r="66" spans="1:2" x14ac:dyDescent="0.25">
      <c r="A66" t="s">
        <v>47</v>
      </c>
      <c r="B66">
        <v>1</v>
      </c>
    </row>
    <row r="67" spans="1:2" x14ac:dyDescent="0.25">
      <c r="A67" t="s">
        <v>49</v>
      </c>
      <c r="B67">
        <v>1</v>
      </c>
    </row>
    <row r="68" spans="1:2" x14ac:dyDescent="0.25">
      <c r="A68" t="s">
        <v>50</v>
      </c>
      <c r="B68">
        <v>1</v>
      </c>
    </row>
    <row r="69" spans="1:2" x14ac:dyDescent="0.25">
      <c r="A69" t="s">
        <v>52</v>
      </c>
      <c r="B69">
        <v>1</v>
      </c>
    </row>
    <row r="70" spans="1:2" x14ac:dyDescent="0.25">
      <c r="A70" t="s">
        <v>51</v>
      </c>
      <c r="B70">
        <v>1</v>
      </c>
    </row>
    <row r="71" spans="1:2" x14ac:dyDescent="0.25">
      <c r="A71" t="s">
        <v>53</v>
      </c>
      <c r="B71">
        <v>1</v>
      </c>
    </row>
    <row r="72" spans="1:2" x14ac:dyDescent="0.25">
      <c r="A72" t="s">
        <v>54</v>
      </c>
      <c r="B72">
        <v>1</v>
      </c>
    </row>
    <row r="73" spans="1:2" x14ac:dyDescent="0.25">
      <c r="A73" t="s">
        <v>55</v>
      </c>
      <c r="B73">
        <v>1</v>
      </c>
    </row>
    <row r="74" spans="1:2" x14ac:dyDescent="0.25">
      <c r="A74" t="s">
        <v>56</v>
      </c>
      <c r="B74">
        <v>1</v>
      </c>
    </row>
    <row r="75" spans="1:2" x14ac:dyDescent="0.25">
      <c r="A75" t="s">
        <v>57</v>
      </c>
      <c r="B75">
        <v>1</v>
      </c>
    </row>
    <row r="76" spans="1:2" x14ac:dyDescent="0.25">
      <c r="A76" t="s">
        <v>214</v>
      </c>
      <c r="B76">
        <v>1</v>
      </c>
    </row>
    <row r="77" spans="1:2" x14ac:dyDescent="0.25">
      <c r="A77" t="s">
        <v>101</v>
      </c>
      <c r="B77" t="s">
        <v>221</v>
      </c>
    </row>
    <row r="78" spans="1:2" x14ac:dyDescent="0.25">
      <c r="A78" t="s">
        <v>58</v>
      </c>
      <c r="B78">
        <v>1</v>
      </c>
    </row>
    <row r="79" spans="1:2" x14ac:dyDescent="0.25">
      <c r="A79" t="s">
        <v>60</v>
      </c>
      <c r="B79">
        <v>1</v>
      </c>
    </row>
    <row r="80" spans="1:2" x14ac:dyDescent="0.25">
      <c r="A80" t="s">
        <v>59</v>
      </c>
      <c r="B80">
        <v>1</v>
      </c>
    </row>
    <row r="81" spans="1:2" x14ac:dyDescent="0.25">
      <c r="A81" t="s">
        <v>61</v>
      </c>
      <c r="B81">
        <v>1</v>
      </c>
    </row>
    <row r="82" spans="1:2" x14ac:dyDescent="0.25">
      <c r="A82" t="s">
        <v>62</v>
      </c>
      <c r="B82">
        <v>1</v>
      </c>
    </row>
    <row r="83" spans="1:2" x14ac:dyDescent="0.25">
      <c r="A83" t="s">
        <v>63</v>
      </c>
      <c r="B83">
        <v>1</v>
      </c>
    </row>
    <row r="84" spans="1:2" x14ac:dyDescent="0.25">
      <c r="A84" t="s">
        <v>64</v>
      </c>
      <c r="B84">
        <v>1</v>
      </c>
    </row>
    <row r="85" spans="1:2" x14ac:dyDescent="0.25">
      <c r="A85" t="s">
        <v>65</v>
      </c>
      <c r="B85">
        <v>1</v>
      </c>
    </row>
    <row r="86" spans="1:2" x14ac:dyDescent="0.25">
      <c r="A86" t="s">
        <v>66</v>
      </c>
      <c r="B86">
        <v>1</v>
      </c>
    </row>
    <row r="87" spans="1:2" x14ac:dyDescent="0.25">
      <c r="A87" t="s">
        <v>67</v>
      </c>
      <c r="B87">
        <v>1</v>
      </c>
    </row>
  </sheetData>
  <conditionalFormatting sqref="A1:B1048576">
    <cfRule type="expression" dxfId="19" priority="1">
      <formula>$A1="1,4-Dichlorobenzene-d4 [IS4]"</formula>
    </cfRule>
    <cfRule type="expression" dxfId="18" priority="2">
      <formula>$A1="1-Bromo-4-fluorobenzene (BFB) [SS3]"</formula>
    </cfRule>
    <cfRule type="expression" dxfId="17" priority="3">
      <formula>$A1="Chlorobenzene-d5 [IS3]"</formula>
    </cfRule>
    <cfRule type="expression" dxfId="16" priority="4">
      <formula>$A1="Toluene-d8 [SS2]"</formula>
    </cfRule>
    <cfRule type="expression" dxfId="15" priority="5">
      <formula>$A1="1,4-Difluorobenzene [IS2]"</formula>
    </cfRule>
    <cfRule type="expression" dxfId="14" priority="6">
      <formula>$A1="Pentafluorobenzene [IS1]"</formula>
    </cfRule>
    <cfRule type="expression" dxfId="13" priority="7">
      <formula>$A1="Dibromofluoromethane [SS1]"</formula>
    </cfRule>
    <cfRule type="expression" dxfId="12" priority="8">
      <formula>$A1="2-Hexanone"</formula>
    </cfRule>
    <cfRule type="expression" dxfId="11" priority="9">
      <formula>$A1="4-Methyl-2-pentanone (MIBK)"</formula>
    </cfRule>
    <cfRule type="expression" dxfId="10" priority="10">
      <formula>$A1="2-Butanone (MEK)"</formula>
    </cfRule>
    <cfRule type="expression" dxfId="9" priority="11">
      <formula>$A1="Acetone"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selection activeCell="D15" sqref="D15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customWidth="1"/>
    <col min="22" max="22" width="11.28515625" customWidth="1"/>
    <col min="25" max="25" width="9.140625" customWidth="1"/>
    <col min="26" max="26" width="11.42578125" customWidth="1"/>
  </cols>
  <sheetData>
    <row r="1" spans="1:26" x14ac:dyDescent="0.25">
      <c r="L1" t="s">
        <v>70</v>
      </c>
      <c r="M1" t="s">
        <v>228</v>
      </c>
      <c r="N1" t="s">
        <v>229</v>
      </c>
      <c r="O1" t="s">
        <v>230</v>
      </c>
      <c r="P1" t="s">
        <v>74</v>
      </c>
      <c r="Q1" t="s">
        <v>231</v>
      </c>
      <c r="R1" t="s">
        <v>232</v>
      </c>
      <c r="S1" t="s">
        <v>233</v>
      </c>
      <c r="T1" t="s">
        <v>234</v>
      </c>
      <c r="U1" t="s">
        <v>234</v>
      </c>
      <c r="V1" t="s">
        <v>234</v>
      </c>
      <c r="W1" t="s">
        <v>235</v>
      </c>
      <c r="X1" t="s">
        <v>236</v>
      </c>
      <c r="Y1" t="s">
        <v>236</v>
      </c>
      <c r="Z1" t="s">
        <v>236</v>
      </c>
    </row>
    <row r="2" spans="1:26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I2" t="s">
        <v>104</v>
      </c>
      <c r="M2" t="s">
        <v>71</v>
      </c>
      <c r="N2" t="s">
        <v>237</v>
      </c>
      <c r="O2" t="s">
        <v>72</v>
      </c>
      <c r="P2" t="s">
        <v>69</v>
      </c>
      <c r="Q2" t="s">
        <v>238</v>
      </c>
      <c r="R2" t="s">
        <v>239</v>
      </c>
      <c r="S2" t="s">
        <v>239</v>
      </c>
      <c r="T2" t="s">
        <v>240</v>
      </c>
      <c r="U2" t="s">
        <v>241</v>
      </c>
      <c r="V2" t="s">
        <v>242</v>
      </c>
      <c r="W2" t="s">
        <v>239</v>
      </c>
      <c r="X2" t="s">
        <v>240</v>
      </c>
      <c r="Y2" t="s">
        <v>241</v>
      </c>
      <c r="Z2" t="s">
        <v>242</v>
      </c>
    </row>
    <row r="3" spans="1:26" x14ac:dyDescent="0.25">
      <c r="A3" t="str">
        <f>L29</f>
        <v>Pentafluorobenzene [IS1]</v>
      </c>
      <c r="B3">
        <f>M29</f>
        <v>5.42</v>
      </c>
      <c r="C3">
        <f>N29</f>
        <v>426503</v>
      </c>
      <c r="D3">
        <v>5.43</v>
      </c>
      <c r="E3">
        <v>448577</v>
      </c>
      <c r="F3" s="1" t="b">
        <f>ABS(D3-B3)&lt;=0.5</f>
        <v>1</v>
      </c>
      <c r="G3" s="1" t="b">
        <f>AND(C3&gt;E3*0.5,C3&lt;E3*1.5)</f>
        <v>1</v>
      </c>
      <c r="I3" t="s">
        <v>103</v>
      </c>
      <c r="J3" s="2" t="s">
        <v>75</v>
      </c>
      <c r="K3" s="5" t="s">
        <v>0</v>
      </c>
      <c r="L3" t="s">
        <v>73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</row>
    <row r="4" spans="1:26" x14ac:dyDescent="0.25">
      <c r="A4" t="str">
        <f>L35</f>
        <v>1,4-Difluorobenzene [IS2]</v>
      </c>
      <c r="B4">
        <f>M35</f>
        <v>6.17</v>
      </c>
      <c r="C4">
        <f>N35</f>
        <v>678596</v>
      </c>
      <c r="D4">
        <v>6.17</v>
      </c>
      <c r="E4">
        <v>756018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>
        <f>P4/J4*100</f>
        <v>90.22</v>
      </c>
      <c r="J4" s="2">
        <v>10</v>
      </c>
      <c r="K4" s="32" t="b">
        <f>AND(P4&gt;J4*0.8,P4&lt;J4*1.2)</f>
        <v>1</v>
      </c>
      <c r="L4" t="s">
        <v>1</v>
      </c>
      <c r="M4">
        <v>1.46</v>
      </c>
      <c r="N4">
        <v>38904</v>
      </c>
      <c r="O4">
        <v>0.11</v>
      </c>
      <c r="P4">
        <v>9.0220000000000002</v>
      </c>
      <c r="Q4" t="s">
        <v>297</v>
      </c>
      <c r="R4">
        <v>50</v>
      </c>
      <c r="S4">
        <v>52</v>
      </c>
      <c r="T4">
        <v>32.43</v>
      </c>
      <c r="U4">
        <v>31.88</v>
      </c>
      <c r="V4" t="s">
        <v>297</v>
      </c>
      <c r="W4">
        <v>49</v>
      </c>
      <c r="X4">
        <v>9.42</v>
      </c>
      <c r="Y4">
        <v>9.6300000000000008</v>
      </c>
      <c r="Z4" t="s">
        <v>297</v>
      </c>
    </row>
    <row r="5" spans="1:26" x14ac:dyDescent="0.25">
      <c r="A5" t="str">
        <f>L54</f>
        <v>Chlorobenzene-d5 [IS3]</v>
      </c>
      <c r="B5">
        <f>M54</f>
        <v>8.91</v>
      </c>
      <c r="C5">
        <f>N54</f>
        <v>646689</v>
      </c>
      <c r="D5">
        <v>8.92</v>
      </c>
      <c r="E5">
        <v>726359</v>
      </c>
      <c r="F5" s="1" t="b">
        <f t="shared" si="0"/>
        <v>1</v>
      </c>
      <c r="G5" s="1" t="b">
        <f t="shared" si="1"/>
        <v>1</v>
      </c>
      <c r="I5">
        <f t="shared" ref="I5:I68" si="2">P5/J5*100</f>
        <v>88.71</v>
      </c>
      <c r="J5" s="2">
        <v>10</v>
      </c>
      <c r="K5" s="32" t="b">
        <f t="shared" ref="K5:K68" si="3">AND(P5&gt;J5*0.8,P5&lt;J5*1.2)</f>
        <v>1</v>
      </c>
      <c r="L5" t="s">
        <v>283</v>
      </c>
      <c r="M5">
        <v>1.55</v>
      </c>
      <c r="N5">
        <v>75516</v>
      </c>
      <c r="O5">
        <v>0.21</v>
      </c>
      <c r="P5">
        <v>8.8710000000000004</v>
      </c>
      <c r="Q5" t="s">
        <v>297</v>
      </c>
      <c r="R5">
        <v>62</v>
      </c>
      <c r="S5">
        <v>64</v>
      </c>
      <c r="T5">
        <v>31.79</v>
      </c>
      <c r="U5">
        <v>32.49</v>
      </c>
      <c r="V5" t="s">
        <v>297</v>
      </c>
      <c r="W5">
        <v>61</v>
      </c>
      <c r="X5">
        <v>7.66</v>
      </c>
      <c r="Y5">
        <v>7.14</v>
      </c>
      <c r="Z5" t="s">
        <v>297</v>
      </c>
    </row>
    <row r="6" spans="1:26" x14ac:dyDescent="0.25">
      <c r="A6" t="str">
        <f>L78</f>
        <v>1,4-Dichlorobenzene-d4 [IS4]</v>
      </c>
      <c r="B6">
        <f>M78</f>
        <v>10.66</v>
      </c>
      <c r="C6">
        <f>N78</f>
        <v>366888</v>
      </c>
      <c r="D6">
        <v>10.66</v>
      </c>
      <c r="E6">
        <v>432454</v>
      </c>
      <c r="F6" s="1" t="b">
        <f t="shared" si="0"/>
        <v>1</v>
      </c>
      <c r="G6" s="1" t="b">
        <f t="shared" si="1"/>
        <v>1</v>
      </c>
      <c r="I6">
        <f t="shared" si="2"/>
        <v>97.460000000000008</v>
      </c>
      <c r="J6" s="2">
        <v>10</v>
      </c>
      <c r="K6" s="32" t="b">
        <f t="shared" si="3"/>
        <v>1</v>
      </c>
      <c r="L6" t="s">
        <v>2</v>
      </c>
      <c r="M6">
        <v>1.83</v>
      </c>
      <c r="N6">
        <v>128342</v>
      </c>
      <c r="O6">
        <v>0.36</v>
      </c>
      <c r="P6">
        <v>9.7460000000000004</v>
      </c>
      <c r="Q6" t="s">
        <v>297</v>
      </c>
      <c r="R6">
        <v>94</v>
      </c>
      <c r="S6">
        <v>96</v>
      </c>
      <c r="T6">
        <v>94.19</v>
      </c>
      <c r="U6">
        <v>96.34</v>
      </c>
      <c r="V6" t="s">
        <v>297</v>
      </c>
      <c r="W6">
        <v>93</v>
      </c>
      <c r="X6">
        <v>20.21</v>
      </c>
      <c r="Y6">
        <v>20.71</v>
      </c>
      <c r="Z6" t="s">
        <v>297</v>
      </c>
    </row>
    <row r="7" spans="1:26" x14ac:dyDescent="0.25">
      <c r="I7">
        <f t="shared" si="2"/>
        <v>88.160000000000011</v>
      </c>
      <c r="J7" s="2">
        <v>10</v>
      </c>
      <c r="K7" s="32" t="b">
        <f t="shared" si="3"/>
        <v>1</v>
      </c>
      <c r="L7" t="s">
        <v>3</v>
      </c>
      <c r="M7">
        <v>1.95</v>
      </c>
      <c r="N7">
        <v>68284</v>
      </c>
      <c r="O7">
        <v>0.19</v>
      </c>
      <c r="P7">
        <v>8.8160000000000007</v>
      </c>
      <c r="Q7" t="s">
        <v>297</v>
      </c>
      <c r="R7">
        <v>64</v>
      </c>
      <c r="S7">
        <v>66</v>
      </c>
      <c r="T7">
        <v>31.92</v>
      </c>
      <c r="U7">
        <v>32.11</v>
      </c>
      <c r="V7" t="s">
        <v>297</v>
      </c>
      <c r="W7">
        <v>49</v>
      </c>
      <c r="X7">
        <v>22.26</v>
      </c>
      <c r="Y7">
        <v>20.67</v>
      </c>
      <c r="Z7" t="s">
        <v>297</v>
      </c>
    </row>
    <row r="8" spans="1:26" x14ac:dyDescent="0.25">
      <c r="I8">
        <f t="shared" si="2"/>
        <v>83.3</v>
      </c>
      <c r="J8" s="2">
        <v>10</v>
      </c>
      <c r="K8" s="32" t="b">
        <f t="shared" si="3"/>
        <v>1</v>
      </c>
      <c r="L8" t="s">
        <v>4</v>
      </c>
      <c r="M8">
        <v>2.19</v>
      </c>
      <c r="N8">
        <v>99235</v>
      </c>
      <c r="O8">
        <v>0.28000000000000003</v>
      </c>
      <c r="P8">
        <v>8.33</v>
      </c>
      <c r="Q8" t="s">
        <v>297</v>
      </c>
      <c r="R8">
        <v>101</v>
      </c>
      <c r="S8">
        <v>103</v>
      </c>
      <c r="T8">
        <v>64.790000000000006</v>
      </c>
      <c r="U8">
        <v>65.3</v>
      </c>
      <c r="V8" t="s">
        <v>297</v>
      </c>
      <c r="W8">
        <v>105</v>
      </c>
      <c r="X8">
        <v>10.31</v>
      </c>
      <c r="Y8">
        <v>9.6199999999999992</v>
      </c>
      <c r="Z8" t="s">
        <v>297</v>
      </c>
    </row>
    <row r="9" spans="1:26" x14ac:dyDescent="0.25">
      <c r="A9" s="4" t="s">
        <v>76</v>
      </c>
      <c r="B9">
        <f>85-4</f>
        <v>81</v>
      </c>
      <c r="I9">
        <f t="shared" si="2"/>
        <v>88.01</v>
      </c>
      <c r="J9" s="2">
        <v>10</v>
      </c>
      <c r="K9" s="32" t="b">
        <f t="shared" si="3"/>
        <v>1</v>
      </c>
      <c r="L9" t="s">
        <v>5</v>
      </c>
      <c r="M9">
        <v>2.5</v>
      </c>
      <c r="N9">
        <v>96416</v>
      </c>
      <c r="O9">
        <v>0.27</v>
      </c>
      <c r="P9">
        <v>8.8010000000000002</v>
      </c>
      <c r="Q9" t="s">
        <v>297</v>
      </c>
      <c r="R9">
        <v>59</v>
      </c>
      <c r="S9">
        <v>74</v>
      </c>
      <c r="T9">
        <v>78.08</v>
      </c>
      <c r="U9">
        <v>76.33</v>
      </c>
      <c r="V9" t="s">
        <v>297</v>
      </c>
      <c r="W9">
        <v>45</v>
      </c>
      <c r="X9">
        <v>69.16</v>
      </c>
      <c r="Y9">
        <v>68.569999999999993</v>
      </c>
      <c r="Z9" t="s">
        <v>297</v>
      </c>
    </row>
    <row r="10" spans="1:26" x14ac:dyDescent="0.25">
      <c r="A10" s="1" t="s">
        <v>77</v>
      </c>
      <c r="B10" s="1">
        <f>COUNTIF(K4:K88,"FALSE")</f>
        <v>1</v>
      </c>
      <c r="I10">
        <f t="shared" si="2"/>
        <v>85.500000000000014</v>
      </c>
      <c r="J10" s="2">
        <v>10</v>
      </c>
      <c r="K10" s="32" t="b">
        <f t="shared" si="3"/>
        <v>1</v>
      </c>
      <c r="L10" t="s">
        <v>6</v>
      </c>
      <c r="M10">
        <v>2.74</v>
      </c>
      <c r="N10">
        <v>115313</v>
      </c>
      <c r="O10">
        <v>0.33</v>
      </c>
      <c r="P10">
        <v>8.5500000000000007</v>
      </c>
      <c r="Q10" t="s">
        <v>297</v>
      </c>
      <c r="R10">
        <v>61</v>
      </c>
      <c r="S10">
        <v>96</v>
      </c>
      <c r="T10">
        <v>72.34</v>
      </c>
      <c r="U10">
        <v>72.81</v>
      </c>
      <c r="V10" t="s">
        <v>297</v>
      </c>
      <c r="W10">
        <v>98</v>
      </c>
      <c r="X10">
        <v>45.55</v>
      </c>
      <c r="Y10">
        <v>46.61</v>
      </c>
      <c r="Z10" t="s">
        <v>297</v>
      </c>
    </row>
    <row r="11" spans="1:26" x14ac:dyDescent="0.25">
      <c r="I11">
        <f t="shared" si="2"/>
        <v>87.822222222222223</v>
      </c>
      <c r="J11" s="2">
        <v>18</v>
      </c>
      <c r="K11" s="32" t="b">
        <f t="shared" si="3"/>
        <v>1</v>
      </c>
      <c r="L11" t="s">
        <v>7</v>
      </c>
      <c r="M11">
        <v>2.82</v>
      </c>
      <c r="N11">
        <v>56545</v>
      </c>
      <c r="O11">
        <v>0.16</v>
      </c>
      <c r="P11">
        <v>15.808</v>
      </c>
      <c r="Q11" t="s">
        <v>297</v>
      </c>
      <c r="R11">
        <v>43</v>
      </c>
      <c r="S11">
        <v>58</v>
      </c>
      <c r="T11">
        <v>42.06</v>
      </c>
      <c r="U11">
        <v>35.979999999999997</v>
      </c>
      <c r="V11" t="s">
        <v>297</v>
      </c>
      <c r="W11" t="s">
        <v>221</v>
      </c>
      <c r="X11" t="s">
        <v>221</v>
      </c>
      <c r="Y11" t="s">
        <v>221</v>
      </c>
      <c r="Z11" t="s">
        <v>221</v>
      </c>
    </row>
    <row r="12" spans="1:26" x14ac:dyDescent="0.25">
      <c r="I12">
        <f t="shared" si="2"/>
        <v>81.430000000000007</v>
      </c>
      <c r="J12" s="2">
        <v>10</v>
      </c>
      <c r="K12" s="32" t="b">
        <f t="shared" si="3"/>
        <v>1</v>
      </c>
      <c r="L12" t="s">
        <v>8</v>
      </c>
      <c r="M12">
        <v>2.89</v>
      </c>
      <c r="N12">
        <v>69436</v>
      </c>
      <c r="O12">
        <v>0.2</v>
      </c>
      <c r="P12">
        <v>8.1430000000000007</v>
      </c>
      <c r="Q12" t="s">
        <v>297</v>
      </c>
      <c r="R12">
        <v>142</v>
      </c>
      <c r="S12">
        <v>127</v>
      </c>
      <c r="T12">
        <v>29.81</v>
      </c>
      <c r="U12">
        <v>30.93</v>
      </c>
      <c r="V12" t="s">
        <v>297</v>
      </c>
      <c r="W12">
        <v>141</v>
      </c>
      <c r="X12">
        <v>12.12</v>
      </c>
      <c r="Y12">
        <v>12.62</v>
      </c>
      <c r="Z12" t="s">
        <v>297</v>
      </c>
    </row>
    <row r="13" spans="1:26" x14ac:dyDescent="0.25">
      <c r="I13">
        <f t="shared" si="2"/>
        <v>85.779999999999987</v>
      </c>
      <c r="J13" s="2">
        <v>10</v>
      </c>
      <c r="K13" s="32" t="b">
        <f t="shared" si="3"/>
        <v>1</v>
      </c>
      <c r="L13" t="s">
        <v>9</v>
      </c>
      <c r="M13">
        <v>2.96</v>
      </c>
      <c r="N13">
        <v>280805</v>
      </c>
      <c r="O13">
        <v>0.8</v>
      </c>
      <c r="P13">
        <v>8.5779999999999994</v>
      </c>
      <c r="Q13" t="s">
        <v>297</v>
      </c>
      <c r="R13">
        <v>76</v>
      </c>
      <c r="S13">
        <v>78</v>
      </c>
      <c r="T13">
        <v>8.34</v>
      </c>
      <c r="U13">
        <v>8.74</v>
      </c>
      <c r="V13" t="s">
        <v>297</v>
      </c>
      <c r="W13" t="s">
        <v>221</v>
      </c>
      <c r="X13" t="s">
        <v>221</v>
      </c>
      <c r="Y13" t="s">
        <v>221</v>
      </c>
      <c r="Z13" t="s">
        <v>221</v>
      </c>
    </row>
    <row r="14" spans="1:26" x14ac:dyDescent="0.25">
      <c r="I14">
        <f t="shared" si="2"/>
        <v>85.779999999999987</v>
      </c>
      <c r="J14" s="2">
        <v>10</v>
      </c>
      <c r="K14" s="32" t="b">
        <f t="shared" si="3"/>
        <v>1</v>
      </c>
      <c r="L14" t="s">
        <v>10</v>
      </c>
      <c r="M14">
        <v>3.2</v>
      </c>
      <c r="N14">
        <v>129918</v>
      </c>
      <c r="O14">
        <v>0.37</v>
      </c>
      <c r="P14">
        <v>8.5779999999999994</v>
      </c>
      <c r="Q14" t="s">
        <v>297</v>
      </c>
      <c r="R14">
        <v>41</v>
      </c>
      <c r="S14">
        <v>39</v>
      </c>
      <c r="T14">
        <v>50.8</v>
      </c>
      <c r="U14">
        <v>52.05</v>
      </c>
      <c r="V14" t="s">
        <v>297</v>
      </c>
      <c r="W14">
        <v>76</v>
      </c>
      <c r="X14">
        <v>40.18</v>
      </c>
      <c r="Y14">
        <v>41.6</v>
      </c>
      <c r="Z14" t="s">
        <v>297</v>
      </c>
    </row>
    <row r="15" spans="1:26" x14ac:dyDescent="0.25">
      <c r="I15">
        <f t="shared" si="2"/>
        <v>87.38</v>
      </c>
      <c r="J15" s="2">
        <v>10</v>
      </c>
      <c r="K15" s="32" t="b">
        <f t="shared" si="3"/>
        <v>1</v>
      </c>
      <c r="L15" t="s">
        <v>217</v>
      </c>
      <c r="M15">
        <v>3.36</v>
      </c>
      <c r="N15">
        <v>130944</v>
      </c>
      <c r="O15">
        <v>0.37</v>
      </c>
      <c r="P15">
        <v>8.7379999999999995</v>
      </c>
      <c r="Q15" t="s">
        <v>297</v>
      </c>
      <c r="R15">
        <v>49</v>
      </c>
      <c r="S15">
        <v>84</v>
      </c>
      <c r="T15">
        <v>91.76</v>
      </c>
      <c r="U15">
        <v>93.01</v>
      </c>
      <c r="V15" t="s">
        <v>297</v>
      </c>
      <c r="W15">
        <v>86</v>
      </c>
      <c r="X15">
        <v>58.92</v>
      </c>
      <c r="Y15">
        <v>59.29</v>
      </c>
      <c r="Z15" t="s">
        <v>297</v>
      </c>
    </row>
    <row r="16" spans="1:26" x14ac:dyDescent="0.25">
      <c r="I16">
        <f t="shared" si="2"/>
        <v>89.87</v>
      </c>
      <c r="J16" s="2">
        <v>10</v>
      </c>
      <c r="K16" s="32" t="b">
        <f t="shared" si="3"/>
        <v>1</v>
      </c>
      <c r="L16" t="s">
        <v>11</v>
      </c>
      <c r="M16">
        <v>3.68</v>
      </c>
      <c r="N16">
        <v>130335</v>
      </c>
      <c r="O16">
        <v>0.37</v>
      </c>
      <c r="P16">
        <v>8.9870000000000001</v>
      </c>
      <c r="Q16" t="s">
        <v>297</v>
      </c>
      <c r="R16">
        <v>61</v>
      </c>
      <c r="S16">
        <v>96</v>
      </c>
      <c r="T16">
        <v>74.28</v>
      </c>
      <c r="U16">
        <v>72.98</v>
      </c>
      <c r="V16" t="s">
        <v>297</v>
      </c>
      <c r="W16">
        <v>98</v>
      </c>
      <c r="X16">
        <v>46.43</v>
      </c>
      <c r="Y16">
        <v>46.77</v>
      </c>
      <c r="Z16" t="s">
        <v>297</v>
      </c>
    </row>
    <row r="17" spans="9:26" x14ac:dyDescent="0.25">
      <c r="I17">
        <f t="shared" si="2"/>
        <v>84.890000000000015</v>
      </c>
      <c r="J17" s="2">
        <v>10</v>
      </c>
      <c r="K17" s="32" t="b">
        <f t="shared" si="3"/>
        <v>1</v>
      </c>
      <c r="L17" t="s">
        <v>284</v>
      </c>
      <c r="M17">
        <v>3.69</v>
      </c>
      <c r="N17">
        <v>267858</v>
      </c>
      <c r="O17">
        <v>0.76</v>
      </c>
      <c r="P17">
        <v>8.4890000000000008</v>
      </c>
      <c r="Q17" t="s">
        <v>297</v>
      </c>
      <c r="R17">
        <v>73</v>
      </c>
      <c r="S17">
        <v>41</v>
      </c>
      <c r="T17">
        <v>24.57</v>
      </c>
      <c r="U17">
        <v>24.57</v>
      </c>
      <c r="V17" t="s">
        <v>297</v>
      </c>
      <c r="W17">
        <v>57</v>
      </c>
      <c r="X17">
        <v>21.97</v>
      </c>
      <c r="Y17">
        <v>22.6</v>
      </c>
      <c r="Z17" t="s">
        <v>297</v>
      </c>
    </row>
    <row r="18" spans="9:26" x14ac:dyDescent="0.25">
      <c r="I18">
        <f t="shared" si="2"/>
        <v>92.28</v>
      </c>
      <c r="J18" s="2">
        <v>10</v>
      </c>
      <c r="K18" s="32" t="b">
        <f t="shared" si="3"/>
        <v>1</v>
      </c>
      <c r="L18" t="s">
        <v>12</v>
      </c>
      <c r="M18">
        <v>4.1900000000000004</v>
      </c>
      <c r="N18">
        <v>177869</v>
      </c>
      <c r="O18">
        <v>0.51</v>
      </c>
      <c r="P18">
        <v>9.2279999999999998</v>
      </c>
      <c r="Q18" t="s">
        <v>297</v>
      </c>
      <c r="R18">
        <v>63</v>
      </c>
      <c r="S18">
        <v>65</v>
      </c>
      <c r="T18">
        <v>31.62</v>
      </c>
      <c r="U18">
        <v>31.52</v>
      </c>
      <c r="V18" t="s">
        <v>297</v>
      </c>
      <c r="W18">
        <v>83</v>
      </c>
      <c r="X18">
        <v>12.12</v>
      </c>
      <c r="Y18">
        <v>12.03</v>
      </c>
      <c r="Z18" t="s">
        <v>297</v>
      </c>
    </row>
    <row r="19" spans="9:26" x14ac:dyDescent="0.25">
      <c r="I19">
        <f t="shared" si="2"/>
        <v>71.05</v>
      </c>
      <c r="J19" s="2">
        <v>10</v>
      </c>
      <c r="K19" s="32" t="b">
        <f t="shared" si="3"/>
        <v>0</v>
      </c>
      <c r="L19" t="s">
        <v>13</v>
      </c>
      <c r="M19">
        <v>4.82</v>
      </c>
      <c r="N19">
        <v>72393</v>
      </c>
      <c r="O19">
        <v>0.21</v>
      </c>
      <c r="P19">
        <v>7.1050000000000004</v>
      </c>
      <c r="Q19" t="s">
        <v>297</v>
      </c>
      <c r="R19">
        <v>77</v>
      </c>
      <c r="S19">
        <v>41</v>
      </c>
      <c r="T19">
        <v>68.94</v>
      </c>
      <c r="U19">
        <v>70.34</v>
      </c>
      <c r="V19" t="s">
        <v>297</v>
      </c>
      <c r="W19">
        <v>79</v>
      </c>
      <c r="X19">
        <v>31.62</v>
      </c>
      <c r="Y19">
        <v>32.07</v>
      </c>
      <c r="Z19" t="s">
        <v>297</v>
      </c>
    </row>
    <row r="20" spans="9:26" x14ac:dyDescent="0.25">
      <c r="I20">
        <f t="shared" si="2"/>
        <v>89.75</v>
      </c>
      <c r="J20" s="2">
        <v>10</v>
      </c>
      <c r="K20" s="32" t="b">
        <f t="shared" si="3"/>
        <v>1</v>
      </c>
      <c r="L20" t="s">
        <v>14</v>
      </c>
      <c r="M20">
        <v>4.82</v>
      </c>
      <c r="N20">
        <v>147818</v>
      </c>
      <c r="O20">
        <v>0.42</v>
      </c>
      <c r="P20">
        <v>8.9749999999999996</v>
      </c>
      <c r="Q20" t="s">
        <v>297</v>
      </c>
      <c r="R20">
        <v>61</v>
      </c>
      <c r="S20">
        <v>96</v>
      </c>
      <c r="T20">
        <v>78.03</v>
      </c>
      <c r="U20">
        <v>77.760000000000005</v>
      </c>
      <c r="V20" t="s">
        <v>297</v>
      </c>
      <c r="W20">
        <v>98</v>
      </c>
      <c r="X20">
        <v>49.32</v>
      </c>
      <c r="Y20">
        <v>49.37</v>
      </c>
      <c r="Z20" t="s">
        <v>297</v>
      </c>
    </row>
    <row r="21" spans="9:26" x14ac:dyDescent="0.25">
      <c r="I21">
        <f t="shared" si="2"/>
        <v>82.683333333333337</v>
      </c>
      <c r="J21" s="2">
        <v>18</v>
      </c>
      <c r="K21" s="32" t="b">
        <f t="shared" si="3"/>
        <v>1</v>
      </c>
      <c r="L21" t="s">
        <v>15</v>
      </c>
      <c r="M21">
        <v>4.83</v>
      </c>
      <c r="N21">
        <v>87253</v>
      </c>
      <c r="O21">
        <v>0.25</v>
      </c>
      <c r="P21">
        <v>14.882999999999999</v>
      </c>
      <c r="Q21" t="s">
        <v>297</v>
      </c>
      <c r="R21">
        <v>43</v>
      </c>
      <c r="S21">
        <v>72</v>
      </c>
      <c r="T21">
        <v>30.88</v>
      </c>
      <c r="U21">
        <v>27.38</v>
      </c>
      <c r="V21" t="s">
        <v>297</v>
      </c>
      <c r="W21">
        <v>57</v>
      </c>
      <c r="X21">
        <v>8.64</v>
      </c>
      <c r="Y21">
        <v>8.4600000000000009</v>
      </c>
      <c r="Z21" t="s">
        <v>297</v>
      </c>
    </row>
    <row r="22" spans="9:26" x14ac:dyDescent="0.25">
      <c r="I22">
        <f t="shared" si="2"/>
        <v>80.17</v>
      </c>
      <c r="J22" s="2">
        <v>10</v>
      </c>
      <c r="K22" s="32" t="b">
        <f t="shared" si="3"/>
        <v>1</v>
      </c>
      <c r="L22" t="s">
        <v>16</v>
      </c>
      <c r="M22">
        <v>4.93</v>
      </c>
      <c r="N22">
        <v>86041</v>
      </c>
      <c r="O22">
        <v>0.24</v>
      </c>
      <c r="P22">
        <v>8.0169999999999995</v>
      </c>
      <c r="Q22" t="s">
        <v>297</v>
      </c>
      <c r="R22">
        <v>55</v>
      </c>
      <c r="S22">
        <v>85</v>
      </c>
      <c r="T22">
        <v>16.59</v>
      </c>
      <c r="U22">
        <v>17.47</v>
      </c>
      <c r="V22" t="s">
        <v>297</v>
      </c>
      <c r="W22" t="s">
        <v>221</v>
      </c>
      <c r="X22" t="s">
        <v>221</v>
      </c>
      <c r="Y22" t="s">
        <v>221</v>
      </c>
      <c r="Z22" t="s">
        <v>221</v>
      </c>
    </row>
    <row r="23" spans="9:26" x14ac:dyDescent="0.25">
      <c r="I23">
        <f t="shared" si="2"/>
        <v>84.07</v>
      </c>
      <c r="J23" s="2">
        <v>10</v>
      </c>
      <c r="K23" s="32" t="b">
        <f t="shared" si="3"/>
        <v>1</v>
      </c>
      <c r="L23" t="s">
        <v>285</v>
      </c>
      <c r="M23">
        <v>5.0599999999999996</v>
      </c>
      <c r="N23">
        <v>54852</v>
      </c>
      <c r="O23">
        <v>0.16</v>
      </c>
      <c r="P23">
        <v>8.407</v>
      </c>
      <c r="Q23" t="s">
        <v>297</v>
      </c>
      <c r="R23">
        <v>67</v>
      </c>
      <c r="S23">
        <v>52</v>
      </c>
      <c r="T23">
        <v>30.8</v>
      </c>
      <c r="U23">
        <v>31.32</v>
      </c>
      <c r="V23" t="s">
        <v>297</v>
      </c>
      <c r="W23">
        <v>40</v>
      </c>
      <c r="X23">
        <v>36.049999999999997</v>
      </c>
      <c r="Y23">
        <v>34.18</v>
      </c>
      <c r="Z23" t="s">
        <v>297</v>
      </c>
    </row>
    <row r="24" spans="9:26" x14ac:dyDescent="0.25">
      <c r="I24">
        <f t="shared" si="2"/>
        <v>90.100000000000009</v>
      </c>
      <c r="J24" s="2">
        <v>10</v>
      </c>
      <c r="K24" s="32" t="b">
        <f t="shared" si="3"/>
        <v>1</v>
      </c>
      <c r="L24" t="s">
        <v>17</v>
      </c>
      <c r="M24">
        <v>5.0599999999999996</v>
      </c>
      <c r="N24">
        <v>91337</v>
      </c>
      <c r="O24">
        <v>0.26</v>
      </c>
      <c r="P24">
        <v>9.01</v>
      </c>
      <c r="Q24" t="s">
        <v>297</v>
      </c>
      <c r="R24">
        <v>49</v>
      </c>
      <c r="S24">
        <v>130</v>
      </c>
      <c r="T24">
        <v>85.41</v>
      </c>
      <c r="U24">
        <v>89.48</v>
      </c>
      <c r="V24" t="s">
        <v>297</v>
      </c>
      <c r="W24">
        <v>128</v>
      </c>
      <c r="X24">
        <v>66.39</v>
      </c>
      <c r="Y24">
        <v>69.59</v>
      </c>
      <c r="Z24" t="s">
        <v>297</v>
      </c>
    </row>
    <row r="25" spans="9:26" x14ac:dyDescent="0.25">
      <c r="I25">
        <f t="shared" si="2"/>
        <v>84.320000000000007</v>
      </c>
      <c r="J25" s="2">
        <v>10</v>
      </c>
      <c r="K25" s="32" t="b">
        <f t="shared" si="3"/>
        <v>1</v>
      </c>
      <c r="L25" t="s">
        <v>18</v>
      </c>
      <c r="M25">
        <v>5.08</v>
      </c>
      <c r="N25">
        <v>37727</v>
      </c>
      <c r="O25">
        <v>0.11</v>
      </c>
      <c r="P25">
        <v>8.4320000000000004</v>
      </c>
      <c r="Q25" t="s">
        <v>297</v>
      </c>
      <c r="R25">
        <v>42</v>
      </c>
      <c r="S25">
        <v>72</v>
      </c>
      <c r="T25">
        <v>45.8</v>
      </c>
      <c r="U25">
        <v>46.48</v>
      </c>
      <c r="V25" t="s">
        <v>297</v>
      </c>
      <c r="W25">
        <v>71</v>
      </c>
      <c r="X25">
        <v>45.7</v>
      </c>
      <c r="Y25">
        <v>46.35</v>
      </c>
      <c r="Z25" t="s">
        <v>297</v>
      </c>
    </row>
    <row r="26" spans="9:26" x14ac:dyDescent="0.25">
      <c r="I26">
        <f t="shared" si="2"/>
        <v>92.94</v>
      </c>
      <c r="J26" s="2">
        <v>10</v>
      </c>
      <c r="K26" s="32" t="b">
        <f t="shared" si="3"/>
        <v>1</v>
      </c>
      <c r="L26" t="s">
        <v>19</v>
      </c>
      <c r="M26">
        <v>5.2</v>
      </c>
      <c r="N26">
        <v>171347</v>
      </c>
      <c r="O26">
        <v>0.49</v>
      </c>
      <c r="P26">
        <v>9.2940000000000005</v>
      </c>
      <c r="Q26" t="s">
        <v>297</v>
      </c>
      <c r="R26">
        <v>83</v>
      </c>
      <c r="S26">
        <v>85</v>
      </c>
      <c r="T26">
        <v>64.22</v>
      </c>
      <c r="U26">
        <v>65.900000000000006</v>
      </c>
      <c r="V26" t="s">
        <v>297</v>
      </c>
      <c r="W26">
        <v>47</v>
      </c>
      <c r="X26">
        <v>16.920000000000002</v>
      </c>
      <c r="Y26">
        <v>16.59</v>
      </c>
      <c r="Z26" t="s">
        <v>297</v>
      </c>
    </row>
    <row r="27" spans="9:26" x14ac:dyDescent="0.25">
      <c r="I27">
        <f t="shared" si="2"/>
        <v>97.850000000000009</v>
      </c>
      <c r="J27" s="2">
        <v>10</v>
      </c>
      <c r="K27" s="32" t="b">
        <f t="shared" si="3"/>
        <v>1</v>
      </c>
      <c r="L27" t="s">
        <v>20</v>
      </c>
      <c r="M27">
        <v>5.33</v>
      </c>
      <c r="N27">
        <v>111669</v>
      </c>
      <c r="O27">
        <v>0.32</v>
      </c>
      <c r="P27">
        <v>9.7850000000000001</v>
      </c>
      <c r="Q27" t="s">
        <v>297</v>
      </c>
      <c r="R27">
        <v>97</v>
      </c>
      <c r="S27">
        <v>99</v>
      </c>
      <c r="T27">
        <v>63.11</v>
      </c>
      <c r="U27">
        <v>63.08</v>
      </c>
      <c r="V27" t="s">
        <v>297</v>
      </c>
      <c r="W27">
        <v>61</v>
      </c>
      <c r="X27">
        <v>41.54</v>
      </c>
      <c r="Y27">
        <v>40.07</v>
      </c>
      <c r="Z27" t="s">
        <v>297</v>
      </c>
    </row>
    <row r="28" spans="9:26" x14ac:dyDescent="0.25">
      <c r="I28">
        <f t="shared" si="2"/>
        <v>94.65</v>
      </c>
      <c r="J28" s="2">
        <v>20</v>
      </c>
      <c r="K28" s="32" t="b">
        <f t="shared" si="3"/>
        <v>1</v>
      </c>
      <c r="L28" t="s">
        <v>95</v>
      </c>
      <c r="M28">
        <v>5.36</v>
      </c>
      <c r="N28">
        <v>201155</v>
      </c>
      <c r="O28">
        <v>0.56999999999999995</v>
      </c>
      <c r="P28">
        <v>18.93</v>
      </c>
      <c r="Q28" t="s">
        <v>297</v>
      </c>
      <c r="R28">
        <v>113</v>
      </c>
      <c r="S28">
        <v>111</v>
      </c>
      <c r="T28">
        <v>102.64</v>
      </c>
      <c r="U28">
        <v>104.11</v>
      </c>
      <c r="V28" t="s">
        <v>297</v>
      </c>
      <c r="W28" t="s">
        <v>221</v>
      </c>
      <c r="X28" t="s">
        <v>221</v>
      </c>
      <c r="Y28" t="s">
        <v>221</v>
      </c>
      <c r="Z28" t="s">
        <v>221</v>
      </c>
    </row>
    <row r="29" spans="9:26" x14ac:dyDescent="0.25">
      <c r="I29">
        <f t="shared" si="2"/>
        <v>100</v>
      </c>
      <c r="J29" s="2">
        <v>20</v>
      </c>
      <c r="K29" s="32" t="b">
        <f t="shared" si="3"/>
        <v>1</v>
      </c>
      <c r="L29" t="s">
        <v>96</v>
      </c>
      <c r="M29">
        <v>5.42</v>
      </c>
      <c r="N29">
        <v>426503</v>
      </c>
      <c r="O29">
        <v>1.21</v>
      </c>
      <c r="P29">
        <v>20</v>
      </c>
      <c r="Q29" t="s">
        <v>297</v>
      </c>
      <c r="R29">
        <v>168</v>
      </c>
      <c r="S29">
        <v>99</v>
      </c>
      <c r="T29">
        <v>50.71</v>
      </c>
      <c r="U29">
        <v>48.13</v>
      </c>
      <c r="V29" t="s">
        <v>297</v>
      </c>
      <c r="W29" t="s">
        <v>221</v>
      </c>
      <c r="X29" t="s">
        <v>221</v>
      </c>
      <c r="Y29" t="s">
        <v>221</v>
      </c>
      <c r="Z29" t="s">
        <v>221</v>
      </c>
    </row>
    <row r="30" spans="9:26" x14ac:dyDescent="0.25">
      <c r="I30">
        <f t="shared" si="2"/>
        <v>92.04</v>
      </c>
      <c r="J30" s="2">
        <v>10</v>
      </c>
      <c r="K30" s="32" t="b">
        <f t="shared" si="3"/>
        <v>1</v>
      </c>
      <c r="L30" t="s">
        <v>21</v>
      </c>
      <c r="M30">
        <v>5.48</v>
      </c>
      <c r="N30">
        <v>156122</v>
      </c>
      <c r="O30">
        <v>0.44</v>
      </c>
      <c r="P30">
        <v>9.2040000000000006</v>
      </c>
      <c r="Q30" t="s">
        <v>297</v>
      </c>
      <c r="R30">
        <v>56</v>
      </c>
      <c r="S30">
        <v>41</v>
      </c>
      <c r="T30">
        <v>53.9</v>
      </c>
      <c r="U30">
        <v>54.16</v>
      </c>
      <c r="V30" t="s">
        <v>297</v>
      </c>
      <c r="W30">
        <v>43</v>
      </c>
      <c r="X30">
        <v>24.71</v>
      </c>
      <c r="Y30">
        <v>25.34</v>
      </c>
      <c r="Z30" t="s">
        <v>297</v>
      </c>
    </row>
    <row r="31" spans="9:26" x14ac:dyDescent="0.25">
      <c r="I31">
        <f t="shared" si="2"/>
        <v>90.88</v>
      </c>
      <c r="J31" s="2">
        <v>10</v>
      </c>
      <c r="K31" s="32" t="b">
        <f t="shared" si="3"/>
        <v>1</v>
      </c>
      <c r="L31" t="s">
        <v>286</v>
      </c>
      <c r="M31">
        <v>5.49</v>
      </c>
      <c r="N31">
        <v>81623</v>
      </c>
      <c r="O31">
        <v>0.23</v>
      </c>
      <c r="P31">
        <v>9.0879999999999992</v>
      </c>
      <c r="Q31" t="s">
        <v>297</v>
      </c>
      <c r="R31">
        <v>119</v>
      </c>
      <c r="S31">
        <v>121</v>
      </c>
      <c r="T31">
        <v>31.42</v>
      </c>
      <c r="U31">
        <v>32.35</v>
      </c>
      <c r="V31" t="s">
        <v>297</v>
      </c>
      <c r="W31" t="s">
        <v>221</v>
      </c>
      <c r="X31" t="s">
        <v>221</v>
      </c>
      <c r="Y31" t="s">
        <v>221</v>
      </c>
      <c r="Z31" t="s">
        <v>221</v>
      </c>
    </row>
    <row r="32" spans="9:26" x14ac:dyDescent="0.25">
      <c r="I32">
        <f t="shared" si="2"/>
        <v>92.929999999999993</v>
      </c>
      <c r="J32" s="2">
        <v>10</v>
      </c>
      <c r="K32" s="32" t="b">
        <f t="shared" si="3"/>
        <v>1</v>
      </c>
      <c r="L32" t="s">
        <v>22</v>
      </c>
      <c r="M32">
        <v>5.51</v>
      </c>
      <c r="N32">
        <v>114262</v>
      </c>
      <c r="O32">
        <v>0.32</v>
      </c>
      <c r="P32">
        <v>9.2929999999999993</v>
      </c>
      <c r="Q32" t="s">
        <v>297</v>
      </c>
      <c r="R32">
        <v>75</v>
      </c>
      <c r="S32">
        <v>77</v>
      </c>
      <c r="T32">
        <v>31.18</v>
      </c>
      <c r="U32">
        <v>31.04</v>
      </c>
      <c r="V32" t="s">
        <v>297</v>
      </c>
      <c r="W32">
        <v>110</v>
      </c>
      <c r="X32">
        <v>40.06</v>
      </c>
      <c r="Y32">
        <v>41.5</v>
      </c>
      <c r="Z32" t="s">
        <v>297</v>
      </c>
    </row>
    <row r="33" spans="9:26" x14ac:dyDescent="0.25">
      <c r="I33">
        <f t="shared" si="2"/>
        <v>97.61</v>
      </c>
      <c r="J33" s="2">
        <v>10</v>
      </c>
      <c r="K33" s="32" t="b">
        <f t="shared" si="3"/>
        <v>1</v>
      </c>
      <c r="L33" t="s">
        <v>23</v>
      </c>
      <c r="M33">
        <v>5.7</v>
      </c>
      <c r="N33">
        <v>446777</v>
      </c>
      <c r="O33">
        <v>1.27</v>
      </c>
      <c r="P33">
        <v>9.7609999999999992</v>
      </c>
      <c r="Q33" t="s">
        <v>297</v>
      </c>
      <c r="R33">
        <v>78</v>
      </c>
      <c r="S33">
        <v>77</v>
      </c>
      <c r="T33">
        <v>23.98</v>
      </c>
      <c r="U33">
        <v>23.91</v>
      </c>
      <c r="V33" t="s">
        <v>297</v>
      </c>
      <c r="W33">
        <v>52</v>
      </c>
      <c r="X33">
        <v>14.15</v>
      </c>
      <c r="Y33">
        <v>13.87</v>
      </c>
      <c r="Z33" t="s">
        <v>297</v>
      </c>
    </row>
    <row r="34" spans="9:26" x14ac:dyDescent="0.25">
      <c r="I34">
        <f t="shared" si="2"/>
        <v>93.439999999999984</v>
      </c>
      <c r="J34" s="2">
        <v>10</v>
      </c>
      <c r="K34" s="32" t="b">
        <f t="shared" si="3"/>
        <v>1</v>
      </c>
      <c r="L34" t="s">
        <v>24</v>
      </c>
      <c r="M34">
        <v>5.77</v>
      </c>
      <c r="N34">
        <v>121276</v>
      </c>
      <c r="O34">
        <v>0.34</v>
      </c>
      <c r="P34">
        <v>9.3439999999999994</v>
      </c>
      <c r="Q34" t="s">
        <v>297</v>
      </c>
      <c r="R34">
        <v>62</v>
      </c>
      <c r="S34">
        <v>64</v>
      </c>
      <c r="T34">
        <v>31.94</v>
      </c>
      <c r="U34">
        <v>32.130000000000003</v>
      </c>
      <c r="V34" t="s">
        <v>297</v>
      </c>
      <c r="W34">
        <v>49</v>
      </c>
      <c r="X34">
        <v>28.93</v>
      </c>
      <c r="Y34">
        <v>29.95</v>
      </c>
      <c r="Z34" t="s">
        <v>297</v>
      </c>
    </row>
    <row r="35" spans="9:26" x14ac:dyDescent="0.25">
      <c r="I35">
        <f t="shared" si="2"/>
        <v>100</v>
      </c>
      <c r="J35" s="2">
        <v>20</v>
      </c>
      <c r="K35" s="32" t="b">
        <f t="shared" si="3"/>
        <v>1</v>
      </c>
      <c r="L35" t="s">
        <v>97</v>
      </c>
      <c r="M35">
        <v>6.17</v>
      </c>
      <c r="N35">
        <v>678596</v>
      </c>
      <c r="O35">
        <v>1.93</v>
      </c>
      <c r="P35">
        <v>20</v>
      </c>
      <c r="Q35" t="s">
        <v>297</v>
      </c>
      <c r="R35">
        <v>114</v>
      </c>
      <c r="S35">
        <v>88</v>
      </c>
      <c r="T35">
        <v>18.07</v>
      </c>
      <c r="U35">
        <v>18.09</v>
      </c>
      <c r="V35" t="s">
        <v>297</v>
      </c>
      <c r="W35">
        <v>63</v>
      </c>
      <c r="X35">
        <v>18.399999999999999</v>
      </c>
      <c r="Y35">
        <v>17.96</v>
      </c>
      <c r="Z35" t="s">
        <v>297</v>
      </c>
    </row>
    <row r="36" spans="9:26" x14ac:dyDescent="0.25">
      <c r="I36">
        <f t="shared" si="2"/>
        <v>101.71</v>
      </c>
      <c r="J36" s="2">
        <v>10</v>
      </c>
      <c r="K36" s="32" t="b">
        <f t="shared" si="3"/>
        <v>1</v>
      </c>
      <c r="L36" t="s">
        <v>25</v>
      </c>
      <c r="M36">
        <v>6.38</v>
      </c>
      <c r="N36">
        <v>119004</v>
      </c>
      <c r="O36">
        <v>0.34</v>
      </c>
      <c r="P36">
        <v>10.170999999999999</v>
      </c>
      <c r="Q36" t="s">
        <v>297</v>
      </c>
      <c r="R36">
        <v>130</v>
      </c>
      <c r="S36">
        <v>132</v>
      </c>
      <c r="T36">
        <v>95.47</v>
      </c>
      <c r="U36">
        <v>96.73</v>
      </c>
      <c r="V36" t="s">
        <v>297</v>
      </c>
      <c r="W36">
        <v>95</v>
      </c>
      <c r="X36">
        <v>95.99</v>
      </c>
      <c r="Y36">
        <v>91.57</v>
      </c>
      <c r="Z36" t="s">
        <v>297</v>
      </c>
    </row>
    <row r="37" spans="9:26" x14ac:dyDescent="0.25">
      <c r="I37">
        <f t="shared" si="2"/>
        <v>97.78</v>
      </c>
      <c r="J37" s="2">
        <v>10</v>
      </c>
      <c r="K37" s="32" t="b">
        <f t="shared" si="3"/>
        <v>1</v>
      </c>
      <c r="L37" t="s">
        <v>26</v>
      </c>
      <c r="M37">
        <v>6.64</v>
      </c>
      <c r="N37">
        <v>114838</v>
      </c>
      <c r="O37">
        <v>0.33</v>
      </c>
      <c r="P37">
        <v>9.7780000000000005</v>
      </c>
      <c r="Q37" t="s">
        <v>297</v>
      </c>
      <c r="R37">
        <v>63</v>
      </c>
      <c r="S37">
        <v>62</v>
      </c>
      <c r="T37">
        <v>68.709999999999994</v>
      </c>
      <c r="U37">
        <v>68.739999999999995</v>
      </c>
      <c r="V37" t="s">
        <v>297</v>
      </c>
      <c r="W37">
        <v>41</v>
      </c>
      <c r="X37">
        <v>38.08</v>
      </c>
      <c r="Y37">
        <v>37.090000000000003</v>
      </c>
      <c r="Z37" t="s">
        <v>297</v>
      </c>
    </row>
    <row r="38" spans="9:26" x14ac:dyDescent="0.25">
      <c r="I38">
        <f t="shared" si="2"/>
        <v>102.47</v>
      </c>
      <c r="J38" s="2">
        <v>10</v>
      </c>
      <c r="K38" s="32" t="b">
        <f t="shared" si="3"/>
        <v>1</v>
      </c>
      <c r="L38" t="s">
        <v>287</v>
      </c>
      <c r="M38">
        <v>6.72</v>
      </c>
      <c r="N38">
        <v>79840</v>
      </c>
      <c r="O38">
        <v>0.23</v>
      </c>
      <c r="P38">
        <v>10.247</v>
      </c>
      <c r="Q38" t="s">
        <v>297</v>
      </c>
      <c r="R38">
        <v>174</v>
      </c>
      <c r="S38">
        <v>93</v>
      </c>
      <c r="T38">
        <v>92.51</v>
      </c>
      <c r="U38">
        <v>92.49</v>
      </c>
      <c r="V38" t="s">
        <v>297</v>
      </c>
      <c r="W38">
        <v>95</v>
      </c>
      <c r="X38">
        <v>80.319999999999993</v>
      </c>
      <c r="Y38">
        <v>78.400000000000006</v>
      </c>
      <c r="Z38" t="s">
        <v>297</v>
      </c>
    </row>
    <row r="39" spans="9:26" x14ac:dyDescent="0.25">
      <c r="I39">
        <f t="shared" si="2"/>
        <v>91.460000000000008</v>
      </c>
      <c r="J39" s="2">
        <v>10</v>
      </c>
      <c r="K39" s="32" t="b">
        <f t="shared" si="3"/>
        <v>1</v>
      </c>
      <c r="L39" t="s">
        <v>288</v>
      </c>
      <c r="M39">
        <v>6.74</v>
      </c>
      <c r="N39">
        <v>73378</v>
      </c>
      <c r="O39">
        <v>0.21</v>
      </c>
      <c r="P39">
        <v>9.1460000000000008</v>
      </c>
      <c r="Q39" t="s">
        <v>297</v>
      </c>
      <c r="R39">
        <v>41</v>
      </c>
      <c r="S39">
        <v>69</v>
      </c>
      <c r="T39">
        <v>97.5</v>
      </c>
      <c r="U39">
        <v>97.81</v>
      </c>
      <c r="V39" t="s">
        <v>297</v>
      </c>
      <c r="W39">
        <v>39</v>
      </c>
      <c r="X39">
        <v>43.16</v>
      </c>
      <c r="Y39">
        <v>43.19</v>
      </c>
      <c r="Z39" t="s">
        <v>297</v>
      </c>
    </row>
    <row r="40" spans="9:26" x14ac:dyDescent="0.25">
      <c r="I40">
        <f t="shared" si="2"/>
        <v>98.23</v>
      </c>
      <c r="J40" s="2">
        <v>10</v>
      </c>
      <c r="K40" s="32" t="b">
        <f t="shared" si="3"/>
        <v>1</v>
      </c>
      <c r="L40" t="s">
        <v>27</v>
      </c>
      <c r="M40">
        <v>6.92</v>
      </c>
      <c r="N40">
        <v>123502</v>
      </c>
      <c r="O40">
        <v>0.35</v>
      </c>
      <c r="P40">
        <v>9.8230000000000004</v>
      </c>
      <c r="Q40" t="s">
        <v>297</v>
      </c>
      <c r="R40">
        <v>83</v>
      </c>
      <c r="S40">
        <v>85</v>
      </c>
      <c r="T40">
        <v>63.78</v>
      </c>
      <c r="U40">
        <v>64.59</v>
      </c>
      <c r="V40" t="s">
        <v>297</v>
      </c>
      <c r="W40">
        <v>47</v>
      </c>
      <c r="X40">
        <v>14.61</v>
      </c>
      <c r="Y40">
        <v>14.33</v>
      </c>
      <c r="Z40" t="s">
        <v>297</v>
      </c>
    </row>
    <row r="41" spans="9:26" x14ac:dyDescent="0.25">
      <c r="I41">
        <f t="shared" si="2"/>
        <v>88.59</v>
      </c>
      <c r="J41" s="2">
        <v>10</v>
      </c>
      <c r="K41" s="32" t="b">
        <f t="shared" si="3"/>
        <v>1</v>
      </c>
      <c r="L41" t="s">
        <v>28</v>
      </c>
      <c r="M41">
        <v>7.14</v>
      </c>
      <c r="N41">
        <v>19711</v>
      </c>
      <c r="O41">
        <v>0.06</v>
      </c>
      <c r="P41">
        <v>8.859</v>
      </c>
      <c r="Q41" t="s">
        <v>297</v>
      </c>
      <c r="R41">
        <v>43</v>
      </c>
      <c r="S41">
        <v>41</v>
      </c>
      <c r="T41">
        <v>87.57</v>
      </c>
      <c r="U41">
        <v>83.34</v>
      </c>
      <c r="V41" t="s">
        <v>297</v>
      </c>
      <c r="W41">
        <v>39</v>
      </c>
      <c r="X41">
        <v>27.3</v>
      </c>
      <c r="Y41">
        <v>26.43</v>
      </c>
      <c r="Z41" t="s">
        <v>297</v>
      </c>
    </row>
    <row r="42" spans="9:26" x14ac:dyDescent="0.25">
      <c r="I42">
        <f t="shared" si="2"/>
        <v>95.46</v>
      </c>
      <c r="J42" s="2">
        <v>10</v>
      </c>
      <c r="K42" s="32" t="b">
        <f t="shared" si="3"/>
        <v>1</v>
      </c>
      <c r="L42" t="s">
        <v>29</v>
      </c>
      <c r="M42">
        <v>7.35</v>
      </c>
      <c r="N42">
        <v>137578</v>
      </c>
      <c r="O42">
        <v>0.39</v>
      </c>
      <c r="P42">
        <v>9.5459999999999994</v>
      </c>
      <c r="Q42" t="s">
        <v>297</v>
      </c>
      <c r="R42">
        <v>75</v>
      </c>
      <c r="S42">
        <v>39</v>
      </c>
      <c r="T42">
        <v>36.74</v>
      </c>
      <c r="U42">
        <v>35.97</v>
      </c>
      <c r="V42" t="s">
        <v>297</v>
      </c>
      <c r="W42">
        <v>77</v>
      </c>
      <c r="X42">
        <v>31.57</v>
      </c>
      <c r="Y42">
        <v>31.37</v>
      </c>
      <c r="Z42" t="s">
        <v>297</v>
      </c>
    </row>
    <row r="43" spans="9:26" x14ac:dyDescent="0.25">
      <c r="I43">
        <f t="shared" si="2"/>
        <v>91.23888888888888</v>
      </c>
      <c r="J43" s="2">
        <v>18</v>
      </c>
      <c r="K43" s="32" t="b">
        <f t="shared" si="3"/>
        <v>1</v>
      </c>
      <c r="L43" t="s">
        <v>289</v>
      </c>
      <c r="M43">
        <v>7.51</v>
      </c>
      <c r="N43">
        <v>197440</v>
      </c>
      <c r="O43">
        <v>0.56000000000000005</v>
      </c>
      <c r="P43">
        <v>16.422999999999998</v>
      </c>
      <c r="Q43" t="s">
        <v>297</v>
      </c>
      <c r="R43">
        <v>43</v>
      </c>
      <c r="S43">
        <v>58</v>
      </c>
      <c r="T43">
        <v>43.17</v>
      </c>
      <c r="U43">
        <v>42.03</v>
      </c>
      <c r="V43" t="s">
        <v>297</v>
      </c>
      <c r="W43">
        <v>41</v>
      </c>
      <c r="X43">
        <v>22.65</v>
      </c>
      <c r="Y43">
        <v>22.38</v>
      </c>
      <c r="Z43" t="s">
        <v>297</v>
      </c>
    </row>
    <row r="44" spans="9:26" x14ac:dyDescent="0.25">
      <c r="I44">
        <f t="shared" si="2"/>
        <v>97.14</v>
      </c>
      <c r="J44" s="2">
        <v>20</v>
      </c>
      <c r="K44" s="32" t="b">
        <f t="shared" si="3"/>
        <v>1</v>
      </c>
      <c r="L44" t="s">
        <v>98</v>
      </c>
      <c r="M44">
        <v>7.6</v>
      </c>
      <c r="N44">
        <v>872062</v>
      </c>
      <c r="O44">
        <v>2.48</v>
      </c>
      <c r="P44">
        <v>19.428000000000001</v>
      </c>
      <c r="Q44" t="s">
        <v>297</v>
      </c>
      <c r="R44">
        <v>98</v>
      </c>
      <c r="S44">
        <v>100</v>
      </c>
      <c r="T44">
        <v>63.49</v>
      </c>
      <c r="U44">
        <v>63.79</v>
      </c>
      <c r="V44" t="s">
        <v>297</v>
      </c>
      <c r="W44">
        <v>70</v>
      </c>
      <c r="X44">
        <v>11.11</v>
      </c>
      <c r="Y44">
        <v>11.08</v>
      </c>
      <c r="Z44" t="s">
        <v>297</v>
      </c>
    </row>
    <row r="45" spans="9:26" x14ac:dyDescent="0.25">
      <c r="I45">
        <f t="shared" si="2"/>
        <v>99.63</v>
      </c>
      <c r="J45" s="2">
        <v>10</v>
      </c>
      <c r="K45" s="32" t="b">
        <f t="shared" si="3"/>
        <v>1</v>
      </c>
      <c r="L45" t="s">
        <v>30</v>
      </c>
      <c r="M45">
        <v>7.67</v>
      </c>
      <c r="N45">
        <v>466483</v>
      </c>
      <c r="O45">
        <v>1.33</v>
      </c>
      <c r="P45">
        <v>9.9629999999999992</v>
      </c>
      <c r="Q45" t="s">
        <v>297</v>
      </c>
      <c r="R45">
        <v>91</v>
      </c>
      <c r="S45">
        <v>92</v>
      </c>
      <c r="T45">
        <v>56.84</v>
      </c>
      <c r="U45">
        <v>56.05</v>
      </c>
      <c r="V45" t="s">
        <v>297</v>
      </c>
      <c r="W45">
        <v>65</v>
      </c>
      <c r="X45">
        <v>11.51</v>
      </c>
      <c r="Y45">
        <v>10.92</v>
      </c>
      <c r="Z45" t="s">
        <v>297</v>
      </c>
    </row>
    <row r="46" spans="9:26" x14ac:dyDescent="0.25">
      <c r="I46">
        <f t="shared" si="2"/>
        <v>95</v>
      </c>
      <c r="J46" s="2">
        <v>10</v>
      </c>
      <c r="K46" s="32" t="b">
        <f t="shared" si="3"/>
        <v>1</v>
      </c>
      <c r="L46" t="s">
        <v>31</v>
      </c>
      <c r="M46">
        <v>7.92</v>
      </c>
      <c r="N46">
        <v>105746</v>
      </c>
      <c r="O46">
        <v>0.3</v>
      </c>
      <c r="P46">
        <v>9.5</v>
      </c>
      <c r="Q46" t="s">
        <v>297</v>
      </c>
      <c r="R46">
        <v>75</v>
      </c>
      <c r="S46">
        <v>39</v>
      </c>
      <c r="T46">
        <v>36.89</v>
      </c>
      <c r="U46">
        <v>35.76</v>
      </c>
      <c r="V46" t="s">
        <v>297</v>
      </c>
      <c r="W46">
        <v>77</v>
      </c>
      <c r="X46">
        <v>31.71</v>
      </c>
      <c r="Y46">
        <v>31.38</v>
      </c>
      <c r="Z46" t="s">
        <v>297</v>
      </c>
    </row>
    <row r="47" spans="9:26" x14ac:dyDescent="0.25">
      <c r="I47">
        <f t="shared" si="2"/>
        <v>96.73</v>
      </c>
      <c r="J47" s="2">
        <v>10</v>
      </c>
      <c r="K47" s="32" t="b">
        <f t="shared" si="3"/>
        <v>1</v>
      </c>
      <c r="L47" t="s">
        <v>290</v>
      </c>
      <c r="M47">
        <v>7.99</v>
      </c>
      <c r="N47">
        <v>134714</v>
      </c>
      <c r="O47">
        <v>0.38</v>
      </c>
      <c r="P47">
        <v>9.673</v>
      </c>
      <c r="Q47" t="s">
        <v>297</v>
      </c>
      <c r="R47">
        <v>69</v>
      </c>
      <c r="S47">
        <v>41</v>
      </c>
      <c r="T47">
        <v>56.16</v>
      </c>
      <c r="U47">
        <v>55.42</v>
      </c>
      <c r="V47" t="s">
        <v>297</v>
      </c>
      <c r="W47">
        <v>99</v>
      </c>
      <c r="X47">
        <v>24.48</v>
      </c>
      <c r="Y47">
        <v>23.71</v>
      </c>
      <c r="Z47" t="s">
        <v>297</v>
      </c>
    </row>
    <row r="48" spans="9:26" x14ac:dyDescent="0.25">
      <c r="I48">
        <f t="shared" si="2"/>
        <v>96.75</v>
      </c>
      <c r="J48" s="2">
        <v>10</v>
      </c>
      <c r="K48" s="32" t="b">
        <f t="shared" si="3"/>
        <v>1</v>
      </c>
      <c r="L48" t="s">
        <v>32</v>
      </c>
      <c r="M48">
        <v>8.1</v>
      </c>
      <c r="N48">
        <v>104780</v>
      </c>
      <c r="O48">
        <v>0.3</v>
      </c>
      <c r="P48">
        <v>9.6750000000000007</v>
      </c>
      <c r="Q48" t="s">
        <v>297</v>
      </c>
      <c r="R48">
        <v>97</v>
      </c>
      <c r="S48">
        <v>83</v>
      </c>
      <c r="T48">
        <v>87.07</v>
      </c>
      <c r="U48">
        <v>88.06</v>
      </c>
      <c r="V48" t="s">
        <v>297</v>
      </c>
      <c r="W48">
        <v>99</v>
      </c>
      <c r="X48">
        <v>62.03</v>
      </c>
      <c r="Y48">
        <v>63.76</v>
      </c>
      <c r="Z48" t="s">
        <v>297</v>
      </c>
    </row>
    <row r="49" spans="9:26" x14ac:dyDescent="0.25">
      <c r="I49">
        <f t="shared" si="2"/>
        <v>104.70000000000002</v>
      </c>
      <c r="J49" s="2">
        <v>10</v>
      </c>
      <c r="K49" s="32" t="b">
        <f t="shared" si="3"/>
        <v>1</v>
      </c>
      <c r="L49" t="s">
        <v>33</v>
      </c>
      <c r="M49">
        <v>8.15</v>
      </c>
      <c r="N49">
        <v>168826</v>
      </c>
      <c r="O49">
        <v>0.48</v>
      </c>
      <c r="P49">
        <v>10.47</v>
      </c>
      <c r="Q49" t="s">
        <v>297</v>
      </c>
      <c r="R49">
        <v>166</v>
      </c>
      <c r="S49">
        <v>164</v>
      </c>
      <c r="T49">
        <v>78.37</v>
      </c>
      <c r="U49">
        <v>77.63</v>
      </c>
      <c r="V49" t="s">
        <v>297</v>
      </c>
      <c r="W49">
        <v>129</v>
      </c>
      <c r="X49">
        <v>72.11</v>
      </c>
      <c r="Y49">
        <v>72.67</v>
      </c>
      <c r="Z49" t="s">
        <v>297</v>
      </c>
    </row>
    <row r="50" spans="9:26" x14ac:dyDescent="0.25">
      <c r="I50">
        <f t="shared" si="2"/>
        <v>97.74</v>
      </c>
      <c r="J50" s="2">
        <v>10</v>
      </c>
      <c r="K50" s="32" t="b">
        <f t="shared" si="3"/>
        <v>1</v>
      </c>
      <c r="L50" t="s">
        <v>34</v>
      </c>
      <c r="M50">
        <v>8.24</v>
      </c>
      <c r="N50">
        <v>177659</v>
      </c>
      <c r="O50">
        <v>0.5</v>
      </c>
      <c r="P50">
        <v>9.7739999999999991</v>
      </c>
      <c r="Q50" t="s">
        <v>297</v>
      </c>
      <c r="R50">
        <v>76</v>
      </c>
      <c r="S50">
        <v>41</v>
      </c>
      <c r="T50">
        <v>56.65</v>
      </c>
      <c r="U50">
        <v>54.92</v>
      </c>
      <c r="V50" t="s">
        <v>297</v>
      </c>
      <c r="W50">
        <v>78</v>
      </c>
      <c r="X50">
        <v>31.88</v>
      </c>
      <c r="Y50">
        <v>32.4</v>
      </c>
      <c r="Z50" t="s">
        <v>297</v>
      </c>
    </row>
    <row r="51" spans="9:26" x14ac:dyDescent="0.25">
      <c r="I51">
        <f t="shared" si="2"/>
        <v>91.37777777777778</v>
      </c>
      <c r="J51" s="2">
        <v>18</v>
      </c>
      <c r="K51" s="32" t="b">
        <f t="shared" si="3"/>
        <v>1</v>
      </c>
      <c r="L51" t="s">
        <v>35</v>
      </c>
      <c r="M51">
        <v>8.31</v>
      </c>
      <c r="N51">
        <v>135210</v>
      </c>
      <c r="O51">
        <v>0.38</v>
      </c>
      <c r="P51">
        <v>16.448</v>
      </c>
      <c r="Q51" t="s">
        <v>297</v>
      </c>
      <c r="R51">
        <v>43</v>
      </c>
      <c r="S51">
        <v>58</v>
      </c>
      <c r="T51">
        <v>60.85</v>
      </c>
      <c r="U51">
        <v>59.57</v>
      </c>
      <c r="V51" t="s">
        <v>297</v>
      </c>
      <c r="W51">
        <v>57</v>
      </c>
      <c r="X51">
        <v>21.01</v>
      </c>
      <c r="Y51">
        <v>20.96</v>
      </c>
      <c r="Z51" t="s">
        <v>297</v>
      </c>
    </row>
    <row r="52" spans="9:26" x14ac:dyDescent="0.25">
      <c r="I52">
        <f t="shared" si="2"/>
        <v>99.62</v>
      </c>
      <c r="J52" s="2">
        <v>10</v>
      </c>
      <c r="K52" s="32" t="b">
        <f t="shared" si="3"/>
        <v>1</v>
      </c>
      <c r="L52" t="s">
        <v>36</v>
      </c>
      <c r="M52">
        <v>8.42</v>
      </c>
      <c r="N52">
        <v>98150</v>
      </c>
      <c r="O52">
        <v>0.28000000000000003</v>
      </c>
      <c r="P52">
        <v>9.9619999999999997</v>
      </c>
      <c r="Q52" t="s">
        <v>297</v>
      </c>
      <c r="R52">
        <v>129</v>
      </c>
      <c r="S52">
        <v>127</v>
      </c>
      <c r="T52">
        <v>77.06</v>
      </c>
      <c r="U52">
        <v>77.930000000000007</v>
      </c>
      <c r="V52" t="s">
        <v>297</v>
      </c>
      <c r="W52">
        <v>131</v>
      </c>
      <c r="X52">
        <v>23.53</v>
      </c>
      <c r="Y52">
        <v>24.17</v>
      </c>
      <c r="Z52" t="s">
        <v>297</v>
      </c>
    </row>
    <row r="53" spans="9:26" x14ac:dyDescent="0.25">
      <c r="I53">
        <f t="shared" si="2"/>
        <v>100.61</v>
      </c>
      <c r="J53" s="2">
        <v>10</v>
      </c>
      <c r="K53" s="32" t="b">
        <f t="shared" si="3"/>
        <v>1</v>
      </c>
      <c r="L53" t="s">
        <v>37</v>
      </c>
      <c r="M53">
        <v>8.51</v>
      </c>
      <c r="N53">
        <v>104812</v>
      </c>
      <c r="O53">
        <v>0.3</v>
      </c>
      <c r="P53">
        <v>10.061</v>
      </c>
      <c r="Q53" t="s">
        <v>297</v>
      </c>
      <c r="R53">
        <v>107</v>
      </c>
      <c r="S53">
        <v>109</v>
      </c>
      <c r="T53">
        <v>94.97</v>
      </c>
      <c r="U53">
        <v>93.37</v>
      </c>
      <c r="V53" t="s">
        <v>297</v>
      </c>
      <c r="W53">
        <v>93</v>
      </c>
      <c r="X53">
        <v>4.29</v>
      </c>
      <c r="Y53">
        <v>4.38</v>
      </c>
      <c r="Z53" t="s">
        <v>297</v>
      </c>
    </row>
    <row r="54" spans="9:26" x14ac:dyDescent="0.25">
      <c r="I54">
        <f t="shared" si="2"/>
        <v>100</v>
      </c>
      <c r="J54" s="2">
        <v>20</v>
      </c>
      <c r="K54" s="32" t="b">
        <f t="shared" si="3"/>
        <v>1</v>
      </c>
      <c r="L54" t="s">
        <v>99</v>
      </c>
      <c r="M54">
        <v>8.91</v>
      </c>
      <c r="N54">
        <v>646689</v>
      </c>
      <c r="O54">
        <v>1.84</v>
      </c>
      <c r="P54">
        <v>20</v>
      </c>
      <c r="Q54" t="s">
        <v>297</v>
      </c>
      <c r="R54">
        <v>117</v>
      </c>
      <c r="S54">
        <v>82</v>
      </c>
      <c r="T54">
        <v>58.75</v>
      </c>
      <c r="U54">
        <v>55.63</v>
      </c>
      <c r="V54" t="s">
        <v>297</v>
      </c>
      <c r="W54">
        <v>52</v>
      </c>
      <c r="X54">
        <v>14.04</v>
      </c>
      <c r="Y54">
        <v>12.98</v>
      </c>
      <c r="Z54" t="s">
        <v>297</v>
      </c>
    </row>
    <row r="55" spans="9:26" x14ac:dyDescent="0.25">
      <c r="I55">
        <f t="shared" si="2"/>
        <v>97.88</v>
      </c>
      <c r="J55" s="2">
        <v>10</v>
      </c>
      <c r="K55" s="32" t="b">
        <f t="shared" si="3"/>
        <v>1</v>
      </c>
      <c r="L55" t="s">
        <v>38</v>
      </c>
      <c r="M55">
        <v>8.93</v>
      </c>
      <c r="N55">
        <v>303664</v>
      </c>
      <c r="O55">
        <v>0.86</v>
      </c>
      <c r="P55">
        <v>9.7880000000000003</v>
      </c>
      <c r="Q55" t="s">
        <v>297</v>
      </c>
      <c r="R55">
        <v>112</v>
      </c>
      <c r="S55">
        <v>77</v>
      </c>
      <c r="T55">
        <v>64.75</v>
      </c>
      <c r="U55">
        <v>61.17</v>
      </c>
      <c r="V55" t="s">
        <v>297</v>
      </c>
      <c r="W55">
        <v>114</v>
      </c>
      <c r="X55">
        <v>31.51</v>
      </c>
      <c r="Y55">
        <v>31.44</v>
      </c>
      <c r="Z55" t="s">
        <v>297</v>
      </c>
    </row>
    <row r="56" spans="9:26" x14ac:dyDescent="0.25">
      <c r="I56">
        <f t="shared" si="2"/>
        <v>98.460000000000008</v>
      </c>
      <c r="J56" s="2">
        <v>10</v>
      </c>
      <c r="K56" s="32" t="b">
        <f t="shared" si="3"/>
        <v>1</v>
      </c>
      <c r="L56" t="s">
        <v>39</v>
      </c>
      <c r="M56">
        <v>9.01</v>
      </c>
      <c r="N56">
        <v>88823</v>
      </c>
      <c r="O56">
        <v>0.25</v>
      </c>
      <c r="P56">
        <v>9.8460000000000001</v>
      </c>
      <c r="Q56" t="s">
        <v>297</v>
      </c>
      <c r="R56">
        <v>131</v>
      </c>
      <c r="S56">
        <v>133</v>
      </c>
      <c r="T56">
        <v>94.33</v>
      </c>
      <c r="U56">
        <v>92.68</v>
      </c>
      <c r="V56" t="s">
        <v>297</v>
      </c>
      <c r="W56">
        <v>117</v>
      </c>
      <c r="X56">
        <v>80.87</v>
      </c>
      <c r="Y56">
        <v>75.61</v>
      </c>
      <c r="Z56" t="s">
        <v>297</v>
      </c>
    </row>
    <row r="57" spans="9:26" x14ac:dyDescent="0.25">
      <c r="I57">
        <f t="shared" si="2"/>
        <v>100.02</v>
      </c>
      <c r="J57" s="2">
        <v>10</v>
      </c>
      <c r="K57" s="32" t="b">
        <f t="shared" si="3"/>
        <v>1</v>
      </c>
      <c r="L57" t="s">
        <v>40</v>
      </c>
      <c r="M57">
        <v>9.02</v>
      </c>
      <c r="N57">
        <v>486827</v>
      </c>
      <c r="O57">
        <v>1.38</v>
      </c>
      <c r="P57">
        <v>10.002000000000001</v>
      </c>
      <c r="Q57" t="s">
        <v>297</v>
      </c>
      <c r="R57">
        <v>91</v>
      </c>
      <c r="S57">
        <v>106</v>
      </c>
      <c r="T57">
        <v>35.950000000000003</v>
      </c>
      <c r="U57">
        <v>35.619999999999997</v>
      </c>
      <c r="V57" t="s">
        <v>297</v>
      </c>
      <c r="W57">
        <v>51</v>
      </c>
      <c r="X57">
        <v>8.3800000000000008</v>
      </c>
      <c r="Y57">
        <v>8.2899999999999991</v>
      </c>
      <c r="Z57" t="s">
        <v>297</v>
      </c>
    </row>
    <row r="58" spans="9:26" x14ac:dyDescent="0.25">
      <c r="I58">
        <f t="shared" si="2"/>
        <v>99.839999999999989</v>
      </c>
      <c r="J58" s="2">
        <v>10</v>
      </c>
      <c r="K58" s="32" t="b">
        <f t="shared" si="3"/>
        <v>1</v>
      </c>
      <c r="L58" t="s">
        <v>41</v>
      </c>
      <c r="M58">
        <v>9.1300000000000008</v>
      </c>
      <c r="N58">
        <v>834697</v>
      </c>
      <c r="O58">
        <v>2.37</v>
      </c>
      <c r="P58">
        <v>9.984</v>
      </c>
      <c r="Q58" t="s">
        <v>297</v>
      </c>
      <c r="R58">
        <v>91</v>
      </c>
      <c r="S58">
        <v>106</v>
      </c>
      <c r="T58">
        <v>52.8</v>
      </c>
      <c r="U58">
        <v>51.66</v>
      </c>
      <c r="V58" t="s">
        <v>297</v>
      </c>
      <c r="W58">
        <v>105</v>
      </c>
      <c r="X58">
        <v>21.46</v>
      </c>
      <c r="Y58">
        <v>21.42</v>
      </c>
      <c r="Z58" t="s">
        <v>297</v>
      </c>
    </row>
    <row r="59" spans="9:26" x14ac:dyDescent="0.25">
      <c r="I59">
        <f t="shared" si="2"/>
        <v>101.1</v>
      </c>
      <c r="J59" s="2">
        <v>10</v>
      </c>
      <c r="K59" s="32" t="b">
        <f t="shared" si="3"/>
        <v>1</v>
      </c>
      <c r="L59" t="s">
        <v>42</v>
      </c>
      <c r="M59">
        <v>9.42</v>
      </c>
      <c r="N59">
        <v>446103</v>
      </c>
      <c r="O59">
        <v>1.27</v>
      </c>
      <c r="P59">
        <v>10.11</v>
      </c>
      <c r="Q59" t="s">
        <v>297</v>
      </c>
      <c r="R59">
        <v>91</v>
      </c>
      <c r="S59">
        <v>106</v>
      </c>
      <c r="T59">
        <v>50.24</v>
      </c>
      <c r="U59">
        <v>50.07</v>
      </c>
      <c r="V59" t="s">
        <v>297</v>
      </c>
      <c r="W59">
        <v>105</v>
      </c>
      <c r="X59">
        <v>25.22</v>
      </c>
      <c r="Y59">
        <v>25.46</v>
      </c>
      <c r="Z59" t="s">
        <v>297</v>
      </c>
    </row>
    <row r="60" spans="9:26" x14ac:dyDescent="0.25">
      <c r="I60">
        <f t="shared" si="2"/>
        <v>98.100000000000009</v>
      </c>
      <c r="J60" s="2">
        <v>10</v>
      </c>
      <c r="K60" s="32" t="b">
        <f t="shared" si="3"/>
        <v>1</v>
      </c>
      <c r="L60" t="s">
        <v>43</v>
      </c>
      <c r="M60">
        <v>9.44</v>
      </c>
      <c r="N60">
        <v>366855</v>
      </c>
      <c r="O60">
        <v>1.04</v>
      </c>
      <c r="P60">
        <v>9.81</v>
      </c>
      <c r="Q60" t="s">
        <v>297</v>
      </c>
      <c r="R60">
        <v>104</v>
      </c>
      <c r="S60">
        <v>78</v>
      </c>
      <c r="T60">
        <v>54.13</v>
      </c>
      <c r="U60">
        <v>53.3</v>
      </c>
      <c r="V60" t="s">
        <v>297</v>
      </c>
      <c r="W60">
        <v>103</v>
      </c>
      <c r="X60">
        <v>53</v>
      </c>
      <c r="Y60">
        <v>53.52</v>
      </c>
      <c r="Z60" t="s">
        <v>297</v>
      </c>
    </row>
    <row r="61" spans="9:26" x14ac:dyDescent="0.25">
      <c r="I61">
        <f t="shared" si="2"/>
        <v>100.28999999999999</v>
      </c>
      <c r="J61" s="2">
        <v>10</v>
      </c>
      <c r="K61" s="32" t="b">
        <f t="shared" si="3"/>
        <v>1</v>
      </c>
      <c r="L61" t="s">
        <v>44</v>
      </c>
      <c r="M61">
        <v>9.57</v>
      </c>
      <c r="N61">
        <v>68214</v>
      </c>
      <c r="O61">
        <v>0.19</v>
      </c>
      <c r="P61">
        <v>10.029</v>
      </c>
      <c r="Q61" t="s">
        <v>297</v>
      </c>
      <c r="R61">
        <v>173</v>
      </c>
      <c r="S61">
        <v>171</v>
      </c>
      <c r="T61">
        <v>51.65</v>
      </c>
      <c r="U61">
        <v>51.62</v>
      </c>
      <c r="V61" t="s">
        <v>297</v>
      </c>
      <c r="W61">
        <v>175</v>
      </c>
      <c r="X61">
        <v>48.32</v>
      </c>
      <c r="Y61">
        <v>49.29</v>
      </c>
      <c r="Z61" t="s">
        <v>297</v>
      </c>
    </row>
    <row r="62" spans="9:26" x14ac:dyDescent="0.25">
      <c r="I62">
        <f t="shared" si="2"/>
        <v>100.86</v>
      </c>
      <c r="J62" s="2">
        <v>10</v>
      </c>
      <c r="K62" s="32" t="b">
        <f t="shared" si="3"/>
        <v>1</v>
      </c>
      <c r="L62" t="s">
        <v>291</v>
      </c>
      <c r="M62">
        <v>9.6999999999999993</v>
      </c>
      <c r="N62">
        <v>480625</v>
      </c>
      <c r="O62">
        <v>1.37</v>
      </c>
      <c r="P62">
        <v>10.086</v>
      </c>
      <c r="Q62" t="s">
        <v>297</v>
      </c>
      <c r="R62">
        <v>105</v>
      </c>
      <c r="S62">
        <v>120</v>
      </c>
      <c r="T62">
        <v>29.46</v>
      </c>
      <c r="U62">
        <v>30.24</v>
      </c>
      <c r="V62" t="s">
        <v>297</v>
      </c>
      <c r="W62">
        <v>79</v>
      </c>
      <c r="X62">
        <v>15.73</v>
      </c>
      <c r="Y62">
        <v>15.85</v>
      </c>
      <c r="Z62" t="s">
        <v>297</v>
      </c>
    </row>
    <row r="63" spans="9:26" x14ac:dyDescent="0.25">
      <c r="I63">
        <f t="shared" si="2"/>
        <v>97.97</v>
      </c>
      <c r="J63" s="2">
        <v>20</v>
      </c>
      <c r="K63" s="32" t="b">
        <f t="shared" si="3"/>
        <v>1</v>
      </c>
      <c r="L63" t="s">
        <v>100</v>
      </c>
      <c r="M63">
        <v>9.83</v>
      </c>
      <c r="N63">
        <v>334740</v>
      </c>
      <c r="O63">
        <v>0.95</v>
      </c>
      <c r="P63">
        <v>19.594000000000001</v>
      </c>
      <c r="Q63" t="s">
        <v>297</v>
      </c>
      <c r="R63">
        <v>95</v>
      </c>
      <c r="S63">
        <v>174</v>
      </c>
      <c r="T63">
        <v>77.010000000000005</v>
      </c>
      <c r="U63">
        <v>76.400000000000006</v>
      </c>
      <c r="V63" t="s">
        <v>297</v>
      </c>
      <c r="W63">
        <v>176</v>
      </c>
      <c r="X63">
        <v>74.73</v>
      </c>
      <c r="Y63">
        <v>76.010000000000005</v>
      </c>
      <c r="Z63" t="s">
        <v>297</v>
      </c>
    </row>
    <row r="64" spans="9:26" x14ac:dyDescent="0.25">
      <c r="I64">
        <f t="shared" si="2"/>
        <v>101.51999999999998</v>
      </c>
      <c r="J64" s="2">
        <v>10</v>
      </c>
      <c r="K64" s="32" t="b">
        <f t="shared" si="3"/>
        <v>1</v>
      </c>
      <c r="L64" t="s">
        <v>45</v>
      </c>
      <c r="M64">
        <v>9.93</v>
      </c>
      <c r="N64">
        <v>216746</v>
      </c>
      <c r="O64">
        <v>0.62</v>
      </c>
      <c r="P64">
        <v>10.151999999999999</v>
      </c>
      <c r="Q64" t="s">
        <v>297</v>
      </c>
      <c r="R64">
        <v>77</v>
      </c>
      <c r="S64">
        <v>156</v>
      </c>
      <c r="T64">
        <v>61.5</v>
      </c>
      <c r="U64">
        <v>64.83</v>
      </c>
      <c r="V64" t="s">
        <v>297</v>
      </c>
      <c r="W64">
        <v>158</v>
      </c>
      <c r="X64">
        <v>59.81</v>
      </c>
      <c r="Y64">
        <v>62.43</v>
      </c>
      <c r="Z64" t="s">
        <v>297</v>
      </c>
    </row>
    <row r="65" spans="9:26" x14ac:dyDescent="0.25">
      <c r="I65">
        <f t="shared" si="2"/>
        <v>96.7</v>
      </c>
      <c r="J65" s="2">
        <v>10</v>
      </c>
      <c r="K65" s="32" t="b">
        <f t="shared" si="3"/>
        <v>1</v>
      </c>
      <c r="L65" t="s">
        <v>46</v>
      </c>
      <c r="M65">
        <v>9.94</v>
      </c>
      <c r="N65">
        <v>130719</v>
      </c>
      <c r="O65">
        <v>0.37</v>
      </c>
      <c r="P65">
        <v>9.67</v>
      </c>
      <c r="Q65" t="s">
        <v>297</v>
      </c>
      <c r="R65">
        <v>83</v>
      </c>
      <c r="S65">
        <v>85</v>
      </c>
      <c r="T65">
        <v>64.94</v>
      </c>
      <c r="U65">
        <v>65.05</v>
      </c>
      <c r="V65" t="s">
        <v>297</v>
      </c>
      <c r="W65">
        <v>95</v>
      </c>
      <c r="X65">
        <v>13.61</v>
      </c>
      <c r="Y65">
        <v>13.57</v>
      </c>
      <c r="Z65" t="s">
        <v>297</v>
      </c>
    </row>
    <row r="66" spans="9:26" x14ac:dyDescent="0.25">
      <c r="I66">
        <f t="shared" si="2"/>
        <v>98.39</v>
      </c>
      <c r="J66" s="2">
        <v>10</v>
      </c>
      <c r="K66" s="32" t="b">
        <f t="shared" si="3"/>
        <v>1</v>
      </c>
      <c r="L66" t="s">
        <v>47</v>
      </c>
      <c r="M66">
        <v>9.98</v>
      </c>
      <c r="N66">
        <v>52422</v>
      </c>
      <c r="O66">
        <v>0.15</v>
      </c>
      <c r="P66">
        <v>9.8390000000000004</v>
      </c>
      <c r="Q66" t="s">
        <v>297</v>
      </c>
      <c r="R66">
        <v>77</v>
      </c>
      <c r="S66">
        <v>110</v>
      </c>
      <c r="T66">
        <v>75.42</v>
      </c>
      <c r="U66">
        <v>78.77</v>
      </c>
      <c r="V66" t="s">
        <v>297</v>
      </c>
      <c r="W66">
        <v>61</v>
      </c>
      <c r="X66">
        <v>55.64</v>
      </c>
      <c r="Y66">
        <v>56.24</v>
      </c>
      <c r="Z66" t="s">
        <v>297</v>
      </c>
    </row>
    <row r="67" spans="9:26" x14ac:dyDescent="0.25">
      <c r="I67">
        <f t="shared" si="2"/>
        <v>103.71999999999998</v>
      </c>
      <c r="J67" s="2">
        <v>10</v>
      </c>
      <c r="K67" s="32" t="b">
        <f t="shared" si="3"/>
        <v>1</v>
      </c>
      <c r="L67" t="s">
        <v>48</v>
      </c>
      <c r="M67">
        <v>9.98</v>
      </c>
      <c r="N67">
        <v>161141</v>
      </c>
      <c r="O67">
        <v>0.46</v>
      </c>
      <c r="P67">
        <v>10.372</v>
      </c>
      <c r="Q67" t="s">
        <v>297</v>
      </c>
      <c r="R67">
        <v>75</v>
      </c>
      <c r="S67">
        <v>53</v>
      </c>
      <c r="T67">
        <v>18.059999999999999</v>
      </c>
      <c r="U67">
        <v>16.61</v>
      </c>
      <c r="V67" t="s">
        <v>297</v>
      </c>
      <c r="W67">
        <v>89</v>
      </c>
      <c r="X67">
        <v>11.39</v>
      </c>
      <c r="Y67">
        <v>10.79</v>
      </c>
      <c r="Z67" t="s">
        <v>297</v>
      </c>
    </row>
    <row r="68" spans="9:26" x14ac:dyDescent="0.25">
      <c r="I68">
        <f t="shared" si="2"/>
        <v>101.89999999999999</v>
      </c>
      <c r="J68" s="2">
        <v>10</v>
      </c>
      <c r="K68" s="32" t="b">
        <f t="shared" si="3"/>
        <v>1</v>
      </c>
      <c r="L68" t="s">
        <v>49</v>
      </c>
      <c r="M68">
        <v>10.01</v>
      </c>
      <c r="N68">
        <v>577631</v>
      </c>
      <c r="O68">
        <v>1.64</v>
      </c>
      <c r="P68">
        <v>10.19</v>
      </c>
      <c r="Q68" t="s">
        <v>297</v>
      </c>
      <c r="R68">
        <v>91</v>
      </c>
      <c r="S68">
        <v>120</v>
      </c>
      <c r="T68">
        <v>26.68</v>
      </c>
      <c r="U68">
        <v>26.3</v>
      </c>
      <c r="V68" t="s">
        <v>297</v>
      </c>
      <c r="W68">
        <v>65</v>
      </c>
      <c r="X68">
        <v>10.18</v>
      </c>
      <c r="Y68">
        <v>9.9499999999999993</v>
      </c>
      <c r="Z68" t="s">
        <v>297</v>
      </c>
    </row>
    <row r="69" spans="9:26" x14ac:dyDescent="0.25">
      <c r="I69">
        <f t="shared" ref="I69:I88" si="4">P69/J69*100</f>
        <v>101.59</v>
      </c>
      <c r="J69" s="2">
        <v>10</v>
      </c>
      <c r="K69" s="32" t="b">
        <f t="shared" ref="K69:K88" si="5">AND(P69&gt;J69*0.8,P69&lt;J69*1.2)</f>
        <v>1</v>
      </c>
      <c r="L69" t="s">
        <v>50</v>
      </c>
      <c r="M69">
        <v>10.07</v>
      </c>
      <c r="N69">
        <v>366590</v>
      </c>
      <c r="O69">
        <v>1.04</v>
      </c>
      <c r="P69">
        <v>10.159000000000001</v>
      </c>
      <c r="Q69" t="s">
        <v>297</v>
      </c>
      <c r="R69">
        <v>91</v>
      </c>
      <c r="S69">
        <v>126</v>
      </c>
      <c r="T69">
        <v>37.43</v>
      </c>
      <c r="U69">
        <v>37.25</v>
      </c>
      <c r="V69" t="s">
        <v>297</v>
      </c>
      <c r="W69">
        <v>89</v>
      </c>
      <c r="X69">
        <v>17.41</v>
      </c>
      <c r="Y69">
        <v>17.260000000000002</v>
      </c>
      <c r="Z69" t="s">
        <v>297</v>
      </c>
    </row>
    <row r="70" spans="9:26" x14ac:dyDescent="0.25">
      <c r="I70">
        <f t="shared" si="4"/>
        <v>104.45</v>
      </c>
      <c r="J70" s="2">
        <v>10</v>
      </c>
      <c r="K70" s="32" t="b">
        <f t="shared" si="5"/>
        <v>1</v>
      </c>
      <c r="L70" t="s">
        <v>52</v>
      </c>
      <c r="M70">
        <v>10.15</v>
      </c>
      <c r="N70">
        <v>466840</v>
      </c>
      <c r="O70">
        <v>1.33</v>
      </c>
      <c r="P70">
        <v>10.445</v>
      </c>
      <c r="Q70" t="s">
        <v>297</v>
      </c>
      <c r="R70">
        <v>105</v>
      </c>
      <c r="S70">
        <v>120</v>
      </c>
      <c r="T70">
        <v>50.57</v>
      </c>
      <c r="U70">
        <v>50.14</v>
      </c>
      <c r="V70" t="s">
        <v>297</v>
      </c>
      <c r="W70">
        <v>119</v>
      </c>
      <c r="X70">
        <v>11.57</v>
      </c>
      <c r="Y70">
        <v>11.75</v>
      </c>
      <c r="Z70" t="s">
        <v>297</v>
      </c>
    </row>
    <row r="71" spans="9:26" x14ac:dyDescent="0.25">
      <c r="I71">
        <f t="shared" si="4"/>
        <v>103.42</v>
      </c>
      <c r="J71" s="2">
        <v>10</v>
      </c>
      <c r="K71" s="32" t="b">
        <f t="shared" si="5"/>
        <v>1</v>
      </c>
      <c r="L71" t="s">
        <v>51</v>
      </c>
      <c r="M71">
        <v>10.16</v>
      </c>
      <c r="N71">
        <v>441674</v>
      </c>
      <c r="O71">
        <v>1.26</v>
      </c>
      <c r="P71">
        <v>10.342000000000001</v>
      </c>
      <c r="Q71" t="s">
        <v>297</v>
      </c>
      <c r="R71">
        <v>91</v>
      </c>
      <c r="S71">
        <v>126</v>
      </c>
      <c r="T71">
        <v>33.24</v>
      </c>
      <c r="U71">
        <v>32.56</v>
      </c>
      <c r="V71" t="s">
        <v>297</v>
      </c>
      <c r="W71">
        <v>89</v>
      </c>
      <c r="X71">
        <v>11.37</v>
      </c>
      <c r="Y71">
        <v>11.05</v>
      </c>
      <c r="Z71" t="s">
        <v>297</v>
      </c>
    </row>
    <row r="72" spans="9:26" x14ac:dyDescent="0.25">
      <c r="I72">
        <f t="shared" si="4"/>
        <v>99.29</v>
      </c>
      <c r="J72" s="2">
        <v>10</v>
      </c>
      <c r="K72" s="32" t="b">
        <f t="shared" si="5"/>
        <v>1</v>
      </c>
      <c r="L72" t="s">
        <v>53</v>
      </c>
      <c r="M72">
        <v>10.37</v>
      </c>
      <c r="N72">
        <v>402078</v>
      </c>
      <c r="O72">
        <v>1.1399999999999999</v>
      </c>
      <c r="P72">
        <v>9.9290000000000003</v>
      </c>
      <c r="Q72" t="s">
        <v>297</v>
      </c>
      <c r="R72">
        <v>119</v>
      </c>
      <c r="S72">
        <v>91</v>
      </c>
      <c r="T72">
        <v>64.28</v>
      </c>
      <c r="U72">
        <v>65.64</v>
      </c>
      <c r="V72" t="s">
        <v>297</v>
      </c>
      <c r="W72">
        <v>134</v>
      </c>
      <c r="X72">
        <v>23.78</v>
      </c>
      <c r="Y72">
        <v>23.97</v>
      </c>
      <c r="Z72" t="s">
        <v>297</v>
      </c>
    </row>
    <row r="73" spans="9:26" x14ac:dyDescent="0.25">
      <c r="I73">
        <f t="shared" si="4"/>
        <v>83.65</v>
      </c>
      <c r="J73" s="2">
        <v>10</v>
      </c>
      <c r="K73" s="32" t="b">
        <f t="shared" si="5"/>
        <v>1</v>
      </c>
      <c r="L73" t="s">
        <v>54</v>
      </c>
      <c r="M73">
        <v>10.39</v>
      </c>
      <c r="N73">
        <v>27786</v>
      </c>
      <c r="O73">
        <v>0.08</v>
      </c>
      <c r="P73">
        <v>8.3650000000000002</v>
      </c>
      <c r="Q73" t="s">
        <v>297</v>
      </c>
      <c r="R73">
        <v>167</v>
      </c>
      <c r="S73">
        <v>130</v>
      </c>
      <c r="T73">
        <v>53.76</v>
      </c>
      <c r="U73">
        <v>54.46</v>
      </c>
      <c r="V73" t="s">
        <v>297</v>
      </c>
      <c r="W73">
        <v>132</v>
      </c>
      <c r="X73">
        <v>53.97</v>
      </c>
      <c r="Y73">
        <v>57.84</v>
      </c>
      <c r="Z73" t="s">
        <v>297</v>
      </c>
    </row>
    <row r="74" spans="9:26" x14ac:dyDescent="0.25">
      <c r="I74">
        <f t="shared" si="4"/>
        <v>103.60000000000001</v>
      </c>
      <c r="J74" s="2">
        <v>10</v>
      </c>
      <c r="K74" s="32" t="b">
        <f t="shared" si="5"/>
        <v>1</v>
      </c>
      <c r="L74" t="s">
        <v>55</v>
      </c>
      <c r="M74">
        <v>10.41</v>
      </c>
      <c r="N74">
        <v>476137</v>
      </c>
      <c r="O74">
        <v>1.35</v>
      </c>
      <c r="P74">
        <v>10.36</v>
      </c>
      <c r="Q74" t="s">
        <v>297</v>
      </c>
      <c r="R74">
        <v>105</v>
      </c>
      <c r="S74">
        <v>120</v>
      </c>
      <c r="T74">
        <v>47.98</v>
      </c>
      <c r="U74">
        <v>48.3</v>
      </c>
      <c r="V74" t="s">
        <v>297</v>
      </c>
      <c r="W74">
        <v>77</v>
      </c>
      <c r="X74">
        <v>11.1</v>
      </c>
      <c r="Y74">
        <v>11.18</v>
      </c>
      <c r="Z74" t="s">
        <v>297</v>
      </c>
    </row>
    <row r="75" spans="9:26" x14ac:dyDescent="0.25">
      <c r="I75">
        <f t="shared" si="4"/>
        <v>101.2</v>
      </c>
      <c r="J75" s="2">
        <v>10</v>
      </c>
      <c r="K75" s="32" t="b">
        <f t="shared" si="5"/>
        <v>1</v>
      </c>
      <c r="L75" t="s">
        <v>56</v>
      </c>
      <c r="M75">
        <v>10.52</v>
      </c>
      <c r="N75">
        <v>549772</v>
      </c>
      <c r="O75">
        <v>1.56</v>
      </c>
      <c r="P75">
        <v>10.119999999999999</v>
      </c>
      <c r="Q75" t="s">
        <v>297</v>
      </c>
      <c r="R75">
        <v>105</v>
      </c>
      <c r="S75">
        <v>134</v>
      </c>
      <c r="T75">
        <v>21.44</v>
      </c>
      <c r="U75">
        <v>22.18</v>
      </c>
      <c r="V75" t="s">
        <v>297</v>
      </c>
      <c r="W75">
        <v>91</v>
      </c>
      <c r="X75">
        <v>14.93</v>
      </c>
      <c r="Y75">
        <v>15.08</v>
      </c>
      <c r="Z75" t="s">
        <v>297</v>
      </c>
    </row>
    <row r="76" spans="9:26" x14ac:dyDescent="0.25">
      <c r="I76">
        <f t="shared" si="4"/>
        <v>104.59</v>
      </c>
      <c r="J76" s="2">
        <v>10</v>
      </c>
      <c r="K76" s="32" t="b">
        <f t="shared" si="5"/>
        <v>1</v>
      </c>
      <c r="L76" t="s">
        <v>57</v>
      </c>
      <c r="M76">
        <v>10.6</v>
      </c>
      <c r="N76">
        <v>267684</v>
      </c>
      <c r="O76">
        <v>0.76</v>
      </c>
      <c r="P76">
        <v>10.459</v>
      </c>
      <c r="Q76" t="s">
        <v>297</v>
      </c>
      <c r="R76">
        <v>146</v>
      </c>
      <c r="S76">
        <v>148</v>
      </c>
      <c r="T76">
        <v>63.15</v>
      </c>
      <c r="U76">
        <v>62.35</v>
      </c>
      <c r="V76" t="s">
        <v>297</v>
      </c>
      <c r="W76">
        <v>111</v>
      </c>
      <c r="X76">
        <v>41.81</v>
      </c>
      <c r="Y76">
        <v>41.32</v>
      </c>
      <c r="Z76" t="s">
        <v>297</v>
      </c>
    </row>
    <row r="77" spans="9:26" x14ac:dyDescent="0.25">
      <c r="I77">
        <f t="shared" si="4"/>
        <v>104.23</v>
      </c>
      <c r="J77" s="2">
        <v>10</v>
      </c>
      <c r="K77" s="32" t="b">
        <f t="shared" si="5"/>
        <v>1</v>
      </c>
      <c r="L77" t="s">
        <v>292</v>
      </c>
      <c r="M77">
        <v>10.63</v>
      </c>
      <c r="N77">
        <v>473923</v>
      </c>
      <c r="O77">
        <v>1.35</v>
      </c>
      <c r="P77">
        <v>10.423</v>
      </c>
      <c r="Q77" t="s">
        <v>297</v>
      </c>
      <c r="R77">
        <v>119</v>
      </c>
      <c r="S77">
        <v>91</v>
      </c>
      <c r="T77">
        <v>26.67</v>
      </c>
      <c r="U77">
        <v>26.64</v>
      </c>
      <c r="V77" t="s">
        <v>297</v>
      </c>
      <c r="W77">
        <v>134</v>
      </c>
      <c r="X77">
        <v>29.6</v>
      </c>
      <c r="Y77">
        <v>29.43</v>
      </c>
      <c r="Z77" t="s">
        <v>297</v>
      </c>
    </row>
    <row r="78" spans="9:26" x14ac:dyDescent="0.25">
      <c r="I78">
        <f t="shared" si="4"/>
        <v>100</v>
      </c>
      <c r="J78" s="2">
        <v>20</v>
      </c>
      <c r="K78" s="32" t="b">
        <f t="shared" si="5"/>
        <v>1</v>
      </c>
      <c r="L78" t="s">
        <v>101</v>
      </c>
      <c r="M78">
        <v>10.66</v>
      </c>
      <c r="N78">
        <v>366888</v>
      </c>
      <c r="O78">
        <v>1.04</v>
      </c>
      <c r="P78">
        <v>20</v>
      </c>
      <c r="Q78" t="s">
        <v>297</v>
      </c>
      <c r="R78">
        <v>152</v>
      </c>
      <c r="S78">
        <v>115</v>
      </c>
      <c r="T78">
        <v>61.11</v>
      </c>
      <c r="U78">
        <v>53.05</v>
      </c>
      <c r="V78" t="s">
        <v>297</v>
      </c>
      <c r="W78" t="s">
        <v>221</v>
      </c>
      <c r="X78" t="s">
        <v>221</v>
      </c>
      <c r="Y78" t="s">
        <v>221</v>
      </c>
      <c r="Z78" t="s">
        <v>221</v>
      </c>
    </row>
    <row r="79" spans="9:26" x14ac:dyDescent="0.25">
      <c r="I79">
        <f t="shared" si="4"/>
        <v>104.69</v>
      </c>
      <c r="J79" s="2">
        <v>10</v>
      </c>
      <c r="K79" s="32" t="b">
        <f t="shared" si="5"/>
        <v>1</v>
      </c>
      <c r="L79" t="s">
        <v>58</v>
      </c>
      <c r="M79">
        <v>10.67</v>
      </c>
      <c r="N79">
        <v>275461</v>
      </c>
      <c r="O79">
        <v>0.78</v>
      </c>
      <c r="P79">
        <v>10.468999999999999</v>
      </c>
      <c r="Q79" t="s">
        <v>297</v>
      </c>
      <c r="R79">
        <v>146</v>
      </c>
      <c r="S79">
        <v>148</v>
      </c>
      <c r="T79">
        <v>63.73</v>
      </c>
      <c r="U79">
        <v>62.36</v>
      </c>
      <c r="V79" t="s">
        <v>297</v>
      </c>
      <c r="W79">
        <v>111</v>
      </c>
      <c r="X79">
        <v>44.46</v>
      </c>
      <c r="Y79">
        <v>42.3</v>
      </c>
      <c r="Z79" t="s">
        <v>297</v>
      </c>
    </row>
    <row r="80" spans="9:26" x14ac:dyDescent="0.25">
      <c r="I80">
        <f t="shared" si="4"/>
        <v>102.63</v>
      </c>
      <c r="J80" s="2">
        <v>10</v>
      </c>
      <c r="K80" s="32" t="b">
        <f t="shared" si="5"/>
        <v>1</v>
      </c>
      <c r="L80" t="s">
        <v>60</v>
      </c>
      <c r="M80">
        <v>10.91</v>
      </c>
      <c r="N80">
        <v>435578</v>
      </c>
      <c r="O80">
        <v>1.24</v>
      </c>
      <c r="P80">
        <v>10.263</v>
      </c>
      <c r="Q80" t="s">
        <v>297</v>
      </c>
      <c r="R80">
        <v>91</v>
      </c>
      <c r="S80">
        <v>92</v>
      </c>
      <c r="T80">
        <v>52.46</v>
      </c>
      <c r="U80">
        <v>51.95</v>
      </c>
      <c r="V80" t="s">
        <v>297</v>
      </c>
      <c r="W80">
        <v>134</v>
      </c>
      <c r="X80">
        <v>29.07</v>
      </c>
      <c r="Y80">
        <v>28.55</v>
      </c>
      <c r="Z80" t="s">
        <v>297</v>
      </c>
    </row>
    <row r="81" spans="9:26" x14ac:dyDescent="0.25">
      <c r="I81">
        <f t="shared" si="4"/>
        <v>104.61</v>
      </c>
      <c r="J81" s="2">
        <v>10</v>
      </c>
      <c r="K81" s="32" t="b">
        <f t="shared" si="5"/>
        <v>1</v>
      </c>
      <c r="L81" t="s">
        <v>59</v>
      </c>
      <c r="M81">
        <v>10.92</v>
      </c>
      <c r="N81">
        <v>283595</v>
      </c>
      <c r="O81">
        <v>0.81</v>
      </c>
      <c r="P81">
        <v>10.461</v>
      </c>
      <c r="Q81" t="s">
        <v>297</v>
      </c>
      <c r="R81">
        <v>146</v>
      </c>
      <c r="S81">
        <v>148</v>
      </c>
      <c r="T81">
        <v>62.68</v>
      </c>
      <c r="U81">
        <v>62.6</v>
      </c>
      <c r="V81" t="s">
        <v>297</v>
      </c>
      <c r="W81">
        <v>111</v>
      </c>
      <c r="X81">
        <v>42.47</v>
      </c>
      <c r="Y81">
        <v>42.39</v>
      </c>
      <c r="Z81" t="s">
        <v>297</v>
      </c>
    </row>
    <row r="82" spans="9:26" x14ac:dyDescent="0.25">
      <c r="I82">
        <f t="shared" si="4"/>
        <v>102.33000000000001</v>
      </c>
      <c r="J82" s="2">
        <v>10</v>
      </c>
      <c r="K82" s="32" t="b">
        <f t="shared" si="5"/>
        <v>1</v>
      </c>
      <c r="L82" t="s">
        <v>61</v>
      </c>
      <c r="M82">
        <v>11.1</v>
      </c>
      <c r="N82">
        <v>52124</v>
      </c>
      <c r="O82">
        <v>0.15</v>
      </c>
      <c r="P82">
        <v>10.233000000000001</v>
      </c>
      <c r="Q82" t="s">
        <v>297</v>
      </c>
      <c r="R82">
        <v>117</v>
      </c>
      <c r="S82">
        <v>119</v>
      </c>
      <c r="T82">
        <v>98.01</v>
      </c>
      <c r="U82">
        <v>95.27</v>
      </c>
      <c r="V82" t="s">
        <v>297</v>
      </c>
      <c r="W82">
        <v>201</v>
      </c>
      <c r="X82">
        <v>89.25</v>
      </c>
      <c r="Y82">
        <v>85.99</v>
      </c>
      <c r="Z82" t="s">
        <v>297</v>
      </c>
    </row>
    <row r="83" spans="9:26" x14ac:dyDescent="0.25">
      <c r="I83">
        <f t="shared" si="4"/>
        <v>100.13000000000001</v>
      </c>
      <c r="J83" s="2">
        <v>10</v>
      </c>
      <c r="K83" s="32" t="b">
        <f t="shared" si="5"/>
        <v>1</v>
      </c>
      <c r="L83" t="s">
        <v>62</v>
      </c>
      <c r="M83">
        <v>11.44</v>
      </c>
      <c r="N83">
        <v>32319</v>
      </c>
      <c r="O83">
        <v>0.09</v>
      </c>
      <c r="P83">
        <v>10.013</v>
      </c>
      <c r="Q83" t="s">
        <v>297</v>
      </c>
      <c r="R83">
        <v>157</v>
      </c>
      <c r="S83">
        <v>155</v>
      </c>
      <c r="T83">
        <v>76.98</v>
      </c>
      <c r="U83">
        <v>77.44</v>
      </c>
      <c r="V83" t="s">
        <v>297</v>
      </c>
      <c r="W83">
        <v>75</v>
      </c>
      <c r="X83">
        <v>88.27</v>
      </c>
      <c r="Y83">
        <v>86.21</v>
      </c>
      <c r="Z83" t="s">
        <v>297</v>
      </c>
    </row>
    <row r="84" spans="9:26" x14ac:dyDescent="0.25">
      <c r="I84">
        <f t="shared" si="4"/>
        <v>91.19</v>
      </c>
      <c r="J84" s="2">
        <v>10</v>
      </c>
      <c r="K84" s="32" t="b">
        <f t="shared" si="5"/>
        <v>1</v>
      </c>
      <c r="L84" t="s">
        <v>63</v>
      </c>
      <c r="M84">
        <v>11.57</v>
      </c>
      <c r="N84">
        <v>8018</v>
      </c>
      <c r="O84">
        <v>0.02</v>
      </c>
      <c r="P84">
        <v>9.1189999999999998</v>
      </c>
      <c r="Q84" t="s">
        <v>297</v>
      </c>
      <c r="R84">
        <v>77</v>
      </c>
      <c r="S84">
        <v>51</v>
      </c>
      <c r="T84">
        <v>44.57</v>
      </c>
      <c r="U84">
        <v>44.64</v>
      </c>
      <c r="V84" t="s">
        <v>297</v>
      </c>
      <c r="W84">
        <v>123</v>
      </c>
      <c r="X84">
        <v>47.29</v>
      </c>
      <c r="Y84">
        <v>47.86</v>
      </c>
      <c r="Z84" t="s">
        <v>297</v>
      </c>
    </row>
    <row r="85" spans="9:26" x14ac:dyDescent="0.25">
      <c r="I85">
        <f t="shared" si="4"/>
        <v>104.25999999999999</v>
      </c>
      <c r="J85" s="2">
        <v>10</v>
      </c>
      <c r="K85" s="32" t="b">
        <f t="shared" si="5"/>
        <v>1</v>
      </c>
      <c r="L85" t="s">
        <v>64</v>
      </c>
      <c r="M85">
        <v>11.97</v>
      </c>
      <c r="N85">
        <v>182442</v>
      </c>
      <c r="O85">
        <v>0.52</v>
      </c>
      <c r="P85">
        <v>10.426</v>
      </c>
      <c r="Q85" t="s">
        <v>297</v>
      </c>
      <c r="R85">
        <v>180</v>
      </c>
      <c r="S85">
        <v>182</v>
      </c>
      <c r="T85">
        <v>95.79</v>
      </c>
      <c r="U85">
        <v>96.21</v>
      </c>
      <c r="V85" t="s">
        <v>297</v>
      </c>
      <c r="W85">
        <v>145</v>
      </c>
      <c r="X85">
        <v>32.18</v>
      </c>
      <c r="Y85">
        <v>31.67</v>
      </c>
      <c r="Z85" t="s">
        <v>297</v>
      </c>
    </row>
    <row r="86" spans="9:26" x14ac:dyDescent="0.25">
      <c r="I86">
        <f t="shared" si="4"/>
        <v>100.41</v>
      </c>
      <c r="J86" s="2">
        <v>10</v>
      </c>
      <c r="K86" s="32" t="b">
        <f t="shared" si="5"/>
        <v>1</v>
      </c>
      <c r="L86" t="s">
        <v>65</v>
      </c>
      <c r="M86">
        <v>12.06</v>
      </c>
      <c r="N86">
        <v>74975</v>
      </c>
      <c r="O86">
        <v>0.21</v>
      </c>
      <c r="P86">
        <v>10.041</v>
      </c>
      <c r="Q86" t="s">
        <v>297</v>
      </c>
      <c r="R86">
        <v>225</v>
      </c>
      <c r="S86">
        <v>227</v>
      </c>
      <c r="T86">
        <v>63.97</v>
      </c>
      <c r="U86">
        <v>63.71</v>
      </c>
      <c r="V86" t="s">
        <v>297</v>
      </c>
      <c r="W86">
        <v>223</v>
      </c>
      <c r="X86">
        <v>63.08</v>
      </c>
      <c r="Y86">
        <v>62.81</v>
      </c>
      <c r="Z86" t="s">
        <v>297</v>
      </c>
    </row>
    <row r="87" spans="9:26" x14ac:dyDescent="0.25">
      <c r="I87">
        <f t="shared" si="4"/>
        <v>101.50000000000001</v>
      </c>
      <c r="J87" s="2">
        <v>10</v>
      </c>
      <c r="K87" s="32" t="b">
        <f t="shared" si="5"/>
        <v>1</v>
      </c>
      <c r="L87" t="s">
        <v>66</v>
      </c>
      <c r="M87">
        <v>12.14</v>
      </c>
      <c r="N87">
        <v>525258</v>
      </c>
      <c r="O87">
        <v>1.49</v>
      </c>
      <c r="P87">
        <v>10.15</v>
      </c>
      <c r="Q87" t="s">
        <v>297</v>
      </c>
      <c r="R87">
        <v>128</v>
      </c>
      <c r="S87">
        <v>127</v>
      </c>
      <c r="T87">
        <v>12.79</v>
      </c>
      <c r="U87">
        <v>12.71</v>
      </c>
      <c r="V87" t="s">
        <v>297</v>
      </c>
      <c r="W87">
        <v>129</v>
      </c>
      <c r="X87">
        <v>10.56</v>
      </c>
      <c r="Y87">
        <v>10.99</v>
      </c>
      <c r="Z87" t="s">
        <v>297</v>
      </c>
    </row>
    <row r="88" spans="9:26" x14ac:dyDescent="0.25">
      <c r="I88">
        <f t="shared" si="4"/>
        <v>92.449999999999989</v>
      </c>
      <c r="J88" s="2">
        <v>10</v>
      </c>
      <c r="K88" s="32" t="b">
        <f t="shared" si="5"/>
        <v>1</v>
      </c>
      <c r="L88" t="s">
        <v>67</v>
      </c>
      <c r="M88">
        <v>12.28</v>
      </c>
      <c r="N88">
        <v>184592</v>
      </c>
      <c r="O88">
        <v>0.52</v>
      </c>
      <c r="P88">
        <v>9.2449999999999992</v>
      </c>
      <c r="Q88" t="s">
        <v>297</v>
      </c>
      <c r="R88">
        <v>180</v>
      </c>
      <c r="S88">
        <v>182</v>
      </c>
      <c r="T88">
        <v>94.54</v>
      </c>
      <c r="U88">
        <v>96.19</v>
      </c>
      <c r="V88" t="s">
        <v>297</v>
      </c>
      <c r="W88">
        <v>145</v>
      </c>
      <c r="X88">
        <v>33.51</v>
      </c>
      <c r="Y88">
        <v>33.4</v>
      </c>
      <c r="Z88" t="s">
        <v>297</v>
      </c>
    </row>
  </sheetData>
  <conditionalFormatting sqref="K1:K3 K89:K1048576 B1:B1048576">
    <cfRule type="cellIs" dxfId="8" priority="4" operator="equal">
      <formula>FALSE</formula>
    </cfRule>
  </conditionalFormatting>
  <conditionalFormatting sqref="F1:G1048576">
    <cfRule type="cellIs" dxfId="7" priority="3" operator="equal">
      <formula>FALSE</formula>
    </cfRule>
  </conditionalFormatting>
  <conditionalFormatting sqref="I4:I88">
    <cfRule type="cellIs" dxfId="6" priority="2" operator="lessThan">
      <formula>70</formula>
    </cfRule>
  </conditionalFormatting>
  <conditionalFormatting sqref="K4:K88">
    <cfRule type="cellIs" dxfId="5" priority="1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3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P16" sqref="P16"/>
    </sheetView>
  </sheetViews>
  <sheetFormatPr defaultRowHeight="15" x14ac:dyDescent="0.25"/>
  <cols>
    <col min="1" max="1" width="41.140625" style="7" bestFit="1" customWidth="1"/>
    <col min="2" max="4" width="15.7109375" style="29" customWidth="1"/>
    <col min="5" max="38" width="15.7109375" style="8" customWidth="1"/>
    <col min="39" max="50" width="9.140625" style="8"/>
    <col min="51" max="16384" width="9.140625" style="7"/>
  </cols>
  <sheetData>
    <row r="1" spans="1:50" x14ac:dyDescent="0.25">
      <c r="A1" s="7" t="s">
        <v>298</v>
      </c>
    </row>
    <row r="2" spans="1:50" x14ac:dyDescent="0.25">
      <c r="A2" s="9">
        <v>231031</v>
      </c>
    </row>
    <row r="4" spans="1:50" x14ac:dyDescent="0.25">
      <c r="A4" s="7" t="s">
        <v>70</v>
      </c>
      <c r="B4" s="29" t="s">
        <v>74</v>
      </c>
    </row>
    <row r="5" spans="1:50" x14ac:dyDescent="0.25">
      <c r="B5" s="29" t="s">
        <v>69</v>
      </c>
    </row>
    <row r="6" spans="1:50" x14ac:dyDescent="0.25">
      <c r="A6" s="7" t="s">
        <v>83</v>
      </c>
      <c r="B6" s="8" t="s">
        <v>299</v>
      </c>
      <c r="C6" s="8" t="s">
        <v>300</v>
      </c>
      <c r="D6" s="8" t="s">
        <v>301</v>
      </c>
      <c r="E6" s="8" t="s">
        <v>302</v>
      </c>
      <c r="F6" s="8" t="s">
        <v>303</v>
      </c>
      <c r="G6" s="8" t="s">
        <v>304</v>
      </c>
      <c r="H6" s="8" t="s">
        <v>305</v>
      </c>
      <c r="I6" s="8" t="s">
        <v>306</v>
      </c>
      <c r="J6" s="8" t="s">
        <v>307</v>
      </c>
      <c r="K6" s="8" t="s">
        <v>308</v>
      </c>
      <c r="L6" s="8" t="s">
        <v>309</v>
      </c>
      <c r="M6" s="8" t="s">
        <v>310</v>
      </c>
      <c r="N6" s="8" t="s">
        <v>311</v>
      </c>
      <c r="O6" s="8" t="s">
        <v>312</v>
      </c>
      <c r="P6" s="8" t="s">
        <v>313</v>
      </c>
      <c r="Q6" s="8" t="s">
        <v>314</v>
      </c>
      <c r="R6" s="8" t="s">
        <v>315</v>
      </c>
      <c r="S6" s="8" t="s">
        <v>316</v>
      </c>
      <c r="T6" s="8" t="s">
        <v>317</v>
      </c>
      <c r="U6" s="8" t="s">
        <v>318</v>
      </c>
      <c r="V6" s="8" t="s">
        <v>319</v>
      </c>
      <c r="W6" s="8" t="s">
        <v>320</v>
      </c>
      <c r="X6" s="8" t="s">
        <v>321</v>
      </c>
      <c r="Y6" s="8" t="s">
        <v>322</v>
      </c>
      <c r="Z6" s="8" t="s">
        <v>323</v>
      </c>
      <c r="AA6" s="8" t="s">
        <v>324</v>
      </c>
      <c r="AB6" s="8" t="s">
        <v>325</v>
      </c>
      <c r="AC6" s="8" t="s">
        <v>326</v>
      </c>
      <c r="AD6" s="8" t="s">
        <v>327</v>
      </c>
      <c r="AE6" s="8" t="s">
        <v>328</v>
      </c>
      <c r="AF6" s="8" t="s">
        <v>329</v>
      </c>
      <c r="AG6" s="8" t="s">
        <v>330</v>
      </c>
      <c r="AH6" s="8" t="s">
        <v>331</v>
      </c>
      <c r="AI6" s="8" t="s">
        <v>332</v>
      </c>
      <c r="AJ6" s="8" t="s">
        <v>333</v>
      </c>
      <c r="AK6" s="8" t="s">
        <v>334</v>
      </c>
      <c r="AL6" s="8" t="s">
        <v>335</v>
      </c>
      <c r="AP6" s="7"/>
      <c r="AQ6" s="7"/>
      <c r="AR6" s="7"/>
      <c r="AS6" s="7"/>
      <c r="AT6" s="7"/>
      <c r="AU6" s="7"/>
      <c r="AV6" s="7"/>
      <c r="AW6" s="7"/>
      <c r="AX6" s="7"/>
    </row>
    <row r="7" spans="1:50" x14ac:dyDescent="0.25">
      <c r="A7" s="7" t="s">
        <v>73</v>
      </c>
      <c r="B7" s="8" t="s">
        <v>73</v>
      </c>
      <c r="C7" s="8" t="s">
        <v>73</v>
      </c>
      <c r="D7" s="8" t="s">
        <v>73</v>
      </c>
      <c r="E7" s="8" t="s">
        <v>73</v>
      </c>
      <c r="F7" s="8" t="s">
        <v>73</v>
      </c>
      <c r="G7" s="8" t="s">
        <v>73</v>
      </c>
      <c r="H7" s="8" t="s">
        <v>73</v>
      </c>
      <c r="I7" s="8" t="s">
        <v>73</v>
      </c>
      <c r="J7" s="8" t="s">
        <v>73</v>
      </c>
      <c r="K7" s="8" t="s">
        <v>73</v>
      </c>
      <c r="L7" s="8" t="s">
        <v>73</v>
      </c>
      <c r="M7" s="8" t="s">
        <v>73</v>
      </c>
      <c r="N7" s="8" t="s">
        <v>73</v>
      </c>
      <c r="O7" s="8" t="s">
        <v>73</v>
      </c>
      <c r="P7" s="8" t="s">
        <v>73</v>
      </c>
      <c r="Q7" s="8" t="s">
        <v>73</v>
      </c>
      <c r="R7" s="8" t="s">
        <v>73</v>
      </c>
      <c r="S7" s="8" t="s">
        <v>73</v>
      </c>
      <c r="T7" s="8" t="s">
        <v>73</v>
      </c>
      <c r="U7" s="8" t="s">
        <v>73</v>
      </c>
      <c r="V7" s="8" t="s">
        <v>73</v>
      </c>
      <c r="W7" s="8" t="s">
        <v>73</v>
      </c>
      <c r="X7" s="8" t="s">
        <v>73</v>
      </c>
      <c r="Y7" s="8" t="s">
        <v>73</v>
      </c>
      <c r="Z7" s="8" t="s">
        <v>73</v>
      </c>
      <c r="AA7" s="8" t="s">
        <v>73</v>
      </c>
      <c r="AB7" s="8" t="s">
        <v>73</v>
      </c>
      <c r="AC7" s="8" t="s">
        <v>73</v>
      </c>
      <c r="AD7" s="8" t="s">
        <v>73</v>
      </c>
      <c r="AE7" s="8" t="s">
        <v>73</v>
      </c>
      <c r="AF7" s="8" t="s">
        <v>73</v>
      </c>
      <c r="AG7" s="8" t="s">
        <v>73</v>
      </c>
      <c r="AH7" s="8" t="s">
        <v>73</v>
      </c>
      <c r="AI7" s="8" t="s">
        <v>73</v>
      </c>
      <c r="AJ7" s="8" t="s">
        <v>73</v>
      </c>
      <c r="AK7" s="8" t="s">
        <v>73</v>
      </c>
      <c r="AL7" s="8" t="s">
        <v>73</v>
      </c>
      <c r="AP7" s="7"/>
      <c r="AQ7" s="7"/>
      <c r="AR7" s="7"/>
      <c r="AS7" s="7"/>
      <c r="AT7" s="7"/>
      <c r="AU7" s="7"/>
      <c r="AV7" s="7"/>
      <c r="AW7" s="7"/>
      <c r="AX7" s="7"/>
    </row>
    <row r="8" spans="1:50" x14ac:dyDescent="0.25">
      <c r="A8" t="s">
        <v>1</v>
      </c>
      <c r="B8" s="8">
        <v>1</v>
      </c>
      <c r="C8" s="8">
        <v>5</v>
      </c>
      <c r="D8" s="8">
        <v>10</v>
      </c>
      <c r="E8" s="8">
        <v>20</v>
      </c>
      <c r="F8" s="8">
        <v>50</v>
      </c>
      <c r="G8" s="8">
        <v>100</v>
      </c>
      <c r="H8" s="8" t="s">
        <v>336</v>
      </c>
      <c r="I8" s="8" t="s">
        <v>336</v>
      </c>
      <c r="J8" s="8" t="s">
        <v>336</v>
      </c>
      <c r="K8" s="8" t="s">
        <v>336</v>
      </c>
      <c r="L8" s="8" t="s">
        <v>336</v>
      </c>
      <c r="M8" s="8" t="s">
        <v>336</v>
      </c>
      <c r="N8" s="8" t="s">
        <v>336</v>
      </c>
      <c r="O8" s="8" t="s">
        <v>336</v>
      </c>
      <c r="P8" s="8" t="s">
        <v>336</v>
      </c>
      <c r="Q8" s="8" t="s">
        <v>336</v>
      </c>
      <c r="R8" s="8" t="s">
        <v>336</v>
      </c>
      <c r="S8" s="8" t="s">
        <v>336</v>
      </c>
      <c r="T8" s="8" t="s">
        <v>336</v>
      </c>
      <c r="U8" s="8" t="s">
        <v>336</v>
      </c>
      <c r="V8" s="8" t="s">
        <v>336</v>
      </c>
      <c r="W8" s="8" t="s">
        <v>336</v>
      </c>
      <c r="X8" s="8" t="s">
        <v>336</v>
      </c>
      <c r="Y8" s="8" t="s">
        <v>336</v>
      </c>
      <c r="Z8" s="8" t="s">
        <v>336</v>
      </c>
      <c r="AA8" s="8" t="s">
        <v>336</v>
      </c>
      <c r="AB8" s="8" t="s">
        <v>336</v>
      </c>
      <c r="AC8" s="8" t="s">
        <v>336</v>
      </c>
      <c r="AD8" s="8" t="s">
        <v>336</v>
      </c>
      <c r="AE8" s="8" t="s">
        <v>336</v>
      </c>
      <c r="AF8" s="8" t="s">
        <v>336</v>
      </c>
      <c r="AG8" s="8" t="s">
        <v>336</v>
      </c>
      <c r="AH8" s="8" t="s">
        <v>336</v>
      </c>
      <c r="AI8" s="8" t="s">
        <v>336</v>
      </c>
      <c r="AJ8" s="8" t="s">
        <v>336</v>
      </c>
      <c r="AK8" s="8">
        <v>9.0225000000000009</v>
      </c>
      <c r="AL8" s="8" t="s">
        <v>336</v>
      </c>
      <c r="AP8" s="7"/>
      <c r="AQ8" s="7"/>
      <c r="AR8" s="7"/>
      <c r="AS8" s="7"/>
      <c r="AT8" s="7"/>
      <c r="AU8" s="7"/>
      <c r="AV8" s="7"/>
      <c r="AW8" s="7"/>
      <c r="AX8" s="7"/>
    </row>
    <row r="9" spans="1:50" x14ac:dyDescent="0.25">
      <c r="A9" t="s">
        <v>283</v>
      </c>
      <c r="B9" s="8">
        <v>1</v>
      </c>
      <c r="C9" s="8">
        <v>5</v>
      </c>
      <c r="D9" s="8">
        <v>10</v>
      </c>
      <c r="E9" s="8">
        <v>20</v>
      </c>
      <c r="F9" s="8">
        <v>50</v>
      </c>
      <c r="G9" s="8">
        <v>100</v>
      </c>
      <c r="H9" s="8" t="s">
        <v>336</v>
      </c>
      <c r="I9" s="8" t="s">
        <v>336</v>
      </c>
      <c r="J9" s="8" t="s">
        <v>336</v>
      </c>
      <c r="K9" s="8" t="s">
        <v>336</v>
      </c>
      <c r="L9" s="8" t="s">
        <v>336</v>
      </c>
      <c r="M9" s="8" t="s">
        <v>336</v>
      </c>
      <c r="N9" s="8" t="s">
        <v>336</v>
      </c>
      <c r="O9" s="8" t="s">
        <v>336</v>
      </c>
      <c r="P9" s="8" t="s">
        <v>336</v>
      </c>
      <c r="Q9" s="8" t="s">
        <v>336</v>
      </c>
      <c r="R9" s="8" t="s">
        <v>336</v>
      </c>
      <c r="S9" s="8" t="s">
        <v>336</v>
      </c>
      <c r="T9" s="8" t="s">
        <v>336</v>
      </c>
      <c r="U9" s="8" t="s">
        <v>336</v>
      </c>
      <c r="V9" s="8" t="s">
        <v>336</v>
      </c>
      <c r="W9" s="8" t="s">
        <v>336</v>
      </c>
      <c r="X9" s="8" t="s">
        <v>336</v>
      </c>
      <c r="Y9" s="8" t="s">
        <v>336</v>
      </c>
      <c r="Z9" s="8" t="s">
        <v>336</v>
      </c>
      <c r="AA9" s="8" t="s">
        <v>336</v>
      </c>
      <c r="AB9" s="8" t="s">
        <v>336</v>
      </c>
      <c r="AC9" s="8" t="s">
        <v>336</v>
      </c>
      <c r="AD9" s="8" t="s">
        <v>336</v>
      </c>
      <c r="AE9" s="8" t="s">
        <v>336</v>
      </c>
      <c r="AF9" s="8" t="s">
        <v>336</v>
      </c>
      <c r="AG9" s="8" t="s">
        <v>336</v>
      </c>
      <c r="AH9" s="8" t="s">
        <v>336</v>
      </c>
      <c r="AI9" s="8" t="s">
        <v>336</v>
      </c>
      <c r="AJ9" s="8" t="s">
        <v>336</v>
      </c>
      <c r="AK9" s="8">
        <v>8.8712999999999997</v>
      </c>
      <c r="AL9" s="8" t="s">
        <v>336</v>
      </c>
      <c r="AP9" s="7"/>
      <c r="AQ9" s="7"/>
      <c r="AR9" s="7"/>
      <c r="AS9" s="7"/>
      <c r="AT9" s="7"/>
      <c r="AU9" s="7"/>
      <c r="AV9" s="7"/>
      <c r="AW9" s="7"/>
      <c r="AX9" s="7"/>
    </row>
    <row r="10" spans="1:50" x14ac:dyDescent="0.25">
      <c r="A10" t="s">
        <v>2</v>
      </c>
      <c r="B10" s="8">
        <v>1</v>
      </c>
      <c r="C10" s="8">
        <v>5</v>
      </c>
      <c r="D10" s="8">
        <v>10</v>
      </c>
      <c r="E10" s="8">
        <v>20</v>
      </c>
      <c r="F10" s="8">
        <v>50</v>
      </c>
      <c r="H10" s="8">
        <v>0.49399999999999999</v>
      </c>
      <c r="I10" s="8">
        <v>0.32379999999999998</v>
      </c>
      <c r="J10" s="8">
        <v>0.21829999999999999</v>
      </c>
      <c r="K10" s="8">
        <v>0.14779999999999999</v>
      </c>
      <c r="L10" s="8">
        <v>0.1414</v>
      </c>
      <c r="M10" s="8">
        <v>0.15790000000000001</v>
      </c>
      <c r="N10" s="8">
        <v>0.15859999999999999</v>
      </c>
      <c r="O10" s="8">
        <v>0.1444</v>
      </c>
      <c r="P10" s="8">
        <v>0.16289999999999999</v>
      </c>
      <c r="Q10" s="8" t="s">
        <v>336</v>
      </c>
      <c r="R10" s="8">
        <v>0.13220000000000001</v>
      </c>
      <c r="S10" s="8">
        <v>0.1293</v>
      </c>
      <c r="T10" s="8">
        <v>0.14349999999999999</v>
      </c>
      <c r="U10" s="8">
        <v>0.10589999999999999</v>
      </c>
      <c r="V10" s="8">
        <v>0.1086</v>
      </c>
      <c r="W10" s="8">
        <v>0.1288</v>
      </c>
      <c r="X10" s="8">
        <v>0.1305</v>
      </c>
      <c r="Y10" s="8">
        <v>0.1258</v>
      </c>
      <c r="Z10" s="8" t="s">
        <v>336</v>
      </c>
      <c r="AA10" s="8">
        <v>0.1236</v>
      </c>
      <c r="AB10" s="8">
        <v>0.14749999999999999</v>
      </c>
      <c r="AC10" s="8">
        <v>0.1472</v>
      </c>
      <c r="AD10" s="8">
        <v>0.15490000000000001</v>
      </c>
      <c r="AE10" s="8">
        <v>0.1069</v>
      </c>
      <c r="AF10" s="8">
        <v>9.3399999999999997E-2</v>
      </c>
      <c r="AG10" s="8">
        <v>0.12509999999999999</v>
      </c>
      <c r="AH10" s="8">
        <v>0.10489999999999999</v>
      </c>
      <c r="AI10" s="8">
        <v>0.12970000000000001</v>
      </c>
      <c r="AJ10" s="8">
        <v>0.1171</v>
      </c>
      <c r="AK10" s="8">
        <v>9.7457999999999991</v>
      </c>
      <c r="AL10" s="8">
        <v>0.1265</v>
      </c>
      <c r="AP10" s="7"/>
      <c r="AQ10" s="7"/>
      <c r="AR10" s="7"/>
      <c r="AS10" s="7"/>
      <c r="AT10" s="7"/>
      <c r="AU10" s="7"/>
      <c r="AV10" s="7"/>
      <c r="AW10" s="7"/>
      <c r="AX10" s="7"/>
    </row>
    <row r="11" spans="1:50" x14ac:dyDescent="0.25">
      <c r="A11" s="7" t="s">
        <v>3</v>
      </c>
      <c r="B11" s="8">
        <v>1</v>
      </c>
      <c r="C11" s="8">
        <v>5</v>
      </c>
      <c r="D11" s="8">
        <v>10</v>
      </c>
      <c r="E11" s="8">
        <v>20</v>
      </c>
      <c r="F11" s="8">
        <v>50</v>
      </c>
      <c r="G11" s="8">
        <v>100</v>
      </c>
      <c r="H11" s="8" t="s">
        <v>336</v>
      </c>
      <c r="I11" s="8" t="s">
        <v>336</v>
      </c>
      <c r="J11" s="8" t="s">
        <v>336</v>
      </c>
      <c r="K11" s="8" t="s">
        <v>336</v>
      </c>
      <c r="L11" s="8" t="s">
        <v>336</v>
      </c>
      <c r="M11" s="8" t="s">
        <v>336</v>
      </c>
      <c r="N11" s="8" t="s">
        <v>336</v>
      </c>
      <c r="O11" s="8" t="s">
        <v>336</v>
      </c>
      <c r="P11" s="8" t="s">
        <v>336</v>
      </c>
      <c r="Q11" s="8" t="s">
        <v>336</v>
      </c>
      <c r="R11" s="8" t="s">
        <v>336</v>
      </c>
      <c r="S11" s="8" t="s">
        <v>336</v>
      </c>
      <c r="T11" s="8" t="s">
        <v>336</v>
      </c>
      <c r="U11" s="8" t="s">
        <v>336</v>
      </c>
      <c r="V11" s="8" t="s">
        <v>336</v>
      </c>
      <c r="W11" s="8" t="s">
        <v>336</v>
      </c>
      <c r="X11" s="8" t="s">
        <v>336</v>
      </c>
      <c r="Y11" s="8" t="s">
        <v>336</v>
      </c>
      <c r="Z11" s="8" t="s">
        <v>336</v>
      </c>
      <c r="AA11" s="8" t="s">
        <v>336</v>
      </c>
      <c r="AB11" s="8" t="s">
        <v>336</v>
      </c>
      <c r="AC11" s="8" t="s">
        <v>336</v>
      </c>
      <c r="AD11" s="8" t="s">
        <v>336</v>
      </c>
      <c r="AE11" s="8" t="s">
        <v>336</v>
      </c>
      <c r="AF11" s="8" t="s">
        <v>336</v>
      </c>
      <c r="AG11" s="8" t="s">
        <v>336</v>
      </c>
      <c r="AH11" s="8" t="s">
        <v>336</v>
      </c>
      <c r="AI11" s="8" t="s">
        <v>336</v>
      </c>
      <c r="AJ11" s="8" t="s">
        <v>336</v>
      </c>
      <c r="AK11" s="8">
        <v>8.8161000000000005</v>
      </c>
      <c r="AL11" s="8" t="s">
        <v>336</v>
      </c>
      <c r="AP11" s="7"/>
      <c r="AQ11" s="7"/>
      <c r="AR11" s="7"/>
      <c r="AS11" s="7"/>
      <c r="AT11" s="7"/>
      <c r="AU11" s="7"/>
      <c r="AV11" s="7"/>
      <c r="AW11" s="7"/>
      <c r="AX11" s="7"/>
    </row>
    <row r="12" spans="1:50" x14ac:dyDescent="0.25">
      <c r="A12" t="s">
        <v>4</v>
      </c>
      <c r="B12" s="8">
        <v>1</v>
      </c>
      <c r="C12" s="8">
        <v>5</v>
      </c>
      <c r="D12" s="8">
        <v>10</v>
      </c>
      <c r="E12" s="8">
        <v>20</v>
      </c>
      <c r="F12" s="8">
        <v>50</v>
      </c>
      <c r="G12" s="8">
        <v>100</v>
      </c>
      <c r="H12" s="8" t="s">
        <v>336</v>
      </c>
      <c r="I12" s="8" t="s">
        <v>336</v>
      </c>
      <c r="J12" s="8" t="s">
        <v>336</v>
      </c>
      <c r="K12" s="8" t="s">
        <v>336</v>
      </c>
      <c r="L12" s="8" t="s">
        <v>336</v>
      </c>
      <c r="M12" s="8" t="s">
        <v>336</v>
      </c>
      <c r="N12" s="8" t="s">
        <v>336</v>
      </c>
      <c r="O12" s="8" t="s">
        <v>336</v>
      </c>
      <c r="P12" s="8" t="s">
        <v>336</v>
      </c>
      <c r="Q12" s="8" t="s">
        <v>336</v>
      </c>
      <c r="R12" s="8" t="s">
        <v>336</v>
      </c>
      <c r="S12" s="8" t="s">
        <v>336</v>
      </c>
      <c r="T12" s="8" t="s">
        <v>336</v>
      </c>
      <c r="U12" s="8" t="s">
        <v>336</v>
      </c>
      <c r="V12" s="8" t="s">
        <v>336</v>
      </c>
      <c r="W12" s="8" t="s">
        <v>336</v>
      </c>
      <c r="X12" s="8" t="s">
        <v>336</v>
      </c>
      <c r="Y12" s="8" t="s">
        <v>336</v>
      </c>
      <c r="Z12" s="8" t="s">
        <v>336</v>
      </c>
      <c r="AA12" s="8" t="s">
        <v>336</v>
      </c>
      <c r="AB12" s="8" t="s">
        <v>336</v>
      </c>
      <c r="AC12" s="8" t="s">
        <v>336</v>
      </c>
      <c r="AD12" s="8" t="s">
        <v>336</v>
      </c>
      <c r="AE12" s="8" t="s">
        <v>336</v>
      </c>
      <c r="AF12" s="8" t="s">
        <v>336</v>
      </c>
      <c r="AG12" s="8" t="s">
        <v>336</v>
      </c>
      <c r="AH12" s="8" t="s">
        <v>336</v>
      </c>
      <c r="AI12" s="8" t="s">
        <v>336</v>
      </c>
      <c r="AJ12" s="8" t="s">
        <v>336</v>
      </c>
      <c r="AK12" s="8">
        <v>8.3305000000000007</v>
      </c>
      <c r="AL12" s="8" t="s">
        <v>336</v>
      </c>
      <c r="AP12" s="7"/>
      <c r="AQ12" s="7"/>
      <c r="AR12" s="7"/>
      <c r="AS12" s="7"/>
      <c r="AT12" s="7"/>
      <c r="AU12" s="7"/>
      <c r="AV12" s="7"/>
      <c r="AW12" s="7"/>
      <c r="AX12" s="7"/>
    </row>
    <row r="13" spans="1:50" x14ac:dyDescent="0.25">
      <c r="A13" t="s">
        <v>5</v>
      </c>
      <c r="B13" s="8">
        <v>1</v>
      </c>
      <c r="C13" s="8">
        <v>5</v>
      </c>
      <c r="D13" s="8">
        <v>10</v>
      </c>
      <c r="E13" s="8">
        <v>20</v>
      </c>
      <c r="F13" s="8">
        <v>50</v>
      </c>
      <c r="G13" s="8">
        <v>100</v>
      </c>
      <c r="H13" s="8" t="s">
        <v>336</v>
      </c>
      <c r="I13" s="8" t="s">
        <v>336</v>
      </c>
      <c r="J13" s="8" t="s">
        <v>336</v>
      </c>
      <c r="K13" s="8" t="s">
        <v>336</v>
      </c>
      <c r="L13" s="8" t="s">
        <v>336</v>
      </c>
      <c r="M13" s="8" t="s">
        <v>336</v>
      </c>
      <c r="N13" s="8" t="s">
        <v>336</v>
      </c>
      <c r="O13" s="8" t="s">
        <v>336</v>
      </c>
      <c r="P13" s="8" t="s">
        <v>336</v>
      </c>
      <c r="Q13" s="8" t="s">
        <v>336</v>
      </c>
      <c r="R13" s="8" t="s">
        <v>336</v>
      </c>
      <c r="S13" s="8" t="s">
        <v>336</v>
      </c>
      <c r="T13" s="8" t="s">
        <v>336</v>
      </c>
      <c r="U13" s="8" t="s">
        <v>336</v>
      </c>
      <c r="V13" s="8" t="s">
        <v>336</v>
      </c>
      <c r="W13" s="8" t="s">
        <v>336</v>
      </c>
      <c r="X13" s="8" t="s">
        <v>336</v>
      </c>
      <c r="Y13" s="8" t="s">
        <v>336</v>
      </c>
      <c r="Z13" s="8" t="s">
        <v>336</v>
      </c>
      <c r="AA13" s="8" t="s">
        <v>336</v>
      </c>
      <c r="AB13" s="8" t="s">
        <v>336</v>
      </c>
      <c r="AC13" s="8" t="s">
        <v>336</v>
      </c>
      <c r="AD13" s="8" t="s">
        <v>336</v>
      </c>
      <c r="AE13" s="8" t="s">
        <v>336</v>
      </c>
      <c r="AF13" s="8" t="s">
        <v>336</v>
      </c>
      <c r="AG13" s="8" t="s">
        <v>336</v>
      </c>
      <c r="AH13" s="8" t="s">
        <v>336</v>
      </c>
      <c r="AI13" s="8" t="s">
        <v>336</v>
      </c>
      <c r="AJ13" s="8" t="s">
        <v>336</v>
      </c>
      <c r="AK13" s="8">
        <v>8.8013999999999992</v>
      </c>
      <c r="AL13" s="8" t="s">
        <v>336</v>
      </c>
      <c r="AP13" s="7"/>
      <c r="AQ13" s="7"/>
      <c r="AR13" s="7"/>
      <c r="AS13" s="7"/>
      <c r="AT13" s="7"/>
      <c r="AU13" s="7"/>
      <c r="AV13" s="7"/>
      <c r="AW13" s="7"/>
      <c r="AX13" s="7"/>
    </row>
    <row r="14" spans="1:50" x14ac:dyDescent="0.25">
      <c r="A14" t="s">
        <v>6</v>
      </c>
      <c r="B14" s="8">
        <v>1</v>
      </c>
      <c r="C14" s="8">
        <v>5</v>
      </c>
      <c r="D14" s="8">
        <v>10</v>
      </c>
      <c r="E14" s="8">
        <v>20</v>
      </c>
      <c r="F14" s="8">
        <v>50</v>
      </c>
      <c r="G14" s="8">
        <v>100</v>
      </c>
      <c r="H14" s="8">
        <v>6.3899999999999998E-2</v>
      </c>
      <c r="I14" s="8" t="s">
        <v>336</v>
      </c>
      <c r="J14" s="8" t="s">
        <v>336</v>
      </c>
      <c r="K14" s="8" t="s">
        <v>336</v>
      </c>
      <c r="L14" s="8" t="s">
        <v>336</v>
      </c>
      <c r="M14" s="8" t="s">
        <v>336</v>
      </c>
      <c r="N14" s="8" t="s">
        <v>336</v>
      </c>
      <c r="O14" s="8" t="s">
        <v>336</v>
      </c>
      <c r="P14" s="8" t="s">
        <v>336</v>
      </c>
      <c r="Q14" s="8" t="s">
        <v>336</v>
      </c>
      <c r="R14" s="8" t="s">
        <v>336</v>
      </c>
      <c r="S14" s="8" t="s">
        <v>336</v>
      </c>
      <c r="T14" s="8" t="s">
        <v>336</v>
      </c>
      <c r="U14" s="8" t="s">
        <v>336</v>
      </c>
      <c r="V14" s="8" t="s">
        <v>336</v>
      </c>
      <c r="W14" s="8" t="s">
        <v>336</v>
      </c>
      <c r="X14" s="8" t="s">
        <v>336</v>
      </c>
      <c r="Y14" s="8" t="s">
        <v>336</v>
      </c>
      <c r="Z14" s="8" t="s">
        <v>336</v>
      </c>
      <c r="AA14" s="8" t="s">
        <v>336</v>
      </c>
      <c r="AB14" s="8" t="s">
        <v>336</v>
      </c>
      <c r="AC14" s="8" t="s">
        <v>336</v>
      </c>
      <c r="AD14" s="8" t="s">
        <v>336</v>
      </c>
      <c r="AE14" s="8" t="s">
        <v>336</v>
      </c>
      <c r="AF14" s="8" t="s">
        <v>336</v>
      </c>
      <c r="AG14" s="8" t="s">
        <v>336</v>
      </c>
      <c r="AH14" s="8" t="s">
        <v>336</v>
      </c>
      <c r="AI14" s="8" t="s">
        <v>336</v>
      </c>
      <c r="AJ14" s="8" t="s">
        <v>336</v>
      </c>
      <c r="AK14" s="8">
        <v>8.5495000000000001</v>
      </c>
      <c r="AL14" s="8" t="s">
        <v>336</v>
      </c>
      <c r="AP14" s="7"/>
      <c r="AQ14" s="7"/>
      <c r="AR14" s="7"/>
      <c r="AS14" s="7"/>
      <c r="AT14" s="7"/>
      <c r="AU14" s="7"/>
      <c r="AV14" s="7"/>
      <c r="AW14" s="7"/>
      <c r="AX14" s="7"/>
    </row>
    <row r="15" spans="1:50" x14ac:dyDescent="0.25">
      <c r="A15" t="s">
        <v>7</v>
      </c>
      <c r="B15" s="8">
        <v>1.8</v>
      </c>
      <c r="C15" s="8">
        <v>9</v>
      </c>
      <c r="D15" s="8">
        <v>18</v>
      </c>
      <c r="E15" s="8">
        <v>36</v>
      </c>
      <c r="F15" s="8">
        <v>90</v>
      </c>
      <c r="G15" s="8">
        <v>180</v>
      </c>
      <c r="H15" s="8" t="s">
        <v>336</v>
      </c>
      <c r="I15" s="8" t="s">
        <v>336</v>
      </c>
      <c r="J15" s="8" t="s">
        <v>336</v>
      </c>
      <c r="K15" s="8" t="s">
        <v>336</v>
      </c>
      <c r="L15" s="8">
        <v>1.1234</v>
      </c>
      <c r="M15" s="8">
        <v>5.4863</v>
      </c>
      <c r="N15" s="8">
        <v>8.2125000000000004</v>
      </c>
      <c r="O15" s="8">
        <v>6.3227000000000002</v>
      </c>
      <c r="P15" s="8">
        <v>9.6142000000000003</v>
      </c>
      <c r="Q15" s="8">
        <v>4.6097000000000001</v>
      </c>
      <c r="R15" s="8">
        <v>2.9607000000000001</v>
      </c>
      <c r="S15" s="8">
        <v>7.7057000000000002</v>
      </c>
      <c r="T15" s="8">
        <v>0.879</v>
      </c>
      <c r="U15" s="8">
        <v>7.5162000000000004</v>
      </c>
      <c r="V15" s="8">
        <v>6.6768000000000001</v>
      </c>
      <c r="W15" s="8" t="s">
        <v>336</v>
      </c>
      <c r="X15" s="8">
        <v>1.8573</v>
      </c>
      <c r="Y15" s="8">
        <v>12.099</v>
      </c>
      <c r="Z15" s="8">
        <v>3.6981999999999999</v>
      </c>
      <c r="AA15" s="8">
        <v>3.2077</v>
      </c>
      <c r="AB15" s="8">
        <v>4.5289999999999999</v>
      </c>
      <c r="AC15" s="8">
        <v>3.8155999999999999</v>
      </c>
      <c r="AD15" s="8">
        <v>3.2690999999999999</v>
      </c>
      <c r="AE15" s="8">
        <v>4.0860000000000003</v>
      </c>
      <c r="AF15" s="8">
        <v>1.9697</v>
      </c>
      <c r="AG15" s="8">
        <v>4.6500000000000004</v>
      </c>
      <c r="AH15" s="8">
        <v>3.8896999999999999</v>
      </c>
      <c r="AI15" s="8">
        <v>3.0989</v>
      </c>
      <c r="AJ15" s="8">
        <v>3.1387</v>
      </c>
      <c r="AK15" s="8">
        <v>15.808199999999999</v>
      </c>
      <c r="AL15" s="8" t="s">
        <v>336</v>
      </c>
      <c r="AP15" s="7"/>
      <c r="AQ15" s="7"/>
      <c r="AR15" s="7"/>
      <c r="AS15" s="7"/>
      <c r="AT15" s="7"/>
      <c r="AU15" s="7"/>
      <c r="AV15" s="7"/>
      <c r="AW15" s="7"/>
      <c r="AX15" s="7"/>
    </row>
    <row r="16" spans="1:50" x14ac:dyDescent="0.25">
      <c r="A16" t="s">
        <v>8</v>
      </c>
      <c r="B16" s="8">
        <v>1</v>
      </c>
      <c r="C16" s="8">
        <v>5</v>
      </c>
      <c r="D16" s="8">
        <v>10</v>
      </c>
      <c r="E16" s="8">
        <v>20</v>
      </c>
      <c r="F16" s="8">
        <v>50</v>
      </c>
      <c r="G16" s="8">
        <v>100</v>
      </c>
      <c r="H16" s="8">
        <v>1.2615000000000001</v>
      </c>
      <c r="I16" s="8">
        <v>1.0058</v>
      </c>
      <c r="J16" s="8">
        <v>0.55910000000000004</v>
      </c>
      <c r="K16" s="8">
        <v>0.52839999999999998</v>
      </c>
      <c r="L16" s="8">
        <v>0.40670000000000001</v>
      </c>
      <c r="M16" s="8">
        <v>0.39389999999999997</v>
      </c>
      <c r="N16" s="8">
        <v>0.32979999999999998</v>
      </c>
      <c r="O16" s="8">
        <v>0.26500000000000001</v>
      </c>
      <c r="P16" s="8">
        <v>0.36840000000000001</v>
      </c>
      <c r="Q16" s="8">
        <v>0.36059999999999998</v>
      </c>
      <c r="R16" s="8">
        <v>0.24579999999999999</v>
      </c>
      <c r="S16" s="8">
        <v>0.22950000000000001</v>
      </c>
      <c r="T16" s="8">
        <v>0.2233</v>
      </c>
      <c r="U16" s="8">
        <v>0.20649999999999999</v>
      </c>
      <c r="V16" s="8">
        <v>0.1933</v>
      </c>
      <c r="W16" s="8">
        <v>0.26419999999999999</v>
      </c>
      <c r="X16" s="8" t="s">
        <v>336</v>
      </c>
      <c r="Y16" s="8" t="s">
        <v>336</v>
      </c>
      <c r="Z16" s="8">
        <v>0.23219999999999999</v>
      </c>
      <c r="AA16" s="8">
        <v>0.26469999999999999</v>
      </c>
      <c r="AB16" s="8">
        <v>0.22689999999999999</v>
      </c>
      <c r="AC16" s="8">
        <v>0.27579999999999999</v>
      </c>
      <c r="AD16" s="8">
        <v>0.2586</v>
      </c>
      <c r="AE16" s="8" t="s">
        <v>336</v>
      </c>
      <c r="AF16" s="8">
        <v>0.1913</v>
      </c>
      <c r="AG16" s="8">
        <v>0.13139999999999999</v>
      </c>
      <c r="AH16" s="8">
        <v>0.1925</v>
      </c>
      <c r="AI16" s="8">
        <v>0.17119999999999999</v>
      </c>
      <c r="AJ16" s="8">
        <v>0.2024</v>
      </c>
      <c r="AK16" s="8">
        <v>8.1426999999999996</v>
      </c>
      <c r="AL16" s="8">
        <v>0.31730000000000003</v>
      </c>
      <c r="AP16" s="7"/>
      <c r="AQ16" s="7"/>
      <c r="AR16" s="7"/>
      <c r="AS16" s="7"/>
      <c r="AT16" s="7"/>
      <c r="AU16" s="7"/>
      <c r="AV16" s="7"/>
      <c r="AW16" s="7"/>
      <c r="AX16" s="7"/>
    </row>
    <row r="17" spans="1:50" x14ac:dyDescent="0.25">
      <c r="A17" t="s">
        <v>9</v>
      </c>
      <c r="B17" s="8">
        <v>1</v>
      </c>
      <c r="C17" s="8">
        <v>5</v>
      </c>
      <c r="D17" s="8">
        <v>10</v>
      </c>
      <c r="E17" s="8">
        <v>20</v>
      </c>
      <c r="F17" s="8">
        <v>50</v>
      </c>
      <c r="G17" s="8">
        <v>100</v>
      </c>
      <c r="H17" s="8">
        <v>0.35970000000000002</v>
      </c>
      <c r="I17" s="8">
        <v>0.24970000000000001</v>
      </c>
      <c r="J17" s="8" t="s">
        <v>336</v>
      </c>
      <c r="K17" s="8" t="s">
        <v>336</v>
      </c>
      <c r="L17" s="8" t="s">
        <v>336</v>
      </c>
      <c r="M17" s="8" t="s">
        <v>336</v>
      </c>
      <c r="N17" s="8" t="s">
        <v>336</v>
      </c>
      <c r="O17" s="8" t="s">
        <v>336</v>
      </c>
      <c r="P17" s="8" t="s">
        <v>336</v>
      </c>
      <c r="Q17" s="8" t="s">
        <v>336</v>
      </c>
      <c r="R17" s="8" t="s">
        <v>336</v>
      </c>
      <c r="S17" s="8" t="s">
        <v>336</v>
      </c>
      <c r="T17" s="8" t="s">
        <v>336</v>
      </c>
      <c r="U17" s="8" t="s">
        <v>336</v>
      </c>
      <c r="V17" s="8">
        <v>0.1832</v>
      </c>
      <c r="W17" s="8">
        <v>0.1807</v>
      </c>
      <c r="X17" s="8" t="s">
        <v>336</v>
      </c>
      <c r="Y17" s="8">
        <v>2.9291999999999998</v>
      </c>
      <c r="Z17" s="8" t="s">
        <v>336</v>
      </c>
      <c r="AA17" s="8" t="s">
        <v>336</v>
      </c>
      <c r="AB17" s="8" t="s">
        <v>336</v>
      </c>
      <c r="AC17" s="8" t="s">
        <v>336</v>
      </c>
      <c r="AD17" s="8" t="s">
        <v>336</v>
      </c>
      <c r="AE17" s="8" t="s">
        <v>336</v>
      </c>
      <c r="AF17" s="8" t="s">
        <v>336</v>
      </c>
      <c r="AG17" s="8" t="s">
        <v>336</v>
      </c>
      <c r="AH17" s="8" t="s">
        <v>336</v>
      </c>
      <c r="AI17" s="8" t="s">
        <v>336</v>
      </c>
      <c r="AJ17" s="8" t="s">
        <v>336</v>
      </c>
      <c r="AK17" s="8">
        <v>8.5784000000000002</v>
      </c>
      <c r="AL17" s="8" t="s">
        <v>336</v>
      </c>
      <c r="AP17" s="7"/>
      <c r="AQ17" s="7"/>
      <c r="AR17" s="7"/>
      <c r="AS17" s="7"/>
      <c r="AT17" s="7"/>
      <c r="AU17" s="7"/>
      <c r="AV17" s="7"/>
      <c r="AW17" s="7"/>
      <c r="AX17" s="7"/>
    </row>
    <row r="18" spans="1:50" x14ac:dyDescent="0.25">
      <c r="A18" t="s">
        <v>10</v>
      </c>
      <c r="B18" s="8">
        <v>1</v>
      </c>
      <c r="C18" s="8">
        <v>5</v>
      </c>
      <c r="D18" s="8">
        <v>10</v>
      </c>
      <c r="E18" s="8">
        <v>20</v>
      </c>
      <c r="F18" s="8">
        <v>50</v>
      </c>
      <c r="G18" s="8">
        <v>100</v>
      </c>
      <c r="H18" s="8" t="s">
        <v>336</v>
      </c>
      <c r="I18" s="8" t="s">
        <v>336</v>
      </c>
      <c r="J18" s="8" t="s">
        <v>336</v>
      </c>
      <c r="K18" s="8" t="s">
        <v>336</v>
      </c>
      <c r="L18" s="8" t="s">
        <v>336</v>
      </c>
      <c r="M18" s="8" t="s">
        <v>336</v>
      </c>
      <c r="N18" s="8" t="s">
        <v>336</v>
      </c>
      <c r="O18" s="8" t="s">
        <v>336</v>
      </c>
      <c r="P18" s="8" t="s">
        <v>336</v>
      </c>
      <c r="Q18" s="8" t="s">
        <v>336</v>
      </c>
      <c r="R18" s="8" t="s">
        <v>336</v>
      </c>
      <c r="S18" s="8" t="s">
        <v>336</v>
      </c>
      <c r="T18" s="8" t="s">
        <v>336</v>
      </c>
      <c r="U18" s="8" t="s">
        <v>336</v>
      </c>
      <c r="V18" s="8" t="s">
        <v>336</v>
      </c>
      <c r="W18" s="8" t="s">
        <v>336</v>
      </c>
      <c r="X18" s="8" t="s">
        <v>336</v>
      </c>
      <c r="Y18" s="8" t="s">
        <v>336</v>
      </c>
      <c r="Z18" s="8" t="s">
        <v>336</v>
      </c>
      <c r="AA18" s="8" t="s">
        <v>336</v>
      </c>
      <c r="AB18" s="8" t="s">
        <v>336</v>
      </c>
      <c r="AC18" s="8" t="s">
        <v>336</v>
      </c>
      <c r="AD18" s="8" t="s">
        <v>336</v>
      </c>
      <c r="AE18" s="8" t="s">
        <v>336</v>
      </c>
      <c r="AF18" s="8" t="s">
        <v>336</v>
      </c>
      <c r="AG18" s="8" t="s">
        <v>336</v>
      </c>
      <c r="AH18" s="8" t="s">
        <v>336</v>
      </c>
      <c r="AI18" s="8" t="s">
        <v>336</v>
      </c>
      <c r="AJ18" s="8" t="s">
        <v>336</v>
      </c>
      <c r="AK18" s="8">
        <v>8.5775000000000006</v>
      </c>
      <c r="AL18" s="8" t="s">
        <v>336</v>
      </c>
      <c r="AP18" s="7"/>
      <c r="AQ18" s="7"/>
      <c r="AR18" s="7"/>
      <c r="AS18" s="7"/>
      <c r="AT18" s="7"/>
      <c r="AU18" s="7"/>
      <c r="AV18" s="7"/>
      <c r="AW18" s="7"/>
      <c r="AX18" s="7"/>
    </row>
    <row r="19" spans="1:50" x14ac:dyDescent="0.25">
      <c r="A19" t="s">
        <v>217</v>
      </c>
      <c r="B19" s="8">
        <v>1</v>
      </c>
      <c r="C19" s="8">
        <v>5</v>
      </c>
      <c r="D19" s="8">
        <v>10</v>
      </c>
      <c r="E19" s="8">
        <v>20</v>
      </c>
      <c r="F19" s="8">
        <v>50</v>
      </c>
      <c r="G19" s="8">
        <v>100</v>
      </c>
      <c r="H19" s="8">
        <v>0.1134</v>
      </c>
      <c r="I19" s="8">
        <v>0.1061</v>
      </c>
      <c r="J19" s="8">
        <v>7.3499999999999996E-2</v>
      </c>
      <c r="K19" s="8">
        <v>6.5500000000000003E-2</v>
      </c>
      <c r="L19" s="8">
        <v>4.5400000000000003E-2</v>
      </c>
      <c r="M19" s="8">
        <v>6.8099999999999994E-2</v>
      </c>
      <c r="N19" s="8">
        <v>5.3900000000000003E-2</v>
      </c>
      <c r="O19" s="8">
        <v>6.0900000000000003E-2</v>
      </c>
      <c r="P19" s="8">
        <v>6.0699999999999997E-2</v>
      </c>
      <c r="Q19" s="8">
        <v>6.5799999999999997E-2</v>
      </c>
      <c r="R19" s="8">
        <v>5.3199999999999997E-2</v>
      </c>
      <c r="S19" s="8">
        <v>5.5800000000000002E-2</v>
      </c>
      <c r="T19" s="8" t="s">
        <v>336</v>
      </c>
      <c r="U19" s="8">
        <v>4.41E-2</v>
      </c>
      <c r="V19" s="8" t="s">
        <v>336</v>
      </c>
      <c r="W19" s="8">
        <v>5.5800000000000002E-2</v>
      </c>
      <c r="X19" s="8">
        <v>4.9700000000000001E-2</v>
      </c>
      <c r="Y19" s="8">
        <v>6.0699999999999997E-2</v>
      </c>
      <c r="Z19" s="8">
        <v>5.2999999999999999E-2</v>
      </c>
      <c r="AA19" s="8">
        <v>5.21E-2</v>
      </c>
      <c r="AB19" s="8">
        <v>8.3400000000000002E-2</v>
      </c>
      <c r="AC19" s="8" t="s">
        <v>336</v>
      </c>
      <c r="AD19" s="8">
        <v>0.14280000000000001</v>
      </c>
      <c r="AE19" s="8">
        <v>3.9899999999999998E-2</v>
      </c>
      <c r="AF19" s="8">
        <v>4.4400000000000002E-2</v>
      </c>
      <c r="AG19" s="8">
        <v>5.5E-2</v>
      </c>
      <c r="AH19" s="8">
        <v>4.8399999999999999E-2</v>
      </c>
      <c r="AI19" s="8">
        <v>5.1799999999999999E-2</v>
      </c>
      <c r="AJ19" s="8">
        <v>4.7199999999999999E-2</v>
      </c>
      <c r="AK19" s="8">
        <v>8.7379999999999995</v>
      </c>
      <c r="AL19" s="8">
        <v>7.2499999999999995E-2</v>
      </c>
      <c r="AP19" s="7"/>
      <c r="AQ19" s="7"/>
      <c r="AR19" s="7"/>
      <c r="AS19" s="7"/>
      <c r="AT19" s="7"/>
      <c r="AU19" s="7"/>
      <c r="AV19" s="7"/>
      <c r="AW19" s="7"/>
      <c r="AX19" s="7"/>
    </row>
    <row r="20" spans="1:50" x14ac:dyDescent="0.25">
      <c r="A20" t="s">
        <v>11</v>
      </c>
      <c r="B20" s="8">
        <v>1</v>
      </c>
      <c r="C20" s="8">
        <v>5</v>
      </c>
      <c r="D20" s="8">
        <v>10</v>
      </c>
      <c r="E20" s="8">
        <v>20</v>
      </c>
      <c r="F20" s="8">
        <v>50</v>
      </c>
      <c r="G20" s="8">
        <v>100</v>
      </c>
      <c r="H20" s="8" t="s">
        <v>336</v>
      </c>
      <c r="I20" s="8">
        <v>6.4199999999999993E-2</v>
      </c>
      <c r="J20" s="8">
        <v>3.6299999999999999E-2</v>
      </c>
      <c r="K20" s="8">
        <v>3.8300000000000001E-2</v>
      </c>
      <c r="L20" s="8">
        <v>3.2599999999999997E-2</v>
      </c>
      <c r="M20" s="8" t="s">
        <v>336</v>
      </c>
      <c r="N20" s="8" t="s">
        <v>336</v>
      </c>
      <c r="O20" s="8" t="s">
        <v>336</v>
      </c>
      <c r="P20" s="8" t="s">
        <v>336</v>
      </c>
      <c r="Q20" s="8" t="s">
        <v>336</v>
      </c>
      <c r="R20" s="8" t="s">
        <v>336</v>
      </c>
      <c r="S20" s="8" t="s">
        <v>336</v>
      </c>
      <c r="T20" s="8" t="s">
        <v>336</v>
      </c>
      <c r="U20" s="8" t="s">
        <v>336</v>
      </c>
      <c r="V20" s="8" t="s">
        <v>336</v>
      </c>
      <c r="W20" s="8" t="s">
        <v>336</v>
      </c>
      <c r="X20" s="8" t="s">
        <v>336</v>
      </c>
      <c r="Y20" s="8" t="s">
        <v>336</v>
      </c>
      <c r="Z20" s="8" t="s">
        <v>336</v>
      </c>
      <c r="AA20" s="8" t="s">
        <v>336</v>
      </c>
      <c r="AB20" s="8" t="s">
        <v>336</v>
      </c>
      <c r="AC20" s="8" t="s">
        <v>336</v>
      </c>
      <c r="AD20" s="8" t="s">
        <v>336</v>
      </c>
      <c r="AE20" s="8" t="s">
        <v>336</v>
      </c>
      <c r="AF20" s="8" t="s">
        <v>336</v>
      </c>
      <c r="AG20" s="8" t="s">
        <v>336</v>
      </c>
      <c r="AH20" s="8" t="s">
        <v>336</v>
      </c>
      <c r="AI20" s="8" t="s">
        <v>336</v>
      </c>
      <c r="AJ20" s="8" t="s">
        <v>336</v>
      </c>
      <c r="AK20" s="8">
        <v>8.9870000000000001</v>
      </c>
      <c r="AL20" s="8">
        <v>4.2599999999999999E-2</v>
      </c>
      <c r="AP20" s="7"/>
      <c r="AQ20" s="7"/>
      <c r="AR20" s="7"/>
      <c r="AS20" s="7"/>
      <c r="AT20" s="7"/>
      <c r="AU20" s="7"/>
      <c r="AV20" s="7"/>
      <c r="AW20" s="7"/>
      <c r="AX20" s="7"/>
    </row>
    <row r="21" spans="1:50" x14ac:dyDescent="0.25">
      <c r="A21" t="s">
        <v>284</v>
      </c>
      <c r="B21" s="8">
        <v>1</v>
      </c>
      <c r="C21" s="8">
        <v>5</v>
      </c>
      <c r="D21" s="8">
        <v>10</v>
      </c>
      <c r="E21" s="8">
        <v>20</v>
      </c>
      <c r="F21" s="8">
        <v>50</v>
      </c>
      <c r="G21" s="8">
        <v>100</v>
      </c>
      <c r="H21" s="8" t="s">
        <v>336</v>
      </c>
      <c r="I21" s="8" t="s">
        <v>336</v>
      </c>
      <c r="J21" s="8" t="s">
        <v>336</v>
      </c>
      <c r="K21" s="8" t="s">
        <v>336</v>
      </c>
      <c r="L21" s="8" t="s">
        <v>336</v>
      </c>
      <c r="M21" s="8" t="s">
        <v>336</v>
      </c>
      <c r="N21" s="8" t="s">
        <v>336</v>
      </c>
      <c r="O21" s="8" t="s">
        <v>336</v>
      </c>
      <c r="P21" s="8" t="s">
        <v>336</v>
      </c>
      <c r="Q21" s="8" t="s">
        <v>336</v>
      </c>
      <c r="R21" s="8" t="s">
        <v>336</v>
      </c>
      <c r="S21" s="8" t="s">
        <v>336</v>
      </c>
      <c r="T21" s="8" t="s">
        <v>336</v>
      </c>
      <c r="U21" s="8" t="s">
        <v>336</v>
      </c>
      <c r="V21" s="8" t="s">
        <v>336</v>
      </c>
      <c r="W21" s="8" t="s">
        <v>336</v>
      </c>
      <c r="X21" s="8" t="s">
        <v>336</v>
      </c>
      <c r="Y21" s="8" t="s">
        <v>336</v>
      </c>
      <c r="Z21" s="8" t="s">
        <v>336</v>
      </c>
      <c r="AA21" s="8" t="s">
        <v>336</v>
      </c>
      <c r="AB21" s="8" t="s">
        <v>336</v>
      </c>
      <c r="AC21" s="8" t="s">
        <v>336</v>
      </c>
      <c r="AD21" s="8" t="s">
        <v>336</v>
      </c>
      <c r="AE21" s="8" t="s">
        <v>336</v>
      </c>
      <c r="AF21" s="8" t="s">
        <v>336</v>
      </c>
      <c r="AG21" s="8" t="s">
        <v>336</v>
      </c>
      <c r="AH21" s="8" t="s">
        <v>336</v>
      </c>
      <c r="AI21" s="8" t="s">
        <v>336</v>
      </c>
      <c r="AJ21" s="8" t="s">
        <v>336</v>
      </c>
      <c r="AK21" s="8">
        <v>8.4893999999999998</v>
      </c>
      <c r="AL21" s="8" t="s">
        <v>336</v>
      </c>
      <c r="AP21" s="7"/>
      <c r="AQ21" s="7"/>
      <c r="AR21" s="7"/>
      <c r="AS21" s="7"/>
      <c r="AT21" s="7"/>
      <c r="AU21" s="7"/>
      <c r="AV21" s="7"/>
      <c r="AW21" s="7"/>
      <c r="AX21" s="7"/>
    </row>
    <row r="22" spans="1:50" x14ac:dyDescent="0.25">
      <c r="A22" t="s">
        <v>12</v>
      </c>
      <c r="B22" s="8">
        <v>1</v>
      </c>
      <c r="C22" s="8">
        <v>5</v>
      </c>
      <c r="D22" s="8">
        <v>10</v>
      </c>
      <c r="E22" s="8">
        <v>20</v>
      </c>
      <c r="F22" s="8">
        <v>50</v>
      </c>
      <c r="G22" s="8">
        <v>100</v>
      </c>
      <c r="H22" s="8" t="s">
        <v>336</v>
      </c>
      <c r="I22" s="8" t="s">
        <v>336</v>
      </c>
      <c r="J22" s="8" t="s">
        <v>336</v>
      </c>
      <c r="K22" s="8" t="s">
        <v>336</v>
      </c>
      <c r="L22" s="8" t="s">
        <v>336</v>
      </c>
      <c r="M22" s="8" t="s">
        <v>336</v>
      </c>
      <c r="N22" s="8" t="s">
        <v>336</v>
      </c>
      <c r="O22" s="8" t="s">
        <v>336</v>
      </c>
      <c r="P22" s="8" t="s">
        <v>336</v>
      </c>
      <c r="Q22" s="8" t="s">
        <v>336</v>
      </c>
      <c r="R22" s="8" t="s">
        <v>336</v>
      </c>
      <c r="S22" s="8" t="s">
        <v>336</v>
      </c>
      <c r="T22" s="8" t="s">
        <v>336</v>
      </c>
      <c r="U22" s="8" t="s">
        <v>336</v>
      </c>
      <c r="V22" s="8" t="s">
        <v>336</v>
      </c>
      <c r="W22" s="8" t="s">
        <v>336</v>
      </c>
      <c r="X22" s="8" t="s">
        <v>336</v>
      </c>
      <c r="Y22" s="8" t="s">
        <v>336</v>
      </c>
      <c r="Z22" s="8" t="s">
        <v>336</v>
      </c>
      <c r="AA22" s="8" t="s">
        <v>336</v>
      </c>
      <c r="AB22" s="8" t="s">
        <v>336</v>
      </c>
      <c r="AC22" s="8" t="s">
        <v>336</v>
      </c>
      <c r="AD22" s="8" t="s">
        <v>336</v>
      </c>
      <c r="AE22" s="8" t="s">
        <v>336</v>
      </c>
      <c r="AF22" s="8" t="s">
        <v>336</v>
      </c>
      <c r="AG22" s="8" t="s">
        <v>336</v>
      </c>
      <c r="AH22" s="8" t="s">
        <v>336</v>
      </c>
      <c r="AI22" s="8" t="s">
        <v>336</v>
      </c>
      <c r="AJ22" s="8" t="s">
        <v>336</v>
      </c>
      <c r="AK22" s="8">
        <v>9.2283000000000008</v>
      </c>
      <c r="AL22" s="8" t="s">
        <v>336</v>
      </c>
      <c r="AP22" s="7"/>
      <c r="AQ22" s="7"/>
      <c r="AR22" s="7"/>
      <c r="AS22" s="7"/>
      <c r="AT22" s="7"/>
      <c r="AU22" s="7"/>
      <c r="AV22" s="7"/>
      <c r="AW22" s="7"/>
      <c r="AX22" s="7"/>
    </row>
    <row r="23" spans="1:50" x14ac:dyDescent="0.25">
      <c r="A23" t="s">
        <v>13</v>
      </c>
      <c r="B23" s="8">
        <v>1</v>
      </c>
      <c r="C23" s="8">
        <v>5</v>
      </c>
      <c r="D23" s="8">
        <v>10</v>
      </c>
      <c r="E23" s="8">
        <v>20</v>
      </c>
      <c r="F23" s="8">
        <v>50</v>
      </c>
      <c r="G23" s="8">
        <v>100</v>
      </c>
      <c r="H23" s="8" t="s">
        <v>336</v>
      </c>
      <c r="I23" s="8" t="s">
        <v>336</v>
      </c>
      <c r="J23" s="8" t="s">
        <v>336</v>
      </c>
      <c r="K23" s="8" t="s">
        <v>336</v>
      </c>
      <c r="L23" s="8" t="s">
        <v>336</v>
      </c>
      <c r="M23" s="8" t="s">
        <v>336</v>
      </c>
      <c r="N23" s="8" t="s">
        <v>336</v>
      </c>
      <c r="O23" s="8" t="s">
        <v>336</v>
      </c>
      <c r="P23" s="8" t="s">
        <v>336</v>
      </c>
      <c r="Q23" s="8" t="s">
        <v>336</v>
      </c>
      <c r="R23" s="8" t="s">
        <v>336</v>
      </c>
      <c r="S23" s="8" t="s">
        <v>336</v>
      </c>
      <c r="T23" s="8" t="s">
        <v>336</v>
      </c>
      <c r="U23" s="8" t="s">
        <v>336</v>
      </c>
      <c r="V23" s="8" t="s">
        <v>336</v>
      </c>
      <c r="W23" s="8" t="s">
        <v>336</v>
      </c>
      <c r="X23" s="8" t="s">
        <v>336</v>
      </c>
      <c r="Y23" s="8" t="s">
        <v>336</v>
      </c>
      <c r="Z23" s="8" t="s">
        <v>336</v>
      </c>
      <c r="AA23" s="8" t="s">
        <v>336</v>
      </c>
      <c r="AB23" s="8" t="s">
        <v>336</v>
      </c>
      <c r="AC23" s="8" t="s">
        <v>336</v>
      </c>
      <c r="AD23" s="8" t="s">
        <v>336</v>
      </c>
      <c r="AE23" s="8" t="s">
        <v>336</v>
      </c>
      <c r="AF23" s="8" t="s">
        <v>336</v>
      </c>
      <c r="AG23" s="8" t="s">
        <v>336</v>
      </c>
      <c r="AH23" s="8" t="s">
        <v>336</v>
      </c>
      <c r="AI23" s="8" t="s">
        <v>336</v>
      </c>
      <c r="AJ23" s="8" t="s">
        <v>336</v>
      </c>
      <c r="AK23" s="8">
        <v>7.1045999999999996</v>
      </c>
      <c r="AL23" s="8" t="s">
        <v>336</v>
      </c>
      <c r="AP23" s="7"/>
      <c r="AQ23" s="7"/>
      <c r="AR23" s="7"/>
      <c r="AS23" s="7"/>
      <c r="AT23" s="7"/>
      <c r="AU23" s="7"/>
      <c r="AV23" s="7"/>
      <c r="AW23" s="7"/>
      <c r="AX23" s="7"/>
    </row>
    <row r="24" spans="1:50" x14ac:dyDescent="0.25">
      <c r="A24" t="s">
        <v>14</v>
      </c>
      <c r="B24" s="8">
        <v>1</v>
      </c>
      <c r="C24" s="8">
        <v>5</v>
      </c>
      <c r="D24" s="8">
        <v>10</v>
      </c>
      <c r="E24" s="8">
        <v>20</v>
      </c>
      <c r="F24" s="8">
        <v>50</v>
      </c>
      <c r="G24" s="8">
        <v>100</v>
      </c>
      <c r="H24" s="8">
        <v>7.3700000000000002E-2</v>
      </c>
      <c r="I24" s="8">
        <v>2.9700000000000001E-2</v>
      </c>
      <c r="J24" s="8" t="s">
        <v>336</v>
      </c>
      <c r="K24" s="8" t="s">
        <v>336</v>
      </c>
      <c r="L24" s="8" t="s">
        <v>336</v>
      </c>
      <c r="M24" s="8" t="s">
        <v>336</v>
      </c>
      <c r="N24" s="8" t="s">
        <v>336</v>
      </c>
      <c r="O24" s="8" t="s">
        <v>336</v>
      </c>
      <c r="P24" s="8" t="s">
        <v>336</v>
      </c>
      <c r="Q24" s="8" t="s">
        <v>336</v>
      </c>
      <c r="R24" s="8" t="s">
        <v>336</v>
      </c>
      <c r="S24" s="8" t="s">
        <v>336</v>
      </c>
      <c r="T24" s="8" t="s">
        <v>336</v>
      </c>
      <c r="U24" s="8" t="s">
        <v>336</v>
      </c>
      <c r="V24" s="8" t="s">
        <v>336</v>
      </c>
      <c r="W24" s="8" t="s">
        <v>336</v>
      </c>
      <c r="X24" s="8" t="s">
        <v>336</v>
      </c>
      <c r="Y24" s="8" t="s">
        <v>336</v>
      </c>
      <c r="Z24" s="8" t="s">
        <v>336</v>
      </c>
      <c r="AA24" s="8" t="s">
        <v>336</v>
      </c>
      <c r="AB24" s="8" t="s">
        <v>336</v>
      </c>
      <c r="AC24" s="8" t="s">
        <v>336</v>
      </c>
      <c r="AD24" s="8" t="s">
        <v>336</v>
      </c>
      <c r="AE24" s="8" t="s">
        <v>336</v>
      </c>
      <c r="AF24" s="8" t="s">
        <v>336</v>
      </c>
      <c r="AG24" s="8" t="s">
        <v>336</v>
      </c>
      <c r="AH24" s="8" t="s">
        <v>336</v>
      </c>
      <c r="AI24" s="8" t="s">
        <v>336</v>
      </c>
      <c r="AJ24" s="8" t="s">
        <v>336</v>
      </c>
      <c r="AK24" s="8">
        <v>8.9754000000000005</v>
      </c>
      <c r="AL24" s="8">
        <v>2.52E-2</v>
      </c>
      <c r="AP24" s="7"/>
      <c r="AQ24" s="7"/>
      <c r="AR24" s="7"/>
      <c r="AS24" s="7"/>
      <c r="AT24" s="7"/>
      <c r="AU24" s="7"/>
      <c r="AV24" s="7"/>
      <c r="AW24" s="7"/>
      <c r="AX24" s="7"/>
    </row>
    <row r="25" spans="1:50" x14ac:dyDescent="0.25">
      <c r="A25" t="s">
        <v>15</v>
      </c>
      <c r="B25" s="8">
        <v>1.8</v>
      </c>
      <c r="C25" s="8">
        <v>9</v>
      </c>
      <c r="D25" s="8">
        <v>18</v>
      </c>
      <c r="E25" s="8">
        <v>36</v>
      </c>
      <c r="F25" s="8">
        <v>90</v>
      </c>
      <c r="G25" s="8">
        <v>180</v>
      </c>
      <c r="H25" s="8" t="s">
        <v>336</v>
      </c>
      <c r="I25" s="8" t="s">
        <v>336</v>
      </c>
      <c r="J25" s="8" t="s">
        <v>336</v>
      </c>
      <c r="K25" s="8" t="s">
        <v>336</v>
      </c>
      <c r="L25" s="8" t="s">
        <v>336</v>
      </c>
      <c r="M25" s="8" t="s">
        <v>336</v>
      </c>
      <c r="N25" s="8">
        <v>0.45529999999999998</v>
      </c>
      <c r="O25" s="8" t="s">
        <v>336</v>
      </c>
      <c r="P25" s="8" t="s">
        <v>336</v>
      </c>
      <c r="Q25" s="8" t="s">
        <v>336</v>
      </c>
      <c r="R25" s="8" t="s">
        <v>336</v>
      </c>
      <c r="S25" s="8" t="s">
        <v>336</v>
      </c>
      <c r="T25" s="8" t="s">
        <v>336</v>
      </c>
      <c r="U25" s="8">
        <v>0.49299999999999999</v>
      </c>
      <c r="V25" s="8">
        <v>0.66769999999999996</v>
      </c>
      <c r="W25" s="8" t="s">
        <v>336</v>
      </c>
      <c r="X25" s="8" t="s">
        <v>336</v>
      </c>
      <c r="Y25" s="8" t="s">
        <v>336</v>
      </c>
      <c r="Z25" s="8" t="s">
        <v>336</v>
      </c>
      <c r="AA25" s="8" t="s">
        <v>336</v>
      </c>
      <c r="AB25" s="8" t="s">
        <v>336</v>
      </c>
      <c r="AC25" s="8" t="s">
        <v>336</v>
      </c>
      <c r="AD25" s="8" t="s">
        <v>336</v>
      </c>
      <c r="AE25" s="8" t="s">
        <v>336</v>
      </c>
      <c r="AF25" s="8" t="s">
        <v>336</v>
      </c>
      <c r="AG25" s="8" t="s">
        <v>336</v>
      </c>
      <c r="AH25" s="8" t="s">
        <v>336</v>
      </c>
      <c r="AI25" s="8">
        <v>3.4470999999999998</v>
      </c>
      <c r="AJ25" s="8" t="s">
        <v>336</v>
      </c>
      <c r="AK25" s="8">
        <v>14.882999999999999</v>
      </c>
      <c r="AL25" s="8" t="s">
        <v>336</v>
      </c>
      <c r="AP25" s="7"/>
      <c r="AQ25" s="7"/>
      <c r="AR25" s="7"/>
      <c r="AS25" s="7"/>
      <c r="AT25" s="7"/>
      <c r="AU25" s="7"/>
      <c r="AV25" s="7"/>
      <c r="AW25" s="7"/>
      <c r="AX25" s="7"/>
    </row>
    <row r="26" spans="1:50" x14ac:dyDescent="0.25">
      <c r="A26" t="s">
        <v>16</v>
      </c>
      <c r="B26" s="8">
        <v>1</v>
      </c>
      <c r="C26" s="8">
        <v>5</v>
      </c>
      <c r="D26" s="8">
        <v>10</v>
      </c>
      <c r="E26" s="8">
        <v>20</v>
      </c>
      <c r="F26" s="8">
        <v>50</v>
      </c>
      <c r="G26" s="8">
        <v>100</v>
      </c>
      <c r="H26" s="8" t="s">
        <v>336</v>
      </c>
      <c r="I26" s="8" t="s">
        <v>336</v>
      </c>
      <c r="J26" s="8" t="s">
        <v>336</v>
      </c>
      <c r="K26" s="8" t="s">
        <v>336</v>
      </c>
      <c r="L26" s="8" t="s">
        <v>336</v>
      </c>
      <c r="M26" s="8" t="s">
        <v>336</v>
      </c>
      <c r="N26" s="8" t="s">
        <v>336</v>
      </c>
      <c r="O26" s="8" t="s">
        <v>336</v>
      </c>
      <c r="P26" s="8" t="s">
        <v>336</v>
      </c>
      <c r="Q26" s="8" t="s">
        <v>336</v>
      </c>
      <c r="R26" s="8" t="s">
        <v>336</v>
      </c>
      <c r="S26" s="8" t="s">
        <v>336</v>
      </c>
      <c r="T26" s="8" t="s">
        <v>336</v>
      </c>
      <c r="U26" s="8" t="s">
        <v>336</v>
      </c>
      <c r="V26" s="8" t="s">
        <v>336</v>
      </c>
      <c r="W26" s="8" t="s">
        <v>336</v>
      </c>
      <c r="X26" s="8" t="s">
        <v>336</v>
      </c>
      <c r="Y26" s="8" t="s">
        <v>336</v>
      </c>
      <c r="Z26" s="8" t="s">
        <v>336</v>
      </c>
      <c r="AA26" s="8" t="s">
        <v>336</v>
      </c>
      <c r="AB26" s="8" t="s">
        <v>336</v>
      </c>
      <c r="AC26" s="8" t="s">
        <v>336</v>
      </c>
      <c r="AD26" s="8" t="s">
        <v>336</v>
      </c>
      <c r="AE26" s="8" t="s">
        <v>336</v>
      </c>
      <c r="AF26" s="8" t="s">
        <v>336</v>
      </c>
      <c r="AG26" s="8" t="s">
        <v>336</v>
      </c>
      <c r="AH26" s="8" t="s">
        <v>336</v>
      </c>
      <c r="AI26" s="8" t="s">
        <v>336</v>
      </c>
      <c r="AJ26" s="8" t="s">
        <v>336</v>
      </c>
      <c r="AK26" s="8">
        <v>8.0168999999999997</v>
      </c>
      <c r="AL26" s="8" t="s">
        <v>336</v>
      </c>
      <c r="AP26" s="7"/>
      <c r="AQ26" s="7"/>
      <c r="AR26" s="7"/>
      <c r="AS26" s="7"/>
      <c r="AT26" s="7"/>
      <c r="AU26" s="7"/>
      <c r="AV26" s="7"/>
      <c r="AW26" s="7"/>
      <c r="AX26" s="7"/>
    </row>
    <row r="27" spans="1:50" x14ac:dyDescent="0.25">
      <c r="A27" t="s">
        <v>17</v>
      </c>
      <c r="B27" s="8">
        <v>1</v>
      </c>
      <c r="C27" s="8">
        <v>5</v>
      </c>
      <c r="D27" s="8">
        <v>10</v>
      </c>
      <c r="E27" s="8">
        <v>20</v>
      </c>
      <c r="F27" s="8">
        <v>50</v>
      </c>
      <c r="G27" s="8">
        <v>100</v>
      </c>
      <c r="H27" s="8" t="s">
        <v>336</v>
      </c>
      <c r="I27" s="8" t="s">
        <v>336</v>
      </c>
      <c r="J27" s="8">
        <v>1.5100000000000001E-2</v>
      </c>
      <c r="K27" s="8" t="s">
        <v>336</v>
      </c>
      <c r="L27" s="8" t="s">
        <v>336</v>
      </c>
      <c r="M27" s="8" t="s">
        <v>336</v>
      </c>
      <c r="N27" s="8" t="s">
        <v>336</v>
      </c>
      <c r="O27" s="8" t="s">
        <v>336</v>
      </c>
      <c r="P27" s="8" t="s">
        <v>336</v>
      </c>
      <c r="Q27" s="8" t="s">
        <v>336</v>
      </c>
      <c r="R27" s="8" t="s">
        <v>336</v>
      </c>
      <c r="S27" s="8" t="s">
        <v>336</v>
      </c>
      <c r="T27" s="8" t="s">
        <v>336</v>
      </c>
      <c r="U27" s="8" t="s">
        <v>336</v>
      </c>
      <c r="V27" s="8" t="s">
        <v>336</v>
      </c>
      <c r="W27" s="8" t="s">
        <v>336</v>
      </c>
      <c r="X27" s="8" t="s">
        <v>336</v>
      </c>
      <c r="Y27" s="8" t="s">
        <v>336</v>
      </c>
      <c r="Z27" s="8" t="s">
        <v>336</v>
      </c>
      <c r="AA27" s="8" t="s">
        <v>336</v>
      </c>
      <c r="AB27" s="8">
        <v>9.4299999999999995E-2</v>
      </c>
      <c r="AC27" s="8" t="s">
        <v>336</v>
      </c>
      <c r="AD27" s="8">
        <v>0.24729999999999999</v>
      </c>
      <c r="AE27" s="8" t="s">
        <v>336</v>
      </c>
      <c r="AF27" s="8" t="s">
        <v>336</v>
      </c>
      <c r="AG27" s="8" t="s">
        <v>336</v>
      </c>
      <c r="AH27" s="8" t="s">
        <v>336</v>
      </c>
      <c r="AI27" s="8">
        <v>2.23E-2</v>
      </c>
      <c r="AJ27" s="8">
        <v>1.7000000000000001E-2</v>
      </c>
      <c r="AK27" s="8">
        <v>9.0098000000000003</v>
      </c>
      <c r="AL27" s="8" t="s">
        <v>336</v>
      </c>
      <c r="AP27" s="7"/>
      <c r="AQ27" s="7"/>
      <c r="AR27" s="7"/>
      <c r="AS27" s="7"/>
      <c r="AT27" s="7"/>
      <c r="AU27" s="7"/>
      <c r="AV27" s="7"/>
      <c r="AW27" s="7"/>
      <c r="AX27" s="7"/>
    </row>
    <row r="28" spans="1:50" x14ac:dyDescent="0.25">
      <c r="A28" t="s">
        <v>285</v>
      </c>
      <c r="B28" s="8">
        <v>1</v>
      </c>
      <c r="C28" s="8">
        <v>5</v>
      </c>
      <c r="D28" s="8">
        <v>10</v>
      </c>
      <c r="E28" s="8">
        <v>20</v>
      </c>
      <c r="F28" s="8">
        <v>50</v>
      </c>
      <c r="G28" s="8">
        <v>100</v>
      </c>
      <c r="H28" s="8" t="s">
        <v>336</v>
      </c>
      <c r="I28" s="8" t="s">
        <v>336</v>
      </c>
      <c r="J28" s="8" t="s">
        <v>336</v>
      </c>
      <c r="K28" s="8" t="s">
        <v>336</v>
      </c>
      <c r="L28" s="8" t="s">
        <v>336</v>
      </c>
      <c r="M28" s="8" t="s">
        <v>336</v>
      </c>
      <c r="N28" s="8" t="s">
        <v>336</v>
      </c>
      <c r="O28" s="8" t="s">
        <v>336</v>
      </c>
      <c r="P28" s="8" t="s">
        <v>336</v>
      </c>
      <c r="Q28" s="8" t="s">
        <v>336</v>
      </c>
      <c r="R28" s="8" t="s">
        <v>336</v>
      </c>
      <c r="S28" s="8" t="s">
        <v>336</v>
      </c>
      <c r="T28" s="8" t="s">
        <v>336</v>
      </c>
      <c r="U28" s="8" t="s">
        <v>336</v>
      </c>
      <c r="V28" s="8" t="s">
        <v>336</v>
      </c>
      <c r="W28" s="8" t="s">
        <v>336</v>
      </c>
      <c r="X28" s="8" t="s">
        <v>336</v>
      </c>
      <c r="Y28" s="8" t="s">
        <v>336</v>
      </c>
      <c r="Z28" s="8" t="s">
        <v>336</v>
      </c>
      <c r="AA28" s="8" t="s">
        <v>336</v>
      </c>
      <c r="AB28" s="8" t="s">
        <v>336</v>
      </c>
      <c r="AC28" s="8" t="s">
        <v>336</v>
      </c>
      <c r="AD28" s="8" t="s">
        <v>336</v>
      </c>
      <c r="AE28" s="8" t="s">
        <v>336</v>
      </c>
      <c r="AF28" s="8" t="s">
        <v>336</v>
      </c>
      <c r="AG28" s="8" t="s">
        <v>336</v>
      </c>
      <c r="AH28" s="8" t="s">
        <v>336</v>
      </c>
      <c r="AI28" s="8" t="s">
        <v>336</v>
      </c>
      <c r="AJ28" s="8" t="s">
        <v>336</v>
      </c>
      <c r="AK28" s="8">
        <v>8.4065999999999992</v>
      </c>
      <c r="AL28" s="8" t="s">
        <v>336</v>
      </c>
      <c r="AP28" s="7"/>
      <c r="AQ28" s="7"/>
      <c r="AR28" s="7"/>
      <c r="AS28" s="7"/>
      <c r="AT28" s="7"/>
      <c r="AU28" s="7"/>
      <c r="AV28" s="7"/>
      <c r="AW28" s="7"/>
      <c r="AX28" s="7"/>
    </row>
    <row r="29" spans="1:50" x14ac:dyDescent="0.25">
      <c r="A29" t="s">
        <v>18</v>
      </c>
      <c r="B29" s="8">
        <v>1</v>
      </c>
      <c r="C29" s="8">
        <v>5</v>
      </c>
      <c r="D29" s="8">
        <v>10</v>
      </c>
      <c r="E29" s="8">
        <v>20</v>
      </c>
      <c r="F29" s="8">
        <v>50</v>
      </c>
      <c r="G29" s="8">
        <v>100</v>
      </c>
      <c r="H29" s="8" t="s">
        <v>336</v>
      </c>
      <c r="I29" s="8" t="s">
        <v>336</v>
      </c>
      <c r="J29" s="8" t="s">
        <v>336</v>
      </c>
      <c r="K29" s="8" t="s">
        <v>336</v>
      </c>
      <c r="L29" s="8" t="s">
        <v>336</v>
      </c>
      <c r="M29" s="8" t="s">
        <v>336</v>
      </c>
      <c r="N29" s="8" t="s">
        <v>336</v>
      </c>
      <c r="O29" s="8" t="s">
        <v>336</v>
      </c>
      <c r="P29" s="8" t="s">
        <v>336</v>
      </c>
      <c r="Q29" s="8" t="s">
        <v>336</v>
      </c>
      <c r="R29" s="8" t="s">
        <v>336</v>
      </c>
      <c r="S29" s="8" t="s">
        <v>336</v>
      </c>
      <c r="T29" s="8" t="s">
        <v>336</v>
      </c>
      <c r="U29" s="8">
        <v>0.48809999999999998</v>
      </c>
      <c r="V29" s="8">
        <v>0.70799999999999996</v>
      </c>
      <c r="W29" s="8">
        <v>0.21579999999999999</v>
      </c>
      <c r="X29" s="8" t="s">
        <v>336</v>
      </c>
      <c r="Y29" s="8" t="s">
        <v>336</v>
      </c>
      <c r="Z29" s="8">
        <v>5.4729999999999999</v>
      </c>
      <c r="AA29" s="8" t="s">
        <v>336</v>
      </c>
      <c r="AB29" s="8" t="s">
        <v>336</v>
      </c>
      <c r="AC29" s="8" t="s">
        <v>336</v>
      </c>
      <c r="AD29" s="8" t="s">
        <v>336</v>
      </c>
      <c r="AE29" s="8" t="s">
        <v>336</v>
      </c>
      <c r="AF29" s="8" t="s">
        <v>336</v>
      </c>
      <c r="AG29" s="8" t="s">
        <v>336</v>
      </c>
      <c r="AH29" s="8" t="s">
        <v>336</v>
      </c>
      <c r="AI29" s="8">
        <v>11.918200000000001</v>
      </c>
      <c r="AJ29" s="8" t="s">
        <v>336</v>
      </c>
      <c r="AK29" s="8">
        <v>8.4323999999999995</v>
      </c>
      <c r="AL29" s="8" t="s">
        <v>336</v>
      </c>
      <c r="AP29" s="7"/>
      <c r="AQ29" s="7"/>
      <c r="AR29" s="7"/>
      <c r="AS29" s="7"/>
      <c r="AT29" s="7"/>
      <c r="AU29" s="7"/>
      <c r="AV29" s="7"/>
      <c r="AW29" s="7"/>
      <c r="AX29" s="7"/>
    </row>
    <row r="30" spans="1:50" x14ac:dyDescent="0.25">
      <c r="A30" t="s">
        <v>19</v>
      </c>
      <c r="B30" s="8">
        <v>1</v>
      </c>
      <c r="C30" s="8">
        <v>5</v>
      </c>
      <c r="D30" s="8">
        <v>10</v>
      </c>
      <c r="E30" s="8">
        <v>20</v>
      </c>
      <c r="F30" s="8">
        <v>50</v>
      </c>
      <c r="G30" s="8">
        <v>100</v>
      </c>
      <c r="H30" s="8" t="s">
        <v>336</v>
      </c>
      <c r="I30" s="8" t="s">
        <v>336</v>
      </c>
      <c r="J30" s="8" t="s">
        <v>336</v>
      </c>
      <c r="K30" s="8" t="s">
        <v>336</v>
      </c>
      <c r="L30" s="8" t="s">
        <v>336</v>
      </c>
      <c r="M30" s="8">
        <v>2.7621000000000002</v>
      </c>
      <c r="N30" s="8">
        <v>2.915</v>
      </c>
      <c r="O30" s="8">
        <v>3.1189</v>
      </c>
      <c r="P30" s="8">
        <v>2.4956</v>
      </c>
      <c r="Q30" s="8">
        <v>11.002000000000001</v>
      </c>
      <c r="R30" s="8" t="s">
        <v>336</v>
      </c>
      <c r="S30" s="8">
        <v>2.6326000000000001</v>
      </c>
      <c r="T30" s="8" t="s">
        <v>336</v>
      </c>
      <c r="U30" s="8">
        <v>2.3753000000000002</v>
      </c>
      <c r="V30" s="8">
        <v>2.3328000000000002</v>
      </c>
      <c r="W30" s="8">
        <v>1.0608</v>
      </c>
      <c r="X30" s="8">
        <v>1.4763999999999999</v>
      </c>
      <c r="Y30" s="8">
        <v>3.8384999999999998</v>
      </c>
      <c r="Z30" s="8">
        <v>0.98180000000000001</v>
      </c>
      <c r="AA30" s="8">
        <v>11.4679</v>
      </c>
      <c r="AB30" s="8">
        <v>12.458399999999999</v>
      </c>
      <c r="AC30" s="8">
        <v>4.8899999999999999E-2</v>
      </c>
      <c r="AD30" s="8">
        <v>14.7845</v>
      </c>
      <c r="AE30" s="8">
        <v>4.7988999999999997</v>
      </c>
      <c r="AF30" s="8">
        <v>6.3685999999999998</v>
      </c>
      <c r="AG30" s="8">
        <v>7.1218000000000004</v>
      </c>
      <c r="AH30" s="8">
        <v>5.0787000000000004</v>
      </c>
      <c r="AI30" s="8">
        <v>13.332100000000001</v>
      </c>
      <c r="AJ30" s="8">
        <v>11.190099999999999</v>
      </c>
      <c r="AK30" s="8">
        <v>9.2941000000000003</v>
      </c>
      <c r="AL30" s="8" t="s">
        <v>336</v>
      </c>
      <c r="AP30" s="7"/>
      <c r="AQ30" s="7"/>
      <c r="AR30" s="7"/>
      <c r="AS30" s="7"/>
      <c r="AT30" s="7"/>
      <c r="AU30" s="7"/>
      <c r="AV30" s="7"/>
      <c r="AW30" s="7"/>
      <c r="AX30" s="7"/>
    </row>
    <row r="31" spans="1:50" x14ac:dyDescent="0.25">
      <c r="A31" t="s">
        <v>20</v>
      </c>
      <c r="B31" s="8">
        <v>1</v>
      </c>
      <c r="C31" s="8">
        <v>5</v>
      </c>
      <c r="D31" s="8">
        <v>10</v>
      </c>
      <c r="E31" s="8">
        <v>20</v>
      </c>
      <c r="F31" s="8">
        <v>50</v>
      </c>
      <c r="G31" s="8">
        <v>100</v>
      </c>
      <c r="H31" s="8" t="s">
        <v>336</v>
      </c>
      <c r="I31" s="8" t="s">
        <v>336</v>
      </c>
      <c r="J31" s="8" t="s">
        <v>336</v>
      </c>
      <c r="K31" s="8" t="s">
        <v>336</v>
      </c>
      <c r="L31" s="8" t="s">
        <v>336</v>
      </c>
      <c r="M31" s="8" t="s">
        <v>336</v>
      </c>
      <c r="N31" s="8" t="s">
        <v>336</v>
      </c>
      <c r="O31" s="8" t="s">
        <v>336</v>
      </c>
      <c r="P31" s="8" t="s">
        <v>336</v>
      </c>
      <c r="Q31" s="8" t="s">
        <v>336</v>
      </c>
      <c r="R31" s="8" t="s">
        <v>336</v>
      </c>
      <c r="S31" s="8" t="s">
        <v>336</v>
      </c>
      <c r="T31" s="8" t="s">
        <v>336</v>
      </c>
      <c r="U31" s="8" t="s">
        <v>336</v>
      </c>
      <c r="V31" s="8" t="s">
        <v>336</v>
      </c>
      <c r="W31" s="8" t="s">
        <v>336</v>
      </c>
      <c r="X31" s="8" t="s">
        <v>336</v>
      </c>
      <c r="Y31" s="8" t="s">
        <v>336</v>
      </c>
      <c r="Z31" s="8" t="s">
        <v>336</v>
      </c>
      <c r="AA31" s="8" t="s">
        <v>336</v>
      </c>
      <c r="AB31" s="8" t="s">
        <v>336</v>
      </c>
      <c r="AC31" s="8" t="s">
        <v>336</v>
      </c>
      <c r="AD31" s="8" t="s">
        <v>336</v>
      </c>
      <c r="AE31" s="8" t="s">
        <v>336</v>
      </c>
      <c r="AF31" s="8" t="s">
        <v>336</v>
      </c>
      <c r="AG31" s="8" t="s">
        <v>336</v>
      </c>
      <c r="AH31" s="8" t="s">
        <v>336</v>
      </c>
      <c r="AI31" s="8" t="s">
        <v>336</v>
      </c>
      <c r="AJ31" s="8" t="s">
        <v>336</v>
      </c>
      <c r="AK31" s="8">
        <v>9.7855000000000008</v>
      </c>
      <c r="AL31" s="8" t="s">
        <v>336</v>
      </c>
      <c r="AP31" s="7"/>
      <c r="AQ31" s="7"/>
      <c r="AR31" s="7"/>
      <c r="AS31" s="7"/>
      <c r="AT31" s="7"/>
      <c r="AU31" s="7"/>
      <c r="AV31" s="7"/>
      <c r="AW31" s="7"/>
      <c r="AX31" s="7"/>
    </row>
    <row r="32" spans="1:50" x14ac:dyDescent="0.25">
      <c r="A32" t="s">
        <v>95</v>
      </c>
      <c r="B32" s="8">
        <v>19.5883</v>
      </c>
      <c r="C32" s="8">
        <v>20.998000000000001</v>
      </c>
      <c r="D32" s="8">
        <v>19.728899999999999</v>
      </c>
      <c r="E32" s="8">
        <v>19.892399999999999</v>
      </c>
      <c r="F32" s="8">
        <v>19.6736</v>
      </c>
      <c r="G32" s="8">
        <v>20.1187</v>
      </c>
      <c r="H32" s="8">
        <v>20.684100000000001</v>
      </c>
      <c r="I32" s="8">
        <v>19.962</v>
      </c>
      <c r="J32" s="8">
        <v>19.6248</v>
      </c>
      <c r="K32" s="8">
        <v>19.917999999999999</v>
      </c>
      <c r="L32" s="8">
        <v>19.535900000000002</v>
      </c>
      <c r="M32" s="8">
        <v>19.795300000000001</v>
      </c>
      <c r="N32" s="8">
        <v>19.8218</v>
      </c>
      <c r="O32" s="8">
        <v>20.556899999999999</v>
      </c>
      <c r="P32" s="8">
        <v>19.599299999999999</v>
      </c>
      <c r="Q32" s="8">
        <v>21.369800000000001</v>
      </c>
      <c r="R32" s="8">
        <v>19.136399999999998</v>
      </c>
      <c r="S32" s="8">
        <v>19.511099999999999</v>
      </c>
      <c r="T32" s="8">
        <v>19.1953</v>
      </c>
      <c r="U32" s="8">
        <v>19.530999999999999</v>
      </c>
      <c r="V32" s="8">
        <v>19.302</v>
      </c>
      <c r="W32" s="8">
        <v>19.7911</v>
      </c>
      <c r="X32" s="8">
        <v>19.877099999999999</v>
      </c>
      <c r="Y32" s="8">
        <v>19.759699999999999</v>
      </c>
      <c r="Z32" s="8">
        <v>19.363199999999999</v>
      </c>
      <c r="AA32" s="8">
        <v>19.432099999999998</v>
      </c>
      <c r="AB32" s="8">
        <v>19.4057</v>
      </c>
      <c r="AC32" s="8">
        <v>19.670400000000001</v>
      </c>
      <c r="AD32" s="8">
        <v>20.016500000000001</v>
      </c>
      <c r="AE32" s="8">
        <v>19.784600000000001</v>
      </c>
      <c r="AF32" s="8">
        <v>19.540500000000002</v>
      </c>
      <c r="AG32" s="8">
        <v>21.948399999999999</v>
      </c>
      <c r="AH32" s="8">
        <v>20.1022</v>
      </c>
      <c r="AI32" s="8">
        <v>18.6709</v>
      </c>
      <c r="AJ32" s="8">
        <v>19.054200000000002</v>
      </c>
      <c r="AK32" s="8">
        <v>18.93</v>
      </c>
      <c r="AL32" s="8">
        <v>18.7575</v>
      </c>
      <c r="AP32" s="7"/>
      <c r="AQ32" s="7"/>
      <c r="AR32" s="7"/>
      <c r="AS32" s="7"/>
      <c r="AT32" s="7"/>
      <c r="AU32" s="7"/>
      <c r="AV32" s="7"/>
      <c r="AW32" s="7"/>
      <c r="AX32" s="7"/>
    </row>
    <row r="33" spans="1:50" x14ac:dyDescent="0.25">
      <c r="A33" t="s">
        <v>96</v>
      </c>
      <c r="B33" s="8">
        <v>20</v>
      </c>
      <c r="C33" s="8">
        <v>20</v>
      </c>
      <c r="D33" s="8">
        <v>20</v>
      </c>
      <c r="E33" s="8">
        <v>20</v>
      </c>
      <c r="F33" s="8">
        <v>20</v>
      </c>
      <c r="G33" s="8">
        <v>20</v>
      </c>
      <c r="H33" s="8">
        <v>20</v>
      </c>
      <c r="I33" s="8">
        <v>20</v>
      </c>
      <c r="J33" s="8">
        <v>20</v>
      </c>
      <c r="K33" s="8">
        <v>20</v>
      </c>
      <c r="L33" s="8">
        <v>20</v>
      </c>
      <c r="M33" s="8">
        <v>20</v>
      </c>
      <c r="N33" s="8">
        <v>20</v>
      </c>
      <c r="O33" s="8">
        <v>20</v>
      </c>
      <c r="P33" s="8">
        <v>20</v>
      </c>
      <c r="Q33" s="8">
        <v>20</v>
      </c>
      <c r="R33" s="8">
        <v>20</v>
      </c>
      <c r="S33" s="8">
        <v>20</v>
      </c>
      <c r="T33" s="8">
        <v>20</v>
      </c>
      <c r="U33" s="8">
        <v>20</v>
      </c>
      <c r="V33" s="8">
        <v>20</v>
      </c>
      <c r="W33" s="8">
        <v>20</v>
      </c>
      <c r="X33" s="8">
        <v>20</v>
      </c>
      <c r="Y33" s="8">
        <v>20</v>
      </c>
      <c r="Z33" s="8">
        <v>20</v>
      </c>
      <c r="AA33" s="8">
        <v>20</v>
      </c>
      <c r="AB33" s="8">
        <v>20</v>
      </c>
      <c r="AC33" s="8">
        <v>20</v>
      </c>
      <c r="AD33" s="8">
        <v>20</v>
      </c>
      <c r="AE33" s="8">
        <v>20</v>
      </c>
      <c r="AF33" s="8">
        <v>20</v>
      </c>
      <c r="AG33" s="8">
        <v>20</v>
      </c>
      <c r="AH33" s="8">
        <v>20</v>
      </c>
      <c r="AI33" s="8">
        <v>20</v>
      </c>
      <c r="AJ33" s="8">
        <v>20</v>
      </c>
      <c r="AK33" s="8">
        <v>20</v>
      </c>
      <c r="AL33" s="8">
        <v>20</v>
      </c>
      <c r="AP33" s="7"/>
      <c r="AQ33" s="7"/>
      <c r="AR33" s="7"/>
      <c r="AS33" s="7"/>
      <c r="AT33" s="7"/>
      <c r="AU33" s="7"/>
      <c r="AV33" s="7"/>
      <c r="AW33" s="7"/>
      <c r="AX33" s="7"/>
    </row>
    <row r="34" spans="1:50" x14ac:dyDescent="0.25">
      <c r="A34" t="s">
        <v>21</v>
      </c>
      <c r="B34" s="8">
        <v>1</v>
      </c>
      <c r="C34" s="8">
        <v>5</v>
      </c>
      <c r="D34" s="8">
        <v>10</v>
      </c>
      <c r="E34" s="8">
        <v>20</v>
      </c>
      <c r="F34" s="8">
        <v>50</v>
      </c>
      <c r="G34" s="8">
        <v>100</v>
      </c>
      <c r="H34" s="8" t="s">
        <v>336</v>
      </c>
      <c r="I34" s="8" t="s">
        <v>336</v>
      </c>
      <c r="J34" s="8" t="s">
        <v>336</v>
      </c>
      <c r="K34" s="8" t="s">
        <v>336</v>
      </c>
      <c r="L34" s="8" t="s">
        <v>336</v>
      </c>
      <c r="M34" s="8" t="s">
        <v>336</v>
      </c>
      <c r="N34" s="8" t="s">
        <v>336</v>
      </c>
      <c r="O34" s="8" t="s">
        <v>336</v>
      </c>
      <c r="P34" s="8" t="s">
        <v>336</v>
      </c>
      <c r="Q34" s="8" t="s">
        <v>336</v>
      </c>
      <c r="R34" s="8" t="s">
        <v>336</v>
      </c>
      <c r="S34" s="8" t="s">
        <v>336</v>
      </c>
      <c r="T34" s="8" t="s">
        <v>336</v>
      </c>
      <c r="U34" s="8" t="s">
        <v>336</v>
      </c>
      <c r="V34" s="8" t="s">
        <v>336</v>
      </c>
      <c r="W34" s="8" t="s">
        <v>336</v>
      </c>
      <c r="X34" s="8" t="s">
        <v>336</v>
      </c>
      <c r="Y34" s="8" t="s">
        <v>336</v>
      </c>
      <c r="Z34" s="8" t="s">
        <v>336</v>
      </c>
      <c r="AA34" s="8" t="s">
        <v>336</v>
      </c>
      <c r="AB34" s="8" t="s">
        <v>336</v>
      </c>
      <c r="AC34" s="8" t="s">
        <v>336</v>
      </c>
      <c r="AD34" s="8" t="s">
        <v>336</v>
      </c>
      <c r="AE34" s="8" t="s">
        <v>336</v>
      </c>
      <c r="AF34" s="8" t="s">
        <v>336</v>
      </c>
      <c r="AG34" s="8" t="s">
        <v>336</v>
      </c>
      <c r="AH34" s="8" t="s">
        <v>336</v>
      </c>
      <c r="AI34" s="8" t="s">
        <v>336</v>
      </c>
      <c r="AJ34" s="8" t="s">
        <v>336</v>
      </c>
      <c r="AK34" s="8">
        <v>9.2039000000000009</v>
      </c>
      <c r="AL34" s="8" t="s">
        <v>336</v>
      </c>
      <c r="AP34" s="7"/>
      <c r="AQ34" s="7"/>
      <c r="AR34" s="7"/>
      <c r="AS34" s="7"/>
      <c r="AT34" s="7"/>
      <c r="AU34" s="7"/>
      <c r="AV34" s="7"/>
      <c r="AW34" s="7"/>
      <c r="AX34" s="7"/>
    </row>
    <row r="35" spans="1:50" x14ac:dyDescent="0.25">
      <c r="A35" s="28" t="s">
        <v>286</v>
      </c>
      <c r="B35" s="8">
        <v>1</v>
      </c>
      <c r="C35" s="8">
        <v>5</v>
      </c>
      <c r="D35" s="8">
        <v>10</v>
      </c>
      <c r="E35" s="8">
        <v>20</v>
      </c>
      <c r="F35" s="8">
        <v>50</v>
      </c>
      <c r="G35" s="8">
        <v>100</v>
      </c>
      <c r="H35" s="8" t="s">
        <v>336</v>
      </c>
      <c r="I35" s="8" t="s">
        <v>336</v>
      </c>
      <c r="J35" s="8" t="s">
        <v>336</v>
      </c>
      <c r="K35" s="8" t="s">
        <v>336</v>
      </c>
      <c r="L35" s="8" t="s">
        <v>336</v>
      </c>
      <c r="M35" s="8" t="s">
        <v>336</v>
      </c>
      <c r="N35" s="8" t="s">
        <v>336</v>
      </c>
      <c r="O35" s="8" t="s">
        <v>336</v>
      </c>
      <c r="P35" s="8" t="s">
        <v>336</v>
      </c>
      <c r="Q35" s="8" t="s">
        <v>336</v>
      </c>
      <c r="R35" s="8" t="s">
        <v>336</v>
      </c>
      <c r="S35" s="8" t="s">
        <v>336</v>
      </c>
      <c r="T35" s="8" t="s">
        <v>336</v>
      </c>
      <c r="U35" s="8" t="s">
        <v>336</v>
      </c>
      <c r="V35" s="8" t="s">
        <v>336</v>
      </c>
      <c r="W35" s="8" t="s">
        <v>336</v>
      </c>
      <c r="X35" s="8" t="s">
        <v>336</v>
      </c>
      <c r="Y35" s="8" t="s">
        <v>336</v>
      </c>
      <c r="Z35" s="8" t="s">
        <v>336</v>
      </c>
      <c r="AA35" s="8" t="s">
        <v>336</v>
      </c>
      <c r="AB35" s="8" t="s">
        <v>336</v>
      </c>
      <c r="AC35" s="8" t="s">
        <v>336</v>
      </c>
      <c r="AD35" s="8" t="s">
        <v>336</v>
      </c>
      <c r="AE35" s="8" t="s">
        <v>336</v>
      </c>
      <c r="AF35" s="8" t="s">
        <v>336</v>
      </c>
      <c r="AG35" s="8" t="s">
        <v>336</v>
      </c>
      <c r="AH35" s="8" t="s">
        <v>336</v>
      </c>
      <c r="AI35" s="8" t="s">
        <v>336</v>
      </c>
      <c r="AJ35" s="8" t="s">
        <v>336</v>
      </c>
      <c r="AK35" s="8">
        <v>9.0876000000000001</v>
      </c>
      <c r="AL35" s="8" t="s">
        <v>336</v>
      </c>
      <c r="AP35" s="7"/>
      <c r="AQ35" s="7"/>
      <c r="AR35" s="7"/>
      <c r="AS35" s="7"/>
      <c r="AT35" s="7"/>
      <c r="AU35" s="7"/>
      <c r="AV35" s="7"/>
      <c r="AW35" s="7"/>
      <c r="AX35" s="7"/>
    </row>
    <row r="36" spans="1:50" x14ac:dyDescent="0.25">
      <c r="A36" t="s">
        <v>22</v>
      </c>
      <c r="B36" s="8">
        <v>1</v>
      </c>
      <c r="C36" s="8">
        <v>5</v>
      </c>
      <c r="D36" s="8">
        <v>10</v>
      </c>
      <c r="E36" s="8">
        <v>20</v>
      </c>
      <c r="F36" s="8">
        <v>50</v>
      </c>
      <c r="G36" s="8">
        <v>100</v>
      </c>
      <c r="H36" s="8" t="s">
        <v>336</v>
      </c>
      <c r="I36" s="8" t="s">
        <v>336</v>
      </c>
      <c r="J36" s="8" t="s">
        <v>336</v>
      </c>
      <c r="K36" s="8" t="s">
        <v>336</v>
      </c>
      <c r="L36" s="8" t="s">
        <v>336</v>
      </c>
      <c r="M36" s="8" t="s">
        <v>336</v>
      </c>
      <c r="N36" s="8" t="s">
        <v>336</v>
      </c>
      <c r="O36" s="8" t="s">
        <v>336</v>
      </c>
      <c r="P36" s="8" t="s">
        <v>336</v>
      </c>
      <c r="Q36" s="8" t="s">
        <v>336</v>
      </c>
      <c r="R36" s="8" t="s">
        <v>336</v>
      </c>
      <c r="S36" s="8" t="s">
        <v>336</v>
      </c>
      <c r="T36" s="8" t="s">
        <v>336</v>
      </c>
      <c r="U36" s="8" t="s">
        <v>336</v>
      </c>
      <c r="V36" s="8" t="s">
        <v>336</v>
      </c>
      <c r="W36" s="8" t="s">
        <v>336</v>
      </c>
      <c r="X36" s="8" t="s">
        <v>336</v>
      </c>
      <c r="Y36" s="8" t="s">
        <v>336</v>
      </c>
      <c r="Z36" s="8" t="s">
        <v>336</v>
      </c>
      <c r="AA36" s="8" t="s">
        <v>336</v>
      </c>
      <c r="AB36" s="8" t="s">
        <v>336</v>
      </c>
      <c r="AC36" s="8" t="s">
        <v>336</v>
      </c>
      <c r="AD36" s="8" t="s">
        <v>336</v>
      </c>
      <c r="AE36" s="8" t="s">
        <v>336</v>
      </c>
      <c r="AF36" s="8" t="s">
        <v>336</v>
      </c>
      <c r="AG36" s="8" t="s">
        <v>336</v>
      </c>
      <c r="AH36" s="8" t="s">
        <v>336</v>
      </c>
      <c r="AI36" s="8" t="s">
        <v>336</v>
      </c>
      <c r="AJ36" s="8" t="s">
        <v>336</v>
      </c>
      <c r="AK36" s="8">
        <v>9.2925000000000004</v>
      </c>
      <c r="AL36" s="8" t="s">
        <v>336</v>
      </c>
      <c r="AP36" s="7"/>
      <c r="AQ36" s="7"/>
      <c r="AR36" s="7"/>
      <c r="AS36" s="7"/>
      <c r="AT36" s="7"/>
      <c r="AU36" s="7"/>
      <c r="AV36" s="7"/>
      <c r="AW36" s="7"/>
      <c r="AX36" s="7"/>
    </row>
    <row r="37" spans="1:50" x14ac:dyDescent="0.25">
      <c r="A37" t="s">
        <v>23</v>
      </c>
      <c r="B37" s="8">
        <v>1</v>
      </c>
      <c r="C37" s="8">
        <v>5</v>
      </c>
      <c r="D37" s="8">
        <v>10</v>
      </c>
      <c r="E37" s="8">
        <v>20</v>
      </c>
      <c r="F37" s="8">
        <v>50</v>
      </c>
      <c r="G37" s="8">
        <v>100</v>
      </c>
      <c r="H37" s="8" t="s">
        <v>336</v>
      </c>
      <c r="I37" s="8" t="s">
        <v>336</v>
      </c>
      <c r="J37" s="8" t="s">
        <v>336</v>
      </c>
      <c r="K37" s="8" t="s">
        <v>336</v>
      </c>
      <c r="L37" s="8" t="s">
        <v>336</v>
      </c>
      <c r="M37" s="8" t="s">
        <v>336</v>
      </c>
      <c r="N37" s="8" t="s">
        <v>336</v>
      </c>
      <c r="O37" s="8" t="s">
        <v>336</v>
      </c>
      <c r="P37" s="8" t="s">
        <v>336</v>
      </c>
      <c r="Q37" s="8" t="s">
        <v>336</v>
      </c>
      <c r="R37" s="8" t="s">
        <v>336</v>
      </c>
      <c r="S37" s="8" t="s">
        <v>336</v>
      </c>
      <c r="T37" s="8" t="s">
        <v>336</v>
      </c>
      <c r="U37" s="8" t="s">
        <v>336</v>
      </c>
      <c r="V37" s="8" t="s">
        <v>336</v>
      </c>
      <c r="W37" s="8" t="s">
        <v>336</v>
      </c>
      <c r="X37" s="8" t="s">
        <v>336</v>
      </c>
      <c r="Y37" s="8" t="s">
        <v>336</v>
      </c>
      <c r="Z37" s="8" t="s">
        <v>336</v>
      </c>
      <c r="AA37" s="8" t="s">
        <v>336</v>
      </c>
      <c r="AB37" s="8" t="s">
        <v>336</v>
      </c>
      <c r="AC37" s="8" t="s">
        <v>336</v>
      </c>
      <c r="AD37" s="8" t="s">
        <v>336</v>
      </c>
      <c r="AE37" s="8" t="s">
        <v>336</v>
      </c>
      <c r="AF37" s="8" t="s">
        <v>336</v>
      </c>
      <c r="AG37" s="8" t="s">
        <v>336</v>
      </c>
      <c r="AH37" s="8" t="s">
        <v>336</v>
      </c>
      <c r="AI37" s="8" t="s">
        <v>336</v>
      </c>
      <c r="AJ37" s="8" t="s">
        <v>336</v>
      </c>
      <c r="AK37" s="8">
        <v>9.7608999999999995</v>
      </c>
      <c r="AL37" s="8" t="s">
        <v>336</v>
      </c>
      <c r="AP37" s="7"/>
      <c r="AQ37" s="7"/>
      <c r="AR37" s="7"/>
      <c r="AS37" s="7"/>
      <c r="AT37" s="7"/>
      <c r="AU37" s="7"/>
      <c r="AV37" s="7"/>
      <c r="AW37" s="7"/>
      <c r="AX37" s="7"/>
    </row>
    <row r="38" spans="1:50" x14ac:dyDescent="0.25">
      <c r="A38" t="s">
        <v>24</v>
      </c>
      <c r="B38" s="8">
        <v>1</v>
      </c>
      <c r="C38" s="8">
        <v>5</v>
      </c>
      <c r="D38" s="8">
        <v>10</v>
      </c>
      <c r="E38" s="8">
        <v>20</v>
      </c>
      <c r="F38" s="8">
        <v>50</v>
      </c>
      <c r="G38" s="8">
        <v>100</v>
      </c>
      <c r="H38" s="8" t="s">
        <v>336</v>
      </c>
      <c r="I38" s="8" t="s">
        <v>336</v>
      </c>
      <c r="J38" s="8" t="s">
        <v>336</v>
      </c>
      <c r="K38" s="8" t="s">
        <v>336</v>
      </c>
      <c r="L38" s="8" t="s">
        <v>336</v>
      </c>
      <c r="M38" s="8" t="s">
        <v>336</v>
      </c>
      <c r="N38" s="8" t="s">
        <v>336</v>
      </c>
      <c r="O38" s="8" t="s">
        <v>336</v>
      </c>
      <c r="P38" s="8" t="s">
        <v>336</v>
      </c>
      <c r="Q38" s="8" t="s">
        <v>336</v>
      </c>
      <c r="R38" s="8" t="s">
        <v>336</v>
      </c>
      <c r="S38" s="8" t="s">
        <v>336</v>
      </c>
      <c r="T38" s="8" t="s">
        <v>336</v>
      </c>
      <c r="U38" s="8" t="s">
        <v>336</v>
      </c>
      <c r="V38" s="8" t="s">
        <v>336</v>
      </c>
      <c r="W38" s="8" t="s">
        <v>336</v>
      </c>
      <c r="X38" s="8" t="s">
        <v>336</v>
      </c>
      <c r="Y38" s="8" t="s">
        <v>336</v>
      </c>
      <c r="Z38" s="8" t="s">
        <v>336</v>
      </c>
      <c r="AA38" s="8" t="s">
        <v>336</v>
      </c>
      <c r="AB38" s="8" t="s">
        <v>336</v>
      </c>
      <c r="AC38" s="8" t="s">
        <v>336</v>
      </c>
      <c r="AD38" s="8" t="s">
        <v>336</v>
      </c>
      <c r="AE38" s="8" t="s">
        <v>336</v>
      </c>
      <c r="AF38" s="8" t="s">
        <v>336</v>
      </c>
      <c r="AG38" s="8" t="s">
        <v>336</v>
      </c>
      <c r="AH38" s="8" t="s">
        <v>336</v>
      </c>
      <c r="AI38" s="8" t="s">
        <v>336</v>
      </c>
      <c r="AJ38" s="8" t="s">
        <v>336</v>
      </c>
      <c r="AK38" s="8">
        <v>9.3443000000000005</v>
      </c>
      <c r="AL38" s="8" t="s">
        <v>336</v>
      </c>
      <c r="AP38" s="7"/>
      <c r="AQ38" s="7"/>
      <c r="AR38" s="7"/>
      <c r="AS38" s="7"/>
      <c r="AT38" s="7"/>
      <c r="AU38" s="7"/>
      <c r="AV38" s="7"/>
      <c r="AW38" s="7"/>
      <c r="AX38" s="7"/>
    </row>
    <row r="39" spans="1:50" x14ac:dyDescent="0.25">
      <c r="A39" t="s">
        <v>97</v>
      </c>
      <c r="B39" s="8">
        <v>20</v>
      </c>
      <c r="C39" s="8">
        <v>20</v>
      </c>
      <c r="D39" s="8">
        <v>20</v>
      </c>
      <c r="E39" s="8">
        <v>20</v>
      </c>
      <c r="F39" s="8">
        <v>20</v>
      </c>
      <c r="G39" s="8">
        <v>20</v>
      </c>
      <c r="H39" s="8">
        <v>20</v>
      </c>
      <c r="I39" s="8">
        <v>20</v>
      </c>
      <c r="J39" s="8">
        <v>20</v>
      </c>
      <c r="K39" s="8">
        <v>20</v>
      </c>
      <c r="L39" s="8">
        <v>20</v>
      </c>
      <c r="M39" s="8">
        <v>20</v>
      </c>
      <c r="N39" s="8">
        <v>20</v>
      </c>
      <c r="O39" s="8">
        <v>20</v>
      </c>
      <c r="P39" s="8">
        <v>20</v>
      </c>
      <c r="Q39" s="8">
        <v>20</v>
      </c>
      <c r="R39" s="8">
        <v>20</v>
      </c>
      <c r="S39" s="8">
        <v>20</v>
      </c>
      <c r="T39" s="8">
        <v>20</v>
      </c>
      <c r="U39" s="8">
        <v>20</v>
      </c>
      <c r="V39" s="8">
        <v>20</v>
      </c>
      <c r="W39" s="8">
        <v>20</v>
      </c>
      <c r="X39" s="8">
        <v>20</v>
      </c>
      <c r="Y39" s="8">
        <v>20</v>
      </c>
      <c r="Z39" s="8">
        <v>20</v>
      </c>
      <c r="AA39" s="8">
        <v>20</v>
      </c>
      <c r="AB39" s="8">
        <v>20</v>
      </c>
      <c r="AC39" s="8">
        <v>20</v>
      </c>
      <c r="AD39" s="8">
        <v>20</v>
      </c>
      <c r="AE39" s="8">
        <v>20</v>
      </c>
      <c r="AF39" s="8">
        <v>20</v>
      </c>
      <c r="AG39" s="8">
        <v>20</v>
      </c>
      <c r="AH39" s="8">
        <v>20</v>
      </c>
      <c r="AI39" s="8">
        <v>20</v>
      </c>
      <c r="AJ39" s="8">
        <v>20</v>
      </c>
      <c r="AK39" s="8">
        <v>20</v>
      </c>
      <c r="AL39" s="8">
        <v>20</v>
      </c>
      <c r="AP39" s="7"/>
      <c r="AQ39" s="7"/>
      <c r="AR39" s="7"/>
      <c r="AS39" s="7"/>
      <c r="AT39" s="7"/>
      <c r="AU39" s="7"/>
      <c r="AV39" s="7"/>
      <c r="AW39" s="7"/>
      <c r="AX39" s="7"/>
    </row>
    <row r="40" spans="1:50" x14ac:dyDescent="0.25">
      <c r="A40" t="s">
        <v>25</v>
      </c>
      <c r="B40" s="8">
        <v>1</v>
      </c>
      <c r="C40" s="8">
        <v>5</v>
      </c>
      <c r="D40" s="8">
        <v>10</v>
      </c>
      <c r="E40" s="8">
        <v>20</v>
      </c>
      <c r="F40" s="8">
        <v>50</v>
      </c>
      <c r="G40" s="8">
        <v>100</v>
      </c>
      <c r="H40" s="8">
        <v>6.59E-2</v>
      </c>
      <c r="I40" s="8" t="s">
        <v>336</v>
      </c>
      <c r="J40" s="8" t="s">
        <v>336</v>
      </c>
      <c r="K40" s="8">
        <v>2.2100000000000002E-2</v>
      </c>
      <c r="L40" s="8">
        <v>1.38E-2</v>
      </c>
      <c r="M40" s="8" t="s">
        <v>336</v>
      </c>
      <c r="N40" s="8">
        <v>1.0999999999999999E-2</v>
      </c>
      <c r="O40" s="8" t="s">
        <v>336</v>
      </c>
      <c r="P40" s="8">
        <v>8.0999999999999996E-3</v>
      </c>
      <c r="Q40" s="8" t="s">
        <v>336</v>
      </c>
      <c r="R40" s="8" t="s">
        <v>336</v>
      </c>
      <c r="S40" s="8" t="s">
        <v>336</v>
      </c>
      <c r="T40" s="8" t="s">
        <v>336</v>
      </c>
      <c r="U40" s="8" t="s">
        <v>336</v>
      </c>
      <c r="V40" s="8" t="s">
        <v>336</v>
      </c>
      <c r="W40" s="8" t="s">
        <v>336</v>
      </c>
      <c r="X40" s="8" t="s">
        <v>336</v>
      </c>
      <c r="Y40" s="8" t="s">
        <v>336</v>
      </c>
      <c r="Z40" s="8" t="s">
        <v>336</v>
      </c>
      <c r="AA40" s="8" t="s">
        <v>336</v>
      </c>
      <c r="AB40" s="8" t="s">
        <v>336</v>
      </c>
      <c r="AC40" s="8" t="s">
        <v>336</v>
      </c>
      <c r="AD40" s="8" t="s">
        <v>336</v>
      </c>
      <c r="AE40" s="8" t="s">
        <v>336</v>
      </c>
      <c r="AF40" s="8" t="s">
        <v>336</v>
      </c>
      <c r="AG40" s="8" t="s">
        <v>336</v>
      </c>
      <c r="AH40" s="8" t="s">
        <v>336</v>
      </c>
      <c r="AI40" s="8" t="s">
        <v>336</v>
      </c>
      <c r="AJ40" s="8" t="s">
        <v>336</v>
      </c>
      <c r="AK40" s="8">
        <v>10.1708</v>
      </c>
      <c r="AL40" s="8">
        <v>5.6099999999999997E-2</v>
      </c>
      <c r="AP40" s="7"/>
      <c r="AQ40" s="7"/>
      <c r="AR40" s="7"/>
      <c r="AS40" s="7"/>
      <c r="AT40" s="7"/>
      <c r="AU40" s="7"/>
      <c r="AV40" s="7"/>
      <c r="AW40" s="7"/>
      <c r="AX40" s="7"/>
    </row>
    <row r="41" spans="1:50" x14ac:dyDescent="0.25">
      <c r="A41" t="s">
        <v>26</v>
      </c>
      <c r="B41" s="8">
        <v>1</v>
      </c>
      <c r="C41" s="8">
        <v>5</v>
      </c>
      <c r="D41" s="8">
        <v>10</v>
      </c>
      <c r="E41" s="8">
        <v>20</v>
      </c>
      <c r="F41" s="8">
        <v>50</v>
      </c>
      <c r="G41" s="8">
        <v>100</v>
      </c>
      <c r="H41" s="8" t="s">
        <v>336</v>
      </c>
      <c r="I41" s="8" t="s">
        <v>336</v>
      </c>
      <c r="J41" s="8" t="s">
        <v>336</v>
      </c>
      <c r="K41" s="8" t="s">
        <v>336</v>
      </c>
      <c r="L41" s="8" t="s">
        <v>336</v>
      </c>
      <c r="M41" s="8" t="s">
        <v>336</v>
      </c>
      <c r="N41" s="8" t="s">
        <v>336</v>
      </c>
      <c r="O41" s="8" t="s">
        <v>336</v>
      </c>
      <c r="P41" s="8" t="s">
        <v>336</v>
      </c>
      <c r="Q41" s="8" t="s">
        <v>336</v>
      </c>
      <c r="R41" s="8" t="s">
        <v>336</v>
      </c>
      <c r="S41" s="8" t="s">
        <v>336</v>
      </c>
      <c r="T41" s="8" t="s">
        <v>336</v>
      </c>
      <c r="U41" s="8" t="s">
        <v>336</v>
      </c>
      <c r="V41" s="8" t="s">
        <v>336</v>
      </c>
      <c r="W41" s="8" t="s">
        <v>336</v>
      </c>
      <c r="X41" s="8" t="s">
        <v>336</v>
      </c>
      <c r="Y41" s="8" t="s">
        <v>336</v>
      </c>
      <c r="Z41" s="8" t="s">
        <v>336</v>
      </c>
      <c r="AA41" s="8" t="s">
        <v>336</v>
      </c>
      <c r="AB41" s="8" t="s">
        <v>336</v>
      </c>
      <c r="AC41" s="8" t="s">
        <v>336</v>
      </c>
      <c r="AD41" s="8" t="s">
        <v>336</v>
      </c>
      <c r="AE41" s="8" t="s">
        <v>336</v>
      </c>
      <c r="AF41" s="8" t="s">
        <v>336</v>
      </c>
      <c r="AG41" s="8" t="s">
        <v>336</v>
      </c>
      <c r="AH41" s="8" t="s">
        <v>336</v>
      </c>
      <c r="AI41" s="8" t="s">
        <v>336</v>
      </c>
      <c r="AJ41" s="8" t="s">
        <v>336</v>
      </c>
      <c r="AK41" s="8">
        <v>9.7777999999999992</v>
      </c>
      <c r="AL41" s="8" t="s">
        <v>336</v>
      </c>
      <c r="AP41" s="7"/>
      <c r="AQ41" s="7"/>
      <c r="AR41" s="7"/>
      <c r="AS41" s="7"/>
      <c r="AT41" s="7"/>
      <c r="AU41" s="7"/>
      <c r="AV41" s="7"/>
      <c r="AW41" s="7"/>
      <c r="AX41" s="7"/>
    </row>
    <row r="42" spans="1:50" x14ac:dyDescent="0.25">
      <c r="A42" t="s">
        <v>287</v>
      </c>
      <c r="B42" s="8">
        <v>1</v>
      </c>
      <c r="C42" s="8">
        <v>5</v>
      </c>
      <c r="D42" s="8">
        <v>10</v>
      </c>
      <c r="E42" s="8">
        <v>20</v>
      </c>
      <c r="F42" s="8">
        <v>50</v>
      </c>
      <c r="G42" s="8">
        <v>100</v>
      </c>
      <c r="H42" s="8" t="s">
        <v>336</v>
      </c>
      <c r="I42" s="8">
        <v>0.03</v>
      </c>
      <c r="J42" s="8" t="s">
        <v>336</v>
      </c>
      <c r="K42" s="8">
        <v>2.3099999999999999E-2</v>
      </c>
      <c r="L42" s="8" t="s">
        <v>336</v>
      </c>
      <c r="M42" s="8" t="s">
        <v>336</v>
      </c>
      <c r="N42" s="8" t="s">
        <v>336</v>
      </c>
      <c r="O42" s="8" t="s">
        <v>336</v>
      </c>
      <c r="P42" s="8" t="s">
        <v>336</v>
      </c>
      <c r="Q42" s="8" t="s">
        <v>336</v>
      </c>
      <c r="R42" s="8" t="s">
        <v>336</v>
      </c>
      <c r="S42" s="8" t="s">
        <v>336</v>
      </c>
      <c r="T42" s="8" t="s">
        <v>336</v>
      </c>
      <c r="U42" s="8" t="s">
        <v>336</v>
      </c>
      <c r="V42" s="8" t="s">
        <v>336</v>
      </c>
      <c r="W42" s="8" t="s">
        <v>336</v>
      </c>
      <c r="X42" s="8">
        <v>3.5000000000000003E-2</v>
      </c>
      <c r="Y42" s="8" t="s">
        <v>336</v>
      </c>
      <c r="Z42" s="8" t="s">
        <v>336</v>
      </c>
      <c r="AA42" s="8" t="s">
        <v>336</v>
      </c>
      <c r="AB42" s="8">
        <v>0.4325</v>
      </c>
      <c r="AC42" s="8" t="s">
        <v>336</v>
      </c>
      <c r="AD42" s="8">
        <v>0.12720000000000001</v>
      </c>
      <c r="AE42" s="8" t="s">
        <v>336</v>
      </c>
      <c r="AF42" s="8" t="s">
        <v>336</v>
      </c>
      <c r="AG42" s="8" t="s">
        <v>336</v>
      </c>
      <c r="AH42" s="8" t="s">
        <v>336</v>
      </c>
      <c r="AI42" s="8">
        <v>6.4699999999999994E-2</v>
      </c>
      <c r="AJ42" s="8">
        <v>6.9199999999999998E-2</v>
      </c>
      <c r="AK42" s="8">
        <v>10.246700000000001</v>
      </c>
      <c r="AL42" s="8" t="s">
        <v>336</v>
      </c>
      <c r="AP42" s="7"/>
      <c r="AQ42" s="7"/>
      <c r="AR42" s="7"/>
      <c r="AS42" s="7"/>
      <c r="AT42" s="7"/>
      <c r="AU42" s="7"/>
      <c r="AV42" s="7"/>
      <c r="AW42" s="7"/>
      <c r="AX42" s="7"/>
    </row>
    <row r="43" spans="1:50" x14ac:dyDescent="0.25">
      <c r="A43" t="s">
        <v>288</v>
      </c>
      <c r="B43" s="8">
        <v>1</v>
      </c>
      <c r="C43" s="8">
        <v>5</v>
      </c>
      <c r="D43" s="8">
        <v>10</v>
      </c>
      <c r="E43" s="8">
        <v>20</v>
      </c>
      <c r="F43" s="8">
        <v>50</v>
      </c>
      <c r="G43" s="8">
        <v>100</v>
      </c>
      <c r="H43" s="8" t="s">
        <v>336</v>
      </c>
      <c r="I43" s="8" t="s">
        <v>336</v>
      </c>
      <c r="J43" s="8" t="s">
        <v>336</v>
      </c>
      <c r="K43" s="8" t="s">
        <v>336</v>
      </c>
      <c r="L43" s="8" t="s">
        <v>336</v>
      </c>
      <c r="M43" s="8" t="s">
        <v>336</v>
      </c>
      <c r="N43" s="8" t="s">
        <v>336</v>
      </c>
      <c r="O43" s="8" t="s">
        <v>336</v>
      </c>
      <c r="P43" s="8" t="s">
        <v>336</v>
      </c>
      <c r="Q43" s="8" t="s">
        <v>336</v>
      </c>
      <c r="R43" s="8" t="s">
        <v>336</v>
      </c>
      <c r="S43" s="8" t="s">
        <v>336</v>
      </c>
      <c r="T43" s="8" t="s">
        <v>336</v>
      </c>
      <c r="U43" s="8" t="s">
        <v>336</v>
      </c>
      <c r="V43" s="8" t="s">
        <v>336</v>
      </c>
      <c r="W43" s="8" t="s">
        <v>336</v>
      </c>
      <c r="X43" s="8" t="s">
        <v>336</v>
      </c>
      <c r="Y43" s="8" t="s">
        <v>336</v>
      </c>
      <c r="Z43" s="8" t="s">
        <v>336</v>
      </c>
      <c r="AA43" s="8" t="s">
        <v>336</v>
      </c>
      <c r="AB43" s="8" t="s">
        <v>336</v>
      </c>
      <c r="AC43" s="8" t="s">
        <v>336</v>
      </c>
      <c r="AD43" s="8" t="s">
        <v>336</v>
      </c>
      <c r="AE43" s="8" t="s">
        <v>336</v>
      </c>
      <c r="AF43" s="8" t="s">
        <v>336</v>
      </c>
      <c r="AG43" s="8" t="s">
        <v>336</v>
      </c>
      <c r="AH43" s="8" t="s">
        <v>336</v>
      </c>
      <c r="AI43" s="8" t="s">
        <v>336</v>
      </c>
      <c r="AJ43" s="8" t="s">
        <v>336</v>
      </c>
      <c r="AK43" s="8">
        <v>9.1462000000000003</v>
      </c>
      <c r="AL43" s="8" t="s">
        <v>336</v>
      </c>
      <c r="AP43" s="7"/>
      <c r="AQ43" s="7"/>
      <c r="AR43" s="7"/>
      <c r="AS43" s="7"/>
      <c r="AT43" s="7"/>
      <c r="AU43" s="7"/>
      <c r="AV43" s="7"/>
      <c r="AW43" s="7"/>
      <c r="AX43" s="7"/>
    </row>
    <row r="44" spans="1:50" x14ac:dyDescent="0.25">
      <c r="A44" t="s">
        <v>27</v>
      </c>
      <c r="B44" s="8">
        <v>1</v>
      </c>
      <c r="C44" s="8">
        <v>5</v>
      </c>
      <c r="D44" s="8">
        <v>10</v>
      </c>
      <c r="E44" s="8">
        <v>20</v>
      </c>
      <c r="F44" s="8">
        <v>50</v>
      </c>
      <c r="G44" s="8">
        <v>100</v>
      </c>
      <c r="H44" s="8" t="s">
        <v>336</v>
      </c>
      <c r="I44" s="8" t="s">
        <v>336</v>
      </c>
      <c r="J44" s="8" t="s">
        <v>336</v>
      </c>
      <c r="K44" s="8" t="s">
        <v>336</v>
      </c>
      <c r="L44" s="8" t="s">
        <v>336</v>
      </c>
      <c r="M44" s="8" t="s">
        <v>336</v>
      </c>
      <c r="N44" s="8">
        <v>6.2899999999999998E-2</v>
      </c>
      <c r="O44" s="8">
        <v>8.8200000000000001E-2</v>
      </c>
      <c r="P44" s="8" t="s">
        <v>336</v>
      </c>
      <c r="Q44" s="8">
        <v>0.51949999999999996</v>
      </c>
      <c r="R44" s="8" t="s">
        <v>336</v>
      </c>
      <c r="S44" s="8">
        <v>3.6499999999999998E-2</v>
      </c>
      <c r="T44" s="8" t="s">
        <v>336</v>
      </c>
      <c r="U44" s="8">
        <v>5.04E-2</v>
      </c>
      <c r="V44" s="8">
        <v>5.1299999999999998E-2</v>
      </c>
      <c r="W44" s="8" t="s">
        <v>336</v>
      </c>
      <c r="X44" s="8">
        <v>3.2667999999999999</v>
      </c>
      <c r="Y44" s="8">
        <v>3.4325000000000001</v>
      </c>
      <c r="Z44" s="8" t="s">
        <v>336</v>
      </c>
      <c r="AA44" s="8">
        <v>8.7178000000000004</v>
      </c>
      <c r="AB44" s="8">
        <v>7.8563000000000001</v>
      </c>
      <c r="AC44" s="8" t="s">
        <v>336</v>
      </c>
      <c r="AD44" s="8">
        <v>10.4465</v>
      </c>
      <c r="AE44" s="8">
        <v>4.3906000000000001</v>
      </c>
      <c r="AF44" s="8">
        <v>4.9493</v>
      </c>
      <c r="AG44" s="8">
        <v>5.7558999999999996</v>
      </c>
      <c r="AH44" s="8">
        <v>4.9328000000000003</v>
      </c>
      <c r="AI44" s="8">
        <v>11.5968</v>
      </c>
      <c r="AJ44" s="8">
        <v>9.4368999999999996</v>
      </c>
      <c r="AK44" s="8">
        <v>9.8231999999999999</v>
      </c>
      <c r="AL44" s="8" t="s">
        <v>336</v>
      </c>
      <c r="AP44" s="7"/>
      <c r="AQ44" s="7"/>
      <c r="AR44" s="7"/>
      <c r="AS44" s="7"/>
      <c r="AT44" s="7"/>
      <c r="AU44" s="7"/>
      <c r="AV44" s="7"/>
      <c r="AW44" s="7"/>
      <c r="AX44" s="7"/>
    </row>
    <row r="45" spans="1:50" x14ac:dyDescent="0.25">
      <c r="A45" t="s">
        <v>28</v>
      </c>
      <c r="B45" s="8">
        <v>1</v>
      </c>
      <c r="C45" s="8">
        <v>5</v>
      </c>
      <c r="D45" s="8">
        <v>10</v>
      </c>
      <c r="E45" s="8">
        <v>20</v>
      </c>
      <c r="F45" s="8">
        <v>50</v>
      </c>
      <c r="G45" s="8">
        <v>100</v>
      </c>
      <c r="H45" s="8" t="s">
        <v>336</v>
      </c>
      <c r="I45" s="8" t="s">
        <v>336</v>
      </c>
      <c r="J45" s="8" t="s">
        <v>336</v>
      </c>
      <c r="K45" s="8" t="s">
        <v>336</v>
      </c>
      <c r="L45" s="8" t="s">
        <v>336</v>
      </c>
      <c r="M45" s="8" t="s">
        <v>336</v>
      </c>
      <c r="N45" s="8" t="s">
        <v>336</v>
      </c>
      <c r="O45" s="8" t="s">
        <v>336</v>
      </c>
      <c r="P45" s="8" t="s">
        <v>336</v>
      </c>
      <c r="Q45" s="8" t="s">
        <v>336</v>
      </c>
      <c r="R45" s="8" t="s">
        <v>336</v>
      </c>
      <c r="S45" s="8" t="s">
        <v>336</v>
      </c>
      <c r="T45" s="8" t="s">
        <v>336</v>
      </c>
      <c r="U45" s="8" t="s">
        <v>336</v>
      </c>
      <c r="V45" s="8" t="s">
        <v>336</v>
      </c>
      <c r="W45" s="8" t="s">
        <v>336</v>
      </c>
      <c r="X45" s="8" t="s">
        <v>336</v>
      </c>
      <c r="Y45" s="8" t="s">
        <v>336</v>
      </c>
      <c r="Z45" s="8" t="s">
        <v>336</v>
      </c>
      <c r="AA45" s="8" t="s">
        <v>336</v>
      </c>
      <c r="AB45" s="8" t="s">
        <v>336</v>
      </c>
      <c r="AC45" s="8" t="s">
        <v>336</v>
      </c>
      <c r="AD45" s="8" t="s">
        <v>336</v>
      </c>
      <c r="AE45" s="8" t="s">
        <v>336</v>
      </c>
      <c r="AF45" s="8" t="s">
        <v>336</v>
      </c>
      <c r="AG45" s="8" t="s">
        <v>336</v>
      </c>
      <c r="AH45" s="8" t="s">
        <v>336</v>
      </c>
      <c r="AI45" s="8" t="s">
        <v>336</v>
      </c>
      <c r="AJ45" s="8" t="s">
        <v>336</v>
      </c>
      <c r="AK45" s="8">
        <v>8.8589000000000002</v>
      </c>
      <c r="AL45" s="8" t="s">
        <v>336</v>
      </c>
      <c r="AP45" s="7"/>
      <c r="AQ45" s="7"/>
      <c r="AR45" s="7"/>
      <c r="AS45" s="7"/>
      <c r="AT45" s="7"/>
      <c r="AU45" s="7"/>
      <c r="AV45" s="7"/>
      <c r="AW45" s="7"/>
      <c r="AX45" s="7"/>
    </row>
    <row r="46" spans="1:50" x14ac:dyDescent="0.25">
      <c r="A46" t="s">
        <v>29</v>
      </c>
      <c r="B46" s="8">
        <v>1</v>
      </c>
      <c r="C46" s="8">
        <v>5</v>
      </c>
      <c r="D46" s="8">
        <v>10</v>
      </c>
      <c r="E46" s="8">
        <v>20</v>
      </c>
      <c r="F46" s="8">
        <v>50</v>
      </c>
      <c r="G46" s="8">
        <v>100</v>
      </c>
      <c r="H46" s="8" t="s">
        <v>336</v>
      </c>
      <c r="I46" s="8" t="s">
        <v>336</v>
      </c>
      <c r="J46" s="8" t="s">
        <v>336</v>
      </c>
      <c r="K46" s="8" t="s">
        <v>336</v>
      </c>
      <c r="L46" s="8" t="s">
        <v>336</v>
      </c>
      <c r="M46" s="8" t="s">
        <v>336</v>
      </c>
      <c r="N46" s="8" t="s">
        <v>336</v>
      </c>
      <c r="O46" s="8" t="s">
        <v>336</v>
      </c>
      <c r="P46" s="8" t="s">
        <v>336</v>
      </c>
      <c r="Q46" s="8" t="s">
        <v>336</v>
      </c>
      <c r="R46" s="8" t="s">
        <v>336</v>
      </c>
      <c r="S46" s="8" t="s">
        <v>336</v>
      </c>
      <c r="T46" s="8" t="s">
        <v>336</v>
      </c>
      <c r="U46" s="8" t="s">
        <v>336</v>
      </c>
      <c r="V46" s="8" t="s">
        <v>336</v>
      </c>
      <c r="W46" s="8" t="s">
        <v>336</v>
      </c>
      <c r="X46" s="8" t="s">
        <v>336</v>
      </c>
      <c r="Y46" s="8" t="s">
        <v>336</v>
      </c>
      <c r="Z46" s="8" t="s">
        <v>336</v>
      </c>
      <c r="AA46" s="8" t="s">
        <v>336</v>
      </c>
      <c r="AB46" s="8" t="s">
        <v>336</v>
      </c>
      <c r="AC46" s="8" t="s">
        <v>336</v>
      </c>
      <c r="AD46" s="8" t="s">
        <v>336</v>
      </c>
      <c r="AE46" s="8" t="s">
        <v>336</v>
      </c>
      <c r="AF46" s="8" t="s">
        <v>336</v>
      </c>
      <c r="AG46" s="8" t="s">
        <v>336</v>
      </c>
      <c r="AH46" s="8" t="s">
        <v>336</v>
      </c>
      <c r="AI46" s="8" t="s">
        <v>336</v>
      </c>
      <c r="AJ46" s="8" t="s">
        <v>336</v>
      </c>
      <c r="AK46" s="8">
        <v>9.5455000000000005</v>
      </c>
      <c r="AL46" s="8" t="s">
        <v>336</v>
      </c>
      <c r="AP46" s="7"/>
      <c r="AQ46" s="7"/>
      <c r="AR46" s="7"/>
      <c r="AS46" s="7"/>
      <c r="AT46" s="7"/>
      <c r="AU46" s="7"/>
      <c r="AV46" s="7"/>
      <c r="AW46" s="7"/>
      <c r="AX46" s="7"/>
    </row>
    <row r="47" spans="1:50" x14ac:dyDescent="0.25">
      <c r="A47" t="s">
        <v>289</v>
      </c>
      <c r="B47" s="8">
        <v>1.8</v>
      </c>
      <c r="C47" s="8">
        <v>9</v>
      </c>
      <c r="D47" s="8">
        <v>18</v>
      </c>
      <c r="E47" s="8">
        <v>36</v>
      </c>
      <c r="F47" s="8">
        <v>90</v>
      </c>
      <c r="G47" s="8">
        <v>180</v>
      </c>
      <c r="H47" s="8" t="s">
        <v>336</v>
      </c>
      <c r="I47" s="8" t="s">
        <v>336</v>
      </c>
      <c r="J47" s="8" t="s">
        <v>336</v>
      </c>
      <c r="K47" s="8" t="s">
        <v>336</v>
      </c>
      <c r="L47" s="8" t="s">
        <v>336</v>
      </c>
      <c r="M47" s="8" t="s">
        <v>336</v>
      </c>
      <c r="N47" s="8" t="s">
        <v>336</v>
      </c>
      <c r="O47" s="8" t="s">
        <v>336</v>
      </c>
      <c r="P47" s="8" t="s">
        <v>336</v>
      </c>
      <c r="Q47" s="8" t="s">
        <v>336</v>
      </c>
      <c r="R47" s="8" t="s">
        <v>336</v>
      </c>
      <c r="S47" s="8" t="s">
        <v>336</v>
      </c>
      <c r="T47" s="8" t="s">
        <v>336</v>
      </c>
      <c r="U47" s="8" t="s">
        <v>336</v>
      </c>
      <c r="V47" s="8" t="s">
        <v>336</v>
      </c>
      <c r="W47" s="8" t="s">
        <v>336</v>
      </c>
      <c r="X47" s="8" t="s">
        <v>336</v>
      </c>
      <c r="Y47" s="8" t="s">
        <v>336</v>
      </c>
      <c r="Z47" s="8" t="s">
        <v>336</v>
      </c>
      <c r="AA47" s="8" t="s">
        <v>336</v>
      </c>
      <c r="AB47" s="8" t="s">
        <v>336</v>
      </c>
      <c r="AC47" s="8" t="s">
        <v>336</v>
      </c>
      <c r="AD47" s="8" t="s">
        <v>336</v>
      </c>
      <c r="AE47" s="8" t="s">
        <v>336</v>
      </c>
      <c r="AF47" s="8" t="s">
        <v>336</v>
      </c>
      <c r="AG47" s="8" t="s">
        <v>336</v>
      </c>
      <c r="AH47" s="8" t="s">
        <v>336</v>
      </c>
      <c r="AI47" s="8" t="s">
        <v>336</v>
      </c>
      <c r="AJ47" s="8" t="s">
        <v>336</v>
      </c>
      <c r="AK47" s="8">
        <v>16.422599999999999</v>
      </c>
      <c r="AL47" s="8" t="s">
        <v>336</v>
      </c>
      <c r="AP47" s="7"/>
      <c r="AQ47" s="7"/>
      <c r="AR47" s="7"/>
      <c r="AS47" s="7"/>
      <c r="AT47" s="7"/>
      <c r="AU47" s="7"/>
      <c r="AV47" s="7"/>
      <c r="AW47" s="7"/>
      <c r="AX47" s="7"/>
    </row>
    <row r="48" spans="1:50" x14ac:dyDescent="0.25">
      <c r="A48" t="s">
        <v>98</v>
      </c>
      <c r="B48" s="8">
        <v>19.270499999999998</v>
      </c>
      <c r="C48" s="8">
        <v>19.742699999999999</v>
      </c>
      <c r="D48" s="8">
        <v>19.734200000000001</v>
      </c>
      <c r="E48" s="8">
        <v>20.586500000000001</v>
      </c>
      <c r="F48" s="8">
        <v>20.438800000000001</v>
      </c>
      <c r="G48" s="8">
        <v>20.2273</v>
      </c>
      <c r="H48" s="8">
        <v>20.382100000000001</v>
      </c>
      <c r="I48" s="8">
        <v>21.120899999999999</v>
      </c>
      <c r="J48" s="8">
        <v>20.070499999999999</v>
      </c>
      <c r="K48" s="8">
        <v>19.438400000000001</v>
      </c>
      <c r="L48" s="8">
        <v>20.0486</v>
      </c>
      <c r="M48" s="8">
        <v>19.483899999999998</v>
      </c>
      <c r="N48" s="8">
        <v>19.638500000000001</v>
      </c>
      <c r="O48" s="8">
        <v>19.867699999999999</v>
      </c>
      <c r="P48" s="8">
        <v>19.620899999999999</v>
      </c>
      <c r="Q48" s="8">
        <v>19.736799999999999</v>
      </c>
      <c r="R48" s="8">
        <v>19.319600000000001</v>
      </c>
      <c r="S48" s="8">
        <v>19.302399999999999</v>
      </c>
      <c r="T48" s="8">
        <v>19.188800000000001</v>
      </c>
      <c r="U48" s="8">
        <v>19.541899999999998</v>
      </c>
      <c r="V48" s="8">
        <v>19.6662</v>
      </c>
      <c r="W48" s="8">
        <v>19.7636</v>
      </c>
      <c r="X48" s="8">
        <v>19.645099999999999</v>
      </c>
      <c r="Y48" s="8">
        <v>19.407399999999999</v>
      </c>
      <c r="Z48" s="8">
        <v>19.871600000000001</v>
      </c>
      <c r="AA48" s="8">
        <v>19.653199999999998</v>
      </c>
      <c r="AB48" s="8">
        <v>19.136600000000001</v>
      </c>
      <c r="AC48" s="8">
        <v>19.698899999999998</v>
      </c>
      <c r="AD48" s="8">
        <v>19.352799999999998</v>
      </c>
      <c r="AE48" s="8">
        <v>19.629000000000001</v>
      </c>
      <c r="AF48" s="8">
        <v>18.993500000000001</v>
      </c>
      <c r="AG48" s="8">
        <v>19.619399999999999</v>
      </c>
      <c r="AH48" s="8">
        <v>19.615600000000001</v>
      </c>
      <c r="AI48" s="8">
        <v>19.3169</v>
      </c>
      <c r="AJ48" s="8">
        <v>18.93</v>
      </c>
      <c r="AK48" s="8">
        <v>19.427900000000001</v>
      </c>
      <c r="AL48" s="8">
        <v>18.888100000000001</v>
      </c>
      <c r="AP48" s="7"/>
      <c r="AQ48" s="7"/>
      <c r="AR48" s="7"/>
      <c r="AS48" s="7"/>
      <c r="AT48" s="7"/>
      <c r="AU48" s="7"/>
      <c r="AV48" s="7"/>
      <c r="AW48" s="7"/>
      <c r="AX48" s="7"/>
    </row>
    <row r="49" spans="1:50" x14ac:dyDescent="0.25">
      <c r="A49" t="s">
        <v>30</v>
      </c>
      <c r="B49" s="8">
        <v>1</v>
      </c>
      <c r="C49" s="8">
        <v>5</v>
      </c>
      <c r="D49" s="8">
        <v>10</v>
      </c>
      <c r="E49" s="8">
        <v>20</v>
      </c>
      <c r="F49" s="8">
        <v>50</v>
      </c>
      <c r="G49" s="8">
        <v>100</v>
      </c>
      <c r="H49" s="8">
        <v>8.8900000000000007E-2</v>
      </c>
      <c r="I49" s="8">
        <v>6.1600000000000002E-2</v>
      </c>
      <c r="J49" s="8">
        <v>4.9599999999999998E-2</v>
      </c>
      <c r="K49" s="8" t="s">
        <v>336</v>
      </c>
      <c r="L49" s="8">
        <v>4.9599999999999998E-2</v>
      </c>
      <c r="M49" s="8" t="s">
        <v>336</v>
      </c>
      <c r="N49" s="8">
        <v>4.7199999999999999E-2</v>
      </c>
      <c r="O49" s="8">
        <v>4.58E-2</v>
      </c>
      <c r="P49" s="8">
        <v>4.2599999999999999E-2</v>
      </c>
      <c r="Q49" s="8" t="s">
        <v>336</v>
      </c>
      <c r="R49" s="8">
        <v>5.2600000000000001E-2</v>
      </c>
      <c r="S49" s="8">
        <v>4.4400000000000002E-2</v>
      </c>
      <c r="T49" s="8" t="s">
        <v>336</v>
      </c>
      <c r="U49" s="8">
        <v>5.4899999999999997E-2</v>
      </c>
      <c r="V49" s="8">
        <v>7.7899999999999997E-2</v>
      </c>
      <c r="W49" s="8">
        <v>4.8399999999999999E-2</v>
      </c>
      <c r="X49" s="8">
        <v>3.1699999999999999E-2</v>
      </c>
      <c r="Y49" s="8">
        <v>0.47170000000000001</v>
      </c>
      <c r="Z49" s="8" t="s">
        <v>336</v>
      </c>
      <c r="AA49" s="8">
        <v>6.1600000000000002E-2</v>
      </c>
      <c r="AB49" s="8">
        <v>3.7100000000000001E-2</v>
      </c>
      <c r="AC49" s="8">
        <v>0.20180000000000001</v>
      </c>
      <c r="AD49" s="8">
        <v>3.7900000000000003E-2</v>
      </c>
      <c r="AE49" s="8">
        <v>0.04</v>
      </c>
      <c r="AF49" s="8" t="s">
        <v>336</v>
      </c>
      <c r="AG49" s="8">
        <v>4.8399999999999999E-2</v>
      </c>
      <c r="AH49" s="8">
        <v>4.4999999999999998E-2</v>
      </c>
      <c r="AI49" s="8" t="s">
        <v>336</v>
      </c>
      <c r="AJ49" s="8">
        <v>3.6200000000000003E-2</v>
      </c>
      <c r="AK49" s="8">
        <v>9.9631000000000007</v>
      </c>
      <c r="AL49" s="8">
        <v>8.4199999999999997E-2</v>
      </c>
      <c r="AP49" s="7"/>
      <c r="AQ49" s="7"/>
      <c r="AR49" s="7"/>
      <c r="AS49" s="7"/>
      <c r="AT49" s="7"/>
      <c r="AU49" s="7"/>
      <c r="AV49" s="7"/>
      <c r="AW49" s="7"/>
      <c r="AX49" s="7"/>
    </row>
    <row r="50" spans="1:50" x14ac:dyDescent="0.25">
      <c r="A50" t="s">
        <v>31</v>
      </c>
      <c r="B50" s="8">
        <v>1</v>
      </c>
      <c r="C50" s="8">
        <v>5</v>
      </c>
      <c r="D50" s="8">
        <v>10</v>
      </c>
      <c r="E50" s="8">
        <v>20</v>
      </c>
      <c r="F50" s="8">
        <v>50</v>
      </c>
      <c r="G50" s="8">
        <v>100</v>
      </c>
      <c r="H50" s="8" t="s">
        <v>336</v>
      </c>
      <c r="I50" s="8" t="s">
        <v>336</v>
      </c>
      <c r="J50" s="8" t="s">
        <v>336</v>
      </c>
      <c r="K50" s="8" t="s">
        <v>336</v>
      </c>
      <c r="L50" s="8" t="s">
        <v>336</v>
      </c>
      <c r="M50" s="8" t="s">
        <v>336</v>
      </c>
      <c r="N50" s="8" t="s">
        <v>336</v>
      </c>
      <c r="O50" s="8" t="s">
        <v>336</v>
      </c>
      <c r="P50" s="8" t="s">
        <v>336</v>
      </c>
      <c r="Q50" s="8" t="s">
        <v>336</v>
      </c>
      <c r="R50" s="8" t="s">
        <v>336</v>
      </c>
      <c r="S50" s="8" t="s">
        <v>336</v>
      </c>
      <c r="T50" s="8" t="s">
        <v>336</v>
      </c>
      <c r="U50" s="8" t="s">
        <v>336</v>
      </c>
      <c r="V50" s="8" t="s">
        <v>336</v>
      </c>
      <c r="W50" s="8" t="s">
        <v>336</v>
      </c>
      <c r="X50" s="8" t="s">
        <v>336</v>
      </c>
      <c r="Y50" s="8" t="s">
        <v>336</v>
      </c>
      <c r="Z50" s="8" t="s">
        <v>336</v>
      </c>
      <c r="AA50" s="8" t="s">
        <v>336</v>
      </c>
      <c r="AB50" s="8" t="s">
        <v>336</v>
      </c>
      <c r="AC50" s="8" t="s">
        <v>336</v>
      </c>
      <c r="AD50" s="8" t="s">
        <v>336</v>
      </c>
      <c r="AE50" s="8" t="s">
        <v>336</v>
      </c>
      <c r="AF50" s="8" t="s">
        <v>336</v>
      </c>
      <c r="AG50" s="8" t="s">
        <v>336</v>
      </c>
      <c r="AH50" s="8" t="s">
        <v>336</v>
      </c>
      <c r="AI50" s="8" t="s">
        <v>336</v>
      </c>
      <c r="AJ50" s="8" t="s">
        <v>336</v>
      </c>
      <c r="AK50" s="8">
        <v>9.5004000000000008</v>
      </c>
      <c r="AL50" s="8" t="s">
        <v>336</v>
      </c>
      <c r="AP50" s="7"/>
      <c r="AQ50" s="7"/>
      <c r="AR50" s="7"/>
      <c r="AS50" s="7"/>
      <c r="AT50" s="7"/>
      <c r="AU50" s="7"/>
      <c r="AV50" s="7"/>
      <c r="AW50" s="7"/>
      <c r="AX50" s="7"/>
    </row>
    <row r="51" spans="1:50" x14ac:dyDescent="0.25">
      <c r="A51" t="s">
        <v>290</v>
      </c>
      <c r="B51" s="8">
        <v>1</v>
      </c>
      <c r="C51" s="8">
        <v>5</v>
      </c>
      <c r="D51" s="8">
        <v>10</v>
      </c>
      <c r="E51" s="8">
        <v>20</v>
      </c>
      <c r="F51" s="8">
        <v>50</v>
      </c>
      <c r="G51" s="8">
        <v>100</v>
      </c>
      <c r="H51" s="8" t="s">
        <v>336</v>
      </c>
      <c r="I51" s="8" t="s">
        <v>336</v>
      </c>
      <c r="J51" s="8" t="s">
        <v>336</v>
      </c>
      <c r="K51" s="8" t="s">
        <v>336</v>
      </c>
      <c r="L51" s="8" t="s">
        <v>336</v>
      </c>
      <c r="M51" s="8" t="s">
        <v>336</v>
      </c>
      <c r="N51" s="8" t="s">
        <v>336</v>
      </c>
      <c r="O51" s="8" t="s">
        <v>336</v>
      </c>
      <c r="P51" s="8" t="s">
        <v>336</v>
      </c>
      <c r="Q51" s="8" t="s">
        <v>336</v>
      </c>
      <c r="R51" s="8" t="s">
        <v>336</v>
      </c>
      <c r="S51" s="8" t="s">
        <v>336</v>
      </c>
      <c r="T51" s="8" t="s">
        <v>336</v>
      </c>
      <c r="U51" s="8" t="s">
        <v>336</v>
      </c>
      <c r="V51" s="8" t="s">
        <v>336</v>
      </c>
      <c r="W51" s="8" t="s">
        <v>336</v>
      </c>
      <c r="X51" s="8" t="s">
        <v>336</v>
      </c>
      <c r="Y51" s="8" t="s">
        <v>336</v>
      </c>
      <c r="Z51" s="8" t="s">
        <v>336</v>
      </c>
      <c r="AA51" s="8" t="s">
        <v>336</v>
      </c>
      <c r="AB51" s="8" t="s">
        <v>336</v>
      </c>
      <c r="AC51" s="8" t="s">
        <v>336</v>
      </c>
      <c r="AD51" s="8" t="s">
        <v>336</v>
      </c>
      <c r="AE51" s="8" t="s">
        <v>336</v>
      </c>
      <c r="AF51" s="8" t="s">
        <v>336</v>
      </c>
      <c r="AG51" s="8" t="s">
        <v>336</v>
      </c>
      <c r="AH51" s="8" t="s">
        <v>336</v>
      </c>
      <c r="AI51" s="8" t="s">
        <v>336</v>
      </c>
      <c r="AJ51" s="8" t="s">
        <v>336</v>
      </c>
      <c r="AK51" s="8">
        <v>9.6734000000000009</v>
      </c>
      <c r="AL51" s="8" t="s">
        <v>336</v>
      </c>
      <c r="AP51" s="7"/>
      <c r="AQ51" s="7"/>
      <c r="AR51" s="7"/>
      <c r="AS51" s="7"/>
      <c r="AT51" s="7"/>
      <c r="AU51" s="7"/>
      <c r="AV51" s="7"/>
      <c r="AW51" s="7"/>
      <c r="AX51" s="7"/>
    </row>
    <row r="52" spans="1:50" x14ac:dyDescent="0.25">
      <c r="A52" t="s">
        <v>32</v>
      </c>
      <c r="B52" s="8">
        <v>1</v>
      </c>
      <c r="C52" s="8">
        <v>5</v>
      </c>
      <c r="D52" s="8">
        <v>10</v>
      </c>
      <c r="E52" s="8">
        <v>20</v>
      </c>
      <c r="F52" s="8">
        <v>50</v>
      </c>
      <c r="G52" s="8">
        <v>100</v>
      </c>
      <c r="H52" s="8" t="s">
        <v>336</v>
      </c>
      <c r="I52" s="8" t="s">
        <v>336</v>
      </c>
      <c r="J52" s="8" t="s">
        <v>336</v>
      </c>
      <c r="K52" s="8" t="s">
        <v>336</v>
      </c>
      <c r="L52" s="8" t="s">
        <v>336</v>
      </c>
      <c r="M52" s="8" t="s">
        <v>336</v>
      </c>
      <c r="N52" s="8" t="s">
        <v>336</v>
      </c>
      <c r="O52" s="8" t="s">
        <v>336</v>
      </c>
      <c r="P52" s="8" t="s">
        <v>336</v>
      </c>
      <c r="Q52" s="8" t="s">
        <v>336</v>
      </c>
      <c r="R52" s="8" t="s">
        <v>336</v>
      </c>
      <c r="S52" s="8" t="s">
        <v>336</v>
      </c>
      <c r="T52" s="8" t="s">
        <v>336</v>
      </c>
      <c r="U52" s="8" t="s">
        <v>336</v>
      </c>
      <c r="V52" s="8" t="s">
        <v>336</v>
      </c>
      <c r="W52" s="8" t="s">
        <v>336</v>
      </c>
      <c r="X52" s="8" t="s">
        <v>336</v>
      </c>
      <c r="Y52" s="8" t="s">
        <v>336</v>
      </c>
      <c r="Z52" s="8" t="s">
        <v>336</v>
      </c>
      <c r="AA52" s="8" t="s">
        <v>336</v>
      </c>
      <c r="AB52" s="8" t="s">
        <v>336</v>
      </c>
      <c r="AC52" s="8" t="s">
        <v>336</v>
      </c>
      <c r="AD52" s="8" t="s">
        <v>336</v>
      </c>
      <c r="AE52" s="8" t="s">
        <v>336</v>
      </c>
      <c r="AF52" s="8" t="s">
        <v>336</v>
      </c>
      <c r="AG52" s="8" t="s">
        <v>336</v>
      </c>
      <c r="AH52" s="8" t="s">
        <v>336</v>
      </c>
      <c r="AI52" s="8" t="s">
        <v>336</v>
      </c>
      <c r="AJ52" s="8" t="s">
        <v>336</v>
      </c>
      <c r="AK52" s="8">
        <v>9.6751000000000005</v>
      </c>
      <c r="AL52" s="8" t="s">
        <v>336</v>
      </c>
      <c r="AP52" s="7"/>
      <c r="AQ52" s="7"/>
      <c r="AR52" s="7"/>
      <c r="AS52" s="7"/>
      <c r="AT52" s="7"/>
      <c r="AU52" s="7"/>
      <c r="AV52" s="7"/>
      <c r="AW52" s="7"/>
      <c r="AX52" s="7"/>
    </row>
    <row r="53" spans="1:50" x14ac:dyDescent="0.25">
      <c r="A53" t="s">
        <v>33</v>
      </c>
      <c r="B53" s="8">
        <v>1</v>
      </c>
      <c r="C53" s="8">
        <v>5</v>
      </c>
      <c r="D53" s="8">
        <v>10</v>
      </c>
      <c r="E53" s="8">
        <v>20</v>
      </c>
      <c r="F53" s="8">
        <v>50</v>
      </c>
      <c r="G53" s="8">
        <v>100</v>
      </c>
      <c r="H53" s="8">
        <v>7.5600000000000001E-2</v>
      </c>
      <c r="I53" s="8">
        <v>5.6399999999999999E-2</v>
      </c>
      <c r="J53" s="8">
        <v>2.6800000000000001E-2</v>
      </c>
      <c r="K53" s="8">
        <v>2.4500000000000001E-2</v>
      </c>
      <c r="L53" s="8">
        <v>1.7000000000000001E-2</v>
      </c>
      <c r="M53" s="8">
        <v>1.55E-2</v>
      </c>
      <c r="N53" s="8">
        <v>1.06E-2</v>
      </c>
      <c r="O53" s="8">
        <v>1.0800000000000001E-2</v>
      </c>
      <c r="P53" s="8">
        <v>1.03E-2</v>
      </c>
      <c r="Q53" s="8">
        <v>5.7999999999999996E-3</v>
      </c>
      <c r="R53" s="8" t="s">
        <v>336</v>
      </c>
      <c r="S53" s="8" t="s">
        <v>336</v>
      </c>
      <c r="T53" s="8" t="s">
        <v>336</v>
      </c>
      <c r="U53" s="8" t="s">
        <v>336</v>
      </c>
      <c r="V53" s="8" t="s">
        <v>336</v>
      </c>
      <c r="W53" s="8">
        <v>5.1000000000000004E-3</v>
      </c>
      <c r="X53" s="8" t="s">
        <v>336</v>
      </c>
      <c r="Y53" s="8">
        <v>4.0000000000000001E-3</v>
      </c>
      <c r="Z53" s="8">
        <v>4.7999999999999996E-3</v>
      </c>
      <c r="AA53" s="8" t="s">
        <v>336</v>
      </c>
      <c r="AB53" s="8" t="s">
        <v>336</v>
      </c>
      <c r="AC53" s="8" t="s">
        <v>336</v>
      </c>
      <c r="AD53" s="8">
        <v>5.7999999999999996E-3</v>
      </c>
      <c r="AE53" s="8" t="s">
        <v>336</v>
      </c>
      <c r="AF53" s="8" t="s">
        <v>336</v>
      </c>
      <c r="AG53" s="8" t="s">
        <v>336</v>
      </c>
      <c r="AH53" s="8" t="s">
        <v>336</v>
      </c>
      <c r="AI53" s="8" t="s">
        <v>336</v>
      </c>
      <c r="AJ53" s="8" t="s">
        <v>336</v>
      </c>
      <c r="AK53" s="8">
        <v>10.4701</v>
      </c>
      <c r="AL53" s="8">
        <v>7.6700000000000004E-2</v>
      </c>
      <c r="AP53" s="7"/>
      <c r="AQ53" s="7"/>
      <c r="AR53" s="7"/>
      <c r="AS53" s="7"/>
      <c r="AT53" s="7"/>
      <c r="AU53" s="7"/>
      <c r="AV53" s="7"/>
      <c r="AW53" s="7"/>
      <c r="AX53" s="7"/>
    </row>
    <row r="54" spans="1:50" x14ac:dyDescent="0.25">
      <c r="A54" t="s">
        <v>34</v>
      </c>
      <c r="B54" s="8">
        <v>1</v>
      </c>
      <c r="C54" s="8">
        <v>5</v>
      </c>
      <c r="D54" s="8">
        <v>10</v>
      </c>
      <c r="E54" s="8">
        <v>20</v>
      </c>
      <c r="F54" s="8">
        <v>50</v>
      </c>
      <c r="G54" s="8">
        <v>100</v>
      </c>
      <c r="H54" s="8" t="s">
        <v>336</v>
      </c>
      <c r="I54" s="8" t="s">
        <v>336</v>
      </c>
      <c r="J54" s="8" t="s">
        <v>336</v>
      </c>
      <c r="K54" s="8" t="s">
        <v>336</v>
      </c>
      <c r="L54" s="8" t="s">
        <v>336</v>
      </c>
      <c r="M54" s="8" t="s">
        <v>336</v>
      </c>
      <c r="N54" s="8" t="s">
        <v>336</v>
      </c>
      <c r="O54" s="8" t="s">
        <v>336</v>
      </c>
      <c r="P54" s="8" t="s">
        <v>336</v>
      </c>
      <c r="Q54" s="8" t="s">
        <v>336</v>
      </c>
      <c r="R54" s="8" t="s">
        <v>336</v>
      </c>
      <c r="S54" s="8" t="s">
        <v>336</v>
      </c>
      <c r="T54" s="8" t="s">
        <v>336</v>
      </c>
      <c r="U54" s="8" t="s">
        <v>336</v>
      </c>
      <c r="V54" s="8" t="s">
        <v>336</v>
      </c>
      <c r="W54" s="8" t="s">
        <v>336</v>
      </c>
      <c r="X54" s="8" t="s">
        <v>336</v>
      </c>
      <c r="Y54" s="8" t="s">
        <v>336</v>
      </c>
      <c r="Z54" s="8" t="s">
        <v>336</v>
      </c>
      <c r="AA54" s="8" t="s">
        <v>336</v>
      </c>
      <c r="AB54" s="8" t="s">
        <v>336</v>
      </c>
      <c r="AC54" s="8" t="s">
        <v>336</v>
      </c>
      <c r="AD54" s="8" t="s">
        <v>336</v>
      </c>
      <c r="AE54" s="8" t="s">
        <v>336</v>
      </c>
      <c r="AF54" s="8" t="s">
        <v>336</v>
      </c>
      <c r="AG54" s="8" t="s">
        <v>336</v>
      </c>
      <c r="AH54" s="8" t="s">
        <v>336</v>
      </c>
      <c r="AI54" s="8" t="s">
        <v>336</v>
      </c>
      <c r="AJ54" s="8" t="s">
        <v>336</v>
      </c>
      <c r="AK54" s="8">
        <v>9.7739999999999991</v>
      </c>
      <c r="AL54" s="8" t="s">
        <v>336</v>
      </c>
      <c r="AP54" s="7"/>
      <c r="AQ54" s="7"/>
      <c r="AR54" s="7"/>
      <c r="AS54" s="7"/>
      <c r="AT54" s="7"/>
      <c r="AU54" s="7"/>
      <c r="AV54" s="7"/>
      <c r="AW54" s="7"/>
      <c r="AX54" s="7"/>
    </row>
    <row r="55" spans="1:50" x14ac:dyDescent="0.25">
      <c r="A55" t="s">
        <v>35</v>
      </c>
      <c r="B55" s="8">
        <v>1.8</v>
      </c>
      <c r="C55" s="8">
        <v>9</v>
      </c>
      <c r="D55" s="8">
        <v>18</v>
      </c>
      <c r="E55" s="8">
        <v>36</v>
      </c>
      <c r="F55" s="8">
        <v>90</v>
      </c>
      <c r="G55" s="8">
        <v>180</v>
      </c>
      <c r="H55" s="8" t="s">
        <v>336</v>
      </c>
      <c r="I55" s="8" t="s">
        <v>336</v>
      </c>
      <c r="J55" s="8" t="s">
        <v>336</v>
      </c>
      <c r="K55" s="8" t="s">
        <v>336</v>
      </c>
      <c r="L55" s="8" t="s">
        <v>336</v>
      </c>
      <c r="M55" s="8" t="s">
        <v>336</v>
      </c>
      <c r="N55" s="8" t="s">
        <v>336</v>
      </c>
      <c r="O55" s="8" t="s">
        <v>336</v>
      </c>
      <c r="P55" s="8" t="s">
        <v>336</v>
      </c>
      <c r="Q55" s="8" t="s">
        <v>336</v>
      </c>
      <c r="R55" s="8" t="s">
        <v>336</v>
      </c>
      <c r="S55" s="8" t="s">
        <v>336</v>
      </c>
      <c r="T55" s="8" t="s">
        <v>336</v>
      </c>
      <c r="U55" s="8" t="s">
        <v>336</v>
      </c>
      <c r="V55" s="8" t="s">
        <v>336</v>
      </c>
      <c r="W55" s="8" t="s">
        <v>336</v>
      </c>
      <c r="X55" s="8" t="s">
        <v>336</v>
      </c>
      <c r="Y55" s="8" t="s">
        <v>336</v>
      </c>
      <c r="Z55" s="8" t="s">
        <v>336</v>
      </c>
      <c r="AA55" s="8" t="s">
        <v>336</v>
      </c>
      <c r="AB55" s="8" t="s">
        <v>336</v>
      </c>
      <c r="AC55" s="8" t="s">
        <v>336</v>
      </c>
      <c r="AD55" s="8" t="s">
        <v>336</v>
      </c>
      <c r="AE55" s="8" t="s">
        <v>336</v>
      </c>
      <c r="AF55" s="8" t="s">
        <v>336</v>
      </c>
      <c r="AG55" s="8" t="s">
        <v>336</v>
      </c>
      <c r="AH55" s="8" t="s">
        <v>336</v>
      </c>
      <c r="AI55" s="8" t="s">
        <v>336</v>
      </c>
      <c r="AJ55" s="8" t="s">
        <v>336</v>
      </c>
      <c r="AK55" s="8">
        <v>16.447900000000001</v>
      </c>
      <c r="AL55" s="8" t="s">
        <v>336</v>
      </c>
      <c r="AP55" s="7"/>
      <c r="AQ55" s="7"/>
      <c r="AR55" s="7"/>
      <c r="AS55" s="7"/>
      <c r="AT55" s="7"/>
      <c r="AU55" s="7"/>
      <c r="AV55" s="7"/>
      <c r="AW55" s="7"/>
      <c r="AX55" s="7"/>
    </row>
    <row r="56" spans="1:50" x14ac:dyDescent="0.25">
      <c r="A56" t="s">
        <v>36</v>
      </c>
      <c r="B56" s="8">
        <v>1</v>
      </c>
      <c r="C56" s="8">
        <v>5</v>
      </c>
      <c r="D56" s="8">
        <v>10</v>
      </c>
      <c r="E56" s="8">
        <v>20</v>
      </c>
      <c r="F56" s="8">
        <v>50</v>
      </c>
      <c r="G56" s="8">
        <v>100</v>
      </c>
      <c r="H56" s="8" t="s">
        <v>336</v>
      </c>
      <c r="I56" s="8" t="s">
        <v>336</v>
      </c>
      <c r="J56" s="8" t="s">
        <v>336</v>
      </c>
      <c r="K56" s="8">
        <v>0.1283</v>
      </c>
      <c r="L56" s="8" t="s">
        <v>336</v>
      </c>
      <c r="M56" s="8" t="s">
        <v>336</v>
      </c>
      <c r="N56" s="8" t="s">
        <v>336</v>
      </c>
      <c r="O56" s="8" t="s">
        <v>336</v>
      </c>
      <c r="P56" s="8" t="s">
        <v>336</v>
      </c>
      <c r="Q56" s="8">
        <v>5.0500000000000003E-2</v>
      </c>
      <c r="R56" s="8" t="s">
        <v>336</v>
      </c>
      <c r="S56" s="8" t="s">
        <v>336</v>
      </c>
      <c r="T56" s="8" t="s">
        <v>336</v>
      </c>
      <c r="U56" s="8" t="s">
        <v>336</v>
      </c>
      <c r="V56" s="8" t="s">
        <v>336</v>
      </c>
      <c r="W56" s="8" t="s">
        <v>336</v>
      </c>
      <c r="X56" s="8">
        <v>11.0656</v>
      </c>
      <c r="Y56" s="8">
        <v>1.9265000000000001</v>
      </c>
      <c r="Z56" s="8" t="s">
        <v>336</v>
      </c>
      <c r="AA56" s="8">
        <v>10.783200000000001</v>
      </c>
      <c r="AB56" s="8">
        <v>9.1829999999999998</v>
      </c>
      <c r="AC56" s="8">
        <v>2.63E-2</v>
      </c>
      <c r="AD56" s="8">
        <v>6.444</v>
      </c>
      <c r="AE56" s="8">
        <v>3.1781000000000001</v>
      </c>
      <c r="AF56" s="8">
        <v>3.4426000000000001</v>
      </c>
      <c r="AG56" s="8">
        <v>3.754</v>
      </c>
      <c r="AH56" s="8">
        <v>3.5270000000000001</v>
      </c>
      <c r="AI56" s="8">
        <v>16.122</v>
      </c>
      <c r="AJ56" s="8">
        <v>12.721</v>
      </c>
      <c r="AK56" s="8">
        <v>9.9614999999999991</v>
      </c>
      <c r="AL56" s="8">
        <v>3.9300000000000002E-2</v>
      </c>
      <c r="AP56" s="7"/>
      <c r="AQ56" s="7"/>
      <c r="AR56" s="7"/>
      <c r="AS56" s="7"/>
      <c r="AT56" s="7"/>
      <c r="AU56" s="7"/>
      <c r="AV56" s="7"/>
      <c r="AW56" s="7"/>
      <c r="AX56" s="7"/>
    </row>
    <row r="57" spans="1:50" x14ac:dyDescent="0.25">
      <c r="A57" t="s">
        <v>37</v>
      </c>
      <c r="B57" s="8">
        <v>1</v>
      </c>
      <c r="C57" s="8">
        <v>5</v>
      </c>
      <c r="D57" s="8">
        <v>10</v>
      </c>
      <c r="E57" s="8">
        <v>20</v>
      </c>
      <c r="F57" s="8">
        <v>50</v>
      </c>
      <c r="G57" s="8">
        <v>100</v>
      </c>
      <c r="H57" s="8" t="s">
        <v>336</v>
      </c>
      <c r="I57" s="8" t="s">
        <v>336</v>
      </c>
      <c r="J57" s="8" t="s">
        <v>336</v>
      </c>
      <c r="K57" s="8" t="s">
        <v>336</v>
      </c>
      <c r="L57" s="8" t="s">
        <v>336</v>
      </c>
      <c r="M57" s="8" t="s">
        <v>336</v>
      </c>
      <c r="N57" s="8" t="s">
        <v>336</v>
      </c>
      <c r="O57" s="8" t="s">
        <v>336</v>
      </c>
      <c r="P57" s="8" t="s">
        <v>336</v>
      </c>
      <c r="Q57" s="8" t="s">
        <v>336</v>
      </c>
      <c r="R57" s="8" t="s">
        <v>336</v>
      </c>
      <c r="S57" s="8" t="s">
        <v>336</v>
      </c>
      <c r="T57" s="8" t="s">
        <v>336</v>
      </c>
      <c r="U57" s="8" t="s">
        <v>336</v>
      </c>
      <c r="V57" s="8" t="s">
        <v>336</v>
      </c>
      <c r="W57" s="8" t="s">
        <v>336</v>
      </c>
      <c r="X57" s="8" t="s">
        <v>336</v>
      </c>
      <c r="Y57" s="8" t="s">
        <v>336</v>
      </c>
      <c r="Z57" s="8" t="s">
        <v>336</v>
      </c>
      <c r="AA57" s="8" t="s">
        <v>336</v>
      </c>
      <c r="AB57" s="8" t="s">
        <v>336</v>
      </c>
      <c r="AC57" s="8" t="s">
        <v>336</v>
      </c>
      <c r="AD57" s="8" t="s">
        <v>336</v>
      </c>
      <c r="AE57" s="8" t="s">
        <v>336</v>
      </c>
      <c r="AF57" s="8" t="s">
        <v>336</v>
      </c>
      <c r="AG57" s="8" t="s">
        <v>336</v>
      </c>
      <c r="AH57" s="8" t="s">
        <v>336</v>
      </c>
      <c r="AI57" s="8" t="s">
        <v>336</v>
      </c>
      <c r="AJ57" s="8" t="s">
        <v>336</v>
      </c>
      <c r="AK57" s="8">
        <v>10.061199999999999</v>
      </c>
      <c r="AL57" s="8" t="s">
        <v>336</v>
      </c>
      <c r="AP57" s="7"/>
      <c r="AQ57" s="7"/>
      <c r="AR57" s="7"/>
      <c r="AS57" s="7"/>
      <c r="AT57" s="7"/>
      <c r="AU57" s="7"/>
      <c r="AV57" s="7"/>
      <c r="AW57" s="7"/>
      <c r="AX57" s="7"/>
    </row>
    <row r="58" spans="1:50" x14ac:dyDescent="0.25">
      <c r="A58" t="s">
        <v>99</v>
      </c>
      <c r="B58" s="8">
        <v>20</v>
      </c>
      <c r="C58" s="8">
        <v>20</v>
      </c>
      <c r="D58" s="8">
        <v>20</v>
      </c>
      <c r="E58" s="8">
        <v>20</v>
      </c>
      <c r="F58" s="8">
        <v>20</v>
      </c>
      <c r="G58" s="8">
        <v>20</v>
      </c>
      <c r="H58" s="8">
        <v>20</v>
      </c>
      <c r="I58" s="8">
        <v>20</v>
      </c>
      <c r="J58" s="8">
        <v>20</v>
      </c>
      <c r="K58" s="8">
        <v>20</v>
      </c>
      <c r="L58" s="8">
        <v>20</v>
      </c>
      <c r="M58" s="8">
        <v>20</v>
      </c>
      <c r="N58" s="8">
        <v>20</v>
      </c>
      <c r="O58" s="8">
        <v>20</v>
      </c>
      <c r="P58" s="8">
        <v>20</v>
      </c>
      <c r="Q58" s="8">
        <v>20</v>
      </c>
      <c r="R58" s="8">
        <v>20</v>
      </c>
      <c r="S58" s="8">
        <v>20</v>
      </c>
      <c r="T58" s="8">
        <v>20</v>
      </c>
      <c r="U58" s="8">
        <v>20</v>
      </c>
      <c r="V58" s="8">
        <v>20</v>
      </c>
      <c r="W58" s="8">
        <v>20</v>
      </c>
      <c r="X58" s="8">
        <v>20</v>
      </c>
      <c r="Y58" s="8">
        <v>20</v>
      </c>
      <c r="Z58" s="8">
        <v>20</v>
      </c>
      <c r="AA58" s="8">
        <v>20</v>
      </c>
      <c r="AB58" s="8">
        <v>20</v>
      </c>
      <c r="AC58" s="8">
        <v>20</v>
      </c>
      <c r="AD58" s="8">
        <v>20</v>
      </c>
      <c r="AE58" s="8">
        <v>20</v>
      </c>
      <c r="AF58" s="8">
        <v>20</v>
      </c>
      <c r="AG58" s="8">
        <v>20</v>
      </c>
      <c r="AH58" s="8">
        <v>20</v>
      </c>
      <c r="AI58" s="8">
        <v>20</v>
      </c>
      <c r="AJ58" s="8">
        <v>20</v>
      </c>
      <c r="AK58" s="8">
        <v>20</v>
      </c>
      <c r="AL58" s="8">
        <v>20</v>
      </c>
      <c r="AP58" s="7"/>
      <c r="AQ58" s="7"/>
      <c r="AR58" s="7"/>
      <c r="AS58" s="7"/>
      <c r="AT58" s="7"/>
      <c r="AU58" s="7"/>
      <c r="AV58" s="7"/>
      <c r="AW58" s="7"/>
      <c r="AX58" s="7"/>
    </row>
    <row r="59" spans="1:50" x14ac:dyDescent="0.25">
      <c r="A59" t="s">
        <v>38</v>
      </c>
      <c r="B59" s="8">
        <v>1</v>
      </c>
      <c r="C59" s="8">
        <v>5</v>
      </c>
      <c r="D59" s="8">
        <v>10</v>
      </c>
      <c r="E59" s="8">
        <v>20</v>
      </c>
      <c r="F59" s="8">
        <v>50</v>
      </c>
      <c r="G59" s="8">
        <v>100</v>
      </c>
      <c r="H59" s="8" t="s">
        <v>336</v>
      </c>
      <c r="I59" s="8" t="s">
        <v>336</v>
      </c>
      <c r="J59" s="8" t="s">
        <v>336</v>
      </c>
      <c r="K59" s="8" t="s">
        <v>336</v>
      </c>
      <c r="L59" s="8" t="s">
        <v>336</v>
      </c>
      <c r="M59" s="8" t="s">
        <v>336</v>
      </c>
      <c r="N59" s="8" t="s">
        <v>336</v>
      </c>
      <c r="O59" s="8" t="s">
        <v>336</v>
      </c>
      <c r="P59" s="8" t="s">
        <v>336</v>
      </c>
      <c r="Q59" s="8" t="s">
        <v>336</v>
      </c>
      <c r="R59" s="8" t="s">
        <v>336</v>
      </c>
      <c r="S59" s="8" t="s">
        <v>336</v>
      </c>
      <c r="T59" s="8" t="s">
        <v>336</v>
      </c>
      <c r="U59" s="8" t="s">
        <v>336</v>
      </c>
      <c r="V59" s="8" t="s">
        <v>336</v>
      </c>
      <c r="W59" s="8" t="s">
        <v>336</v>
      </c>
      <c r="X59" s="8" t="s">
        <v>336</v>
      </c>
      <c r="Y59" s="8" t="s">
        <v>336</v>
      </c>
      <c r="Z59" s="8" t="s">
        <v>336</v>
      </c>
      <c r="AA59" s="8" t="s">
        <v>336</v>
      </c>
      <c r="AB59" s="8" t="s">
        <v>336</v>
      </c>
      <c r="AC59" s="8" t="s">
        <v>336</v>
      </c>
      <c r="AD59" s="8" t="s">
        <v>336</v>
      </c>
      <c r="AE59" s="8" t="s">
        <v>336</v>
      </c>
      <c r="AF59" s="8" t="s">
        <v>336</v>
      </c>
      <c r="AG59" s="8" t="s">
        <v>336</v>
      </c>
      <c r="AH59" s="8" t="s">
        <v>336</v>
      </c>
      <c r="AI59" s="8" t="s">
        <v>336</v>
      </c>
      <c r="AJ59" s="8" t="s">
        <v>336</v>
      </c>
      <c r="AK59" s="8">
        <v>9.7885000000000009</v>
      </c>
      <c r="AL59" s="8" t="s">
        <v>336</v>
      </c>
      <c r="AP59" s="7"/>
      <c r="AQ59" s="7"/>
      <c r="AR59" s="7"/>
      <c r="AS59" s="7"/>
      <c r="AT59" s="7"/>
      <c r="AU59" s="7"/>
      <c r="AV59" s="7"/>
      <c r="AW59" s="7"/>
      <c r="AX59" s="7"/>
    </row>
    <row r="60" spans="1:50" x14ac:dyDescent="0.25">
      <c r="A60" t="s">
        <v>39</v>
      </c>
      <c r="B60" s="8">
        <v>1</v>
      </c>
      <c r="C60" s="8">
        <v>5</v>
      </c>
      <c r="D60" s="8">
        <v>10</v>
      </c>
      <c r="E60" s="8">
        <v>20</v>
      </c>
      <c r="F60" s="8">
        <v>50</v>
      </c>
      <c r="G60" s="8">
        <v>100</v>
      </c>
      <c r="H60" s="8" t="s">
        <v>336</v>
      </c>
      <c r="I60" s="8" t="s">
        <v>336</v>
      </c>
      <c r="J60" s="8" t="s">
        <v>336</v>
      </c>
      <c r="K60" s="8" t="s">
        <v>336</v>
      </c>
      <c r="L60" s="8" t="s">
        <v>336</v>
      </c>
      <c r="M60" s="8" t="s">
        <v>336</v>
      </c>
      <c r="N60" s="8" t="s">
        <v>336</v>
      </c>
      <c r="O60" s="8" t="s">
        <v>336</v>
      </c>
      <c r="P60" s="8" t="s">
        <v>336</v>
      </c>
      <c r="Q60" s="8" t="s">
        <v>336</v>
      </c>
      <c r="R60" s="8" t="s">
        <v>336</v>
      </c>
      <c r="S60" s="8" t="s">
        <v>336</v>
      </c>
      <c r="T60" s="8" t="s">
        <v>336</v>
      </c>
      <c r="U60" s="8" t="s">
        <v>336</v>
      </c>
      <c r="V60" s="8" t="s">
        <v>336</v>
      </c>
      <c r="W60" s="8" t="s">
        <v>336</v>
      </c>
      <c r="X60" s="8" t="s">
        <v>336</v>
      </c>
      <c r="Y60" s="8" t="s">
        <v>336</v>
      </c>
      <c r="Z60" s="8" t="s">
        <v>336</v>
      </c>
      <c r="AA60" s="8" t="s">
        <v>336</v>
      </c>
      <c r="AB60" s="8" t="s">
        <v>336</v>
      </c>
      <c r="AC60" s="8" t="s">
        <v>336</v>
      </c>
      <c r="AD60" s="8" t="s">
        <v>336</v>
      </c>
      <c r="AE60" s="8" t="s">
        <v>336</v>
      </c>
      <c r="AF60" s="8" t="s">
        <v>336</v>
      </c>
      <c r="AG60" s="8" t="s">
        <v>336</v>
      </c>
      <c r="AH60" s="8" t="s">
        <v>336</v>
      </c>
      <c r="AI60" s="8" t="s">
        <v>336</v>
      </c>
      <c r="AJ60" s="8" t="s">
        <v>336</v>
      </c>
      <c r="AK60" s="8">
        <v>9.8463999999999992</v>
      </c>
      <c r="AL60" s="8" t="s">
        <v>336</v>
      </c>
      <c r="AP60" s="7"/>
      <c r="AQ60" s="7"/>
      <c r="AR60" s="7"/>
      <c r="AS60" s="7"/>
      <c r="AT60" s="7"/>
      <c r="AU60" s="7"/>
      <c r="AV60" s="7"/>
      <c r="AW60" s="7"/>
      <c r="AX60" s="7"/>
    </row>
    <row r="61" spans="1:50" x14ac:dyDescent="0.25">
      <c r="A61" t="s">
        <v>40</v>
      </c>
      <c r="B61" s="8">
        <v>1</v>
      </c>
      <c r="C61" s="8">
        <v>5</v>
      </c>
      <c r="D61" s="8">
        <v>10</v>
      </c>
      <c r="E61" s="8">
        <v>20</v>
      </c>
      <c r="F61" s="8">
        <v>50</v>
      </c>
      <c r="G61" s="8">
        <v>100</v>
      </c>
      <c r="H61" s="8">
        <v>0.1023</v>
      </c>
      <c r="I61" s="8" t="s">
        <v>336</v>
      </c>
      <c r="J61" s="8">
        <v>6.6500000000000004E-2</v>
      </c>
      <c r="K61" s="8" t="s">
        <v>336</v>
      </c>
      <c r="L61" s="8" t="s">
        <v>336</v>
      </c>
      <c r="M61" s="8" t="s">
        <v>336</v>
      </c>
      <c r="N61" s="8" t="s">
        <v>336</v>
      </c>
      <c r="O61" s="8" t="s">
        <v>336</v>
      </c>
      <c r="P61" s="8" t="s">
        <v>336</v>
      </c>
      <c r="Q61" s="8" t="s">
        <v>336</v>
      </c>
      <c r="R61" s="8" t="s">
        <v>336</v>
      </c>
      <c r="S61" s="8" t="s">
        <v>336</v>
      </c>
      <c r="T61" s="8" t="s">
        <v>336</v>
      </c>
      <c r="U61" s="8" t="s">
        <v>336</v>
      </c>
      <c r="V61" s="8" t="s">
        <v>336</v>
      </c>
      <c r="W61" s="8" t="s">
        <v>336</v>
      </c>
      <c r="X61" s="8" t="s">
        <v>336</v>
      </c>
      <c r="Y61" s="8">
        <v>6.93E-2</v>
      </c>
      <c r="Z61" s="8" t="s">
        <v>336</v>
      </c>
      <c r="AA61" s="8" t="s">
        <v>336</v>
      </c>
      <c r="AB61" s="8" t="s">
        <v>336</v>
      </c>
      <c r="AC61" s="8" t="s">
        <v>336</v>
      </c>
      <c r="AD61" s="8" t="s">
        <v>336</v>
      </c>
      <c r="AE61" s="8" t="s">
        <v>336</v>
      </c>
      <c r="AF61" s="8" t="s">
        <v>336</v>
      </c>
      <c r="AG61" s="8" t="s">
        <v>336</v>
      </c>
      <c r="AH61" s="8" t="s">
        <v>336</v>
      </c>
      <c r="AI61" s="8" t="s">
        <v>336</v>
      </c>
      <c r="AJ61" s="8" t="s">
        <v>336</v>
      </c>
      <c r="AK61" s="8">
        <v>10.0021</v>
      </c>
      <c r="AL61" s="8">
        <v>0.14360000000000001</v>
      </c>
      <c r="AP61" s="7"/>
      <c r="AQ61" s="7"/>
      <c r="AR61" s="7"/>
      <c r="AS61" s="7"/>
      <c r="AT61" s="7"/>
      <c r="AU61" s="7"/>
      <c r="AV61" s="7"/>
      <c r="AW61" s="7"/>
      <c r="AX61" s="7"/>
    </row>
    <row r="62" spans="1:50" x14ac:dyDescent="0.25">
      <c r="A62" t="s">
        <v>41</v>
      </c>
      <c r="B62" s="8">
        <v>1</v>
      </c>
      <c r="C62" s="8">
        <v>5</v>
      </c>
      <c r="D62" s="8">
        <v>10</v>
      </c>
      <c r="E62" s="8">
        <v>20</v>
      </c>
      <c r="F62" s="8">
        <v>50</v>
      </c>
      <c r="G62" s="8">
        <v>100</v>
      </c>
      <c r="H62" s="8">
        <v>0.1239</v>
      </c>
      <c r="I62" s="8">
        <v>9.5799999999999996E-2</v>
      </c>
      <c r="J62" s="8">
        <v>8.5300000000000001E-2</v>
      </c>
      <c r="K62" s="8">
        <v>2.4500000000000001E-2</v>
      </c>
      <c r="L62" s="8">
        <v>3.1199999999999999E-2</v>
      </c>
      <c r="M62" s="8">
        <v>2.4799999999999999E-2</v>
      </c>
      <c r="N62" s="8">
        <v>2.35E-2</v>
      </c>
      <c r="O62" s="8">
        <v>2.4799999999999999E-2</v>
      </c>
      <c r="P62" s="8">
        <v>2.64E-2</v>
      </c>
      <c r="Q62" s="8" t="s">
        <v>336</v>
      </c>
      <c r="R62" s="8">
        <v>2.6100000000000002E-2</v>
      </c>
      <c r="S62" s="8">
        <v>2.2700000000000001E-2</v>
      </c>
      <c r="T62" s="8" t="s">
        <v>336</v>
      </c>
      <c r="U62" s="8">
        <v>2.1600000000000001E-2</v>
      </c>
      <c r="V62" s="8">
        <v>2.3099999999999999E-2</v>
      </c>
      <c r="W62" s="8" t="s">
        <v>336</v>
      </c>
      <c r="X62" s="8" t="s">
        <v>336</v>
      </c>
      <c r="Y62" s="8">
        <v>0.13020000000000001</v>
      </c>
      <c r="Z62" s="8" t="s">
        <v>336</v>
      </c>
      <c r="AA62" s="8">
        <v>2.5499999999999998E-2</v>
      </c>
      <c r="AB62" s="8">
        <v>1.78E-2</v>
      </c>
      <c r="AC62" s="8">
        <v>1.7100000000000001E-2</v>
      </c>
      <c r="AD62" s="8">
        <v>2.81E-2</v>
      </c>
      <c r="AE62" s="8">
        <v>2.69E-2</v>
      </c>
      <c r="AF62" s="8">
        <v>2.4799999999999999E-2</v>
      </c>
      <c r="AG62" s="8">
        <v>3.3000000000000002E-2</v>
      </c>
      <c r="AH62" s="8">
        <v>3.32E-2</v>
      </c>
      <c r="AI62" s="8" t="s">
        <v>336</v>
      </c>
      <c r="AJ62" s="8">
        <v>1.8800000000000001E-2</v>
      </c>
      <c r="AK62" s="8">
        <v>9.9844000000000008</v>
      </c>
      <c r="AL62" s="8">
        <v>0.1605</v>
      </c>
      <c r="AP62" s="7"/>
      <c r="AQ62" s="7"/>
      <c r="AR62" s="7"/>
      <c r="AS62" s="7"/>
      <c r="AT62" s="7"/>
      <c r="AU62" s="7"/>
      <c r="AV62" s="7"/>
      <c r="AW62" s="7"/>
      <c r="AX62" s="7"/>
    </row>
    <row r="63" spans="1:50" x14ac:dyDescent="0.25">
      <c r="A63" t="s">
        <v>42</v>
      </c>
      <c r="B63" s="8">
        <v>1</v>
      </c>
      <c r="C63" s="8">
        <v>5</v>
      </c>
      <c r="D63" s="8">
        <v>10</v>
      </c>
      <c r="E63" s="8">
        <v>20</v>
      </c>
      <c r="F63" s="8">
        <v>50</v>
      </c>
      <c r="G63" s="8">
        <v>100</v>
      </c>
      <c r="H63" s="8">
        <v>0.1065</v>
      </c>
      <c r="I63" s="8">
        <v>8.6599999999999996E-2</v>
      </c>
      <c r="J63" s="8">
        <v>7.4300000000000005E-2</v>
      </c>
      <c r="K63" s="8" t="s">
        <v>336</v>
      </c>
      <c r="L63" s="8" t="s">
        <v>336</v>
      </c>
      <c r="M63" s="8" t="s">
        <v>336</v>
      </c>
      <c r="N63" s="8" t="s">
        <v>336</v>
      </c>
      <c r="O63" s="8" t="s">
        <v>336</v>
      </c>
      <c r="P63" s="8" t="s">
        <v>336</v>
      </c>
      <c r="Q63" s="8" t="s">
        <v>336</v>
      </c>
      <c r="R63" s="8" t="s">
        <v>336</v>
      </c>
      <c r="S63" s="8" t="s">
        <v>336</v>
      </c>
      <c r="T63" s="8" t="s">
        <v>336</v>
      </c>
      <c r="U63" s="8" t="s">
        <v>336</v>
      </c>
      <c r="V63" s="8" t="s">
        <v>336</v>
      </c>
      <c r="W63" s="8" t="s">
        <v>336</v>
      </c>
      <c r="X63" s="8" t="s">
        <v>336</v>
      </c>
      <c r="Y63" s="8">
        <v>0.1182</v>
      </c>
      <c r="Z63" s="8" t="s">
        <v>336</v>
      </c>
      <c r="AA63" s="8" t="s">
        <v>336</v>
      </c>
      <c r="AB63" s="8" t="s">
        <v>336</v>
      </c>
      <c r="AC63" s="8" t="s">
        <v>336</v>
      </c>
      <c r="AD63" s="8" t="s">
        <v>336</v>
      </c>
      <c r="AE63" s="8" t="s">
        <v>336</v>
      </c>
      <c r="AF63" s="8" t="s">
        <v>336</v>
      </c>
      <c r="AG63" s="8">
        <v>2.9399999999999999E-2</v>
      </c>
      <c r="AH63" s="8" t="s">
        <v>336</v>
      </c>
      <c r="AI63" s="8" t="s">
        <v>336</v>
      </c>
      <c r="AJ63" s="8" t="s">
        <v>336</v>
      </c>
      <c r="AK63" s="8">
        <v>10.109500000000001</v>
      </c>
      <c r="AL63" s="8">
        <v>0.1242</v>
      </c>
      <c r="AP63" s="7"/>
      <c r="AQ63" s="7"/>
      <c r="AR63" s="7"/>
      <c r="AS63" s="7"/>
      <c r="AT63" s="7"/>
      <c r="AU63" s="7"/>
      <c r="AV63" s="7"/>
      <c r="AW63" s="7"/>
      <c r="AX63" s="7"/>
    </row>
    <row r="64" spans="1:50" x14ac:dyDescent="0.25">
      <c r="A64" t="s">
        <v>43</v>
      </c>
      <c r="B64" s="8">
        <v>1</v>
      </c>
      <c r="C64" s="8">
        <v>5</v>
      </c>
      <c r="D64" s="8">
        <v>10</v>
      </c>
      <c r="E64" s="8">
        <v>20</v>
      </c>
      <c r="F64" s="8">
        <v>50</v>
      </c>
      <c r="G64" s="8">
        <v>100</v>
      </c>
      <c r="H64" s="8">
        <v>9.0200000000000002E-2</v>
      </c>
      <c r="I64" s="8">
        <v>7.2900000000000006E-2</v>
      </c>
      <c r="J64" s="8">
        <v>5.0799999999999998E-2</v>
      </c>
      <c r="K64" s="8" t="s">
        <v>336</v>
      </c>
      <c r="L64" s="8">
        <v>2.07E-2</v>
      </c>
      <c r="M64" s="8" t="s">
        <v>336</v>
      </c>
      <c r="N64" s="8" t="s">
        <v>336</v>
      </c>
      <c r="O64" s="8" t="s">
        <v>336</v>
      </c>
      <c r="P64" s="8" t="s">
        <v>336</v>
      </c>
      <c r="Q64" s="8" t="s">
        <v>336</v>
      </c>
      <c r="R64" s="8" t="s">
        <v>336</v>
      </c>
      <c r="S64" s="8" t="s">
        <v>336</v>
      </c>
      <c r="T64" s="8" t="s">
        <v>336</v>
      </c>
      <c r="U64" s="8" t="s">
        <v>336</v>
      </c>
      <c r="V64" s="8" t="s">
        <v>336</v>
      </c>
      <c r="W64" s="8" t="s">
        <v>336</v>
      </c>
      <c r="X64" s="8" t="s">
        <v>336</v>
      </c>
      <c r="Y64" s="8">
        <v>5.3100000000000001E-2</v>
      </c>
      <c r="Z64" s="8" t="s">
        <v>336</v>
      </c>
      <c r="AA64" s="8" t="s">
        <v>336</v>
      </c>
      <c r="AB64" s="8" t="s">
        <v>336</v>
      </c>
      <c r="AC64" s="8">
        <v>1.23E-2</v>
      </c>
      <c r="AD64" s="8" t="s">
        <v>336</v>
      </c>
      <c r="AE64" s="8" t="s">
        <v>336</v>
      </c>
      <c r="AF64" s="8" t="s">
        <v>336</v>
      </c>
      <c r="AG64" s="8" t="s">
        <v>336</v>
      </c>
      <c r="AH64" s="8" t="s">
        <v>336</v>
      </c>
      <c r="AI64" s="8" t="s">
        <v>336</v>
      </c>
      <c r="AJ64" s="8" t="s">
        <v>336</v>
      </c>
      <c r="AK64" s="8">
        <v>9.8103999999999996</v>
      </c>
      <c r="AL64" s="8">
        <v>0.1239</v>
      </c>
      <c r="AP64" s="7"/>
      <c r="AQ64" s="7"/>
      <c r="AR64" s="7"/>
      <c r="AS64" s="7"/>
      <c r="AT64" s="7"/>
      <c r="AU64" s="7"/>
      <c r="AV64" s="7"/>
      <c r="AW64" s="7"/>
      <c r="AX64" s="7"/>
    </row>
    <row r="65" spans="1:50" x14ac:dyDescent="0.25">
      <c r="A65" t="s">
        <v>44</v>
      </c>
      <c r="B65" s="8">
        <v>1</v>
      </c>
      <c r="C65" s="8">
        <v>5</v>
      </c>
      <c r="D65" s="8">
        <v>10</v>
      </c>
      <c r="E65" s="8">
        <v>20</v>
      </c>
      <c r="F65" s="8">
        <v>50</v>
      </c>
      <c r="G65" s="8">
        <v>100</v>
      </c>
      <c r="H65" s="8">
        <v>3.5000000000000003E-2</v>
      </c>
      <c r="I65" s="8" t="s">
        <v>336</v>
      </c>
      <c r="J65" s="8">
        <v>0.01</v>
      </c>
      <c r="K65" s="8">
        <v>1.337</v>
      </c>
      <c r="L65" s="8">
        <v>1.5900000000000001E-2</v>
      </c>
      <c r="M65" s="8">
        <v>4.0000000000000001E-3</v>
      </c>
      <c r="N65" s="8">
        <v>5.7999999999999996E-3</v>
      </c>
      <c r="O65" s="8">
        <v>6.6E-3</v>
      </c>
      <c r="P65" s="8" t="s">
        <v>336</v>
      </c>
      <c r="Q65" s="8">
        <v>7.9000000000000008E-3</v>
      </c>
      <c r="R65" s="8" t="s">
        <v>336</v>
      </c>
      <c r="S65" s="8">
        <v>4.4999999999999997E-3</v>
      </c>
      <c r="T65" s="8" t="s">
        <v>336</v>
      </c>
      <c r="U65" s="8" t="s">
        <v>336</v>
      </c>
      <c r="V65" s="8" t="s">
        <v>336</v>
      </c>
      <c r="W65" s="8" t="s">
        <v>336</v>
      </c>
      <c r="X65" s="8">
        <v>15.9329</v>
      </c>
      <c r="Y65" s="8">
        <v>0.2329</v>
      </c>
      <c r="Z65" s="8">
        <v>1.1599999999999999E-2</v>
      </c>
      <c r="AA65" s="8">
        <v>13.993399999999999</v>
      </c>
      <c r="AB65" s="8">
        <v>11.612500000000001</v>
      </c>
      <c r="AC65" s="8">
        <v>7.2400000000000006E-2</v>
      </c>
      <c r="AD65" s="8">
        <v>1.3170999999999999</v>
      </c>
      <c r="AE65" s="8">
        <v>0.40010000000000001</v>
      </c>
      <c r="AF65" s="8">
        <v>0.40229999999999999</v>
      </c>
      <c r="AG65" s="8">
        <v>0.54459999999999997</v>
      </c>
      <c r="AH65" s="8">
        <v>0.434</v>
      </c>
      <c r="AI65" s="8">
        <v>19.829899999999999</v>
      </c>
      <c r="AJ65" s="8">
        <v>16.452400000000001</v>
      </c>
      <c r="AK65" s="8">
        <v>10.029199999999999</v>
      </c>
      <c r="AL65" s="8">
        <v>5.4399999999999997E-2</v>
      </c>
      <c r="AP65" s="7"/>
      <c r="AQ65" s="7"/>
      <c r="AR65" s="7"/>
      <c r="AS65" s="7"/>
      <c r="AT65" s="7"/>
      <c r="AU65" s="7"/>
      <c r="AV65" s="7"/>
      <c r="AW65" s="7"/>
      <c r="AX65" s="7"/>
    </row>
    <row r="66" spans="1:50" x14ac:dyDescent="0.25">
      <c r="A66" t="s">
        <v>291</v>
      </c>
      <c r="B66" s="8">
        <v>1</v>
      </c>
      <c r="C66" s="8">
        <v>5</v>
      </c>
      <c r="D66" s="8">
        <v>10</v>
      </c>
      <c r="E66" s="8">
        <v>20</v>
      </c>
      <c r="F66" s="8">
        <v>50</v>
      </c>
      <c r="G66" s="8">
        <v>100</v>
      </c>
      <c r="H66" s="8">
        <v>9.4E-2</v>
      </c>
      <c r="I66" s="8">
        <v>5.1200000000000002E-2</v>
      </c>
      <c r="J66" s="8" t="s">
        <v>336</v>
      </c>
      <c r="K66" s="8" t="s">
        <v>336</v>
      </c>
      <c r="L66" s="8" t="s">
        <v>336</v>
      </c>
      <c r="M66" s="8" t="s">
        <v>336</v>
      </c>
      <c r="N66" s="8" t="s">
        <v>336</v>
      </c>
      <c r="O66" s="8" t="s">
        <v>336</v>
      </c>
      <c r="P66" s="8" t="s">
        <v>336</v>
      </c>
      <c r="Q66" s="8" t="s">
        <v>336</v>
      </c>
      <c r="R66" s="8" t="s">
        <v>336</v>
      </c>
      <c r="S66" s="8" t="s">
        <v>336</v>
      </c>
      <c r="T66" s="8" t="s">
        <v>336</v>
      </c>
      <c r="U66" s="8" t="s">
        <v>336</v>
      </c>
      <c r="V66" s="8" t="s">
        <v>336</v>
      </c>
      <c r="W66" s="8" t="s">
        <v>336</v>
      </c>
      <c r="X66" s="8" t="s">
        <v>336</v>
      </c>
      <c r="Y66" s="8" t="s">
        <v>336</v>
      </c>
      <c r="Z66" s="8" t="s">
        <v>336</v>
      </c>
      <c r="AA66" s="8" t="s">
        <v>336</v>
      </c>
      <c r="AB66" s="8" t="s">
        <v>336</v>
      </c>
      <c r="AC66" s="8" t="s">
        <v>336</v>
      </c>
      <c r="AD66" s="8" t="s">
        <v>336</v>
      </c>
      <c r="AE66" s="8" t="s">
        <v>336</v>
      </c>
      <c r="AF66" s="8" t="s">
        <v>336</v>
      </c>
      <c r="AG66" s="8" t="s">
        <v>336</v>
      </c>
      <c r="AH66" s="8" t="s">
        <v>336</v>
      </c>
      <c r="AI66" s="8" t="s">
        <v>336</v>
      </c>
      <c r="AJ66" s="8" t="s">
        <v>336</v>
      </c>
      <c r="AK66" s="8">
        <v>10.086399999999999</v>
      </c>
      <c r="AL66" s="8">
        <v>0.1242</v>
      </c>
      <c r="AP66" s="7"/>
      <c r="AQ66" s="7"/>
      <c r="AR66" s="7"/>
      <c r="AS66" s="7"/>
      <c r="AT66" s="7"/>
      <c r="AU66" s="7"/>
      <c r="AV66" s="7"/>
      <c r="AW66" s="7"/>
      <c r="AX66" s="7"/>
    </row>
    <row r="67" spans="1:50" x14ac:dyDescent="0.25">
      <c r="A67" t="s">
        <v>100</v>
      </c>
      <c r="B67" s="8">
        <v>19.875800000000002</v>
      </c>
      <c r="C67" s="8">
        <v>19.904499999999999</v>
      </c>
      <c r="D67" s="8">
        <v>19.206199999999999</v>
      </c>
      <c r="E67" s="8">
        <v>20.1723</v>
      </c>
      <c r="F67" s="8">
        <v>20.329599999999999</v>
      </c>
      <c r="G67" s="8">
        <v>20.511399999999998</v>
      </c>
      <c r="H67" s="8">
        <v>22.085999999999999</v>
      </c>
      <c r="I67" s="8">
        <v>22.821400000000001</v>
      </c>
      <c r="J67" s="8">
        <v>21.946999999999999</v>
      </c>
      <c r="K67" s="8">
        <v>20.918800000000001</v>
      </c>
      <c r="L67" s="8">
        <v>21.1341</v>
      </c>
      <c r="M67" s="8">
        <v>20.613600000000002</v>
      </c>
      <c r="N67" s="8">
        <v>20.641400000000001</v>
      </c>
      <c r="O67" s="8">
        <v>21.0152</v>
      </c>
      <c r="P67" s="8">
        <v>20.477399999999999</v>
      </c>
      <c r="Q67" s="8">
        <v>20.894400000000001</v>
      </c>
      <c r="R67" s="8">
        <v>20.508099999999999</v>
      </c>
      <c r="S67" s="8">
        <v>19.479299999999999</v>
      </c>
      <c r="T67" s="8">
        <v>20.4954</v>
      </c>
      <c r="U67" s="8">
        <v>20.670400000000001</v>
      </c>
      <c r="V67" s="8">
        <v>19.875699999999998</v>
      </c>
      <c r="W67" s="8">
        <v>20.118400000000001</v>
      </c>
      <c r="X67" s="8">
        <v>20.752600000000001</v>
      </c>
      <c r="Y67" s="8">
        <v>20.392099999999999</v>
      </c>
      <c r="Z67" s="8">
        <v>19.972799999999999</v>
      </c>
      <c r="AA67" s="8">
        <v>20.229299999999999</v>
      </c>
      <c r="AB67" s="8">
        <v>20.686399999999999</v>
      </c>
      <c r="AC67" s="8">
        <v>20.200700000000001</v>
      </c>
      <c r="AD67" s="8">
        <v>19.9316</v>
      </c>
      <c r="AE67" s="8">
        <v>19.941400000000002</v>
      </c>
      <c r="AF67" s="8">
        <v>20.139399999999998</v>
      </c>
      <c r="AG67" s="8">
        <v>20.6006</v>
      </c>
      <c r="AH67" s="8">
        <v>19.596299999999999</v>
      </c>
      <c r="AI67" s="8">
        <v>19.6219</v>
      </c>
      <c r="AJ67" s="8">
        <v>19.027699999999999</v>
      </c>
      <c r="AK67" s="8">
        <v>19.594200000000001</v>
      </c>
      <c r="AL67" s="8">
        <v>19.681799999999999</v>
      </c>
      <c r="AP67" s="7"/>
      <c r="AQ67" s="7"/>
      <c r="AR67" s="7"/>
      <c r="AS67" s="7"/>
      <c r="AT67" s="7"/>
      <c r="AU67" s="7"/>
      <c r="AV67" s="7"/>
      <c r="AW67" s="7"/>
      <c r="AX67" s="7"/>
    </row>
    <row r="68" spans="1:50" x14ac:dyDescent="0.25">
      <c r="A68" t="s">
        <v>48</v>
      </c>
      <c r="B68" s="8">
        <v>1</v>
      </c>
      <c r="C68" s="8">
        <v>5</v>
      </c>
      <c r="D68" s="8">
        <v>10</v>
      </c>
      <c r="E68" s="8">
        <v>20</v>
      </c>
      <c r="F68" s="8">
        <v>50</v>
      </c>
      <c r="G68" s="8">
        <v>100</v>
      </c>
      <c r="H68" s="8" t="s">
        <v>336</v>
      </c>
      <c r="I68" s="8" t="s">
        <v>336</v>
      </c>
      <c r="J68" s="8" t="s">
        <v>336</v>
      </c>
      <c r="K68" s="8" t="s">
        <v>336</v>
      </c>
      <c r="L68" s="8" t="s">
        <v>336</v>
      </c>
      <c r="M68" s="8" t="s">
        <v>336</v>
      </c>
      <c r="N68" s="8" t="s">
        <v>336</v>
      </c>
      <c r="O68" s="8" t="s">
        <v>336</v>
      </c>
      <c r="P68" s="8" t="s">
        <v>336</v>
      </c>
      <c r="Q68" s="8" t="s">
        <v>336</v>
      </c>
      <c r="R68" s="8" t="s">
        <v>336</v>
      </c>
      <c r="S68" s="8" t="s">
        <v>336</v>
      </c>
      <c r="T68" s="8" t="s">
        <v>336</v>
      </c>
      <c r="U68" s="8" t="s">
        <v>336</v>
      </c>
      <c r="V68" s="8" t="s">
        <v>336</v>
      </c>
      <c r="W68" s="8" t="s">
        <v>336</v>
      </c>
      <c r="X68" s="8" t="s">
        <v>336</v>
      </c>
      <c r="Y68" s="8" t="s">
        <v>336</v>
      </c>
      <c r="Z68" s="8" t="s">
        <v>336</v>
      </c>
      <c r="AA68" s="8" t="s">
        <v>336</v>
      </c>
      <c r="AB68" s="8" t="s">
        <v>336</v>
      </c>
      <c r="AC68" s="8" t="s">
        <v>336</v>
      </c>
      <c r="AD68" s="8" t="s">
        <v>336</v>
      </c>
      <c r="AE68" s="8" t="s">
        <v>336</v>
      </c>
      <c r="AF68" s="8" t="s">
        <v>336</v>
      </c>
      <c r="AG68" s="8" t="s">
        <v>336</v>
      </c>
      <c r="AH68" s="8" t="s">
        <v>336</v>
      </c>
      <c r="AI68" s="8" t="s">
        <v>336</v>
      </c>
      <c r="AJ68" s="8" t="s">
        <v>336</v>
      </c>
      <c r="AK68" s="8">
        <v>10.371600000000001</v>
      </c>
      <c r="AL68" s="8">
        <v>4.1700000000000001E-2</v>
      </c>
      <c r="AP68" s="7"/>
      <c r="AQ68" s="7"/>
      <c r="AR68" s="7"/>
      <c r="AS68" s="7"/>
      <c r="AT68" s="7"/>
      <c r="AU68" s="7"/>
      <c r="AV68" s="7"/>
      <c r="AW68" s="7"/>
      <c r="AX68" s="7"/>
    </row>
    <row r="69" spans="1:50" x14ac:dyDescent="0.25">
      <c r="A69" t="s">
        <v>45</v>
      </c>
      <c r="B69" s="8">
        <v>1</v>
      </c>
      <c r="C69" s="8">
        <v>5</v>
      </c>
      <c r="D69" s="8">
        <v>10</v>
      </c>
      <c r="E69" s="8">
        <v>20</v>
      </c>
      <c r="F69" s="8">
        <v>50</v>
      </c>
      <c r="G69" s="8">
        <v>100</v>
      </c>
      <c r="H69" s="8">
        <v>0.1208</v>
      </c>
      <c r="I69" s="8">
        <v>5.5E-2</v>
      </c>
      <c r="J69" s="8">
        <v>3.9899999999999998E-2</v>
      </c>
      <c r="K69" s="8">
        <v>2.8799999999999999E-2</v>
      </c>
      <c r="L69" s="8">
        <v>2.2599999999999999E-2</v>
      </c>
      <c r="M69" s="8">
        <v>1.8499999999999999E-2</v>
      </c>
      <c r="N69" s="8" t="s">
        <v>336</v>
      </c>
      <c r="O69" s="8">
        <v>1.6899999999999998E-2</v>
      </c>
      <c r="P69" s="8">
        <v>1.5699999999999999E-2</v>
      </c>
      <c r="Q69" s="8" t="s">
        <v>336</v>
      </c>
      <c r="R69" s="8">
        <v>1.15E-2</v>
      </c>
      <c r="S69" s="8" t="s">
        <v>336</v>
      </c>
      <c r="T69" s="8" t="s">
        <v>336</v>
      </c>
      <c r="U69" s="8" t="s">
        <v>336</v>
      </c>
      <c r="V69" s="8">
        <v>0.01</v>
      </c>
      <c r="W69" s="8" t="s">
        <v>336</v>
      </c>
      <c r="X69" s="8" t="s">
        <v>336</v>
      </c>
      <c r="Y69" s="8" t="s">
        <v>336</v>
      </c>
      <c r="Z69" s="8" t="s">
        <v>336</v>
      </c>
      <c r="AA69" s="8" t="s">
        <v>336</v>
      </c>
      <c r="AB69" s="8" t="s">
        <v>336</v>
      </c>
      <c r="AC69" s="8" t="s">
        <v>336</v>
      </c>
      <c r="AD69" s="8" t="s">
        <v>336</v>
      </c>
      <c r="AE69" s="8" t="s">
        <v>336</v>
      </c>
      <c r="AF69" s="8" t="s">
        <v>336</v>
      </c>
      <c r="AG69" s="8" t="s">
        <v>336</v>
      </c>
      <c r="AH69" s="8" t="s">
        <v>336</v>
      </c>
      <c r="AI69" s="8" t="s">
        <v>336</v>
      </c>
      <c r="AJ69" s="8" t="s">
        <v>336</v>
      </c>
      <c r="AK69" s="8">
        <v>10.1524</v>
      </c>
      <c r="AL69" s="8">
        <v>0.1036</v>
      </c>
      <c r="AP69" s="7"/>
      <c r="AQ69" s="7"/>
      <c r="AR69" s="7"/>
      <c r="AS69" s="7"/>
      <c r="AT69" s="7"/>
      <c r="AU69" s="7"/>
      <c r="AV69" s="7"/>
      <c r="AW69" s="7"/>
      <c r="AX69" s="7"/>
    </row>
    <row r="70" spans="1:50" x14ac:dyDescent="0.25">
      <c r="A70" t="s">
        <v>46</v>
      </c>
      <c r="B70" s="8">
        <v>1</v>
      </c>
      <c r="C70" s="8">
        <v>5</v>
      </c>
      <c r="D70" s="8">
        <v>10</v>
      </c>
      <c r="E70" s="8">
        <v>20</v>
      </c>
      <c r="F70" s="8">
        <v>50</v>
      </c>
      <c r="G70" s="8">
        <v>100</v>
      </c>
      <c r="H70" s="8" t="s">
        <v>336</v>
      </c>
      <c r="I70" s="8" t="s">
        <v>336</v>
      </c>
      <c r="J70" s="8" t="s">
        <v>336</v>
      </c>
      <c r="K70" s="8" t="s">
        <v>336</v>
      </c>
      <c r="L70" s="8" t="s">
        <v>336</v>
      </c>
      <c r="M70" s="8" t="s">
        <v>336</v>
      </c>
      <c r="N70" s="8" t="s">
        <v>336</v>
      </c>
      <c r="O70" s="8" t="s">
        <v>336</v>
      </c>
      <c r="P70" s="8" t="s">
        <v>336</v>
      </c>
      <c r="Q70" s="8" t="s">
        <v>336</v>
      </c>
      <c r="R70" s="8" t="s">
        <v>336</v>
      </c>
      <c r="S70" s="8" t="s">
        <v>336</v>
      </c>
      <c r="T70" s="8" t="s">
        <v>336</v>
      </c>
      <c r="U70" s="8" t="s">
        <v>336</v>
      </c>
      <c r="V70" s="8" t="s">
        <v>336</v>
      </c>
      <c r="W70" s="8" t="s">
        <v>336</v>
      </c>
      <c r="X70" s="8" t="s">
        <v>336</v>
      </c>
      <c r="Y70" s="8" t="s">
        <v>336</v>
      </c>
      <c r="Z70" s="8" t="s">
        <v>336</v>
      </c>
      <c r="AA70" s="8" t="s">
        <v>336</v>
      </c>
      <c r="AB70" s="8" t="s">
        <v>336</v>
      </c>
      <c r="AC70" s="8" t="s">
        <v>336</v>
      </c>
      <c r="AD70" s="8" t="s">
        <v>336</v>
      </c>
      <c r="AE70" s="8" t="s">
        <v>336</v>
      </c>
      <c r="AF70" s="8" t="s">
        <v>336</v>
      </c>
      <c r="AG70" s="8" t="s">
        <v>336</v>
      </c>
      <c r="AH70" s="8" t="s">
        <v>336</v>
      </c>
      <c r="AI70" s="8" t="s">
        <v>336</v>
      </c>
      <c r="AJ70" s="8" t="s">
        <v>336</v>
      </c>
      <c r="AK70" s="8">
        <v>9.6704000000000008</v>
      </c>
      <c r="AL70" s="8" t="s">
        <v>336</v>
      </c>
      <c r="AP70" s="7"/>
      <c r="AQ70" s="7"/>
      <c r="AR70" s="7"/>
      <c r="AS70" s="7"/>
      <c r="AT70" s="7"/>
      <c r="AU70" s="7"/>
      <c r="AV70" s="7"/>
      <c r="AW70" s="7"/>
      <c r="AX70" s="7"/>
    </row>
    <row r="71" spans="1:50" x14ac:dyDescent="0.25">
      <c r="A71" t="s">
        <v>47</v>
      </c>
      <c r="B71" s="8">
        <v>1</v>
      </c>
      <c r="C71" s="8">
        <v>5</v>
      </c>
      <c r="D71" s="8">
        <v>10</v>
      </c>
      <c r="E71" s="8">
        <v>20</v>
      </c>
      <c r="F71" s="8">
        <v>50</v>
      </c>
      <c r="G71" s="8">
        <v>100</v>
      </c>
      <c r="H71" s="8" t="s">
        <v>336</v>
      </c>
      <c r="I71" s="8" t="s">
        <v>336</v>
      </c>
      <c r="J71" s="8" t="s">
        <v>336</v>
      </c>
      <c r="K71" s="8" t="s">
        <v>336</v>
      </c>
      <c r="L71" s="8" t="s">
        <v>336</v>
      </c>
      <c r="M71" s="8" t="s">
        <v>336</v>
      </c>
      <c r="N71" s="8" t="s">
        <v>336</v>
      </c>
      <c r="O71" s="8" t="s">
        <v>336</v>
      </c>
      <c r="P71" s="8" t="s">
        <v>336</v>
      </c>
      <c r="Q71" s="8" t="s">
        <v>336</v>
      </c>
      <c r="R71" s="8" t="s">
        <v>336</v>
      </c>
      <c r="S71" s="8" t="s">
        <v>336</v>
      </c>
      <c r="T71" s="8" t="s">
        <v>336</v>
      </c>
      <c r="U71" s="8" t="s">
        <v>336</v>
      </c>
      <c r="V71" s="8" t="s">
        <v>336</v>
      </c>
      <c r="W71" s="8" t="s">
        <v>336</v>
      </c>
      <c r="X71" s="8" t="s">
        <v>336</v>
      </c>
      <c r="Y71" s="8" t="s">
        <v>336</v>
      </c>
      <c r="Z71" s="8" t="s">
        <v>336</v>
      </c>
      <c r="AA71" s="8" t="s">
        <v>336</v>
      </c>
      <c r="AB71" s="8" t="s">
        <v>336</v>
      </c>
      <c r="AC71" s="8" t="s">
        <v>336</v>
      </c>
      <c r="AD71" s="8" t="s">
        <v>336</v>
      </c>
      <c r="AE71" s="8" t="s">
        <v>336</v>
      </c>
      <c r="AF71" s="8" t="s">
        <v>336</v>
      </c>
      <c r="AG71" s="8" t="s">
        <v>336</v>
      </c>
      <c r="AH71" s="8" t="s">
        <v>336</v>
      </c>
      <c r="AI71" s="8" t="s">
        <v>336</v>
      </c>
      <c r="AJ71" s="8" t="s">
        <v>336</v>
      </c>
      <c r="AK71" s="8">
        <v>9.8392999999999997</v>
      </c>
      <c r="AL71" s="8">
        <v>3.7499999999999999E-2</v>
      </c>
      <c r="AP71" s="7"/>
      <c r="AQ71" s="7"/>
      <c r="AR71" s="7"/>
      <c r="AS71" s="7"/>
      <c r="AT71" s="7"/>
      <c r="AU71" s="7"/>
      <c r="AV71" s="7"/>
      <c r="AW71" s="7"/>
      <c r="AX71" s="7"/>
    </row>
    <row r="72" spans="1:50" x14ac:dyDescent="0.25">
      <c r="A72" t="s">
        <v>49</v>
      </c>
      <c r="B72" s="8">
        <v>1</v>
      </c>
      <c r="C72" s="8">
        <v>5</v>
      </c>
      <c r="D72" s="8">
        <v>10</v>
      </c>
      <c r="E72" s="8">
        <v>20</v>
      </c>
      <c r="F72" s="8">
        <v>50</v>
      </c>
      <c r="G72" s="8">
        <v>100</v>
      </c>
      <c r="H72" s="8">
        <v>0.14530000000000001</v>
      </c>
      <c r="I72" s="8">
        <v>8.7599999999999997E-2</v>
      </c>
      <c r="J72" s="8" t="s">
        <v>336</v>
      </c>
      <c r="K72" s="8" t="s">
        <v>336</v>
      </c>
      <c r="L72" s="8" t="s">
        <v>336</v>
      </c>
      <c r="M72" s="8" t="s">
        <v>336</v>
      </c>
      <c r="N72" s="8" t="s">
        <v>336</v>
      </c>
      <c r="O72" s="8" t="s">
        <v>336</v>
      </c>
      <c r="P72" s="8" t="s">
        <v>336</v>
      </c>
      <c r="Q72" s="8" t="s">
        <v>336</v>
      </c>
      <c r="R72" s="8" t="s">
        <v>336</v>
      </c>
      <c r="S72" s="8" t="s">
        <v>336</v>
      </c>
      <c r="T72" s="8" t="s">
        <v>336</v>
      </c>
      <c r="U72" s="8" t="s">
        <v>336</v>
      </c>
      <c r="V72" s="8" t="s">
        <v>336</v>
      </c>
      <c r="W72" s="8" t="s">
        <v>336</v>
      </c>
      <c r="X72" s="8" t="s">
        <v>336</v>
      </c>
      <c r="Y72" s="8" t="s">
        <v>336</v>
      </c>
      <c r="Z72" s="8" t="s">
        <v>336</v>
      </c>
      <c r="AA72" s="8" t="s">
        <v>336</v>
      </c>
      <c r="AB72" s="8" t="s">
        <v>336</v>
      </c>
      <c r="AC72" s="8" t="s">
        <v>336</v>
      </c>
      <c r="AD72" s="8" t="s">
        <v>336</v>
      </c>
      <c r="AE72" s="8" t="s">
        <v>336</v>
      </c>
      <c r="AF72" s="8" t="s">
        <v>336</v>
      </c>
      <c r="AG72" s="8" t="s">
        <v>336</v>
      </c>
      <c r="AH72" s="8" t="s">
        <v>336</v>
      </c>
      <c r="AI72" s="8" t="s">
        <v>336</v>
      </c>
      <c r="AJ72" s="8" t="s">
        <v>336</v>
      </c>
      <c r="AK72" s="8">
        <v>10.190099999999999</v>
      </c>
      <c r="AL72" s="8">
        <v>0.1729</v>
      </c>
      <c r="AP72" s="7"/>
      <c r="AQ72" s="7"/>
      <c r="AR72" s="7"/>
      <c r="AS72" s="7"/>
      <c r="AT72" s="7"/>
      <c r="AU72" s="7"/>
      <c r="AV72" s="7"/>
      <c r="AW72" s="7"/>
      <c r="AX72" s="7"/>
    </row>
    <row r="73" spans="1:50" x14ac:dyDescent="0.25">
      <c r="A73" t="s">
        <v>50</v>
      </c>
      <c r="B73" s="8">
        <v>1</v>
      </c>
      <c r="C73" s="8">
        <v>5</v>
      </c>
      <c r="D73" s="8">
        <v>10</v>
      </c>
      <c r="E73" s="8">
        <v>20</v>
      </c>
      <c r="F73" s="8">
        <v>50</v>
      </c>
      <c r="G73" s="8">
        <v>100</v>
      </c>
      <c r="H73" s="8">
        <v>0.1295</v>
      </c>
      <c r="I73" s="8">
        <v>6.9800000000000001E-2</v>
      </c>
      <c r="J73" s="8">
        <v>3.1800000000000002E-2</v>
      </c>
      <c r="K73" s="8" t="s">
        <v>336</v>
      </c>
      <c r="L73" s="8">
        <v>2.0400000000000001E-2</v>
      </c>
      <c r="M73" s="8" t="s">
        <v>336</v>
      </c>
      <c r="N73" s="8" t="s">
        <v>336</v>
      </c>
      <c r="O73" s="8" t="s">
        <v>336</v>
      </c>
      <c r="P73" s="8" t="s">
        <v>336</v>
      </c>
      <c r="Q73" s="8">
        <v>1.34E-2</v>
      </c>
      <c r="R73" s="8" t="s">
        <v>336</v>
      </c>
      <c r="S73" s="8" t="s">
        <v>336</v>
      </c>
      <c r="T73" s="8" t="s">
        <v>336</v>
      </c>
      <c r="U73" s="8" t="s">
        <v>336</v>
      </c>
      <c r="V73" s="8" t="s">
        <v>336</v>
      </c>
      <c r="W73" s="8" t="s">
        <v>336</v>
      </c>
      <c r="X73" s="8" t="s">
        <v>336</v>
      </c>
      <c r="Y73" s="8" t="s">
        <v>336</v>
      </c>
      <c r="Z73" s="8" t="s">
        <v>336</v>
      </c>
      <c r="AA73" s="8" t="s">
        <v>336</v>
      </c>
      <c r="AB73" s="8" t="s">
        <v>336</v>
      </c>
      <c r="AC73" s="8" t="s">
        <v>336</v>
      </c>
      <c r="AD73" s="8" t="s">
        <v>336</v>
      </c>
      <c r="AE73" s="8" t="s">
        <v>336</v>
      </c>
      <c r="AF73" s="8" t="s">
        <v>336</v>
      </c>
      <c r="AG73" s="8" t="s">
        <v>336</v>
      </c>
      <c r="AH73" s="8" t="s">
        <v>336</v>
      </c>
      <c r="AI73" s="8" t="s">
        <v>336</v>
      </c>
      <c r="AJ73" s="8" t="s">
        <v>336</v>
      </c>
      <c r="AK73" s="8">
        <v>10.1587</v>
      </c>
      <c r="AL73" s="8">
        <v>0.14019999999999999</v>
      </c>
      <c r="AP73" s="7"/>
      <c r="AQ73" s="7"/>
      <c r="AR73" s="7"/>
      <c r="AS73" s="7"/>
      <c r="AT73" s="7"/>
      <c r="AU73" s="7"/>
      <c r="AV73" s="7"/>
      <c r="AW73" s="7"/>
      <c r="AX73" s="7"/>
    </row>
    <row r="74" spans="1:50" x14ac:dyDescent="0.25">
      <c r="A74" t="s">
        <v>52</v>
      </c>
      <c r="B74" s="8">
        <v>1</v>
      </c>
      <c r="C74" s="8">
        <v>5</v>
      </c>
      <c r="D74" s="8">
        <v>10</v>
      </c>
      <c r="E74" s="8">
        <v>20</v>
      </c>
      <c r="F74" s="8">
        <v>50</v>
      </c>
      <c r="G74" s="8">
        <v>100</v>
      </c>
      <c r="H74" s="8" t="s">
        <v>336</v>
      </c>
      <c r="I74" s="8">
        <v>7.0800000000000002E-2</v>
      </c>
      <c r="J74" s="8" t="s">
        <v>336</v>
      </c>
      <c r="K74" s="8" t="s">
        <v>336</v>
      </c>
      <c r="L74" s="8" t="s">
        <v>336</v>
      </c>
      <c r="M74" s="8" t="s">
        <v>336</v>
      </c>
      <c r="N74" s="8" t="s">
        <v>336</v>
      </c>
      <c r="O74" s="8" t="s">
        <v>336</v>
      </c>
      <c r="P74" s="8" t="s">
        <v>336</v>
      </c>
      <c r="Q74" s="8" t="s">
        <v>336</v>
      </c>
      <c r="R74" s="8" t="s">
        <v>336</v>
      </c>
      <c r="S74" s="8" t="s">
        <v>336</v>
      </c>
      <c r="T74" s="8" t="s">
        <v>336</v>
      </c>
      <c r="U74" s="8" t="s">
        <v>336</v>
      </c>
      <c r="V74" s="8" t="s">
        <v>336</v>
      </c>
      <c r="W74" s="8" t="s">
        <v>336</v>
      </c>
      <c r="X74" s="8" t="s">
        <v>336</v>
      </c>
      <c r="Y74" s="8" t="s">
        <v>336</v>
      </c>
      <c r="Z74" s="8" t="s">
        <v>336</v>
      </c>
      <c r="AA74" s="8" t="s">
        <v>336</v>
      </c>
      <c r="AB74" s="8" t="s">
        <v>336</v>
      </c>
      <c r="AC74" s="8" t="s">
        <v>336</v>
      </c>
      <c r="AD74" s="8" t="s">
        <v>336</v>
      </c>
      <c r="AE74" s="8" t="s">
        <v>336</v>
      </c>
      <c r="AF74" s="8" t="s">
        <v>336</v>
      </c>
      <c r="AG74" s="8" t="s">
        <v>336</v>
      </c>
      <c r="AH74" s="8" t="s">
        <v>336</v>
      </c>
      <c r="AI74" s="8" t="s">
        <v>336</v>
      </c>
      <c r="AJ74" s="8" t="s">
        <v>336</v>
      </c>
      <c r="AK74" s="8">
        <v>10.445</v>
      </c>
      <c r="AL74" s="8">
        <v>0.1331</v>
      </c>
      <c r="AP74" s="7"/>
      <c r="AQ74" s="7"/>
      <c r="AR74" s="7"/>
      <c r="AS74" s="7"/>
      <c r="AT74" s="7"/>
      <c r="AU74" s="7"/>
      <c r="AV74" s="7"/>
      <c r="AW74" s="7"/>
      <c r="AX74" s="7"/>
    </row>
    <row r="75" spans="1:50" x14ac:dyDescent="0.25">
      <c r="A75" t="s">
        <v>51</v>
      </c>
      <c r="B75" s="8">
        <v>1</v>
      </c>
      <c r="C75" s="8">
        <v>5</v>
      </c>
      <c r="D75" s="8">
        <v>10</v>
      </c>
      <c r="E75" s="8">
        <v>20</v>
      </c>
      <c r="F75" s="8">
        <v>50</v>
      </c>
      <c r="G75" s="8">
        <v>100</v>
      </c>
      <c r="H75" s="8">
        <v>0.16270000000000001</v>
      </c>
      <c r="I75" s="8" t="s">
        <v>336</v>
      </c>
      <c r="J75" s="8">
        <v>5.0200000000000002E-2</v>
      </c>
      <c r="K75" s="8" t="s">
        <v>336</v>
      </c>
      <c r="L75" s="8" t="s">
        <v>336</v>
      </c>
      <c r="M75" s="8" t="s">
        <v>336</v>
      </c>
      <c r="N75" s="8" t="s">
        <v>336</v>
      </c>
      <c r="O75" s="8" t="s">
        <v>336</v>
      </c>
      <c r="P75" s="8">
        <v>1.8100000000000002E-2</v>
      </c>
      <c r="Q75" s="8" t="s">
        <v>336</v>
      </c>
      <c r="R75" s="8" t="s">
        <v>336</v>
      </c>
      <c r="S75" s="8" t="s">
        <v>336</v>
      </c>
      <c r="T75" s="8" t="s">
        <v>336</v>
      </c>
      <c r="U75" s="8" t="s">
        <v>336</v>
      </c>
      <c r="V75" s="8" t="s">
        <v>336</v>
      </c>
      <c r="W75" s="8" t="s">
        <v>336</v>
      </c>
      <c r="X75" s="8" t="s">
        <v>336</v>
      </c>
      <c r="Y75" s="8" t="s">
        <v>336</v>
      </c>
      <c r="Z75" s="8" t="s">
        <v>336</v>
      </c>
      <c r="AA75" s="8" t="s">
        <v>336</v>
      </c>
      <c r="AB75" s="8" t="s">
        <v>336</v>
      </c>
      <c r="AC75" s="8" t="s">
        <v>336</v>
      </c>
      <c r="AD75" s="8" t="s">
        <v>336</v>
      </c>
      <c r="AE75" s="8" t="s">
        <v>336</v>
      </c>
      <c r="AF75" s="8" t="s">
        <v>336</v>
      </c>
      <c r="AG75" s="8" t="s">
        <v>336</v>
      </c>
      <c r="AH75" s="8" t="s">
        <v>336</v>
      </c>
      <c r="AI75" s="8" t="s">
        <v>336</v>
      </c>
      <c r="AJ75" s="8" t="s">
        <v>336</v>
      </c>
      <c r="AK75" s="8">
        <v>10.3423</v>
      </c>
      <c r="AL75" s="8">
        <v>0.15659999999999999</v>
      </c>
      <c r="AP75" s="7"/>
      <c r="AQ75" s="7"/>
      <c r="AR75" s="7"/>
      <c r="AS75" s="7"/>
      <c r="AT75" s="7"/>
      <c r="AU75" s="7"/>
      <c r="AV75" s="7"/>
      <c r="AW75" s="7"/>
      <c r="AX75" s="7"/>
    </row>
    <row r="76" spans="1:50" x14ac:dyDescent="0.25">
      <c r="A76" t="s">
        <v>53</v>
      </c>
      <c r="B76" s="8">
        <v>1</v>
      </c>
      <c r="C76" s="8">
        <v>5</v>
      </c>
      <c r="D76" s="8">
        <v>10</v>
      </c>
      <c r="E76" s="8">
        <v>20</v>
      </c>
      <c r="F76" s="8">
        <v>50</v>
      </c>
      <c r="G76" s="8">
        <v>100</v>
      </c>
      <c r="H76" s="8">
        <v>0.15390000000000001</v>
      </c>
      <c r="I76" s="8">
        <v>6.0999999999999999E-2</v>
      </c>
      <c r="J76" s="8">
        <v>3.1E-2</v>
      </c>
      <c r="K76" s="8">
        <v>2.1499999999999998E-2</v>
      </c>
      <c r="L76" s="8">
        <v>1.47E-2</v>
      </c>
      <c r="M76" s="8" t="s">
        <v>336</v>
      </c>
      <c r="N76" s="8" t="s">
        <v>336</v>
      </c>
      <c r="O76" s="8" t="s">
        <v>336</v>
      </c>
      <c r="P76" s="8" t="s">
        <v>336</v>
      </c>
      <c r="Q76" s="8" t="s">
        <v>336</v>
      </c>
      <c r="R76" s="8" t="s">
        <v>336</v>
      </c>
      <c r="S76" s="8" t="s">
        <v>336</v>
      </c>
      <c r="T76" s="8" t="s">
        <v>336</v>
      </c>
      <c r="U76" s="8" t="s">
        <v>336</v>
      </c>
      <c r="V76" s="8" t="s">
        <v>336</v>
      </c>
      <c r="W76" s="8" t="s">
        <v>336</v>
      </c>
      <c r="X76" s="8" t="s">
        <v>336</v>
      </c>
      <c r="Y76" s="8" t="s">
        <v>336</v>
      </c>
      <c r="Z76" s="8" t="s">
        <v>336</v>
      </c>
      <c r="AA76" s="8" t="s">
        <v>336</v>
      </c>
      <c r="AB76" s="8" t="s">
        <v>336</v>
      </c>
      <c r="AC76" s="8" t="s">
        <v>336</v>
      </c>
      <c r="AD76" s="8" t="s">
        <v>336</v>
      </c>
      <c r="AE76" s="8" t="s">
        <v>336</v>
      </c>
      <c r="AF76" s="8" t="s">
        <v>336</v>
      </c>
      <c r="AG76" s="8" t="s">
        <v>336</v>
      </c>
      <c r="AH76" s="8" t="s">
        <v>336</v>
      </c>
      <c r="AI76" s="8" t="s">
        <v>336</v>
      </c>
      <c r="AJ76" s="8" t="s">
        <v>336</v>
      </c>
      <c r="AK76" s="8">
        <v>9.9295000000000009</v>
      </c>
      <c r="AL76" s="8">
        <v>0.1057</v>
      </c>
      <c r="AP76" s="7"/>
      <c r="AQ76" s="7"/>
      <c r="AR76" s="7"/>
      <c r="AS76" s="7"/>
      <c r="AT76" s="7"/>
      <c r="AU76" s="7"/>
      <c r="AV76" s="7"/>
      <c r="AW76" s="7"/>
      <c r="AX76" s="7"/>
    </row>
    <row r="77" spans="1:50" x14ac:dyDescent="0.25">
      <c r="A77" t="s">
        <v>54</v>
      </c>
      <c r="B77" s="8">
        <v>1</v>
      </c>
      <c r="C77" s="8">
        <v>5</v>
      </c>
      <c r="D77" s="8">
        <v>10</v>
      </c>
      <c r="E77" s="8">
        <v>20</v>
      </c>
      <c r="F77" s="8">
        <v>50</v>
      </c>
      <c r="G77" s="8">
        <v>100</v>
      </c>
      <c r="H77" s="8" t="s">
        <v>336</v>
      </c>
      <c r="I77" s="8" t="s">
        <v>336</v>
      </c>
      <c r="J77" s="8" t="s">
        <v>336</v>
      </c>
      <c r="K77" s="8" t="s">
        <v>336</v>
      </c>
      <c r="L77" s="8" t="s">
        <v>336</v>
      </c>
      <c r="M77" s="8" t="s">
        <v>336</v>
      </c>
      <c r="N77" s="8" t="s">
        <v>336</v>
      </c>
      <c r="O77" s="8" t="s">
        <v>336</v>
      </c>
      <c r="P77" s="8" t="s">
        <v>336</v>
      </c>
      <c r="Q77" s="8" t="s">
        <v>336</v>
      </c>
      <c r="R77" s="8" t="s">
        <v>336</v>
      </c>
      <c r="S77" s="8" t="s">
        <v>336</v>
      </c>
      <c r="T77" s="8" t="s">
        <v>336</v>
      </c>
      <c r="U77" s="8" t="s">
        <v>336</v>
      </c>
      <c r="V77" s="8" t="s">
        <v>336</v>
      </c>
      <c r="W77" s="8" t="s">
        <v>336</v>
      </c>
      <c r="X77" s="8" t="s">
        <v>336</v>
      </c>
      <c r="Y77" s="8" t="s">
        <v>336</v>
      </c>
      <c r="Z77" s="8" t="s">
        <v>336</v>
      </c>
      <c r="AA77" s="8" t="s">
        <v>336</v>
      </c>
      <c r="AB77" s="8" t="s">
        <v>336</v>
      </c>
      <c r="AC77" s="8" t="s">
        <v>336</v>
      </c>
      <c r="AD77" s="8" t="s">
        <v>336</v>
      </c>
      <c r="AE77" s="8" t="s">
        <v>336</v>
      </c>
      <c r="AF77" s="8" t="s">
        <v>336</v>
      </c>
      <c r="AG77" s="8" t="s">
        <v>336</v>
      </c>
      <c r="AH77" s="8" t="s">
        <v>336</v>
      </c>
      <c r="AI77" s="8" t="s">
        <v>336</v>
      </c>
      <c r="AJ77" s="8" t="s">
        <v>336</v>
      </c>
      <c r="AK77" s="8">
        <v>8.3651999999999997</v>
      </c>
      <c r="AL77" s="8" t="s">
        <v>336</v>
      </c>
      <c r="AP77" s="7"/>
      <c r="AQ77" s="7"/>
      <c r="AR77" s="7"/>
      <c r="AS77" s="7"/>
      <c r="AT77" s="7"/>
      <c r="AU77" s="7"/>
      <c r="AV77" s="7"/>
      <c r="AW77" s="7"/>
      <c r="AX77" s="7"/>
    </row>
    <row r="78" spans="1:50" x14ac:dyDescent="0.25">
      <c r="A78" t="s">
        <v>55</v>
      </c>
      <c r="B78" s="8">
        <v>1</v>
      </c>
      <c r="C78" s="8">
        <v>5</v>
      </c>
      <c r="D78" s="8">
        <v>10</v>
      </c>
      <c r="E78" s="8">
        <v>20</v>
      </c>
      <c r="F78" s="8">
        <v>50</v>
      </c>
      <c r="G78" s="8">
        <v>100</v>
      </c>
      <c r="H78" s="8">
        <v>0.1464</v>
      </c>
      <c r="I78" s="8">
        <v>9.0899999999999995E-2</v>
      </c>
      <c r="J78" s="8" t="s">
        <v>336</v>
      </c>
      <c r="K78" s="8" t="s">
        <v>336</v>
      </c>
      <c r="L78" s="8" t="s">
        <v>336</v>
      </c>
      <c r="M78" s="8">
        <v>3.7100000000000001E-2</v>
      </c>
      <c r="N78" s="8" t="s">
        <v>336</v>
      </c>
      <c r="O78" s="8">
        <v>3.5799999999999998E-2</v>
      </c>
      <c r="P78" s="8" t="s">
        <v>336</v>
      </c>
      <c r="Q78" s="8" t="s">
        <v>336</v>
      </c>
      <c r="R78" s="8" t="s">
        <v>336</v>
      </c>
      <c r="S78" s="8" t="s">
        <v>336</v>
      </c>
      <c r="T78" s="8" t="s">
        <v>336</v>
      </c>
      <c r="U78" s="8" t="s">
        <v>336</v>
      </c>
      <c r="V78" s="8" t="s">
        <v>336</v>
      </c>
      <c r="W78" s="8" t="s">
        <v>336</v>
      </c>
      <c r="X78" s="8" t="s">
        <v>336</v>
      </c>
      <c r="Y78" s="8">
        <v>0.13689999999999999</v>
      </c>
      <c r="Z78" s="8" t="s">
        <v>336</v>
      </c>
      <c r="AA78" s="8">
        <v>2.24E-2</v>
      </c>
      <c r="AB78" s="8" t="s">
        <v>336</v>
      </c>
      <c r="AC78" s="8" t="s">
        <v>336</v>
      </c>
      <c r="AD78" s="8" t="s">
        <v>336</v>
      </c>
      <c r="AE78" s="8" t="s">
        <v>336</v>
      </c>
      <c r="AF78" s="8">
        <v>2.3900000000000001E-2</v>
      </c>
      <c r="AG78" s="8" t="s">
        <v>336</v>
      </c>
      <c r="AH78" s="8" t="s">
        <v>336</v>
      </c>
      <c r="AI78" s="8" t="s">
        <v>336</v>
      </c>
      <c r="AJ78" s="8">
        <v>2.3599999999999999E-2</v>
      </c>
      <c r="AK78" s="8">
        <v>10.360300000000001</v>
      </c>
      <c r="AL78" s="8">
        <v>0.14749999999999999</v>
      </c>
      <c r="AP78" s="7"/>
      <c r="AQ78" s="7"/>
      <c r="AR78" s="7"/>
      <c r="AS78" s="7"/>
      <c r="AT78" s="7"/>
      <c r="AU78" s="7"/>
      <c r="AV78" s="7"/>
      <c r="AW78" s="7"/>
      <c r="AX78" s="7"/>
    </row>
    <row r="79" spans="1:50" x14ac:dyDescent="0.25">
      <c r="A79" t="s">
        <v>56</v>
      </c>
      <c r="B79" s="8">
        <v>1</v>
      </c>
      <c r="C79" s="8">
        <v>5</v>
      </c>
      <c r="D79" s="8">
        <v>10</v>
      </c>
      <c r="E79" s="8">
        <v>20</v>
      </c>
      <c r="F79" s="8">
        <v>50</v>
      </c>
      <c r="G79" s="8">
        <v>100</v>
      </c>
      <c r="H79" s="8">
        <v>0.1515</v>
      </c>
      <c r="I79" s="8">
        <v>8.6999999999999994E-2</v>
      </c>
      <c r="J79" s="8" t="s">
        <v>336</v>
      </c>
      <c r="K79" s="8" t="s">
        <v>336</v>
      </c>
      <c r="L79" s="8">
        <v>2.4899999999999999E-2</v>
      </c>
      <c r="M79" s="8" t="s">
        <v>336</v>
      </c>
      <c r="N79" s="8" t="s">
        <v>336</v>
      </c>
      <c r="O79" s="8" t="s">
        <v>336</v>
      </c>
      <c r="P79" s="8" t="s">
        <v>336</v>
      </c>
      <c r="Q79" s="8" t="s">
        <v>336</v>
      </c>
      <c r="R79" s="8" t="s">
        <v>336</v>
      </c>
      <c r="S79" s="8" t="s">
        <v>336</v>
      </c>
      <c r="T79" s="8" t="s">
        <v>336</v>
      </c>
      <c r="U79" s="8" t="s">
        <v>336</v>
      </c>
      <c r="V79" s="8" t="s">
        <v>336</v>
      </c>
      <c r="W79" s="8" t="s">
        <v>336</v>
      </c>
      <c r="X79" s="8" t="s">
        <v>336</v>
      </c>
      <c r="Y79" s="8" t="s">
        <v>336</v>
      </c>
      <c r="Z79" s="8" t="s">
        <v>336</v>
      </c>
      <c r="AA79" s="8" t="s">
        <v>336</v>
      </c>
      <c r="AB79" s="8" t="s">
        <v>336</v>
      </c>
      <c r="AC79" s="8" t="s">
        <v>336</v>
      </c>
      <c r="AD79" s="8" t="s">
        <v>336</v>
      </c>
      <c r="AE79" s="8" t="s">
        <v>336</v>
      </c>
      <c r="AF79" s="8" t="s">
        <v>336</v>
      </c>
      <c r="AG79" s="8" t="s">
        <v>336</v>
      </c>
      <c r="AH79" s="8" t="s">
        <v>336</v>
      </c>
      <c r="AI79" s="8" t="s">
        <v>336</v>
      </c>
      <c r="AJ79" s="8" t="s">
        <v>336</v>
      </c>
      <c r="AK79" s="8">
        <v>10.1195</v>
      </c>
      <c r="AL79" s="8">
        <v>0.16600000000000001</v>
      </c>
      <c r="AP79" s="7"/>
      <c r="AQ79" s="7"/>
      <c r="AR79" s="7"/>
      <c r="AS79" s="7"/>
      <c r="AT79" s="7"/>
      <c r="AU79" s="7"/>
      <c r="AV79" s="7"/>
      <c r="AW79" s="7"/>
      <c r="AX79" s="7"/>
    </row>
    <row r="80" spans="1:50" x14ac:dyDescent="0.25">
      <c r="A80" t="s">
        <v>57</v>
      </c>
      <c r="B80" s="8">
        <v>1</v>
      </c>
      <c r="C80" s="8">
        <v>5</v>
      </c>
      <c r="D80" s="8">
        <v>10</v>
      </c>
      <c r="E80" s="8">
        <v>20</v>
      </c>
      <c r="F80" s="8">
        <v>50</v>
      </c>
      <c r="G80" s="8">
        <v>100</v>
      </c>
      <c r="H80" s="8">
        <v>0.2359</v>
      </c>
      <c r="I80" s="8">
        <v>0.12330000000000001</v>
      </c>
      <c r="J80" s="8">
        <v>6.0199999999999997E-2</v>
      </c>
      <c r="K80" s="8">
        <v>5.04E-2</v>
      </c>
      <c r="L80" s="8">
        <v>3.85E-2</v>
      </c>
      <c r="M80" s="8">
        <v>2.8299999999999999E-2</v>
      </c>
      <c r="N80" s="8">
        <v>2.5999999999999999E-2</v>
      </c>
      <c r="O80" s="8">
        <v>2.7E-2</v>
      </c>
      <c r="P80" s="8">
        <v>2.3E-2</v>
      </c>
      <c r="Q80" s="8">
        <v>2.3199999999999998E-2</v>
      </c>
      <c r="R80" s="8">
        <v>1.5100000000000001E-2</v>
      </c>
      <c r="S80" s="8" t="s">
        <v>336</v>
      </c>
      <c r="T80" s="8">
        <v>1.4E-2</v>
      </c>
      <c r="U80" s="8">
        <v>1.2E-2</v>
      </c>
      <c r="V80" s="8" t="s">
        <v>336</v>
      </c>
      <c r="W80" s="8">
        <v>1.2500000000000001E-2</v>
      </c>
      <c r="X80" s="8" t="s">
        <v>336</v>
      </c>
      <c r="Y80" s="8" t="s">
        <v>336</v>
      </c>
      <c r="Z80" s="8">
        <v>9.5999999999999992E-3</v>
      </c>
      <c r="AA80" s="8">
        <v>9.4000000000000004E-3</v>
      </c>
      <c r="AB80" s="8" t="s">
        <v>336</v>
      </c>
      <c r="AC80" s="8">
        <v>7.7000000000000002E-3</v>
      </c>
      <c r="AD80" s="8" t="s">
        <v>336</v>
      </c>
      <c r="AE80" s="8" t="s">
        <v>336</v>
      </c>
      <c r="AF80" s="8" t="s">
        <v>336</v>
      </c>
      <c r="AG80" s="8" t="s">
        <v>336</v>
      </c>
      <c r="AH80" s="8" t="s">
        <v>336</v>
      </c>
      <c r="AI80" s="8" t="s">
        <v>336</v>
      </c>
      <c r="AJ80" s="8" t="s">
        <v>336</v>
      </c>
      <c r="AK80" s="8">
        <v>10.4587</v>
      </c>
      <c r="AL80" s="8">
        <v>0.16500000000000001</v>
      </c>
      <c r="AP80" s="7"/>
      <c r="AQ80" s="7"/>
      <c r="AR80" s="7"/>
      <c r="AS80" s="7"/>
      <c r="AT80" s="7"/>
      <c r="AU80" s="7"/>
      <c r="AV80" s="7"/>
      <c r="AW80" s="7"/>
      <c r="AX80" s="7"/>
    </row>
    <row r="81" spans="1:50" x14ac:dyDescent="0.25">
      <c r="A81" t="s">
        <v>292</v>
      </c>
      <c r="B81" s="8">
        <v>1</v>
      </c>
      <c r="C81" s="8">
        <v>5</v>
      </c>
      <c r="D81" s="8">
        <v>10</v>
      </c>
      <c r="E81" s="8">
        <v>20</v>
      </c>
      <c r="F81" s="8">
        <v>50</v>
      </c>
      <c r="G81" s="8">
        <v>100</v>
      </c>
      <c r="H81" s="8">
        <v>0.154</v>
      </c>
      <c r="I81" s="8">
        <v>9.9599999999999994E-2</v>
      </c>
      <c r="J81" s="8">
        <v>4.8300000000000003E-2</v>
      </c>
      <c r="K81" s="8" t="s">
        <v>336</v>
      </c>
      <c r="L81" s="8" t="s">
        <v>336</v>
      </c>
      <c r="M81" s="8" t="s">
        <v>336</v>
      </c>
      <c r="N81" s="8" t="s">
        <v>336</v>
      </c>
      <c r="O81" s="8" t="s">
        <v>336</v>
      </c>
      <c r="P81" s="8" t="s">
        <v>336</v>
      </c>
      <c r="Q81" s="8" t="s">
        <v>336</v>
      </c>
      <c r="R81" s="8" t="s">
        <v>336</v>
      </c>
      <c r="S81" s="8" t="s">
        <v>336</v>
      </c>
      <c r="T81" s="8" t="s">
        <v>336</v>
      </c>
      <c r="U81" s="8" t="s">
        <v>336</v>
      </c>
      <c r="V81" s="8" t="s">
        <v>336</v>
      </c>
      <c r="W81" s="8" t="s">
        <v>336</v>
      </c>
      <c r="X81" s="8" t="s">
        <v>336</v>
      </c>
      <c r="Y81" s="8" t="s">
        <v>336</v>
      </c>
      <c r="Z81" s="8" t="s">
        <v>336</v>
      </c>
      <c r="AA81" s="8" t="s">
        <v>336</v>
      </c>
      <c r="AB81" s="8" t="s">
        <v>336</v>
      </c>
      <c r="AC81" s="8" t="s">
        <v>336</v>
      </c>
      <c r="AD81" s="8" t="s">
        <v>336</v>
      </c>
      <c r="AE81" s="8" t="s">
        <v>336</v>
      </c>
      <c r="AF81" s="8" t="s">
        <v>336</v>
      </c>
      <c r="AG81" s="8" t="s">
        <v>336</v>
      </c>
      <c r="AH81" s="8" t="s">
        <v>336</v>
      </c>
      <c r="AI81" s="8" t="s">
        <v>336</v>
      </c>
      <c r="AJ81" s="8" t="s">
        <v>336</v>
      </c>
      <c r="AK81" s="8">
        <v>10.423400000000001</v>
      </c>
      <c r="AL81" s="8">
        <v>0.1772</v>
      </c>
      <c r="AP81" s="7"/>
      <c r="AQ81" s="7"/>
      <c r="AR81" s="7"/>
      <c r="AS81" s="7"/>
      <c r="AT81" s="7"/>
      <c r="AU81" s="7"/>
      <c r="AV81" s="7"/>
      <c r="AW81" s="7"/>
      <c r="AX81" s="7"/>
    </row>
    <row r="82" spans="1:50" x14ac:dyDescent="0.25">
      <c r="A82" t="s">
        <v>101</v>
      </c>
      <c r="B82" s="8">
        <v>20</v>
      </c>
      <c r="C82" s="8">
        <v>20</v>
      </c>
      <c r="D82" s="8">
        <v>20</v>
      </c>
      <c r="E82" s="8">
        <v>20</v>
      </c>
      <c r="F82" s="8">
        <v>20</v>
      </c>
      <c r="G82" s="8">
        <v>20</v>
      </c>
      <c r="H82" s="8">
        <v>20</v>
      </c>
      <c r="I82" s="8">
        <v>20</v>
      </c>
      <c r="J82" s="8">
        <v>20</v>
      </c>
      <c r="K82" s="8">
        <v>20</v>
      </c>
      <c r="L82" s="8">
        <v>20</v>
      </c>
      <c r="M82" s="8">
        <v>20</v>
      </c>
      <c r="N82" s="8">
        <v>20</v>
      </c>
      <c r="O82" s="8">
        <v>20</v>
      </c>
      <c r="P82" s="8">
        <v>20</v>
      </c>
      <c r="Q82" s="8">
        <v>20</v>
      </c>
      <c r="R82" s="8">
        <v>20</v>
      </c>
      <c r="S82" s="8">
        <v>20</v>
      </c>
      <c r="T82" s="8">
        <v>20</v>
      </c>
      <c r="U82" s="8">
        <v>20</v>
      </c>
      <c r="V82" s="8">
        <v>20</v>
      </c>
      <c r="W82" s="8">
        <v>20</v>
      </c>
      <c r="X82" s="8">
        <v>20</v>
      </c>
      <c r="Y82" s="8">
        <v>20</v>
      </c>
      <c r="Z82" s="8">
        <v>20</v>
      </c>
      <c r="AA82" s="8">
        <v>20</v>
      </c>
      <c r="AB82" s="8">
        <v>20</v>
      </c>
      <c r="AC82" s="8">
        <v>20</v>
      </c>
      <c r="AD82" s="8">
        <v>20</v>
      </c>
      <c r="AE82" s="8">
        <v>20</v>
      </c>
      <c r="AF82" s="8">
        <v>20</v>
      </c>
      <c r="AG82" s="8">
        <v>20</v>
      </c>
      <c r="AH82" s="8">
        <v>20</v>
      </c>
      <c r="AI82" s="8">
        <v>20</v>
      </c>
      <c r="AJ82" s="8">
        <v>20</v>
      </c>
      <c r="AK82" s="8">
        <v>20</v>
      </c>
      <c r="AL82" s="8">
        <v>20</v>
      </c>
      <c r="AP82" s="7"/>
      <c r="AQ82" s="7"/>
      <c r="AR82" s="7"/>
      <c r="AS82" s="7"/>
      <c r="AT82" s="7"/>
      <c r="AU82" s="7"/>
      <c r="AV82" s="7"/>
      <c r="AW82" s="7"/>
      <c r="AX82" s="7"/>
    </row>
    <row r="83" spans="1:50" x14ac:dyDescent="0.25">
      <c r="A83" t="s">
        <v>58</v>
      </c>
      <c r="B83" s="8">
        <v>1</v>
      </c>
      <c r="C83" s="8">
        <v>5</v>
      </c>
      <c r="D83" s="8">
        <v>10</v>
      </c>
      <c r="E83" s="8">
        <v>20</v>
      </c>
      <c r="F83" s="8">
        <v>50</v>
      </c>
      <c r="G83" s="8">
        <v>100</v>
      </c>
      <c r="H83" s="8" t="s">
        <v>336</v>
      </c>
      <c r="I83" s="8" t="s">
        <v>336</v>
      </c>
      <c r="J83" s="8" t="s">
        <v>336</v>
      </c>
      <c r="K83" s="8" t="s">
        <v>336</v>
      </c>
      <c r="L83" s="8" t="s">
        <v>336</v>
      </c>
      <c r="M83" s="8" t="s">
        <v>336</v>
      </c>
      <c r="N83" s="8" t="s">
        <v>336</v>
      </c>
      <c r="O83" s="8" t="s">
        <v>336</v>
      </c>
      <c r="P83" s="8" t="s">
        <v>336</v>
      </c>
      <c r="Q83" s="8" t="s">
        <v>336</v>
      </c>
      <c r="R83" s="8" t="s">
        <v>336</v>
      </c>
      <c r="S83" s="8" t="s">
        <v>336</v>
      </c>
      <c r="T83" s="8" t="s">
        <v>336</v>
      </c>
      <c r="U83" s="8" t="s">
        <v>336</v>
      </c>
      <c r="V83" s="8" t="s">
        <v>336</v>
      </c>
      <c r="W83" s="8" t="s">
        <v>336</v>
      </c>
      <c r="X83" s="8" t="s">
        <v>336</v>
      </c>
      <c r="Y83" s="8" t="s">
        <v>336</v>
      </c>
      <c r="Z83" s="8" t="s">
        <v>336</v>
      </c>
      <c r="AA83" s="8" t="s">
        <v>336</v>
      </c>
      <c r="AB83" s="8" t="s">
        <v>336</v>
      </c>
      <c r="AC83" s="8" t="s">
        <v>336</v>
      </c>
      <c r="AD83" s="8" t="s">
        <v>336</v>
      </c>
      <c r="AE83" s="8" t="s">
        <v>336</v>
      </c>
      <c r="AF83" s="8" t="s">
        <v>336</v>
      </c>
      <c r="AG83" s="8" t="s">
        <v>336</v>
      </c>
      <c r="AH83" s="8" t="s">
        <v>336</v>
      </c>
      <c r="AI83" s="8" t="s">
        <v>336</v>
      </c>
      <c r="AJ83" s="8" t="s">
        <v>336</v>
      </c>
      <c r="AK83" s="8">
        <v>10.4689</v>
      </c>
      <c r="AL83" s="8" t="s">
        <v>336</v>
      </c>
      <c r="AP83" s="7"/>
      <c r="AQ83" s="7"/>
      <c r="AR83" s="7"/>
      <c r="AS83" s="7"/>
      <c r="AT83" s="7"/>
      <c r="AU83" s="7"/>
      <c r="AV83" s="7"/>
      <c r="AW83" s="7"/>
      <c r="AX83" s="7"/>
    </row>
    <row r="84" spans="1:50" x14ac:dyDescent="0.25">
      <c r="A84" t="s">
        <v>60</v>
      </c>
      <c r="B84" s="8">
        <v>1</v>
      </c>
      <c r="C84" s="8">
        <v>5</v>
      </c>
      <c r="D84" s="8">
        <v>10</v>
      </c>
      <c r="E84" s="8">
        <v>20</v>
      </c>
      <c r="F84" s="8">
        <v>50</v>
      </c>
      <c r="G84" s="8">
        <v>100</v>
      </c>
      <c r="H84" s="8">
        <v>0.245</v>
      </c>
      <c r="I84" s="8">
        <v>0.14779999999999999</v>
      </c>
      <c r="J84" s="8">
        <v>8.6999999999999994E-2</v>
      </c>
      <c r="K84" s="8">
        <v>6.1699999999999998E-2</v>
      </c>
      <c r="L84" s="8">
        <v>5.5199999999999999E-2</v>
      </c>
      <c r="M84" s="8">
        <v>3.7499999999999999E-2</v>
      </c>
      <c r="N84" s="8">
        <v>3.9600000000000003E-2</v>
      </c>
      <c r="O84" s="8">
        <v>3.3799999999999997E-2</v>
      </c>
      <c r="P84" s="8">
        <v>2.9600000000000001E-2</v>
      </c>
      <c r="Q84" s="8">
        <v>2.3699999999999999E-2</v>
      </c>
      <c r="R84" s="8">
        <v>2.4899999999999999E-2</v>
      </c>
      <c r="S84" s="8">
        <v>1.7100000000000001E-2</v>
      </c>
      <c r="T84" s="8" t="s">
        <v>336</v>
      </c>
      <c r="U84" s="8">
        <v>1.8800000000000001E-2</v>
      </c>
      <c r="V84" s="8">
        <v>1.5299999999999999E-2</v>
      </c>
      <c r="W84" s="8">
        <v>1.3599999999999999E-2</v>
      </c>
      <c r="X84" s="8">
        <v>1.52E-2</v>
      </c>
      <c r="Y84" s="8" t="s">
        <v>336</v>
      </c>
      <c r="Z84" s="8">
        <v>1.26E-2</v>
      </c>
      <c r="AA84" s="8">
        <v>1.5100000000000001E-2</v>
      </c>
      <c r="AB84" s="8">
        <v>1.14E-2</v>
      </c>
      <c r="AC84" s="8">
        <v>1.4500000000000001E-2</v>
      </c>
      <c r="AD84" s="8" t="s">
        <v>336</v>
      </c>
      <c r="AE84" s="8" t="s">
        <v>336</v>
      </c>
      <c r="AF84" s="8" t="s">
        <v>336</v>
      </c>
      <c r="AG84" s="8" t="s">
        <v>336</v>
      </c>
      <c r="AH84" s="8" t="s">
        <v>336</v>
      </c>
      <c r="AI84" s="8" t="s">
        <v>336</v>
      </c>
      <c r="AJ84" s="8" t="s">
        <v>336</v>
      </c>
      <c r="AK84" s="8">
        <v>10.262700000000001</v>
      </c>
      <c r="AL84" s="8">
        <v>0.20039999999999999</v>
      </c>
      <c r="AP84" s="7"/>
      <c r="AQ84" s="7"/>
      <c r="AR84" s="7"/>
      <c r="AS84" s="7"/>
      <c r="AT84" s="7"/>
      <c r="AU84" s="7"/>
      <c r="AV84" s="7"/>
      <c r="AW84" s="7"/>
      <c r="AX84" s="7"/>
    </row>
    <row r="85" spans="1:50" x14ac:dyDescent="0.25">
      <c r="A85" t="s">
        <v>59</v>
      </c>
      <c r="B85" s="8">
        <v>1</v>
      </c>
      <c r="C85" s="8">
        <v>5</v>
      </c>
      <c r="D85" s="8">
        <v>10</v>
      </c>
      <c r="E85" s="8">
        <v>20</v>
      </c>
      <c r="F85" s="8">
        <v>50</v>
      </c>
      <c r="G85" s="8">
        <v>100</v>
      </c>
      <c r="H85" s="8">
        <v>0.1721</v>
      </c>
      <c r="I85" s="8">
        <v>9.2200000000000004E-2</v>
      </c>
      <c r="J85" s="8">
        <v>4.8500000000000001E-2</v>
      </c>
      <c r="K85" s="8">
        <v>0.04</v>
      </c>
      <c r="L85" s="8">
        <v>3.27E-2</v>
      </c>
      <c r="M85" s="8">
        <v>2.1899999999999999E-2</v>
      </c>
      <c r="N85" s="8">
        <v>2.4400000000000002E-2</v>
      </c>
      <c r="O85" s="8">
        <v>2.5100000000000001E-2</v>
      </c>
      <c r="P85" s="8">
        <v>2.1299999999999999E-2</v>
      </c>
      <c r="Q85" s="8">
        <v>1.8700000000000001E-2</v>
      </c>
      <c r="R85" s="8">
        <v>1.67E-2</v>
      </c>
      <c r="S85" s="8">
        <v>1.5900000000000001E-2</v>
      </c>
      <c r="T85" s="8">
        <v>1.46E-2</v>
      </c>
      <c r="U85" s="8">
        <v>1.67E-2</v>
      </c>
      <c r="V85" s="8" t="s">
        <v>336</v>
      </c>
      <c r="W85" s="8">
        <v>1.3100000000000001E-2</v>
      </c>
      <c r="X85" s="8">
        <v>1.0800000000000001E-2</v>
      </c>
      <c r="Y85" s="8">
        <v>1.2699999999999999E-2</v>
      </c>
      <c r="Z85" s="8">
        <v>1.1299999999999999E-2</v>
      </c>
      <c r="AA85" s="8">
        <v>1.0500000000000001E-2</v>
      </c>
      <c r="AB85" s="8" t="s">
        <v>336</v>
      </c>
      <c r="AC85" s="8">
        <v>9.7000000000000003E-3</v>
      </c>
      <c r="AD85" s="8">
        <v>1.01E-2</v>
      </c>
      <c r="AE85" s="8">
        <v>1.1599999999999999E-2</v>
      </c>
      <c r="AF85" s="8">
        <v>1.24E-2</v>
      </c>
      <c r="AG85" s="8" t="s">
        <v>336</v>
      </c>
      <c r="AH85" s="8" t="s">
        <v>336</v>
      </c>
      <c r="AI85" s="8">
        <v>9.4000000000000004E-3</v>
      </c>
      <c r="AJ85" s="8">
        <v>1.0500000000000001E-2</v>
      </c>
      <c r="AK85" s="8">
        <v>10.461399999999999</v>
      </c>
      <c r="AL85" s="8">
        <v>0.14849999999999999</v>
      </c>
      <c r="AP85" s="7"/>
      <c r="AQ85" s="7"/>
      <c r="AR85" s="7"/>
      <c r="AS85" s="7"/>
      <c r="AT85" s="7"/>
      <c r="AU85" s="7"/>
      <c r="AV85" s="7"/>
      <c r="AW85" s="7"/>
      <c r="AX85" s="7"/>
    </row>
    <row r="86" spans="1:50" x14ac:dyDescent="0.25">
      <c r="A86" t="s">
        <v>61</v>
      </c>
      <c r="B86" s="8">
        <v>1</v>
      </c>
      <c r="C86" s="8">
        <v>5</v>
      </c>
      <c r="D86" s="8">
        <v>10</v>
      </c>
      <c r="E86" s="8">
        <v>20</v>
      </c>
      <c r="F86" s="8">
        <v>50</v>
      </c>
      <c r="G86" s="8">
        <v>100</v>
      </c>
      <c r="H86" s="8" t="s">
        <v>336</v>
      </c>
      <c r="I86" s="8" t="s">
        <v>336</v>
      </c>
      <c r="J86" s="8" t="s">
        <v>336</v>
      </c>
      <c r="K86" s="8" t="s">
        <v>336</v>
      </c>
      <c r="L86" s="8" t="s">
        <v>336</v>
      </c>
      <c r="M86" s="8" t="s">
        <v>336</v>
      </c>
      <c r="N86" s="8" t="s">
        <v>336</v>
      </c>
      <c r="O86" s="8" t="s">
        <v>336</v>
      </c>
      <c r="P86" s="8" t="s">
        <v>336</v>
      </c>
      <c r="Q86" s="8" t="s">
        <v>336</v>
      </c>
      <c r="R86" s="8" t="s">
        <v>336</v>
      </c>
      <c r="S86" s="8" t="s">
        <v>336</v>
      </c>
      <c r="T86" s="8" t="s">
        <v>336</v>
      </c>
      <c r="U86" s="8" t="s">
        <v>336</v>
      </c>
      <c r="V86" s="8" t="s">
        <v>336</v>
      </c>
      <c r="W86" s="8" t="s">
        <v>336</v>
      </c>
      <c r="X86" s="8" t="s">
        <v>336</v>
      </c>
      <c r="Y86" s="8" t="s">
        <v>336</v>
      </c>
      <c r="Z86" s="8" t="s">
        <v>336</v>
      </c>
      <c r="AA86" s="8" t="s">
        <v>336</v>
      </c>
      <c r="AB86" s="8" t="s">
        <v>336</v>
      </c>
      <c r="AC86" s="8" t="s">
        <v>336</v>
      </c>
      <c r="AD86" s="8" t="s">
        <v>336</v>
      </c>
      <c r="AE86" s="8" t="s">
        <v>336</v>
      </c>
      <c r="AF86" s="8" t="s">
        <v>336</v>
      </c>
      <c r="AG86" s="8" t="s">
        <v>336</v>
      </c>
      <c r="AH86" s="8" t="s">
        <v>336</v>
      </c>
      <c r="AI86" s="8" t="s">
        <v>336</v>
      </c>
      <c r="AJ86" s="8" t="s">
        <v>336</v>
      </c>
      <c r="AK86" s="8">
        <v>10.232799999999999</v>
      </c>
      <c r="AL86" s="8" t="s">
        <v>336</v>
      </c>
      <c r="AP86" s="7"/>
      <c r="AQ86" s="7"/>
      <c r="AR86" s="7"/>
      <c r="AS86" s="7"/>
      <c r="AT86" s="7"/>
      <c r="AU86" s="7"/>
      <c r="AV86" s="7"/>
      <c r="AW86" s="7"/>
      <c r="AX86" s="7"/>
    </row>
    <row r="87" spans="1:50" x14ac:dyDescent="0.25">
      <c r="A87" t="s">
        <v>62</v>
      </c>
      <c r="B87" s="8">
        <v>1</v>
      </c>
      <c r="C87" s="8">
        <v>5</v>
      </c>
      <c r="D87" s="8">
        <v>10</v>
      </c>
      <c r="E87" s="8">
        <v>20</v>
      </c>
      <c r="F87" s="8">
        <v>50</v>
      </c>
      <c r="G87" s="8">
        <v>100</v>
      </c>
      <c r="H87" s="8" t="s">
        <v>336</v>
      </c>
      <c r="I87" s="8" t="s">
        <v>336</v>
      </c>
      <c r="J87" s="8" t="s">
        <v>336</v>
      </c>
      <c r="K87" s="8" t="s">
        <v>336</v>
      </c>
      <c r="L87" s="8" t="s">
        <v>336</v>
      </c>
      <c r="M87" s="8" t="s">
        <v>336</v>
      </c>
      <c r="N87" s="8" t="s">
        <v>336</v>
      </c>
      <c r="O87" s="8" t="s">
        <v>336</v>
      </c>
      <c r="P87" s="8" t="s">
        <v>336</v>
      </c>
      <c r="Q87" s="8" t="s">
        <v>336</v>
      </c>
      <c r="R87" s="8" t="s">
        <v>336</v>
      </c>
      <c r="S87" s="8" t="s">
        <v>336</v>
      </c>
      <c r="T87" s="8" t="s">
        <v>336</v>
      </c>
      <c r="U87" s="8" t="s">
        <v>336</v>
      </c>
      <c r="V87" s="8" t="s">
        <v>336</v>
      </c>
      <c r="W87" s="8" t="s">
        <v>336</v>
      </c>
      <c r="X87" s="8" t="s">
        <v>336</v>
      </c>
      <c r="Y87" s="8" t="s">
        <v>336</v>
      </c>
      <c r="Z87" s="8" t="s">
        <v>336</v>
      </c>
      <c r="AA87" s="8" t="s">
        <v>336</v>
      </c>
      <c r="AB87" s="8" t="s">
        <v>336</v>
      </c>
      <c r="AC87" s="8" t="s">
        <v>336</v>
      </c>
      <c r="AD87" s="8" t="s">
        <v>336</v>
      </c>
      <c r="AE87" s="8" t="s">
        <v>336</v>
      </c>
      <c r="AF87" s="8" t="s">
        <v>336</v>
      </c>
      <c r="AG87" s="8" t="s">
        <v>336</v>
      </c>
      <c r="AH87" s="8" t="s">
        <v>336</v>
      </c>
      <c r="AI87" s="8" t="s">
        <v>336</v>
      </c>
      <c r="AJ87" s="8" t="s">
        <v>336</v>
      </c>
      <c r="AK87" s="8">
        <v>10.0129</v>
      </c>
      <c r="AL87" s="8" t="s">
        <v>336</v>
      </c>
      <c r="AP87" s="7"/>
      <c r="AQ87" s="7"/>
      <c r="AR87" s="7"/>
      <c r="AS87" s="7"/>
      <c r="AT87" s="7"/>
      <c r="AU87" s="7"/>
      <c r="AV87" s="7"/>
      <c r="AW87" s="7"/>
      <c r="AX87" s="7"/>
    </row>
    <row r="88" spans="1:50" x14ac:dyDescent="0.25">
      <c r="A88" t="s">
        <v>63</v>
      </c>
      <c r="B88" s="8">
        <v>1</v>
      </c>
      <c r="C88" s="8">
        <v>5</v>
      </c>
      <c r="D88" s="8">
        <v>10</v>
      </c>
      <c r="E88" s="8">
        <v>20</v>
      </c>
      <c r="F88" s="8">
        <v>50</v>
      </c>
      <c r="G88" s="8">
        <v>100</v>
      </c>
      <c r="H88" s="8" t="s">
        <v>336</v>
      </c>
      <c r="I88" s="8" t="s">
        <v>336</v>
      </c>
      <c r="J88" s="8" t="s">
        <v>336</v>
      </c>
      <c r="K88" s="8" t="s">
        <v>336</v>
      </c>
      <c r="L88" s="8" t="s">
        <v>336</v>
      </c>
      <c r="M88" s="8" t="s">
        <v>336</v>
      </c>
      <c r="N88" s="8" t="s">
        <v>336</v>
      </c>
      <c r="O88" s="8" t="s">
        <v>336</v>
      </c>
      <c r="P88" s="8" t="s">
        <v>336</v>
      </c>
      <c r="Q88" s="8" t="s">
        <v>336</v>
      </c>
      <c r="R88" s="8" t="s">
        <v>336</v>
      </c>
      <c r="S88" s="8" t="s">
        <v>336</v>
      </c>
      <c r="T88" s="8" t="s">
        <v>336</v>
      </c>
      <c r="U88" s="8" t="s">
        <v>336</v>
      </c>
      <c r="V88" s="8" t="s">
        <v>336</v>
      </c>
      <c r="W88" s="8" t="s">
        <v>336</v>
      </c>
      <c r="X88" s="8" t="s">
        <v>336</v>
      </c>
      <c r="Y88" s="8" t="s">
        <v>336</v>
      </c>
      <c r="Z88" s="8" t="s">
        <v>336</v>
      </c>
      <c r="AA88" s="8" t="s">
        <v>336</v>
      </c>
      <c r="AB88" s="8" t="s">
        <v>336</v>
      </c>
      <c r="AC88" s="8" t="s">
        <v>336</v>
      </c>
      <c r="AD88" s="8" t="s">
        <v>336</v>
      </c>
      <c r="AE88" s="8" t="s">
        <v>336</v>
      </c>
      <c r="AF88" s="8" t="s">
        <v>336</v>
      </c>
      <c r="AG88" s="8" t="s">
        <v>336</v>
      </c>
      <c r="AH88" s="8" t="s">
        <v>336</v>
      </c>
      <c r="AI88" s="8" t="s">
        <v>336</v>
      </c>
      <c r="AJ88" s="8" t="s">
        <v>336</v>
      </c>
      <c r="AK88" s="8">
        <v>9.1191999999999993</v>
      </c>
      <c r="AL88" s="8" t="s">
        <v>336</v>
      </c>
      <c r="AP88" s="7"/>
      <c r="AQ88" s="7"/>
      <c r="AR88" s="7"/>
      <c r="AS88" s="7"/>
      <c r="AT88" s="7"/>
      <c r="AU88" s="7"/>
      <c r="AV88" s="7"/>
      <c r="AW88" s="7"/>
      <c r="AX88" s="7"/>
    </row>
    <row r="89" spans="1:50" x14ac:dyDescent="0.25">
      <c r="A89" t="s">
        <v>64</v>
      </c>
      <c r="B89" s="8">
        <v>1</v>
      </c>
      <c r="C89" s="8">
        <v>5</v>
      </c>
      <c r="D89" s="8">
        <v>10</v>
      </c>
      <c r="E89" s="8">
        <v>20</v>
      </c>
      <c r="F89" s="8">
        <v>50</v>
      </c>
      <c r="G89" s="8">
        <v>100</v>
      </c>
      <c r="H89" s="8">
        <v>0.44869999999999999</v>
      </c>
      <c r="I89" s="8">
        <v>0.2122</v>
      </c>
      <c r="J89" s="8">
        <v>0.13450000000000001</v>
      </c>
      <c r="K89" s="8">
        <v>8.0299999999999996E-2</v>
      </c>
      <c r="L89" s="8">
        <v>7.2700000000000001E-2</v>
      </c>
      <c r="M89" s="8">
        <v>4.8099999999999997E-2</v>
      </c>
      <c r="N89" s="8">
        <v>4.6199999999999998E-2</v>
      </c>
      <c r="O89" s="8">
        <v>5.0099999999999999E-2</v>
      </c>
      <c r="P89" s="8">
        <v>3.6499999999999998E-2</v>
      </c>
      <c r="Q89" s="8">
        <v>3.1899999999999998E-2</v>
      </c>
      <c r="R89" s="8">
        <v>2.9100000000000001E-2</v>
      </c>
      <c r="S89" s="8">
        <v>2.9399999999999999E-2</v>
      </c>
      <c r="T89" s="8">
        <v>2.0899999999999998E-2</v>
      </c>
      <c r="U89" s="8">
        <v>2.47E-2</v>
      </c>
      <c r="V89" s="8">
        <v>2.3599999999999999E-2</v>
      </c>
      <c r="W89" s="8">
        <v>1.8599999999999998E-2</v>
      </c>
      <c r="X89" s="8">
        <v>1.7999999999999999E-2</v>
      </c>
      <c r="Y89" s="8" t="s">
        <v>336</v>
      </c>
      <c r="Z89" s="8">
        <v>1.5900000000000001E-2</v>
      </c>
      <c r="AA89" s="8">
        <v>1.8100000000000002E-2</v>
      </c>
      <c r="AB89" s="8">
        <v>1.34E-2</v>
      </c>
      <c r="AC89" s="8" t="s">
        <v>336</v>
      </c>
      <c r="AD89" s="8">
        <v>1.4E-2</v>
      </c>
      <c r="AE89" s="8">
        <v>1.4800000000000001E-2</v>
      </c>
      <c r="AF89" s="8" t="s">
        <v>336</v>
      </c>
      <c r="AG89" s="8">
        <v>1.1900000000000001E-2</v>
      </c>
      <c r="AH89" s="8" t="s">
        <v>336</v>
      </c>
      <c r="AI89" s="8">
        <v>9.4000000000000004E-3</v>
      </c>
      <c r="AJ89" s="8" t="s">
        <v>336</v>
      </c>
      <c r="AK89" s="8">
        <v>10.4262</v>
      </c>
      <c r="AL89" s="8">
        <v>0.23300000000000001</v>
      </c>
      <c r="AP89" s="7"/>
      <c r="AQ89" s="7"/>
      <c r="AR89" s="7"/>
      <c r="AS89" s="7"/>
      <c r="AT89" s="7"/>
      <c r="AU89" s="7"/>
      <c r="AV89" s="7"/>
      <c r="AW89" s="7"/>
      <c r="AX89" s="7"/>
    </row>
    <row r="90" spans="1:50" x14ac:dyDescent="0.25">
      <c r="A90" t="s">
        <v>65</v>
      </c>
      <c r="B90" s="8">
        <v>1</v>
      </c>
      <c r="C90" s="8">
        <v>5</v>
      </c>
      <c r="D90" s="8">
        <v>10</v>
      </c>
      <c r="E90" s="8">
        <v>20</v>
      </c>
      <c r="F90" s="8">
        <v>50</v>
      </c>
      <c r="G90" s="8">
        <v>100</v>
      </c>
      <c r="H90" s="8">
        <v>0.30359999999999998</v>
      </c>
      <c r="I90" s="8">
        <v>0.16320000000000001</v>
      </c>
      <c r="J90" s="8">
        <v>0.10489999999999999</v>
      </c>
      <c r="K90" s="8">
        <v>6.7100000000000007E-2</v>
      </c>
      <c r="L90" s="8">
        <v>5.9400000000000001E-2</v>
      </c>
      <c r="M90" s="8">
        <v>5.0599999999999999E-2</v>
      </c>
      <c r="N90" s="8">
        <v>4.0500000000000001E-2</v>
      </c>
      <c r="O90" s="8">
        <v>4.3900000000000002E-2</v>
      </c>
      <c r="P90" s="8">
        <v>3.3399999999999999E-2</v>
      </c>
      <c r="Q90" s="8">
        <v>2.76E-2</v>
      </c>
      <c r="R90" s="8">
        <v>2.5000000000000001E-2</v>
      </c>
      <c r="S90" s="8">
        <v>2.1999999999999999E-2</v>
      </c>
      <c r="T90" s="8">
        <v>2.06E-2</v>
      </c>
      <c r="U90" s="8">
        <v>1.61E-2</v>
      </c>
      <c r="V90" s="8">
        <v>2.1399999999999999E-2</v>
      </c>
      <c r="W90" s="8" t="s">
        <v>336</v>
      </c>
      <c r="X90" s="8" t="s">
        <v>336</v>
      </c>
      <c r="Y90" s="8">
        <v>2.0500000000000001E-2</v>
      </c>
      <c r="Z90" s="8">
        <v>1.6500000000000001E-2</v>
      </c>
      <c r="AA90" s="8" t="s">
        <v>336</v>
      </c>
      <c r="AB90" s="8">
        <v>8.8000000000000005E-3</v>
      </c>
      <c r="AC90" s="8">
        <v>1.38E-2</v>
      </c>
      <c r="AD90" s="8" t="s">
        <v>336</v>
      </c>
      <c r="AE90" s="8">
        <v>1.29E-2</v>
      </c>
      <c r="AF90" s="8">
        <v>1.06E-2</v>
      </c>
      <c r="AG90" s="8" t="s">
        <v>336</v>
      </c>
      <c r="AH90" s="8">
        <v>1.2999999999999999E-2</v>
      </c>
      <c r="AI90" s="8" t="s">
        <v>336</v>
      </c>
      <c r="AJ90" s="8">
        <v>6.7999999999999996E-3</v>
      </c>
      <c r="AK90" s="8">
        <v>10.0413</v>
      </c>
      <c r="AL90" s="8">
        <v>0.18540000000000001</v>
      </c>
      <c r="AP90" s="7"/>
      <c r="AQ90" s="7"/>
      <c r="AR90" s="7"/>
      <c r="AS90" s="7"/>
      <c r="AT90" s="7"/>
      <c r="AU90" s="7"/>
      <c r="AV90" s="7"/>
      <c r="AW90" s="7"/>
      <c r="AX90" s="7"/>
    </row>
    <row r="91" spans="1:50" x14ac:dyDescent="0.25">
      <c r="A91" t="s">
        <v>66</v>
      </c>
      <c r="B91" s="8">
        <v>1</v>
      </c>
      <c r="C91" s="8">
        <v>5</v>
      </c>
      <c r="D91" s="8">
        <v>10</v>
      </c>
      <c r="E91" s="8">
        <v>20</v>
      </c>
      <c r="F91" s="8">
        <v>50</v>
      </c>
      <c r="G91" s="8">
        <v>100</v>
      </c>
      <c r="H91" s="8">
        <v>0.45669999999999999</v>
      </c>
      <c r="I91" s="8">
        <v>0.2011</v>
      </c>
      <c r="J91" s="8">
        <v>9.4E-2</v>
      </c>
      <c r="K91" s="8">
        <v>6.4100000000000004E-2</v>
      </c>
      <c r="L91" s="8">
        <v>5.2499999999999998E-2</v>
      </c>
      <c r="M91" s="8">
        <v>4.41E-2</v>
      </c>
      <c r="N91" s="8">
        <v>4.1300000000000003E-2</v>
      </c>
      <c r="O91" s="8">
        <v>4.4600000000000001E-2</v>
      </c>
      <c r="P91" s="8">
        <v>3.4299999999999997E-2</v>
      </c>
      <c r="Q91" s="8">
        <v>2.7E-2</v>
      </c>
      <c r="R91" s="8">
        <v>2.2100000000000002E-2</v>
      </c>
      <c r="S91" s="8" t="s">
        <v>336</v>
      </c>
      <c r="T91" s="8">
        <v>1.6199999999999999E-2</v>
      </c>
      <c r="U91" s="8">
        <v>2.7199999999999998E-2</v>
      </c>
      <c r="V91" s="8">
        <v>2.3300000000000001E-2</v>
      </c>
      <c r="W91" s="8" t="s">
        <v>336</v>
      </c>
      <c r="X91" s="8" t="s">
        <v>336</v>
      </c>
      <c r="Y91" s="8" t="s">
        <v>336</v>
      </c>
      <c r="Z91" s="8">
        <v>1.21E-2</v>
      </c>
      <c r="AA91" s="8">
        <v>1.2E-2</v>
      </c>
      <c r="AB91" s="8" t="s">
        <v>336</v>
      </c>
      <c r="AC91" s="8">
        <v>0.14910000000000001</v>
      </c>
      <c r="AD91" s="8" t="s">
        <v>336</v>
      </c>
      <c r="AE91" s="8" t="s">
        <v>336</v>
      </c>
      <c r="AF91" s="8">
        <v>7.3000000000000001E-3</v>
      </c>
      <c r="AG91" s="8" t="s">
        <v>336</v>
      </c>
      <c r="AH91" s="8">
        <v>1.12E-2</v>
      </c>
      <c r="AI91" s="8" t="s">
        <v>336</v>
      </c>
      <c r="AJ91" s="8" t="s">
        <v>336</v>
      </c>
      <c r="AK91" s="8">
        <v>10.1502</v>
      </c>
      <c r="AL91" s="8">
        <v>0.1958</v>
      </c>
      <c r="AP91" s="7"/>
      <c r="AQ91" s="7"/>
      <c r="AR91" s="7"/>
      <c r="AS91" s="7"/>
      <c r="AT91" s="7"/>
      <c r="AU91" s="7"/>
      <c r="AV91" s="7"/>
      <c r="AW91" s="7"/>
      <c r="AX91" s="7"/>
    </row>
    <row r="92" spans="1:50" x14ac:dyDescent="0.25">
      <c r="A92" t="s">
        <v>67</v>
      </c>
      <c r="B92" s="8">
        <v>1</v>
      </c>
      <c r="C92" s="8">
        <v>5</v>
      </c>
      <c r="D92" s="8">
        <v>10</v>
      </c>
      <c r="E92" s="8">
        <v>20</v>
      </c>
      <c r="F92" s="8">
        <v>50</v>
      </c>
      <c r="G92" s="8">
        <v>100</v>
      </c>
      <c r="H92" s="8">
        <v>0.32669999999999999</v>
      </c>
      <c r="I92" s="8">
        <v>0.1353</v>
      </c>
      <c r="J92" s="8">
        <v>9.7100000000000006E-2</v>
      </c>
      <c r="K92" s="8">
        <v>6.25E-2</v>
      </c>
      <c r="L92" s="8">
        <v>4.9000000000000002E-2</v>
      </c>
      <c r="M92" s="8">
        <v>3.8600000000000002E-2</v>
      </c>
      <c r="N92" s="8">
        <v>4.0599999999999997E-2</v>
      </c>
      <c r="O92" s="8">
        <v>2.9100000000000001E-2</v>
      </c>
      <c r="P92" s="8">
        <v>2.8500000000000001E-2</v>
      </c>
      <c r="Q92" s="8">
        <v>2.6599999999999999E-2</v>
      </c>
      <c r="R92" s="8">
        <v>2.64E-2</v>
      </c>
      <c r="S92" s="8">
        <v>1.9699999999999999E-2</v>
      </c>
      <c r="T92" s="8">
        <v>1.6199999999999999E-2</v>
      </c>
      <c r="U92" s="8" t="s">
        <v>336</v>
      </c>
      <c r="V92" s="8" t="s">
        <v>336</v>
      </c>
      <c r="W92" s="8">
        <v>1.35E-2</v>
      </c>
      <c r="X92" s="8" t="s">
        <v>336</v>
      </c>
      <c r="Y92" s="8" t="s">
        <v>336</v>
      </c>
      <c r="Z92" s="8" t="s">
        <v>336</v>
      </c>
      <c r="AA92" s="8" t="s">
        <v>336</v>
      </c>
      <c r="AB92" s="8" t="s">
        <v>336</v>
      </c>
      <c r="AC92" s="8">
        <v>1.03E-2</v>
      </c>
      <c r="AD92" s="8">
        <v>1.0200000000000001E-2</v>
      </c>
      <c r="AE92" s="8" t="s">
        <v>336</v>
      </c>
      <c r="AF92" s="8" t="s">
        <v>336</v>
      </c>
      <c r="AG92" s="8">
        <v>1.06E-2</v>
      </c>
      <c r="AH92" s="8" t="s">
        <v>336</v>
      </c>
      <c r="AI92" s="8" t="s">
        <v>336</v>
      </c>
      <c r="AJ92" s="8" t="s">
        <v>336</v>
      </c>
      <c r="AK92" s="8">
        <v>9.2453000000000003</v>
      </c>
      <c r="AL92" s="8">
        <v>0.22939999999999999</v>
      </c>
      <c r="AP92" s="7"/>
      <c r="AQ92" s="7"/>
      <c r="AR92" s="7"/>
      <c r="AS92" s="7"/>
      <c r="AT92" s="7"/>
      <c r="AU92" s="7"/>
      <c r="AV92" s="7"/>
      <c r="AW92" s="7"/>
      <c r="AX92" s="7"/>
    </row>
    <row r="93" spans="1:50" x14ac:dyDescent="0.25">
      <c r="A93" s="11"/>
    </row>
  </sheetData>
  <conditionalFormatting sqref="B15:AO15 B24:AO24 B47:AO47 B55:AO55">
    <cfRule type="cellIs" dxfId="4" priority="14" stopIfTrue="1" operator="greaterThan">
      <formula>1.8</formula>
    </cfRule>
  </conditionalFormatting>
  <conditionalFormatting sqref="B8:AO14 B16:AO23 B25:AO46 B48:AO54 B56:AO92">
    <cfRule type="cellIs" dxfId="3" priority="15" stopIfTrue="1" operator="greaterThan">
      <formula>1</formula>
    </cfRule>
  </conditionalFormatting>
  <conditionalFormatting sqref="B8:O92">
    <cfRule type="cellIs" dxfId="2" priority="12" stopIfTrue="1" operator="equal">
      <formula>20</formula>
    </cfRule>
  </conditionalFormatting>
  <conditionalFormatting sqref="B8:AO92">
    <cfRule type="cellIs" dxfId="1" priority="13" stopIfTrue="1" operator="equal">
      <formula>"n.a./n.r."</formula>
    </cfRule>
    <cfRule type="cellIs" dxfId="0" priority="16" operator="notEqual">
      <formula>"n.a./n.r."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Q17" sqref="Q17"/>
    </sheetView>
  </sheetViews>
  <sheetFormatPr defaultRowHeight="15" x14ac:dyDescent="0.25"/>
  <cols>
    <col min="1" max="1" width="12.85546875" style="10" customWidth="1"/>
    <col min="2" max="2" width="5.28515625" bestFit="1" customWidth="1"/>
    <col min="3" max="3" width="9" bestFit="1" customWidth="1"/>
    <col min="4" max="4" width="6.5703125" bestFit="1" customWidth="1"/>
    <col min="5" max="5" width="24.28515625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  <col min="13" max="13" width="11.28515625" style="14" bestFit="1" customWidth="1"/>
    <col min="14" max="14" width="13.28515625" style="14" customWidth="1"/>
    <col min="16" max="16" width="27.28515625" bestFit="1" customWidth="1"/>
    <col min="17" max="17" width="6" bestFit="1" customWidth="1"/>
  </cols>
  <sheetData>
    <row r="1" spans="1:18" x14ac:dyDescent="0.25">
      <c r="B1" t="s">
        <v>84</v>
      </c>
      <c r="C1" s="2" t="s">
        <v>85</v>
      </c>
      <c r="D1" s="2" t="s">
        <v>86</v>
      </c>
      <c r="E1" s="2" t="s">
        <v>87</v>
      </c>
      <c r="F1" t="s">
        <v>88</v>
      </c>
      <c r="G1" t="s">
        <v>89</v>
      </c>
      <c r="H1" t="s">
        <v>90</v>
      </c>
      <c r="I1" t="s">
        <v>88</v>
      </c>
      <c r="J1" t="s">
        <v>91</v>
      </c>
      <c r="K1" t="s">
        <v>87</v>
      </c>
      <c r="L1" t="s">
        <v>88</v>
      </c>
      <c r="M1" s="14" t="s">
        <v>68</v>
      </c>
      <c r="N1" s="14" t="s">
        <v>341</v>
      </c>
      <c r="P1" s="6" t="s">
        <v>344</v>
      </c>
      <c r="Q1" t="s">
        <v>82</v>
      </c>
      <c r="R1" t="s">
        <v>68</v>
      </c>
    </row>
    <row r="2" spans="1:18" x14ac:dyDescent="0.25">
      <c r="B2" s="6" t="s">
        <v>92</v>
      </c>
      <c r="C2" t="s">
        <v>71</v>
      </c>
      <c r="D2" t="s">
        <v>93</v>
      </c>
      <c r="G2" t="s">
        <v>93</v>
      </c>
      <c r="J2" t="s">
        <v>93</v>
      </c>
      <c r="M2" s="14" t="s">
        <v>237</v>
      </c>
      <c r="N2" s="14" t="s">
        <v>342</v>
      </c>
      <c r="P2" t="s">
        <v>96</v>
      </c>
      <c r="Q2">
        <v>5.42</v>
      </c>
      <c r="R2">
        <v>1092292</v>
      </c>
    </row>
    <row r="3" spans="1:18" x14ac:dyDescent="0.25">
      <c r="A3" s="10" t="s">
        <v>102</v>
      </c>
      <c r="B3" t="s">
        <v>94</v>
      </c>
      <c r="C3" t="s">
        <v>94</v>
      </c>
      <c r="D3" t="s">
        <v>94</v>
      </c>
      <c r="E3" t="s">
        <v>94</v>
      </c>
      <c r="F3" t="s">
        <v>94</v>
      </c>
      <c r="G3" t="s">
        <v>94</v>
      </c>
      <c r="H3" t="s">
        <v>94</v>
      </c>
      <c r="I3" t="s">
        <v>94</v>
      </c>
      <c r="J3" t="s">
        <v>94</v>
      </c>
      <c r="K3" t="s">
        <v>94</v>
      </c>
      <c r="L3" t="s">
        <v>94</v>
      </c>
      <c r="N3" s="14" t="s">
        <v>343</v>
      </c>
      <c r="P3" t="s">
        <v>97</v>
      </c>
      <c r="Q3">
        <v>6.17</v>
      </c>
      <c r="R3">
        <v>1411137</v>
      </c>
    </row>
    <row r="4" spans="1:18" x14ac:dyDescent="0.25">
      <c r="A4" s="10" t="s">
        <v>326</v>
      </c>
      <c r="B4">
        <v>1</v>
      </c>
      <c r="C4">
        <v>1.53</v>
      </c>
      <c r="D4">
        <v>733</v>
      </c>
      <c r="E4" t="s">
        <v>243</v>
      </c>
      <c r="F4" t="s">
        <v>244</v>
      </c>
      <c r="G4">
        <v>712</v>
      </c>
      <c r="H4" t="s">
        <v>245</v>
      </c>
      <c r="I4" t="s">
        <v>244</v>
      </c>
      <c r="J4">
        <v>699</v>
      </c>
      <c r="K4" t="s">
        <v>246</v>
      </c>
      <c r="L4" t="s">
        <v>244</v>
      </c>
      <c r="M4" s="14">
        <v>12818.191999999999</v>
      </c>
      <c r="N4" s="14">
        <f>M4/R2*20</f>
        <v>0.23470266192556569</v>
      </c>
      <c r="P4" t="s">
        <v>99</v>
      </c>
      <c r="Q4">
        <v>8.91</v>
      </c>
      <c r="R4">
        <v>1744613</v>
      </c>
    </row>
    <row r="5" spans="1:18" x14ac:dyDescent="0.25">
      <c r="A5" s="10" t="s">
        <v>326</v>
      </c>
      <c r="B5">
        <v>5</v>
      </c>
      <c r="C5">
        <v>3.26</v>
      </c>
      <c r="D5">
        <v>898</v>
      </c>
      <c r="E5" t="s">
        <v>247</v>
      </c>
      <c r="F5" t="s">
        <v>244</v>
      </c>
      <c r="G5">
        <v>893</v>
      </c>
      <c r="H5" t="s">
        <v>249</v>
      </c>
      <c r="I5" t="s">
        <v>244</v>
      </c>
      <c r="J5">
        <v>889</v>
      </c>
      <c r="K5" t="s">
        <v>248</v>
      </c>
      <c r="L5" t="s">
        <v>244</v>
      </c>
      <c r="M5" s="14">
        <v>141351.21900000001</v>
      </c>
      <c r="N5" s="14">
        <f>M5/R2*20</f>
        <v>2.5881580932571149</v>
      </c>
      <c r="P5" t="s">
        <v>101</v>
      </c>
      <c r="Q5">
        <v>10.66</v>
      </c>
      <c r="R5">
        <v>1927012</v>
      </c>
    </row>
    <row r="6" spans="1:18" s="34" customFormat="1" x14ac:dyDescent="0.25">
      <c r="A6" s="33" t="s">
        <v>326</v>
      </c>
      <c r="B6" s="34">
        <v>6</v>
      </c>
      <c r="C6" s="34">
        <v>3.4</v>
      </c>
      <c r="D6" s="34">
        <v>951</v>
      </c>
      <c r="E6" s="34" t="s">
        <v>250</v>
      </c>
      <c r="F6" s="34" t="s">
        <v>244</v>
      </c>
      <c r="G6" s="34">
        <v>924</v>
      </c>
      <c r="H6" s="34" t="s">
        <v>251</v>
      </c>
      <c r="I6" s="34" t="s">
        <v>244</v>
      </c>
      <c r="J6" s="34">
        <v>880</v>
      </c>
      <c r="K6" s="34" t="s">
        <v>252</v>
      </c>
      <c r="L6" s="34" t="s">
        <v>244</v>
      </c>
      <c r="M6" s="35">
        <v>10799930.199999999</v>
      </c>
      <c r="N6" s="35">
        <f>M6/R2*20</f>
        <v>197.74804173243052</v>
      </c>
    </row>
    <row r="7" spans="1:18" x14ac:dyDescent="0.25">
      <c r="A7" s="10" t="s">
        <v>326</v>
      </c>
      <c r="B7">
        <v>7</v>
      </c>
      <c r="C7">
        <v>3.55</v>
      </c>
      <c r="D7">
        <v>759</v>
      </c>
      <c r="E7" t="s">
        <v>254</v>
      </c>
      <c r="F7" t="s">
        <v>244</v>
      </c>
      <c r="G7">
        <v>756</v>
      </c>
      <c r="H7" t="s">
        <v>253</v>
      </c>
      <c r="I7" t="s">
        <v>244</v>
      </c>
      <c r="J7">
        <v>730</v>
      </c>
      <c r="K7" t="s">
        <v>337</v>
      </c>
      <c r="L7" t="s">
        <v>244</v>
      </c>
      <c r="M7" s="14">
        <v>54377.906999999999</v>
      </c>
      <c r="N7" s="14">
        <f>M7/R2*20</f>
        <v>0.99566612224569984</v>
      </c>
    </row>
    <row r="8" spans="1:18" x14ac:dyDescent="0.25">
      <c r="A8" s="10" t="s">
        <v>326</v>
      </c>
      <c r="B8">
        <v>12</v>
      </c>
      <c r="C8">
        <v>7.39</v>
      </c>
      <c r="D8">
        <v>701</v>
      </c>
      <c r="E8" t="s">
        <v>256</v>
      </c>
      <c r="F8" t="s">
        <v>244</v>
      </c>
      <c r="G8">
        <v>672</v>
      </c>
      <c r="H8" t="s">
        <v>255</v>
      </c>
      <c r="I8" t="s">
        <v>244</v>
      </c>
      <c r="J8">
        <v>656</v>
      </c>
      <c r="K8" t="s">
        <v>338</v>
      </c>
      <c r="L8" t="s">
        <v>244</v>
      </c>
      <c r="M8" s="14">
        <v>15590.636</v>
      </c>
      <c r="N8" s="14">
        <f>M8/R3*20</f>
        <v>0.22096559015885775</v>
      </c>
    </row>
    <row r="9" spans="1:18" x14ac:dyDescent="0.25">
      <c r="A9" s="10" t="s">
        <v>326</v>
      </c>
      <c r="B9">
        <v>17</v>
      </c>
      <c r="C9">
        <v>8.48</v>
      </c>
      <c r="D9">
        <v>886</v>
      </c>
      <c r="E9" t="s">
        <v>257</v>
      </c>
      <c r="F9" t="s">
        <v>244</v>
      </c>
      <c r="G9">
        <v>803</v>
      </c>
      <c r="H9" t="s">
        <v>339</v>
      </c>
      <c r="I9" t="s">
        <v>244</v>
      </c>
      <c r="J9">
        <v>782</v>
      </c>
      <c r="K9" t="s">
        <v>258</v>
      </c>
      <c r="L9" t="s">
        <v>244</v>
      </c>
      <c r="M9" s="14">
        <v>130195.746</v>
      </c>
      <c r="N9" s="14">
        <f>M9/R4*20</f>
        <v>1.4925458654727439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IS-RSD</vt:lpstr>
      <vt:lpstr>BFB</vt:lpstr>
      <vt:lpstr>ICAL</vt:lpstr>
      <vt:lpstr>Blank</vt:lpstr>
      <vt:lpstr>MRL</vt:lpstr>
      <vt:lpstr>CCV1</vt:lpstr>
      <vt:lpstr>Samples</vt:lpstr>
      <vt:lpstr>Tent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2023-11-01T22:47:01Z</dcterms:modified>
</cp:coreProperties>
</file>