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S\Documents\DATA\GC-MS\2024\Schuler\"/>
    </mc:Choice>
  </mc:AlternateContent>
  <bookViews>
    <workbookView xWindow="0" yWindow="0" windowWidth="15360" windowHeight="7755" activeTab="6"/>
  </bookViews>
  <sheets>
    <sheet name="IS-RSD" sheetId="16" r:id="rId1"/>
    <sheet name="BFB" sheetId="11" r:id="rId2"/>
    <sheet name="ICAL" sheetId="20" r:id="rId3"/>
    <sheet name="MRL" sheetId="14" r:id="rId4"/>
    <sheet name="Blank" sheetId="17" r:id="rId5"/>
    <sheet name="CCV" sheetId="8" r:id="rId6"/>
    <sheet name="Samples" sheetId="18" r:id="rId7"/>
    <sheet name="Tent" sheetId="10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0" l="1"/>
  <c r="AP4" i="20" l="1"/>
  <c r="AP5" i="20"/>
  <c r="AP6" i="20"/>
  <c r="AP7" i="20"/>
  <c r="AP8" i="20"/>
  <c r="AP9" i="20"/>
  <c r="AP10" i="20"/>
  <c r="AP11" i="20"/>
  <c r="AP12" i="20"/>
  <c r="AP13" i="20"/>
  <c r="AP14" i="20"/>
  <c r="AP15" i="20"/>
  <c r="AP16" i="20"/>
  <c r="AP17" i="20"/>
  <c r="AP18" i="20"/>
  <c r="AP19" i="20"/>
  <c r="AP20" i="20"/>
  <c r="AP21" i="20"/>
  <c r="AP22" i="20"/>
  <c r="AP23" i="20"/>
  <c r="AP24" i="20"/>
  <c r="AP25" i="20"/>
  <c r="AP26" i="20"/>
  <c r="AP27" i="20"/>
  <c r="AP28" i="20"/>
  <c r="AP29" i="20"/>
  <c r="AP30" i="20"/>
  <c r="AP31" i="20"/>
  <c r="AP32" i="20"/>
  <c r="AP33" i="20"/>
  <c r="AP34" i="20"/>
  <c r="AP35" i="20"/>
  <c r="AP36" i="20"/>
  <c r="AP37" i="20"/>
  <c r="AP38" i="20"/>
  <c r="AP39" i="20"/>
  <c r="AP40" i="20"/>
  <c r="AP41" i="20"/>
  <c r="AP42" i="20"/>
  <c r="AP43" i="20"/>
  <c r="AP44" i="20"/>
  <c r="AP45" i="20"/>
  <c r="AP46" i="20"/>
  <c r="AP47" i="20"/>
  <c r="AP48" i="20"/>
  <c r="AP49" i="20"/>
  <c r="AP50" i="20"/>
  <c r="AP51" i="20"/>
  <c r="AP52" i="20"/>
  <c r="AP53" i="20"/>
  <c r="AP54" i="20"/>
  <c r="AP55" i="20"/>
  <c r="AP56" i="20"/>
  <c r="AP57" i="20"/>
  <c r="AP58" i="20"/>
  <c r="AP59" i="20"/>
  <c r="AP60" i="20"/>
  <c r="AP61" i="20"/>
  <c r="AP62" i="20"/>
  <c r="AP63" i="20"/>
  <c r="AP64" i="20"/>
  <c r="AP65" i="20"/>
  <c r="AP66" i="20"/>
  <c r="AP67" i="20"/>
  <c r="AP68" i="20"/>
  <c r="AP69" i="20"/>
  <c r="AP70" i="20"/>
  <c r="AP71" i="20"/>
  <c r="AP72" i="20"/>
  <c r="AP73" i="20"/>
  <c r="AP74" i="20"/>
  <c r="AP75" i="20"/>
  <c r="AP76" i="20"/>
  <c r="AP77" i="20"/>
  <c r="AP78" i="20"/>
  <c r="AP79" i="20"/>
  <c r="AP80" i="20"/>
  <c r="AP81" i="20"/>
  <c r="AP82" i="20"/>
  <c r="AP83" i="20"/>
  <c r="AP84" i="20"/>
  <c r="AP85" i="20"/>
  <c r="AP86" i="20"/>
  <c r="AP87" i="20"/>
  <c r="AP3" i="20"/>
  <c r="AO87" i="20" l="1"/>
  <c r="AF87" i="20"/>
  <c r="AE87" i="20"/>
  <c r="AD87" i="20"/>
  <c r="AC87" i="20"/>
  <c r="AB87" i="20"/>
  <c r="AA87" i="20"/>
  <c r="AO86" i="20"/>
  <c r="AF86" i="20"/>
  <c r="AE86" i="20"/>
  <c r="AD86" i="20"/>
  <c r="AC86" i="20"/>
  <c r="AB86" i="20"/>
  <c r="AA86" i="20"/>
  <c r="AO85" i="20"/>
  <c r="AF85" i="20"/>
  <c r="AE85" i="20"/>
  <c r="AD85" i="20"/>
  <c r="AC85" i="20"/>
  <c r="AB85" i="20"/>
  <c r="AA85" i="20"/>
  <c r="AO84" i="20"/>
  <c r="AF84" i="20"/>
  <c r="AE84" i="20"/>
  <c r="AD84" i="20"/>
  <c r="AC84" i="20"/>
  <c r="AB84" i="20"/>
  <c r="AA84" i="20"/>
  <c r="AO83" i="20"/>
  <c r="AF83" i="20"/>
  <c r="AE83" i="20"/>
  <c r="AD83" i="20"/>
  <c r="AC83" i="20"/>
  <c r="AB83" i="20"/>
  <c r="AA83" i="20"/>
  <c r="AO82" i="20"/>
  <c r="AF82" i="20"/>
  <c r="AE82" i="20"/>
  <c r="AD82" i="20"/>
  <c r="AC82" i="20"/>
  <c r="AB82" i="20"/>
  <c r="AA82" i="20"/>
  <c r="AO81" i="20"/>
  <c r="AF81" i="20"/>
  <c r="AE81" i="20"/>
  <c r="AD81" i="20"/>
  <c r="AC81" i="20"/>
  <c r="AB81" i="20"/>
  <c r="AA81" i="20"/>
  <c r="AO80" i="20"/>
  <c r="AF80" i="20"/>
  <c r="AE80" i="20"/>
  <c r="AD80" i="20"/>
  <c r="AC80" i="20"/>
  <c r="AB80" i="20"/>
  <c r="AA80" i="20"/>
  <c r="AO79" i="20"/>
  <c r="AF79" i="20"/>
  <c r="AE79" i="20"/>
  <c r="AD79" i="20"/>
  <c r="AC79" i="20"/>
  <c r="AB79" i="20"/>
  <c r="AA79" i="20"/>
  <c r="AO78" i="20"/>
  <c r="AF78" i="20"/>
  <c r="AE78" i="20"/>
  <c r="AD78" i="20"/>
  <c r="AC78" i="20"/>
  <c r="AB78" i="20"/>
  <c r="AA78" i="20"/>
  <c r="AO77" i="20"/>
  <c r="AF77" i="20"/>
  <c r="AE77" i="20"/>
  <c r="AD77" i="20"/>
  <c r="AC77" i="20"/>
  <c r="AB77" i="20"/>
  <c r="AA77" i="20"/>
  <c r="AO76" i="20"/>
  <c r="AF76" i="20"/>
  <c r="AE76" i="20"/>
  <c r="AD76" i="20"/>
  <c r="AC76" i="20"/>
  <c r="AB76" i="20"/>
  <c r="AA76" i="20"/>
  <c r="AO75" i="20"/>
  <c r="AF75" i="20"/>
  <c r="AE75" i="20"/>
  <c r="AD75" i="20"/>
  <c r="AC75" i="20"/>
  <c r="AB75" i="20"/>
  <c r="AA75" i="20"/>
  <c r="AO74" i="20"/>
  <c r="AF74" i="20"/>
  <c r="AE74" i="20"/>
  <c r="AD74" i="20"/>
  <c r="AC74" i="20"/>
  <c r="AB74" i="20"/>
  <c r="AA74" i="20"/>
  <c r="AO73" i="20"/>
  <c r="AF73" i="20"/>
  <c r="AE73" i="20"/>
  <c r="AD73" i="20"/>
  <c r="AC73" i="20"/>
  <c r="AB73" i="20"/>
  <c r="AA73" i="20"/>
  <c r="AO72" i="20"/>
  <c r="AF72" i="20"/>
  <c r="AE72" i="20"/>
  <c r="AD72" i="20"/>
  <c r="AC72" i="20"/>
  <c r="AB72" i="20"/>
  <c r="AA72" i="20"/>
  <c r="AO71" i="20"/>
  <c r="AF71" i="20"/>
  <c r="AE71" i="20"/>
  <c r="AD71" i="20"/>
  <c r="AC71" i="20"/>
  <c r="AB71" i="20"/>
  <c r="AA71" i="20"/>
  <c r="AO70" i="20"/>
  <c r="AF70" i="20"/>
  <c r="AE70" i="20"/>
  <c r="AD70" i="20"/>
  <c r="AC70" i="20"/>
  <c r="AB70" i="20"/>
  <c r="AA70" i="20"/>
  <c r="AO69" i="20"/>
  <c r="AF69" i="20"/>
  <c r="AE69" i="20"/>
  <c r="AD69" i="20"/>
  <c r="AC69" i="20"/>
  <c r="AB69" i="20"/>
  <c r="AA69" i="20"/>
  <c r="AO68" i="20"/>
  <c r="AF68" i="20"/>
  <c r="AE68" i="20"/>
  <c r="AD68" i="20"/>
  <c r="AC68" i="20"/>
  <c r="AB68" i="20"/>
  <c r="AA68" i="20"/>
  <c r="AO67" i="20"/>
  <c r="AF67" i="20"/>
  <c r="AE67" i="20"/>
  <c r="AD67" i="20"/>
  <c r="AC67" i="20"/>
  <c r="AB67" i="20"/>
  <c r="AA67" i="20"/>
  <c r="AO66" i="20"/>
  <c r="AF66" i="20"/>
  <c r="AE66" i="20"/>
  <c r="AD66" i="20"/>
  <c r="AC66" i="20"/>
  <c r="AB66" i="20"/>
  <c r="AA66" i="20"/>
  <c r="AO65" i="20"/>
  <c r="AF65" i="20"/>
  <c r="AE65" i="20"/>
  <c r="AD65" i="20"/>
  <c r="AC65" i="20"/>
  <c r="AB65" i="20"/>
  <c r="AA65" i="20"/>
  <c r="AO64" i="20"/>
  <c r="AF64" i="20"/>
  <c r="AE64" i="20"/>
  <c r="AD64" i="20"/>
  <c r="AC64" i="20"/>
  <c r="AB64" i="20"/>
  <c r="AA64" i="20"/>
  <c r="AO63" i="20"/>
  <c r="AF63" i="20"/>
  <c r="AE63" i="20"/>
  <c r="AD63" i="20"/>
  <c r="AC63" i="20"/>
  <c r="AB63" i="20"/>
  <c r="AA63" i="20"/>
  <c r="AO62" i="20"/>
  <c r="AF62" i="20"/>
  <c r="AE62" i="20"/>
  <c r="AD62" i="20"/>
  <c r="AC62" i="20"/>
  <c r="AB62" i="20"/>
  <c r="AA62" i="20"/>
  <c r="AO61" i="20"/>
  <c r="AF61" i="20"/>
  <c r="AE61" i="20"/>
  <c r="AD61" i="20"/>
  <c r="AC61" i="20"/>
  <c r="AB61" i="20"/>
  <c r="AA61" i="20"/>
  <c r="AO60" i="20"/>
  <c r="AF60" i="20"/>
  <c r="AE60" i="20"/>
  <c r="AD60" i="20"/>
  <c r="AC60" i="20"/>
  <c r="AB60" i="20"/>
  <c r="AA60" i="20"/>
  <c r="AO59" i="20"/>
  <c r="AF59" i="20"/>
  <c r="AE59" i="20"/>
  <c r="AD59" i="20"/>
  <c r="AC59" i="20"/>
  <c r="AB59" i="20"/>
  <c r="AA59" i="20"/>
  <c r="AO58" i="20"/>
  <c r="AF58" i="20"/>
  <c r="AE58" i="20"/>
  <c r="AD58" i="20"/>
  <c r="AC58" i="20"/>
  <c r="AB58" i="20"/>
  <c r="AA58" i="20"/>
  <c r="AO57" i="20"/>
  <c r="AF57" i="20"/>
  <c r="AE57" i="20"/>
  <c r="AD57" i="20"/>
  <c r="AC57" i="20"/>
  <c r="AB57" i="20"/>
  <c r="AA57" i="20"/>
  <c r="AO56" i="20"/>
  <c r="AF56" i="20"/>
  <c r="AE56" i="20"/>
  <c r="AD56" i="20"/>
  <c r="AC56" i="20"/>
  <c r="AB56" i="20"/>
  <c r="AA56" i="20"/>
  <c r="AO55" i="20"/>
  <c r="AF55" i="20"/>
  <c r="AE55" i="20"/>
  <c r="AD55" i="20"/>
  <c r="AC55" i="20"/>
  <c r="AB55" i="20"/>
  <c r="AA55" i="20"/>
  <c r="AO54" i="20"/>
  <c r="AF54" i="20"/>
  <c r="AE54" i="20"/>
  <c r="AD54" i="20"/>
  <c r="AC54" i="20"/>
  <c r="AB54" i="20"/>
  <c r="AA54" i="20"/>
  <c r="AO53" i="20"/>
  <c r="AF53" i="20"/>
  <c r="AE53" i="20"/>
  <c r="AD53" i="20"/>
  <c r="AC53" i="20"/>
  <c r="AB53" i="20"/>
  <c r="AA53" i="20"/>
  <c r="AO52" i="20"/>
  <c r="AF52" i="20"/>
  <c r="AE52" i="20"/>
  <c r="AD52" i="20"/>
  <c r="AC52" i="20"/>
  <c r="AB52" i="20"/>
  <c r="AA52" i="20"/>
  <c r="AO51" i="20"/>
  <c r="AF51" i="20"/>
  <c r="AE51" i="20"/>
  <c r="AD51" i="20"/>
  <c r="AC51" i="20"/>
  <c r="AB51" i="20"/>
  <c r="AA51" i="20"/>
  <c r="AO50" i="20"/>
  <c r="AF50" i="20"/>
  <c r="AE50" i="20"/>
  <c r="AD50" i="20"/>
  <c r="AC50" i="20"/>
  <c r="AB50" i="20"/>
  <c r="AA50" i="20"/>
  <c r="AO49" i="20"/>
  <c r="AF49" i="20"/>
  <c r="AE49" i="20"/>
  <c r="AD49" i="20"/>
  <c r="AC49" i="20"/>
  <c r="AB49" i="20"/>
  <c r="AA49" i="20"/>
  <c r="AO48" i="20"/>
  <c r="AF48" i="20"/>
  <c r="AE48" i="20"/>
  <c r="AD48" i="20"/>
  <c r="AC48" i="20"/>
  <c r="AB48" i="20"/>
  <c r="AA48" i="20"/>
  <c r="AO47" i="20"/>
  <c r="AF47" i="20"/>
  <c r="AE47" i="20"/>
  <c r="AD47" i="20"/>
  <c r="AC47" i="20"/>
  <c r="AB47" i="20"/>
  <c r="AA47" i="20"/>
  <c r="AO46" i="20"/>
  <c r="AF46" i="20"/>
  <c r="AE46" i="20"/>
  <c r="AD46" i="20"/>
  <c r="AC46" i="20"/>
  <c r="AB46" i="20"/>
  <c r="AA46" i="20"/>
  <c r="AO45" i="20"/>
  <c r="AF45" i="20"/>
  <c r="AE45" i="20"/>
  <c r="AD45" i="20"/>
  <c r="AC45" i="20"/>
  <c r="AB45" i="20"/>
  <c r="AA45" i="20"/>
  <c r="AO44" i="20"/>
  <c r="AF44" i="20"/>
  <c r="AE44" i="20"/>
  <c r="AD44" i="20"/>
  <c r="AC44" i="20"/>
  <c r="AB44" i="20"/>
  <c r="AA44" i="20"/>
  <c r="AO43" i="20"/>
  <c r="AF43" i="20"/>
  <c r="AE43" i="20"/>
  <c r="AD43" i="20"/>
  <c r="AC43" i="20"/>
  <c r="AB43" i="20"/>
  <c r="AA43" i="20"/>
  <c r="AO42" i="20"/>
  <c r="AF42" i="20"/>
  <c r="AE42" i="20"/>
  <c r="AD42" i="20"/>
  <c r="AC42" i="20"/>
  <c r="AB42" i="20"/>
  <c r="AA42" i="20"/>
  <c r="AO41" i="20"/>
  <c r="AF41" i="20"/>
  <c r="AE41" i="20"/>
  <c r="AD41" i="20"/>
  <c r="AC41" i="20"/>
  <c r="AB41" i="20"/>
  <c r="AA41" i="20"/>
  <c r="AO40" i="20"/>
  <c r="AF40" i="20"/>
  <c r="AE40" i="20"/>
  <c r="AD40" i="20"/>
  <c r="AC40" i="20"/>
  <c r="AB40" i="20"/>
  <c r="AA40" i="20"/>
  <c r="AO39" i="20"/>
  <c r="AF39" i="20"/>
  <c r="AE39" i="20"/>
  <c r="AD39" i="20"/>
  <c r="AC39" i="20"/>
  <c r="AB39" i="20"/>
  <c r="AA39" i="20"/>
  <c r="AO38" i="20"/>
  <c r="AF38" i="20"/>
  <c r="AE38" i="20"/>
  <c r="AD38" i="20"/>
  <c r="AC38" i="20"/>
  <c r="AB38" i="20"/>
  <c r="AA38" i="20"/>
  <c r="AO37" i="20"/>
  <c r="AF37" i="20"/>
  <c r="AE37" i="20"/>
  <c r="AD37" i="20"/>
  <c r="AC37" i="20"/>
  <c r="AB37" i="20"/>
  <c r="AA37" i="20"/>
  <c r="AO36" i="20"/>
  <c r="AF36" i="20"/>
  <c r="AE36" i="20"/>
  <c r="AD36" i="20"/>
  <c r="AC36" i="20"/>
  <c r="AB36" i="20"/>
  <c r="AA36" i="20"/>
  <c r="AO35" i="20"/>
  <c r="AF35" i="20"/>
  <c r="AE35" i="20"/>
  <c r="AD35" i="20"/>
  <c r="AC35" i="20"/>
  <c r="AB35" i="20"/>
  <c r="AA35" i="20"/>
  <c r="AO34" i="20"/>
  <c r="AF34" i="20"/>
  <c r="AE34" i="20"/>
  <c r="AD34" i="20"/>
  <c r="AC34" i="20"/>
  <c r="AB34" i="20"/>
  <c r="AA34" i="20"/>
  <c r="AO33" i="20"/>
  <c r="AF33" i="20"/>
  <c r="AE33" i="20"/>
  <c r="AD33" i="20"/>
  <c r="AC33" i="20"/>
  <c r="AB33" i="20"/>
  <c r="AA33" i="20"/>
  <c r="AO32" i="20"/>
  <c r="AF32" i="20"/>
  <c r="AE32" i="20"/>
  <c r="AD32" i="20"/>
  <c r="AC32" i="20"/>
  <c r="AB32" i="20"/>
  <c r="AA32" i="20"/>
  <c r="AO31" i="20"/>
  <c r="AF31" i="20"/>
  <c r="AE31" i="20"/>
  <c r="AD31" i="20"/>
  <c r="AC31" i="20"/>
  <c r="AB31" i="20"/>
  <c r="AA31" i="20"/>
  <c r="AO30" i="20"/>
  <c r="AF30" i="20"/>
  <c r="AE30" i="20"/>
  <c r="AD30" i="20"/>
  <c r="AC30" i="20"/>
  <c r="AB30" i="20"/>
  <c r="AA30" i="20"/>
  <c r="AO29" i="20"/>
  <c r="AF29" i="20"/>
  <c r="AE29" i="20"/>
  <c r="AD29" i="20"/>
  <c r="AC29" i="20"/>
  <c r="AB29" i="20"/>
  <c r="AA29" i="20"/>
  <c r="AO28" i="20"/>
  <c r="AF28" i="20"/>
  <c r="AE28" i="20"/>
  <c r="AD28" i="20"/>
  <c r="AC28" i="20"/>
  <c r="AB28" i="20"/>
  <c r="AA28" i="20"/>
  <c r="AO27" i="20"/>
  <c r="AF27" i="20"/>
  <c r="AE27" i="20"/>
  <c r="AD27" i="20"/>
  <c r="AC27" i="20"/>
  <c r="AB27" i="20"/>
  <c r="AA27" i="20"/>
  <c r="AO26" i="20"/>
  <c r="AF26" i="20"/>
  <c r="AE26" i="20"/>
  <c r="AD26" i="20"/>
  <c r="AC26" i="20"/>
  <c r="AB26" i="20"/>
  <c r="AA26" i="20"/>
  <c r="AO25" i="20"/>
  <c r="AF25" i="20"/>
  <c r="AE25" i="20"/>
  <c r="AD25" i="20"/>
  <c r="AC25" i="20"/>
  <c r="AB25" i="20"/>
  <c r="AA25" i="20"/>
  <c r="AO24" i="20"/>
  <c r="AF24" i="20"/>
  <c r="AE24" i="20"/>
  <c r="AD24" i="20"/>
  <c r="AC24" i="20"/>
  <c r="AB24" i="20"/>
  <c r="AA24" i="20"/>
  <c r="AO23" i="20"/>
  <c r="AF23" i="20"/>
  <c r="AE23" i="20"/>
  <c r="AD23" i="20"/>
  <c r="AC23" i="20"/>
  <c r="AB23" i="20"/>
  <c r="AA23" i="20"/>
  <c r="AO22" i="20"/>
  <c r="AF22" i="20"/>
  <c r="AE22" i="20"/>
  <c r="AD22" i="20"/>
  <c r="AC22" i="20"/>
  <c r="AB22" i="20"/>
  <c r="AA22" i="20"/>
  <c r="AO21" i="20"/>
  <c r="AF21" i="20"/>
  <c r="AE21" i="20"/>
  <c r="AD21" i="20"/>
  <c r="AC21" i="20"/>
  <c r="AB21" i="20"/>
  <c r="AA21" i="20"/>
  <c r="AO20" i="20"/>
  <c r="AF20" i="20"/>
  <c r="AE20" i="20"/>
  <c r="AD20" i="20"/>
  <c r="AC20" i="20"/>
  <c r="AB20" i="20"/>
  <c r="AA20" i="20"/>
  <c r="AO19" i="20"/>
  <c r="AF19" i="20"/>
  <c r="AE19" i="20"/>
  <c r="AD19" i="20"/>
  <c r="AC19" i="20"/>
  <c r="AB19" i="20"/>
  <c r="AA19" i="20"/>
  <c r="AO18" i="20"/>
  <c r="AF18" i="20"/>
  <c r="AE18" i="20"/>
  <c r="AD18" i="20"/>
  <c r="AC18" i="20"/>
  <c r="AB18" i="20"/>
  <c r="AA18" i="20"/>
  <c r="AO17" i="20"/>
  <c r="AF17" i="20"/>
  <c r="AE17" i="20"/>
  <c r="AD17" i="20"/>
  <c r="AC17" i="20"/>
  <c r="AB17" i="20"/>
  <c r="AA17" i="20"/>
  <c r="AO16" i="20"/>
  <c r="AF16" i="20"/>
  <c r="AE16" i="20"/>
  <c r="AD16" i="20"/>
  <c r="AC16" i="20"/>
  <c r="AB16" i="20"/>
  <c r="AA16" i="20"/>
  <c r="AO15" i="20"/>
  <c r="AF15" i="20"/>
  <c r="AE15" i="20"/>
  <c r="AD15" i="20"/>
  <c r="AC15" i="20"/>
  <c r="AB15" i="20"/>
  <c r="AA15" i="20"/>
  <c r="AO14" i="20"/>
  <c r="AF14" i="20"/>
  <c r="AE14" i="20"/>
  <c r="AD14" i="20"/>
  <c r="AC14" i="20"/>
  <c r="AB14" i="20"/>
  <c r="AA14" i="20"/>
  <c r="AO13" i="20"/>
  <c r="AF13" i="20"/>
  <c r="AE13" i="20"/>
  <c r="AD13" i="20"/>
  <c r="AC13" i="20"/>
  <c r="AB13" i="20"/>
  <c r="AA13" i="20"/>
  <c r="AO12" i="20"/>
  <c r="AF12" i="20"/>
  <c r="AE12" i="20"/>
  <c r="AD12" i="20"/>
  <c r="AC12" i="20"/>
  <c r="AB12" i="20"/>
  <c r="AA12" i="20"/>
  <c r="AO11" i="20"/>
  <c r="AF11" i="20"/>
  <c r="AE11" i="20"/>
  <c r="AD11" i="20"/>
  <c r="AC11" i="20"/>
  <c r="AB11" i="20"/>
  <c r="AA11" i="20"/>
  <c r="AO10" i="20"/>
  <c r="AF10" i="20"/>
  <c r="AE10" i="20"/>
  <c r="AD10" i="20"/>
  <c r="AC10" i="20"/>
  <c r="AB10" i="20"/>
  <c r="AA10" i="20"/>
  <c r="AO9" i="20"/>
  <c r="AF9" i="20"/>
  <c r="AE9" i="20"/>
  <c r="AD9" i="20"/>
  <c r="AC9" i="20"/>
  <c r="AB9" i="20"/>
  <c r="AA9" i="20"/>
  <c r="AO8" i="20"/>
  <c r="AF8" i="20"/>
  <c r="AE8" i="20"/>
  <c r="AD8" i="20"/>
  <c r="AC8" i="20"/>
  <c r="AB8" i="20"/>
  <c r="AA8" i="20"/>
  <c r="AO7" i="20"/>
  <c r="AF7" i="20"/>
  <c r="AE7" i="20"/>
  <c r="AD7" i="20"/>
  <c r="AC7" i="20"/>
  <c r="AB7" i="20"/>
  <c r="AA7" i="20"/>
  <c r="AO6" i="20"/>
  <c r="AF6" i="20"/>
  <c r="AE6" i="20"/>
  <c r="AD6" i="20"/>
  <c r="AC6" i="20"/>
  <c r="AB6" i="20"/>
  <c r="AA6" i="20"/>
  <c r="AO5" i="20"/>
  <c r="AF5" i="20"/>
  <c r="AE5" i="20"/>
  <c r="AD5" i="20"/>
  <c r="AC5" i="20"/>
  <c r="AB5" i="20"/>
  <c r="AA5" i="20"/>
  <c r="AO4" i="20"/>
  <c r="AF4" i="20"/>
  <c r="AE4" i="20"/>
  <c r="AD4" i="20"/>
  <c r="AC4" i="20"/>
  <c r="AB4" i="20"/>
  <c r="AA4" i="20"/>
  <c r="AO3" i="20"/>
  <c r="AF3" i="20"/>
  <c r="AE3" i="20"/>
  <c r="AD3" i="20"/>
  <c r="AC3" i="20"/>
  <c r="AB3" i="20"/>
  <c r="AA3" i="20"/>
  <c r="AS2" i="20"/>
  <c r="AS3" i="20" l="1"/>
  <c r="AS4" i="20"/>
  <c r="B3" i="8" l="1"/>
  <c r="C3" i="8"/>
  <c r="B4" i="8"/>
  <c r="C4" i="8"/>
  <c r="B5" i="8"/>
  <c r="C5" i="8"/>
  <c r="B6" i="8"/>
  <c r="C6" i="8"/>
  <c r="K4" i="8" l="1"/>
  <c r="B5" i="17" l="1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4" i="17"/>
  <c r="C88" i="17"/>
  <c r="C87" i="17"/>
  <c r="C86" i="17"/>
  <c r="C85" i="17"/>
  <c r="D85" i="17" s="1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D69" i="17" s="1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D53" i="17" s="1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D37" i="17" s="1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D13" i="17" s="1"/>
  <c r="C12" i="17"/>
  <c r="C11" i="17"/>
  <c r="C10" i="17"/>
  <c r="C9" i="17"/>
  <c r="C8" i="17"/>
  <c r="C7" i="17"/>
  <c r="C6" i="17"/>
  <c r="C5" i="17"/>
  <c r="D5" i="17" s="1"/>
  <c r="C4" i="17"/>
  <c r="D8" i="17" l="1"/>
  <c r="D7" i="17"/>
  <c r="D73" i="17"/>
  <c r="D65" i="17"/>
  <c r="D41" i="17"/>
  <c r="D66" i="17"/>
  <c r="D78" i="17"/>
  <c r="D9" i="17"/>
  <c r="D39" i="17"/>
  <c r="D46" i="17"/>
  <c r="D62" i="17"/>
  <c r="D87" i="17"/>
  <c r="D19" i="17"/>
  <c r="D81" i="17"/>
  <c r="D33" i="17"/>
  <c r="D88" i="17"/>
  <c r="D56" i="17"/>
  <c r="D40" i="17"/>
  <c r="D23" i="17"/>
  <c r="D82" i="17"/>
  <c r="D31" i="17"/>
  <c r="D80" i="17"/>
  <c r="D15" i="17"/>
  <c r="D17" i="17"/>
  <c r="D72" i="17"/>
  <c r="D47" i="17"/>
  <c r="D55" i="17"/>
  <c r="D48" i="17"/>
  <c r="D63" i="17"/>
  <c r="D71" i="17"/>
  <c r="D44" i="17"/>
  <c r="D28" i="17"/>
  <c r="D20" i="17"/>
  <c r="D83" i="17"/>
  <c r="D67" i="17"/>
  <c r="D51" i="17"/>
  <c r="D35" i="17"/>
  <c r="D11" i="17"/>
  <c r="D30" i="17"/>
  <c r="D22" i="17"/>
  <c r="D79" i="17"/>
  <c r="D49" i="17"/>
  <c r="D50" i="17"/>
  <c r="D57" i="17"/>
  <c r="D25" i="17"/>
  <c r="D34" i="17"/>
  <c r="D68" i="17"/>
  <c r="D10" i="17"/>
  <c r="D52" i="17"/>
  <c r="D84" i="17"/>
  <c r="D18" i="17"/>
  <c r="D6" i="17"/>
  <c r="D21" i="17"/>
  <c r="D32" i="17"/>
  <c r="D42" i="17"/>
  <c r="D60" i="17"/>
  <c r="D64" i="17"/>
  <c r="D74" i="17"/>
  <c r="D14" i="17"/>
  <c r="D29" i="17"/>
  <c r="D36" i="17"/>
  <c r="D43" i="17"/>
  <c r="D54" i="17"/>
  <c r="D61" i="17"/>
  <c r="D75" i="17"/>
  <c r="D86" i="17"/>
  <c r="D58" i="17"/>
  <c r="D76" i="17"/>
  <c r="D4" i="17"/>
  <c r="D12" i="17"/>
  <c r="D16" i="17"/>
  <c r="D27" i="17"/>
  <c r="D38" i="17"/>
  <c r="D45" i="17"/>
  <c r="D59" i="17"/>
  <c r="D70" i="17"/>
  <c r="D77" i="17"/>
  <c r="D26" i="17"/>
  <c r="D24" i="17"/>
  <c r="H5" i="16" l="1"/>
  <c r="H6" i="16"/>
  <c r="H7" i="16"/>
  <c r="H8" i="16"/>
  <c r="F5" i="16"/>
  <c r="G5" i="16"/>
  <c r="F6" i="16"/>
  <c r="G6" i="16"/>
  <c r="F7" i="16"/>
  <c r="G7" i="16"/>
  <c r="F8" i="16"/>
  <c r="G8" i="16"/>
  <c r="A6" i="16" l="1"/>
  <c r="A7" i="16"/>
  <c r="A8" i="16"/>
  <c r="A5" i="16"/>
  <c r="E5" i="16"/>
  <c r="E6" i="16"/>
  <c r="E7" i="16"/>
  <c r="E8" i="16"/>
  <c r="D5" i="16"/>
  <c r="D6" i="16"/>
  <c r="D7" i="16"/>
  <c r="D8" i="16"/>
  <c r="C6" i="16"/>
  <c r="C7" i="16"/>
  <c r="C8" i="16"/>
  <c r="C5" i="16"/>
  <c r="B6" i="16"/>
  <c r="B7" i="16"/>
  <c r="B8" i="16"/>
  <c r="B5" i="16"/>
  <c r="K5" i="8" l="1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D274" i="11"/>
  <c r="C274" i="11"/>
  <c r="D273" i="11"/>
  <c r="C273" i="11"/>
  <c r="D272" i="11"/>
  <c r="C272" i="11"/>
  <c r="D271" i="11"/>
  <c r="C271" i="11"/>
  <c r="D270" i="11"/>
  <c r="C270" i="11"/>
  <c r="D269" i="11"/>
  <c r="C269" i="11"/>
  <c r="D268" i="11"/>
  <c r="C268" i="11"/>
  <c r="D267" i="11"/>
  <c r="C267" i="11"/>
  <c r="D266" i="11"/>
  <c r="C266" i="11"/>
  <c r="D265" i="11"/>
  <c r="C265" i="11"/>
  <c r="D264" i="11"/>
  <c r="C264" i="11"/>
  <c r="D263" i="11"/>
  <c r="C263" i="11"/>
  <c r="D262" i="11"/>
  <c r="C262" i="11"/>
  <c r="D261" i="11"/>
  <c r="C261" i="11"/>
  <c r="D260" i="11"/>
  <c r="C260" i="11"/>
  <c r="D259" i="11"/>
  <c r="C259" i="11"/>
  <c r="D258" i="11"/>
  <c r="C258" i="11"/>
  <c r="D257" i="11"/>
  <c r="C257" i="11"/>
  <c r="D256" i="11"/>
  <c r="C256" i="11"/>
  <c r="D255" i="11"/>
  <c r="C255" i="11"/>
  <c r="D254" i="11"/>
  <c r="C254" i="11"/>
  <c r="D253" i="11"/>
  <c r="C253" i="11"/>
  <c r="D252" i="11"/>
  <c r="C252" i="11"/>
  <c r="D251" i="11"/>
  <c r="C251" i="11"/>
  <c r="D250" i="11"/>
  <c r="C250" i="11"/>
  <c r="D249" i="11"/>
  <c r="C249" i="11"/>
  <c r="D248" i="11"/>
  <c r="C248" i="11"/>
  <c r="D247" i="11"/>
  <c r="C247" i="11"/>
  <c r="D246" i="11"/>
  <c r="C246" i="11"/>
  <c r="D245" i="11"/>
  <c r="C245" i="11"/>
  <c r="D244" i="11"/>
  <c r="C244" i="11"/>
  <c r="D243" i="11"/>
  <c r="C243" i="11"/>
  <c r="D242" i="11"/>
  <c r="C242" i="11"/>
  <c r="D241" i="11"/>
  <c r="C241" i="11"/>
  <c r="D240" i="11"/>
  <c r="C240" i="11"/>
  <c r="D239" i="11"/>
  <c r="C239" i="11"/>
  <c r="D238" i="11"/>
  <c r="C238" i="11"/>
  <c r="D237" i="11"/>
  <c r="C237" i="11"/>
  <c r="D236" i="11"/>
  <c r="C236" i="11"/>
  <c r="D235" i="11"/>
  <c r="C235" i="11"/>
  <c r="D234" i="11"/>
  <c r="C234" i="11"/>
  <c r="D233" i="11"/>
  <c r="C233" i="11"/>
  <c r="D232" i="11"/>
  <c r="C232" i="11"/>
  <c r="D231" i="11"/>
  <c r="C231" i="11"/>
  <c r="D230" i="11"/>
  <c r="C230" i="11"/>
  <c r="D229" i="11"/>
  <c r="C229" i="11"/>
  <c r="D228" i="11"/>
  <c r="C228" i="11"/>
  <c r="D227" i="11"/>
  <c r="C227" i="11"/>
  <c r="D226" i="11"/>
  <c r="C226" i="11"/>
  <c r="D225" i="11"/>
  <c r="C225" i="11"/>
  <c r="D224" i="11"/>
  <c r="C224" i="11"/>
  <c r="D223" i="11"/>
  <c r="C223" i="11"/>
  <c r="D222" i="11"/>
  <c r="C222" i="11"/>
  <c r="D221" i="11"/>
  <c r="C221" i="11"/>
  <c r="D220" i="11"/>
  <c r="C220" i="11"/>
  <c r="D219" i="11"/>
  <c r="C219" i="11"/>
  <c r="D218" i="11"/>
  <c r="C218" i="11"/>
  <c r="D217" i="11"/>
  <c r="C217" i="11"/>
  <c r="D216" i="11"/>
  <c r="C216" i="11"/>
  <c r="D215" i="11"/>
  <c r="C215" i="11"/>
  <c r="D214" i="11"/>
  <c r="C214" i="11"/>
  <c r="D213" i="11"/>
  <c r="C213" i="11"/>
  <c r="D212" i="11"/>
  <c r="C212" i="11"/>
  <c r="D211" i="11"/>
  <c r="C211" i="11"/>
  <c r="D210" i="11"/>
  <c r="C210" i="11"/>
  <c r="D209" i="11"/>
  <c r="C209" i="11"/>
  <c r="D208" i="11"/>
  <c r="C208" i="11"/>
  <c r="D207" i="11"/>
  <c r="C207" i="11"/>
  <c r="D206" i="11"/>
  <c r="C206" i="11"/>
  <c r="D205" i="11"/>
  <c r="C205" i="11"/>
  <c r="D204" i="11"/>
  <c r="C204" i="11"/>
  <c r="D203" i="11"/>
  <c r="C203" i="11"/>
  <c r="D202" i="11"/>
  <c r="C202" i="11"/>
  <c r="D201" i="11"/>
  <c r="C201" i="11"/>
  <c r="D200" i="11"/>
  <c r="C200" i="11"/>
  <c r="D199" i="11"/>
  <c r="C199" i="11"/>
  <c r="D198" i="11"/>
  <c r="C198" i="11"/>
  <c r="D197" i="11"/>
  <c r="C197" i="11"/>
  <c r="D196" i="11"/>
  <c r="C196" i="11"/>
  <c r="D195" i="11"/>
  <c r="C195" i="11"/>
  <c r="D194" i="11"/>
  <c r="C194" i="11"/>
  <c r="D193" i="11"/>
  <c r="C193" i="11"/>
  <c r="D192" i="11"/>
  <c r="C192" i="11"/>
  <c r="D191" i="11"/>
  <c r="C191" i="11"/>
  <c r="D190" i="11"/>
  <c r="C190" i="11"/>
  <c r="D189" i="11"/>
  <c r="C189" i="11"/>
  <c r="D188" i="11"/>
  <c r="C188" i="11"/>
  <c r="D187" i="11"/>
  <c r="C187" i="11"/>
  <c r="D186" i="11"/>
  <c r="C186" i="11"/>
  <c r="D185" i="11"/>
  <c r="C185" i="11"/>
  <c r="D184" i="11"/>
  <c r="C184" i="11"/>
  <c r="D183" i="11"/>
  <c r="C183" i="11"/>
  <c r="D182" i="11"/>
  <c r="C182" i="11"/>
  <c r="D181" i="11"/>
  <c r="C181" i="11"/>
  <c r="D180" i="11"/>
  <c r="C180" i="11"/>
  <c r="D179" i="11"/>
  <c r="C179" i="11"/>
  <c r="D178" i="11"/>
  <c r="C178" i="11"/>
  <c r="D177" i="11"/>
  <c r="C177" i="11"/>
  <c r="D176" i="11"/>
  <c r="C176" i="11"/>
  <c r="D175" i="11"/>
  <c r="C175" i="11"/>
  <c r="D174" i="11"/>
  <c r="C174" i="11"/>
  <c r="D173" i="11"/>
  <c r="C173" i="11"/>
  <c r="D172" i="11"/>
  <c r="C172" i="11"/>
  <c r="D171" i="11"/>
  <c r="C171" i="11"/>
  <c r="D170" i="11"/>
  <c r="C170" i="11"/>
  <c r="D169" i="11"/>
  <c r="C169" i="11"/>
  <c r="D168" i="11"/>
  <c r="C168" i="11"/>
  <c r="D167" i="11"/>
  <c r="C167" i="11"/>
  <c r="D166" i="11"/>
  <c r="C166" i="11"/>
  <c r="D165" i="11"/>
  <c r="C165" i="11"/>
  <c r="D164" i="11"/>
  <c r="C164" i="11"/>
  <c r="D163" i="11"/>
  <c r="C163" i="11"/>
  <c r="D162" i="11"/>
  <c r="C162" i="11"/>
  <c r="D161" i="11"/>
  <c r="C161" i="11"/>
  <c r="D160" i="11"/>
  <c r="C160" i="11"/>
  <c r="D159" i="11"/>
  <c r="C159" i="11"/>
  <c r="D158" i="11"/>
  <c r="C158" i="11"/>
  <c r="D157" i="11"/>
  <c r="C157" i="11"/>
  <c r="D156" i="11"/>
  <c r="C156" i="11"/>
  <c r="D155" i="11"/>
  <c r="C155" i="11"/>
  <c r="D154" i="11"/>
  <c r="C154" i="11"/>
  <c r="D153" i="11"/>
  <c r="C153" i="11"/>
  <c r="D152" i="11"/>
  <c r="C152" i="11"/>
  <c r="D151" i="11"/>
  <c r="C151" i="11"/>
  <c r="D150" i="11"/>
  <c r="C150" i="11"/>
  <c r="D149" i="11"/>
  <c r="C149" i="11"/>
  <c r="D148" i="11"/>
  <c r="C148" i="11"/>
  <c r="D147" i="11"/>
  <c r="C147" i="11"/>
  <c r="D146" i="11"/>
  <c r="C146" i="11"/>
  <c r="D145" i="11"/>
  <c r="C145" i="11"/>
  <c r="D144" i="11"/>
  <c r="C144" i="11"/>
  <c r="D143" i="11"/>
  <c r="C143" i="11"/>
  <c r="D142" i="11"/>
  <c r="C142" i="11"/>
  <c r="D141" i="11"/>
  <c r="C141" i="11"/>
  <c r="D140" i="11"/>
  <c r="C140" i="11"/>
  <c r="D139" i="11"/>
  <c r="C139" i="11"/>
  <c r="D138" i="11"/>
  <c r="C138" i="11"/>
  <c r="D137" i="11"/>
  <c r="C137" i="11"/>
  <c r="D136" i="11"/>
  <c r="C136" i="11"/>
  <c r="D135" i="11"/>
  <c r="C135" i="11"/>
  <c r="D134" i="11"/>
  <c r="C134" i="11"/>
  <c r="D133" i="11"/>
  <c r="C133" i="11"/>
  <c r="D132" i="11"/>
  <c r="C132" i="11"/>
  <c r="D131" i="11"/>
  <c r="C131" i="11"/>
  <c r="D130" i="11"/>
  <c r="C130" i="11"/>
  <c r="D129" i="11"/>
  <c r="C129" i="11"/>
  <c r="D128" i="11"/>
  <c r="C128" i="11"/>
  <c r="D127" i="11"/>
  <c r="C127" i="11"/>
  <c r="D126" i="11"/>
  <c r="C126" i="11"/>
  <c r="D125" i="11"/>
  <c r="C125" i="11"/>
  <c r="D124" i="11"/>
  <c r="C124" i="11"/>
  <c r="D123" i="11"/>
  <c r="C123" i="11"/>
  <c r="D122" i="11"/>
  <c r="C122" i="11"/>
  <c r="D121" i="11"/>
  <c r="C121" i="11"/>
  <c r="D120" i="11"/>
  <c r="C120" i="11"/>
  <c r="D119" i="11"/>
  <c r="C119" i="11"/>
  <c r="D118" i="11"/>
  <c r="C118" i="11"/>
  <c r="D117" i="11"/>
  <c r="C117" i="11"/>
  <c r="D116" i="11"/>
  <c r="C116" i="11"/>
  <c r="D115" i="11"/>
  <c r="C115" i="11"/>
  <c r="D114" i="11"/>
  <c r="C114" i="11"/>
  <c r="D113" i="11"/>
  <c r="C113" i="11"/>
  <c r="D112" i="11"/>
  <c r="C112" i="11"/>
  <c r="D111" i="11"/>
  <c r="C111" i="11"/>
  <c r="D110" i="11"/>
  <c r="C110" i="11"/>
  <c r="D109" i="11"/>
  <c r="C109" i="11"/>
  <c r="D108" i="11"/>
  <c r="C108" i="11"/>
  <c r="D107" i="11"/>
  <c r="C107" i="11"/>
  <c r="D106" i="11"/>
  <c r="C106" i="11"/>
  <c r="D105" i="11"/>
  <c r="C105" i="11"/>
  <c r="D104" i="11"/>
  <c r="C104" i="11"/>
  <c r="D103" i="11"/>
  <c r="C103" i="11"/>
  <c r="D102" i="11"/>
  <c r="C102" i="11"/>
  <c r="D101" i="11"/>
  <c r="C101" i="11"/>
  <c r="D100" i="11"/>
  <c r="C100" i="11"/>
  <c r="D99" i="11"/>
  <c r="C99" i="11"/>
  <c r="D98" i="11"/>
  <c r="C98" i="11"/>
  <c r="D97" i="11"/>
  <c r="C97" i="11"/>
  <c r="D96" i="11"/>
  <c r="C96" i="11"/>
  <c r="D95" i="11"/>
  <c r="C95" i="11"/>
  <c r="D94" i="11"/>
  <c r="C94" i="11"/>
  <c r="D93" i="11"/>
  <c r="C93" i="11"/>
  <c r="D92" i="11"/>
  <c r="C92" i="11"/>
  <c r="D91" i="11"/>
  <c r="C91" i="11"/>
  <c r="D90" i="11"/>
  <c r="C90" i="11"/>
  <c r="D89" i="11"/>
  <c r="C89" i="11"/>
  <c r="D88" i="11"/>
  <c r="C88" i="11"/>
  <c r="D87" i="11"/>
  <c r="C87" i="11"/>
  <c r="D86" i="11"/>
  <c r="C86" i="11"/>
  <c r="D85" i="11"/>
  <c r="C85" i="11"/>
  <c r="D84" i="11"/>
  <c r="C84" i="11"/>
  <c r="D83" i="11"/>
  <c r="C83" i="11"/>
  <c r="D82" i="11"/>
  <c r="C82" i="11"/>
  <c r="D81" i="11"/>
  <c r="C81" i="11"/>
  <c r="D80" i="11"/>
  <c r="C80" i="11"/>
  <c r="D79" i="11"/>
  <c r="C79" i="11"/>
  <c r="D78" i="11"/>
  <c r="C78" i="11"/>
  <c r="D77" i="11"/>
  <c r="C77" i="11"/>
  <c r="D76" i="11"/>
  <c r="C76" i="11"/>
  <c r="D75" i="11"/>
  <c r="C75" i="11"/>
  <c r="D74" i="11"/>
  <c r="C74" i="11"/>
  <c r="D73" i="11"/>
  <c r="C73" i="11"/>
  <c r="D72" i="11"/>
  <c r="C72" i="11"/>
  <c r="D71" i="11"/>
  <c r="C71" i="11"/>
  <c r="D70" i="11"/>
  <c r="C70" i="11"/>
  <c r="D69" i="11"/>
  <c r="C69" i="11"/>
  <c r="D68" i="11"/>
  <c r="C68" i="11"/>
  <c r="D67" i="11"/>
  <c r="C67" i="11"/>
  <c r="D66" i="11"/>
  <c r="C66" i="11"/>
  <c r="D65" i="11"/>
  <c r="C65" i="11"/>
  <c r="D64" i="11"/>
  <c r="C64" i="11"/>
  <c r="D63" i="11"/>
  <c r="C63" i="11"/>
  <c r="D62" i="11"/>
  <c r="C62" i="11"/>
  <c r="D61" i="11"/>
  <c r="C61" i="11"/>
  <c r="D60" i="11"/>
  <c r="C60" i="11"/>
  <c r="D59" i="11"/>
  <c r="C59" i="11"/>
  <c r="D58" i="11"/>
  <c r="C58" i="11"/>
  <c r="D57" i="11"/>
  <c r="C57" i="11"/>
  <c r="D56" i="11"/>
  <c r="C56" i="11"/>
  <c r="D55" i="11"/>
  <c r="C55" i="11"/>
  <c r="D54" i="11"/>
  <c r="C54" i="11"/>
  <c r="D53" i="11"/>
  <c r="C53" i="11"/>
  <c r="D52" i="11"/>
  <c r="C52" i="11"/>
  <c r="D51" i="11"/>
  <c r="C51" i="11"/>
  <c r="D50" i="11"/>
  <c r="C50" i="11"/>
  <c r="D49" i="11"/>
  <c r="C49" i="11"/>
  <c r="D48" i="11"/>
  <c r="C48" i="11"/>
  <c r="D47" i="11"/>
  <c r="C47" i="11"/>
  <c r="D46" i="11"/>
  <c r="C46" i="11"/>
  <c r="D45" i="11"/>
  <c r="C45" i="11"/>
  <c r="D44" i="11"/>
  <c r="C44" i="11"/>
  <c r="D43" i="11"/>
  <c r="C43" i="11"/>
  <c r="D42" i="11"/>
  <c r="C42" i="11"/>
  <c r="D41" i="11"/>
  <c r="C41" i="11"/>
  <c r="D40" i="11"/>
  <c r="C40" i="11"/>
  <c r="D39" i="11"/>
  <c r="C39" i="11"/>
  <c r="D38" i="11"/>
  <c r="C38" i="11"/>
  <c r="D37" i="11"/>
  <c r="C37" i="11"/>
  <c r="D36" i="11"/>
  <c r="C36" i="11"/>
  <c r="F6" i="11" l="1"/>
  <c r="F8" i="11"/>
  <c r="F5" i="11"/>
  <c r="F9" i="11"/>
  <c r="F7" i="11"/>
  <c r="F11" i="11"/>
  <c r="F10" i="11"/>
  <c r="I10" i="11" l="1"/>
  <c r="L10" i="11" s="1"/>
  <c r="I8" i="11"/>
  <c r="L8" i="11" s="1"/>
  <c r="I7" i="11"/>
  <c r="L7" i="11" s="1"/>
  <c r="I9" i="11"/>
  <c r="L9" i="11" s="1"/>
  <c r="I5" i="11"/>
  <c r="L5" i="11" s="1"/>
  <c r="I6" i="11"/>
  <c r="L6" i="11" s="1"/>
  <c r="I11" i="11"/>
  <c r="L11" i="11" s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4" i="8"/>
  <c r="A3" i="8" l="1"/>
  <c r="B9" i="8" l="1"/>
  <c r="G6" i="8"/>
  <c r="F6" i="8"/>
  <c r="A6" i="8"/>
  <c r="G5" i="8"/>
  <c r="F5" i="8"/>
  <c r="A5" i="8"/>
  <c r="G4" i="8"/>
  <c r="F4" i="8"/>
  <c r="A4" i="8"/>
  <c r="G3" i="8"/>
  <c r="F3" i="8"/>
  <c r="B10" i="8" l="1"/>
</calcChain>
</file>

<file path=xl/sharedStrings.xml><?xml version="1.0" encoding="utf-8"?>
<sst xmlns="http://schemas.openxmlformats.org/spreadsheetml/2006/main" count="3141" uniqueCount="315">
  <si>
    <t>Pass?</t>
  </si>
  <si>
    <t>Chloromethane (methyl chloride)</t>
  </si>
  <si>
    <t>Bromomethane (methyl bromide)</t>
  </si>
  <si>
    <t>Chloroethane (ethyl chloride)</t>
  </si>
  <si>
    <t>Trichlorofluoromethane</t>
  </si>
  <si>
    <t>Diethyl ether</t>
  </si>
  <si>
    <t>1,1-Dichloroethene</t>
  </si>
  <si>
    <t>Acetone</t>
  </si>
  <si>
    <t>Iodomethane</t>
  </si>
  <si>
    <t>Carbon disulfide</t>
  </si>
  <si>
    <t>3-Chloropropene (allyl chloride)</t>
  </si>
  <si>
    <t>trans-1,2-Dichloroethene</t>
  </si>
  <si>
    <t>1,1-Dichloroethane</t>
  </si>
  <si>
    <t>2,2-Dichloropropane</t>
  </si>
  <si>
    <t>cis-1,2-Dichloroethene</t>
  </si>
  <si>
    <t>2-Butanone (MEK)</t>
  </si>
  <si>
    <t>Methyl acrylate</t>
  </si>
  <si>
    <t>Bromochloromethane</t>
  </si>
  <si>
    <t>Tetrahydrofuran</t>
  </si>
  <si>
    <t>Trichloromethane (chloroform)</t>
  </si>
  <si>
    <t>1,1,1-Trichloroethane</t>
  </si>
  <si>
    <t>1-Chlorobutane (butyl chloride)</t>
  </si>
  <si>
    <t>1,1-Dichloropropene</t>
  </si>
  <si>
    <t>Benzene</t>
  </si>
  <si>
    <t>1,2-Dichloroethane</t>
  </si>
  <si>
    <t>Trichloroethene</t>
  </si>
  <si>
    <t>1,2-Dichloropropane</t>
  </si>
  <si>
    <t>Bromodichloromethane</t>
  </si>
  <si>
    <t>2-Nitropropane</t>
  </si>
  <si>
    <t>cis-1,3-Dichloropropene</t>
  </si>
  <si>
    <t>Toluene</t>
  </si>
  <si>
    <t>trans-1,3-Dichloropropene</t>
  </si>
  <si>
    <t>1,1,2-Trichloroethane</t>
  </si>
  <si>
    <t>Tetrachloroethene</t>
  </si>
  <si>
    <t>1,3-Dichloropropane</t>
  </si>
  <si>
    <t>2-Hexanone</t>
  </si>
  <si>
    <t>Dibromochloromethane</t>
  </si>
  <si>
    <t>1,2-Dibromoethane (EDB)</t>
  </si>
  <si>
    <t>Chlorobenzene</t>
  </si>
  <si>
    <t>1,1,1,2-Tetrachloroethane</t>
  </si>
  <si>
    <t>Ethylbenzene</t>
  </si>
  <si>
    <t>m/p-Xylene</t>
  </si>
  <si>
    <t>o-Xylene</t>
  </si>
  <si>
    <t>Styrene</t>
  </si>
  <si>
    <t>Bromoform</t>
  </si>
  <si>
    <t>Bromobenzene</t>
  </si>
  <si>
    <t>1,1,2,2-Tetrachloroethane</t>
  </si>
  <si>
    <t>1,2,3-Trichloropropane (TCP)</t>
  </si>
  <si>
    <t>trans-1,4-Dichloro-2-butene</t>
  </si>
  <si>
    <t>n-Propylbenzene</t>
  </si>
  <si>
    <t>2-Chlorotoluene</t>
  </si>
  <si>
    <t>4-Chlorotoluene</t>
  </si>
  <si>
    <t>1,3,5-Trimethylbenzene</t>
  </si>
  <si>
    <t>tert-Butylbenzene</t>
  </si>
  <si>
    <t>Pentachloroethane</t>
  </si>
  <si>
    <t>1,2,4-Trimethylbenzene</t>
  </si>
  <si>
    <t>1-Methylpropylbenzene (sec-butylbenzene)</t>
  </si>
  <si>
    <t>1,3-Dichlorobenzene</t>
  </si>
  <si>
    <t>1,4-Dichlorobenzene</t>
  </si>
  <si>
    <t>1,2-Dichlorobenzene</t>
  </si>
  <si>
    <t>n-Butylbenzene</t>
  </si>
  <si>
    <t>Hexachloroethane</t>
  </si>
  <si>
    <t>1,2-Dibromo-3-chloropropane (DBCP)</t>
  </si>
  <si>
    <t>Nitrobenzene</t>
  </si>
  <si>
    <t>1,2,4-Trichlorobenzene</t>
  </si>
  <si>
    <t>Hexachloro-1,3-butadiene</t>
  </si>
  <si>
    <t>Naphthalene</t>
  </si>
  <si>
    <t>1,2,3-Trichlorobenzene</t>
  </si>
  <si>
    <t>Area</t>
  </si>
  <si>
    <t>ppb</t>
  </si>
  <si>
    <t>Peak Name</t>
  </si>
  <si>
    <t>min</t>
  </si>
  <si>
    <t>%</t>
  </si>
  <si>
    <t>MS Quantitation Peak</t>
  </si>
  <si>
    <t xml:space="preserve">Amount </t>
  </si>
  <si>
    <t>True Value</t>
  </si>
  <si>
    <t>Total Analytes</t>
  </si>
  <si>
    <t>Failed</t>
  </si>
  <si>
    <t>ICAL Rt</t>
  </si>
  <si>
    <t>ICAL Area</t>
  </si>
  <si>
    <t>Pass_RT?</t>
  </si>
  <si>
    <t>Pass_Area?</t>
  </si>
  <si>
    <t>RT</t>
  </si>
  <si>
    <t>First Injection</t>
  </si>
  <si>
    <t>Peak</t>
  </si>
  <si>
    <t>Ret.Time</t>
  </si>
  <si>
    <t>1st Hit</t>
  </si>
  <si>
    <t>Library Compound</t>
  </si>
  <si>
    <t>Library</t>
  </si>
  <si>
    <t>2nd Hit</t>
  </si>
  <si>
    <t>LIbrary Compound</t>
  </si>
  <si>
    <t>3rd Hit</t>
  </si>
  <si>
    <t>No.</t>
  </si>
  <si>
    <t>SI</t>
  </si>
  <si>
    <t>TIC</t>
  </si>
  <si>
    <t>Dibromofluoromethane [SS1]</t>
  </si>
  <si>
    <t>Pentafluorobenzene [IS1]</t>
  </si>
  <si>
    <t>1,4-Difluorobenzene [IS2]</t>
  </si>
  <si>
    <t>Toluene-d8 [SS2]</t>
  </si>
  <si>
    <t>Chlorobenzene-d5 [IS3]</t>
  </si>
  <si>
    <t>1-Bromo-4-fluorobenzene (BFB) [SS3]</t>
  </si>
  <si>
    <t>1,4-Dichlorobenzene-d4 [IS4]</t>
  </si>
  <si>
    <t>Sample</t>
  </si>
  <si>
    <t>% of TV</t>
  </si>
  <si>
    <t>File Path</t>
  </si>
  <si>
    <t>Channel</t>
  </si>
  <si>
    <t>Injection Information:</t>
  </si>
  <si>
    <t>Mass (m/z)</t>
  </si>
  <si>
    <t>Value (counts)</t>
  </si>
  <si>
    <t>Criteria</t>
  </si>
  <si>
    <t>Check</t>
  </si>
  <si>
    <t>Actual (%)</t>
  </si>
  <si>
    <t>Min (%)</t>
  </si>
  <si>
    <t>Max (%)</t>
  </si>
  <si>
    <t>Data Vault</t>
  </si>
  <si>
    <t>ChromeleonLocal</t>
  </si>
  <si>
    <t>50-200% of mass 174</t>
  </si>
  <si>
    <t>95/174</t>
  </si>
  <si>
    <t>Injection</t>
  </si>
  <si>
    <t>5 to 9% of m/z 95</t>
  </si>
  <si>
    <t>96/95</t>
  </si>
  <si>
    <t>Injection Number</t>
  </si>
  <si>
    <t>&lt;2% of m/z 174</t>
  </si>
  <si>
    <t>173/174</t>
  </si>
  <si>
    <t>Position</t>
  </si>
  <si>
    <t>50-200% of mass 95</t>
  </si>
  <si>
    <t>174/95</t>
  </si>
  <si>
    <t>Comment</t>
  </si>
  <si>
    <t>5 to 9% of m/z 174</t>
  </si>
  <si>
    <t>175/174</t>
  </si>
  <si>
    <t>Processing Method</t>
  </si>
  <si>
    <t>95 to 105% of m/z 174</t>
  </si>
  <si>
    <t>176/174</t>
  </si>
  <si>
    <t>Instrument Method</t>
  </si>
  <si>
    <t>5 to 10% of m/z 176</t>
  </si>
  <si>
    <t>177/176</t>
  </si>
  <si>
    <t>Type</t>
  </si>
  <si>
    <t>Unknown</t>
  </si>
  <si>
    <t>Status</t>
  </si>
  <si>
    <t>Injection Date</t>
  </si>
  <si>
    <t>Injection Time</t>
  </si>
  <si>
    <t>Injection Volume (µl)</t>
  </si>
  <si>
    <t>*N/A for P&amp;T</t>
  </si>
  <si>
    <t>Dilution Factor</t>
  </si>
  <si>
    <t>Weight</t>
  </si>
  <si>
    <t>Raw Data Information:</t>
  </si>
  <si>
    <t>Data Points</t>
  </si>
  <si>
    <t>Mass Min. (m/z)</t>
  </si>
  <si>
    <t>Mass Max. (m/z)</t>
  </si>
  <si>
    <t>Retention Time (min)</t>
  </si>
  <si>
    <t>Mass Resolution</t>
  </si>
  <si>
    <t>Tolerance Unit</t>
  </si>
  <si>
    <t>Amu</t>
  </si>
  <si>
    <t>Scan Number</t>
  </si>
  <si>
    <t>Scan Type</t>
  </si>
  <si>
    <t>+ c EI Full ms [35.00-260.00]</t>
  </si>
  <si>
    <t>Is Centroid Scan</t>
  </si>
  <si>
    <t>Base Peak Mass</t>
  </si>
  <si>
    <t>Base Peak Intensity</t>
  </si>
  <si>
    <t>Total Ion Count</t>
  </si>
  <si>
    <t>Raw Data:</t>
  </si>
  <si>
    <t>Rounded:</t>
  </si>
  <si>
    <t xml:space="preserve">Cal.Type </t>
  </si>
  <si>
    <t>Number</t>
  </si>
  <si>
    <t xml:space="preserve">Rel.Std.Dev. </t>
  </si>
  <si>
    <t>Coeff.of</t>
  </si>
  <si>
    <t>Name</t>
  </si>
  <si>
    <t>Window</t>
  </si>
  <si>
    <t>Quant</t>
  </si>
  <si>
    <t>Conf1</t>
  </si>
  <si>
    <t>Conf2</t>
  </si>
  <si>
    <t>IS</t>
  </si>
  <si>
    <t>Level 1</t>
  </si>
  <si>
    <t>Level 2</t>
  </si>
  <si>
    <t>Level 3</t>
  </si>
  <si>
    <t>Level 4</t>
  </si>
  <si>
    <t>Level 5</t>
  </si>
  <si>
    <t>Level 6</t>
  </si>
  <si>
    <t>Unit</t>
  </si>
  <si>
    <t>of Points</t>
  </si>
  <si>
    <t>Determination</t>
  </si>
  <si>
    <t>RSD&lt;20%</t>
  </si>
  <si>
    <t>R^2&gt;0.99</t>
  </si>
  <si>
    <t>0.050 AN</t>
  </si>
  <si>
    <t>Internal Pentafluorobenzene [IS1]</t>
  </si>
  <si>
    <t>Chloroethene (vinyl chloride)</t>
  </si>
  <si>
    <t>0.058 AN</t>
  </si>
  <si>
    <t>0.080 AN</t>
  </si>
  <si>
    <t>0.070 AN</t>
  </si>
  <si>
    <t>0.088 AN</t>
  </si>
  <si>
    <t>0.100 AN</t>
  </si>
  <si>
    <t>Methyl tert-butyl ether (MTBE)</t>
  </si>
  <si>
    <t>0.060 AN</t>
  </si>
  <si>
    <t>Methacrylonitrile</t>
  </si>
  <si>
    <t>Internal Chlorobenzene-d5 [IS3]</t>
  </si>
  <si>
    <t>Lin, Avg</t>
  </si>
  <si>
    <t>ISTD Internal</t>
  </si>
  <si>
    <t>0.040 AN</t>
  </si>
  <si>
    <t>Internal 1,4-Difluorobenzene [IS2]</t>
  </si>
  <si>
    <t>Carbon tetrachloride</t>
  </si>
  <si>
    <t>Dibromomethane</t>
  </si>
  <si>
    <t>Methyl methacrylate</t>
  </si>
  <si>
    <t>4-Methyl-2-pentanone (MIBK)</t>
  </si>
  <si>
    <t>0.049 AN</t>
  </si>
  <si>
    <t>0.047 AN</t>
  </si>
  <si>
    <t>Ethyl methacrylate</t>
  </si>
  <si>
    <t>0.040 AF</t>
  </si>
  <si>
    <t>Internal 1,4-Dichlorobenzene-d4 [IS4]</t>
  </si>
  <si>
    <t>Isopropylbenzene (cumene)</t>
  </si>
  <si>
    <t>0.026 AN</t>
  </si>
  <si>
    <t>0.031 AN</t>
  </si>
  <si>
    <t>0.030 AN</t>
  </si>
  <si>
    <t>0.037 AN</t>
  </si>
  <si>
    <t>4-Isopropyltoluene (p-cymene)</t>
  </si>
  <si>
    <t>0.036 AN</t>
  </si>
  <si>
    <t>Methylene chloride (DCM)</t>
  </si>
  <si>
    <t>MRL</t>
  </si>
  <si>
    <t>%TV</t>
  </si>
  <si>
    <t>TV</t>
  </si>
  <si>
    <t>Ret. Time</t>
  </si>
  <si>
    <t xml:space="preserve">Area </t>
  </si>
  <si>
    <t>Rel Area</t>
  </si>
  <si>
    <t>Overall Ion Ratio</t>
  </si>
  <si>
    <t>Quant. Ion</t>
  </si>
  <si>
    <t>Conf. Ion #1</t>
  </si>
  <si>
    <t>Ion Ratio #1</t>
  </si>
  <si>
    <t>Conf.Ion #2</t>
  </si>
  <si>
    <t>Ion Ratio #2</t>
  </si>
  <si>
    <t>counts*min</t>
  </si>
  <si>
    <t>Confirmation</t>
  </si>
  <si>
    <t>m/z</t>
  </si>
  <si>
    <t>(Expected)</t>
  </si>
  <si>
    <t>(Observed)</t>
  </si>
  <si>
    <t>Within Window</t>
  </si>
  <si>
    <t>RSD (1-3)</t>
  </si>
  <si>
    <t>RSD (2-4)</t>
  </si>
  <si>
    <t>RSD (3-5)</t>
  </si>
  <si>
    <t>RSD (4-6)</t>
  </si>
  <si>
    <t>RSD</t>
  </si>
  <si>
    <t>RSD (5-7)</t>
  </si>
  <si>
    <t>RSD (6-8)</t>
  </si>
  <si>
    <t>H2O-R1</t>
  </si>
  <si>
    <t>H2O-R2</t>
  </si>
  <si>
    <t>H2O-R3</t>
  </si>
  <si>
    <t>RSD (7-9)</t>
  </si>
  <si>
    <t>All Channels</t>
  </si>
  <si>
    <t>Eval. Type</t>
  </si>
  <si>
    <t>Cal.Type</t>
  </si>
  <si>
    <t>Measured</t>
  </si>
  <si>
    <t xml:space="preserve">Chloroethene (vinyl chloride) </t>
  </si>
  <si>
    <t xml:space="preserve">Methyl tert-butyl ether (MTBE) </t>
  </si>
  <si>
    <t xml:space="preserve">Methacrylonitrile </t>
  </si>
  <si>
    <t xml:space="preserve">Carbon tetrachloride </t>
  </si>
  <si>
    <t xml:space="preserve">Dibromomethane </t>
  </si>
  <si>
    <t xml:space="preserve">Methyl methacrylate </t>
  </si>
  <si>
    <t xml:space="preserve">4-Methyl-2-pentanone (MIBK) </t>
  </si>
  <si>
    <t xml:space="preserve">Ethyl methacrylate </t>
  </si>
  <si>
    <t xml:space="preserve">Isopropylbenzene (cumene) </t>
  </si>
  <si>
    <t xml:space="preserve">4-Isopropyltoluene (p-cymene) </t>
  </si>
  <si>
    <t>&lt;1/2LLOQ</t>
  </si>
  <si>
    <t>Non-target</t>
  </si>
  <si>
    <t>Fail?</t>
  </si>
  <si>
    <t>Estimated</t>
  </si>
  <si>
    <t>Concentration</t>
  </si>
  <si>
    <t>(ppb)</t>
  </si>
  <si>
    <t>20 ppb (TIC)</t>
  </si>
  <si>
    <t>RSD Failed</t>
  </si>
  <si>
    <t>R^2 Failed</t>
  </si>
  <si>
    <t>Quad, WithOffset</t>
  </si>
  <si>
    <t>Lin</t>
  </si>
  <si>
    <t>Lin, WithOffset</t>
  </si>
  <si>
    <t>Quad</t>
  </si>
  <si>
    <t>H2O-R4</t>
  </si>
  <si>
    <t>VOC-11</t>
  </si>
  <si>
    <t>Quad, 1/A</t>
  </si>
  <si>
    <t>Instrument Data\GC_MS_PT\2024</t>
  </si>
  <si>
    <t>VOC-27</t>
  </si>
  <si>
    <t>H2O-R5</t>
  </si>
  <si>
    <t>Finished</t>
  </si>
  <si>
    <t>chrom://wrrcgcms/ChromeleonLocal/Instrument Data/GC_MS_PT/2024/240119.seq/722.smp/MSDevice.xraw</t>
  </si>
  <si>
    <t>H2O-R5 ADJ2</t>
  </si>
  <si>
    <t>n.a./n.r.</t>
  </si>
  <si>
    <t>P-P</t>
  </si>
  <si>
    <t>n.a.</t>
  </si>
  <si>
    <t>Quad, WithOffset, 1/R²</t>
  </si>
  <si>
    <t>Not confirmed</t>
  </si>
  <si>
    <t>Confirmed</t>
  </si>
  <si>
    <t>CAL1</t>
  </si>
  <si>
    <t>CAL2</t>
  </si>
  <si>
    <t>CAL3</t>
  </si>
  <si>
    <t>CAL4</t>
  </si>
  <si>
    <t>CAL5</t>
  </si>
  <si>
    <t>CAL6</t>
  </si>
  <si>
    <t>H2O-V2</t>
  </si>
  <si>
    <t>H2O-V3</t>
  </si>
  <si>
    <t>01-03-KDP-1</t>
  </si>
  <si>
    <t>01-03-KDP-2</t>
  </si>
  <si>
    <t>01-04-KDP-1</t>
  </si>
  <si>
    <t>01-04-KDP-2</t>
  </si>
  <si>
    <t>01-04-KDP-3</t>
  </si>
  <si>
    <t>01-04-KDP-4</t>
  </si>
  <si>
    <t>01-04-KDP-5</t>
  </si>
  <si>
    <t>01-04-KDP-6</t>
  </si>
  <si>
    <t>LPS240110-1</t>
  </si>
  <si>
    <t>LLH240110-1</t>
  </si>
  <si>
    <t>PFF240110-1</t>
  </si>
  <si>
    <t>CCV</t>
  </si>
  <si>
    <t>Sulfur dioxide</t>
  </si>
  <si>
    <t>mainlib</t>
  </si>
  <si>
    <t>Aminomethanesulfonic acid</t>
  </si>
  <si>
    <t>Dibenzo[cd,g]indazole-3-sulfonic acid, 2,6-dihydro-6-oxo-</t>
  </si>
  <si>
    <t>Blue values: below MRL</t>
  </si>
  <si>
    <t xml:space="preserve">Red values: above MRL </t>
  </si>
  <si>
    <t>H2O-R6</t>
  </si>
  <si>
    <t>H2O-R7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</si>
</sst>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" fontId="0" fillId="0" borderId="0" xfId="0" applyNumberFormat="1" applyAlignmen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0" fillId="2" borderId="0" xfId="0" applyNumberFormat="1" applyFill="1"/>
    <xf numFmtId="14" fontId="0" fillId="0" borderId="0" xfId="0" applyNumberFormat="1"/>
    <xf numFmtId="19" fontId="0" fillId="0" borderId="0" xfId="0" applyNumberFormat="1"/>
    <xf numFmtId="4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Font="1" applyFill="1" applyAlignment="1"/>
    <xf numFmtId="11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left"/>
    </xf>
    <xf numFmtId="2" fontId="0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2" fontId="0" fillId="0" borderId="0" xfId="0" applyNumberFormat="1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Fill="1" applyAlignment="1">
      <alignment horizontal="center"/>
    </xf>
    <xf numFmtId="165" fontId="0" fillId="0" borderId="0" xfId="0" applyNumberFormat="1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Alignment="1">
      <alignment horizontal="left"/>
    </xf>
    <xf numFmtId="166" fontId="0" fillId="0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0" fillId="0" borderId="0" xfId="0" applyFill="1" applyBorder="1"/>
    <xf numFmtId="1" fontId="0" fillId="0" borderId="0" xfId="0" applyNumberFormat="1" applyAlignment="1">
      <alignment horizontal="left"/>
    </xf>
    <xf numFmtId="1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0" fontId="4" fillId="0" borderId="0" xfId="0" applyFont="1" applyAlignment="1">
      <alignment horizontal="center"/>
    </xf>
    <xf numFmtId="0" fontId="0" fillId="3" borderId="0" xfId="0" applyFill="1"/>
    <xf numFmtId="0" fontId="2" fillId="0" borderId="0" xfId="0" applyFont="1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36">
    <dxf>
      <font>
        <color auto="1"/>
      </font>
    </dxf>
    <dxf>
      <font>
        <b val="0"/>
        <i val="0"/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 patternType="solid"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0000FF"/>
      <color rgb="FFFFCCCC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Q17"/>
  <sheetViews>
    <sheetView workbookViewId="0">
      <selection activeCell="U8" sqref="U8"/>
    </sheetView>
  </sheetViews>
  <sheetFormatPr defaultRowHeight="15" x14ac:dyDescent="0.25"/>
  <cols>
    <col min="1" max="1" width="5.5703125" bestFit="1" customWidth="1"/>
    <col min="2" max="2" width="9" style="30" bestFit="1" customWidth="1"/>
    <col min="3" max="5" width="9" bestFit="1" customWidth="1"/>
    <col min="10" max="10" width="27.28515625" bestFit="1" customWidth="1"/>
  </cols>
  <sheetData>
    <row r="2" spans="1:17" x14ac:dyDescent="0.25">
      <c r="K2">
        <v>1</v>
      </c>
      <c r="L2">
        <v>2</v>
      </c>
      <c r="M2">
        <v>3</v>
      </c>
      <c r="N2">
        <v>4</v>
      </c>
      <c r="O2">
        <v>5</v>
      </c>
      <c r="P2">
        <v>6</v>
      </c>
      <c r="Q2">
        <v>7</v>
      </c>
    </row>
    <row r="3" spans="1:17" x14ac:dyDescent="0.25">
      <c r="A3" t="s">
        <v>159</v>
      </c>
      <c r="K3" t="s">
        <v>241</v>
      </c>
      <c r="L3" t="s">
        <v>242</v>
      </c>
      <c r="M3" t="s">
        <v>243</v>
      </c>
      <c r="N3" t="s">
        <v>272</v>
      </c>
      <c r="O3" t="s">
        <v>277</v>
      </c>
      <c r="P3" t="s">
        <v>313</v>
      </c>
      <c r="Q3" t="s">
        <v>314</v>
      </c>
    </row>
    <row r="4" spans="1:17" x14ac:dyDescent="0.25">
      <c r="A4" t="s">
        <v>238</v>
      </c>
      <c r="B4" s="30" t="s">
        <v>234</v>
      </c>
      <c r="C4" t="s">
        <v>235</v>
      </c>
      <c r="D4" t="s">
        <v>236</v>
      </c>
      <c r="E4" t="s">
        <v>237</v>
      </c>
      <c r="F4" t="s">
        <v>239</v>
      </c>
      <c r="G4" t="s">
        <v>240</v>
      </c>
      <c r="H4" t="s">
        <v>244</v>
      </c>
      <c r="J4" t="s">
        <v>70</v>
      </c>
      <c r="K4" t="s">
        <v>94</v>
      </c>
      <c r="L4" t="s">
        <v>94</v>
      </c>
      <c r="M4" t="s">
        <v>94</v>
      </c>
      <c r="N4" t="s">
        <v>94</v>
      </c>
      <c r="O4" t="s">
        <v>94</v>
      </c>
    </row>
    <row r="5" spans="1:17" x14ac:dyDescent="0.25">
      <c r="A5" s="30">
        <f>_xlfn.STDEV.S(K5:P5)/AVERAGE(K5:P5)*100</f>
        <v>4.9332896642091475</v>
      </c>
      <c r="B5" s="30">
        <f>_xlfn.STDEV.S(K5:M5)/AVERAGE(K5:M5)*100</f>
        <v>4.6292773610451574</v>
      </c>
      <c r="C5" s="30">
        <f>_xlfn.STDEV.S(L5:N5)/AVERAGE(L5:N5)*100</f>
        <v>1.5950374860281207</v>
      </c>
      <c r="D5" s="30">
        <f>_xlfn.STDEV.S(M5:O5)/AVERAGE(M5:O5)*100</f>
        <v>6.8972662636855242</v>
      </c>
      <c r="E5" s="30">
        <f>_xlfn.STDEV.S(N5:P5)/AVERAGE(N5:P5)*100</f>
        <v>7.3516679768960032</v>
      </c>
      <c r="F5" s="30">
        <f t="shared" ref="F5:H8" si="0">_xlfn.STDEV.S(O5:Q5)/AVERAGE(O5:Q5)*100</f>
        <v>5.1976348177119087</v>
      </c>
      <c r="G5" s="30">
        <f t="shared" si="0"/>
        <v>3.2363862789669811</v>
      </c>
      <c r="H5" s="30" t="e">
        <f t="shared" si="0"/>
        <v>#DIV/0!</v>
      </c>
      <c r="I5" s="30"/>
      <c r="J5" t="s">
        <v>96</v>
      </c>
      <c r="K5">
        <v>330233.68400000001</v>
      </c>
      <c r="L5">
        <v>353241.76500000001</v>
      </c>
      <c r="M5">
        <v>361300.81800000003</v>
      </c>
      <c r="O5">
        <v>327697.64799999999</v>
      </c>
      <c r="P5">
        <v>363636.03700000001</v>
      </c>
      <c r="Q5">
        <v>347364.98700000002</v>
      </c>
    </row>
    <row r="6" spans="1:17" x14ac:dyDescent="0.25">
      <c r="A6" s="30">
        <f>_xlfn.STDEV.S(K6:P6)/AVERAGE(K6:P6)*100</f>
        <v>7.0458647837980086</v>
      </c>
      <c r="B6" s="30">
        <f t="shared" ref="B6:B8" si="1">_xlfn.STDEV.S(K6:M6)/AVERAGE(K6:M6)*100</f>
        <v>4.2112269868403809</v>
      </c>
      <c r="C6" s="30">
        <f t="shared" ref="C6:E8" si="2">_xlfn.STDEV.S(L6:N6)/AVERAGE(L6:N6)*100</f>
        <v>0.81345184809573823</v>
      </c>
      <c r="D6" s="30">
        <f t="shared" si="2"/>
        <v>11.908931241907469</v>
      </c>
      <c r="E6" s="30">
        <f t="shared" si="2"/>
        <v>9.80258984885681</v>
      </c>
      <c r="F6" s="30">
        <f t="shared" si="0"/>
        <v>6.9732495291853329</v>
      </c>
      <c r="G6" s="30">
        <f t="shared" si="0"/>
        <v>5.3905199438008644</v>
      </c>
      <c r="H6" s="30" t="e">
        <f t="shared" si="0"/>
        <v>#DIV/0!</v>
      </c>
      <c r="I6" s="30"/>
      <c r="J6" t="s">
        <v>97</v>
      </c>
      <c r="K6">
        <v>513079.26</v>
      </c>
      <c r="L6">
        <v>555185.28399999999</v>
      </c>
      <c r="M6">
        <v>548834.98899999994</v>
      </c>
      <c r="O6">
        <v>463580.62400000001</v>
      </c>
      <c r="P6">
        <v>532632.946</v>
      </c>
      <c r="Q6">
        <v>493519.37300000002</v>
      </c>
    </row>
    <row r="7" spans="1:17" x14ac:dyDescent="0.25">
      <c r="A7" s="30">
        <f>_xlfn.STDEV.S(K7:P7)/AVERAGE(K7:P7)*100</f>
        <v>7.5325374727893397</v>
      </c>
      <c r="B7" s="30">
        <f t="shared" si="1"/>
        <v>5.2641097966375572</v>
      </c>
      <c r="C7" s="30">
        <f t="shared" si="2"/>
        <v>0.15825079287759461</v>
      </c>
      <c r="D7" s="30">
        <f t="shared" si="2"/>
        <v>12.748204963202042</v>
      </c>
      <c r="E7" s="30">
        <f t="shared" si="2"/>
        <v>10.711648077227132</v>
      </c>
      <c r="F7" s="30">
        <f t="shared" si="0"/>
        <v>7.6259578524390026</v>
      </c>
      <c r="G7" s="30">
        <f t="shared" si="0"/>
        <v>5.9132660012817508</v>
      </c>
      <c r="H7" s="30" t="e">
        <f t="shared" si="0"/>
        <v>#DIV/0!</v>
      </c>
      <c r="I7" s="30"/>
      <c r="J7" t="s">
        <v>99</v>
      </c>
      <c r="K7">
        <v>613361.52099999995</v>
      </c>
      <c r="L7">
        <v>673643.13100000005</v>
      </c>
      <c r="M7">
        <v>672137.2</v>
      </c>
      <c r="O7">
        <v>560979.81299999997</v>
      </c>
      <c r="P7">
        <v>652924.29700000002</v>
      </c>
      <c r="Q7">
        <v>600514.14399999997</v>
      </c>
    </row>
    <row r="8" spans="1:17" x14ac:dyDescent="0.25">
      <c r="A8" s="30">
        <f>_xlfn.STDEV.S(K8:P8)/AVERAGE(K8:P8)*100</f>
        <v>9.26834240704917</v>
      </c>
      <c r="B8" s="30">
        <f t="shared" si="1"/>
        <v>8.9101026166061423</v>
      </c>
      <c r="C8" s="30">
        <f t="shared" si="2"/>
        <v>2.6369485876474608</v>
      </c>
      <c r="D8" s="30">
        <f t="shared" si="2"/>
        <v>7.382263755217795</v>
      </c>
      <c r="E8" s="30">
        <f t="shared" si="2"/>
        <v>12.165561927357048</v>
      </c>
      <c r="F8" s="30">
        <f t="shared" si="0"/>
        <v>8.7622553898614424</v>
      </c>
      <c r="G8" s="30">
        <f t="shared" si="0"/>
        <v>7.4165469233658161</v>
      </c>
      <c r="H8" s="30" t="e">
        <f t="shared" si="0"/>
        <v>#DIV/0!</v>
      </c>
      <c r="I8" s="30"/>
      <c r="J8" t="s">
        <v>101</v>
      </c>
      <c r="K8">
        <v>568263.01500000001</v>
      </c>
      <c r="L8">
        <v>650993.56099999999</v>
      </c>
      <c r="M8">
        <v>675731.73699999996</v>
      </c>
      <c r="O8">
        <v>608684.57900000003</v>
      </c>
      <c r="P8">
        <v>723263.42599999998</v>
      </c>
      <c r="Q8">
        <v>651183.43799999997</v>
      </c>
    </row>
    <row r="14" spans="1:17" x14ac:dyDescent="0.25">
      <c r="A14" s="30"/>
      <c r="C14" s="30"/>
      <c r="D14" s="30"/>
      <c r="E14" s="30"/>
      <c r="F14" s="30"/>
      <c r="G14" s="30"/>
      <c r="H14" s="30"/>
    </row>
    <row r="15" spans="1:17" x14ac:dyDescent="0.25">
      <c r="A15" s="30"/>
      <c r="C15" s="30"/>
      <c r="D15" s="30"/>
      <c r="E15" s="30"/>
      <c r="F15" s="30"/>
      <c r="G15" s="30"/>
      <c r="H15" s="30"/>
    </row>
    <row r="16" spans="1:17" x14ac:dyDescent="0.25">
      <c r="A16" s="30"/>
      <c r="C16" s="30"/>
      <c r="D16" s="30"/>
      <c r="E16" s="30"/>
      <c r="F16" s="30"/>
      <c r="G16" s="30"/>
      <c r="H16" s="30"/>
    </row>
    <row r="17" spans="1:8" x14ac:dyDescent="0.25">
      <c r="A17" s="30"/>
      <c r="C17" s="30"/>
      <c r="D17" s="30"/>
      <c r="E17" s="30"/>
      <c r="F17" s="30"/>
      <c r="G17" s="30"/>
      <c r="H17" s="30"/>
    </row>
  </sheetData>
  <pageMargins left="0.7" right="0.7" top="0.75" bottom="0.75" header="0.3" footer="0.3"/>
  <pageSetup orientation="portrait" r:id="rId1"/>
  <ignoredErrors>
    <ignoredError sqref="C5:C6 C7:C8 B5:B8 D5:D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282"/>
  <sheetViews>
    <sheetView workbookViewId="0"/>
  </sheetViews>
  <sheetFormatPr defaultRowHeight="15" x14ac:dyDescent="0.25"/>
  <cols>
    <col min="1" max="1" width="21" style="12" bestFit="1" customWidth="1"/>
    <col min="2" max="2" width="14.28515625" customWidth="1"/>
    <col min="3" max="3" width="10.7109375" style="13" bestFit="1" customWidth="1"/>
    <col min="4" max="4" width="14" style="14" bestFit="1" customWidth="1"/>
    <col min="5" max="5" width="10.7109375" bestFit="1" customWidth="1"/>
    <col min="6" max="6" width="14" bestFit="1" customWidth="1"/>
    <col min="7" max="7" width="20.140625" bestFit="1" customWidth="1"/>
    <col min="8" max="8" width="7.85546875" style="14" bestFit="1" customWidth="1"/>
    <col min="9" max="9" width="10" style="14" bestFit="1" customWidth="1"/>
    <col min="10" max="10" width="7.85546875" bestFit="1" customWidth="1"/>
    <col min="11" max="11" width="8.140625" bestFit="1" customWidth="1"/>
    <col min="12" max="12" width="10.140625" bestFit="1" customWidth="1"/>
    <col min="13" max="13" width="10" bestFit="1" customWidth="1"/>
  </cols>
  <sheetData>
    <row r="1" spans="1:12" s="13" customFormat="1" x14ac:dyDescent="0.25">
      <c r="A1" s="12" t="s">
        <v>104</v>
      </c>
      <c r="B1" t="s">
        <v>279</v>
      </c>
      <c r="D1" s="14"/>
      <c r="E1"/>
      <c r="F1"/>
      <c r="G1"/>
      <c r="H1" s="14"/>
      <c r="I1" s="14"/>
      <c r="J1"/>
      <c r="K1"/>
      <c r="L1"/>
    </row>
    <row r="2" spans="1:12" s="13" customFormat="1" x14ac:dyDescent="0.25">
      <c r="A2" s="12" t="s">
        <v>105</v>
      </c>
      <c r="B2" t="s">
        <v>94</v>
      </c>
      <c r="D2" s="14"/>
      <c r="E2"/>
      <c r="F2"/>
      <c r="G2"/>
      <c r="H2" s="14"/>
      <c r="I2" s="14"/>
      <c r="J2"/>
      <c r="K2"/>
      <c r="L2"/>
    </row>
    <row r="3" spans="1:12" x14ac:dyDescent="0.25">
      <c r="H3" s="15"/>
      <c r="I3" s="15"/>
      <c r="J3" s="15"/>
      <c r="K3" s="15"/>
    </row>
    <row r="4" spans="1:12" s="13" customFormat="1" x14ac:dyDescent="0.25">
      <c r="A4" s="12" t="s">
        <v>106</v>
      </c>
      <c r="B4"/>
      <c r="D4" s="14"/>
      <c r="E4" s="2" t="s">
        <v>107</v>
      </c>
      <c r="F4" s="16" t="s">
        <v>108</v>
      </c>
      <c r="G4" s="6" t="s">
        <v>109</v>
      </c>
      <c r="H4" s="17" t="s">
        <v>110</v>
      </c>
      <c r="I4" s="17" t="s">
        <v>111</v>
      </c>
      <c r="J4" s="17" t="s">
        <v>112</v>
      </c>
      <c r="K4" s="17" t="s">
        <v>113</v>
      </c>
      <c r="L4" s="18" t="s">
        <v>0</v>
      </c>
    </row>
    <row r="5" spans="1:12" s="13" customFormat="1" x14ac:dyDescent="0.25">
      <c r="A5" s="12" t="s">
        <v>114</v>
      </c>
      <c r="B5" t="s">
        <v>115</v>
      </c>
      <c r="D5" s="14"/>
      <c r="E5" s="2">
        <v>95</v>
      </c>
      <c r="F5" s="16">
        <f t="shared" ref="F5:F11" si="0">VLOOKUP(E5,C:D,2,FALSE)</f>
        <v>5887131.5</v>
      </c>
      <c r="G5" s="6" t="s">
        <v>116</v>
      </c>
      <c r="H5" s="17" t="s">
        <v>117</v>
      </c>
      <c r="I5" s="17">
        <f>F5/F8*100</f>
        <v>176.12757311004594</v>
      </c>
      <c r="J5" s="2">
        <v>50</v>
      </c>
      <c r="K5" s="2">
        <v>200</v>
      </c>
      <c r="L5" s="19" t="b">
        <f t="shared" ref="L5:L11" si="1">AND(I5&gt;=J5, I5&lt;=K5)</f>
        <v>1</v>
      </c>
    </row>
    <row r="6" spans="1:12" s="13" customFormat="1" x14ac:dyDescent="0.25">
      <c r="A6" s="12" t="s">
        <v>118</v>
      </c>
      <c r="B6" t="s">
        <v>280</v>
      </c>
      <c r="D6" s="14"/>
      <c r="E6" s="2">
        <v>96</v>
      </c>
      <c r="F6" s="16">
        <f t="shared" si="0"/>
        <v>402395.53125</v>
      </c>
      <c r="G6" s="6" t="s">
        <v>119</v>
      </c>
      <c r="H6" s="17" t="s">
        <v>120</v>
      </c>
      <c r="I6" s="17">
        <f>F6/F5*100</f>
        <v>6.8351714455503503</v>
      </c>
      <c r="J6" s="2">
        <v>5</v>
      </c>
      <c r="K6" s="2">
        <v>9</v>
      </c>
      <c r="L6" s="19" t="b">
        <f t="shared" si="1"/>
        <v>1</v>
      </c>
    </row>
    <row r="7" spans="1:12" s="13" customFormat="1" x14ac:dyDescent="0.25">
      <c r="A7" s="12" t="s">
        <v>121</v>
      </c>
      <c r="B7">
        <v>6</v>
      </c>
      <c r="D7" s="14"/>
      <c r="E7" s="2">
        <v>173</v>
      </c>
      <c r="F7" s="16" t="e">
        <f t="shared" si="0"/>
        <v>#N/A</v>
      </c>
      <c r="G7" s="6" t="s">
        <v>122</v>
      </c>
      <c r="H7" s="17" t="s">
        <v>123</v>
      </c>
      <c r="I7" s="17" t="e">
        <f>F7/F8*100</f>
        <v>#N/A</v>
      </c>
      <c r="J7" s="2">
        <v>0</v>
      </c>
      <c r="K7" s="2">
        <v>2</v>
      </c>
      <c r="L7" s="19" t="e">
        <f t="shared" si="1"/>
        <v>#N/A</v>
      </c>
    </row>
    <row r="8" spans="1:12" s="13" customFormat="1" x14ac:dyDescent="0.25">
      <c r="A8" s="12" t="s">
        <v>124</v>
      </c>
      <c r="B8">
        <v>0</v>
      </c>
      <c r="D8" s="14"/>
      <c r="E8" s="2">
        <v>174</v>
      </c>
      <c r="F8" s="16">
        <f t="shared" si="0"/>
        <v>3342538.25</v>
      </c>
      <c r="G8" s="6" t="s">
        <v>125</v>
      </c>
      <c r="H8" s="17" t="s">
        <v>126</v>
      </c>
      <c r="I8" s="17">
        <f>F8/F5*100</f>
        <v>56.777027148111095</v>
      </c>
      <c r="J8" s="2">
        <v>50</v>
      </c>
      <c r="K8" s="2">
        <v>200</v>
      </c>
      <c r="L8" s="19" t="b">
        <f t="shared" si="1"/>
        <v>1</v>
      </c>
    </row>
    <row r="9" spans="1:12" s="13" customFormat="1" x14ac:dyDescent="0.25">
      <c r="A9" s="12" t="s">
        <v>127</v>
      </c>
      <c r="B9"/>
      <c r="D9" s="14"/>
      <c r="E9" s="2">
        <v>175</v>
      </c>
      <c r="F9" s="16">
        <f t="shared" si="0"/>
        <v>229517.671875</v>
      </c>
      <c r="G9" s="6" t="s">
        <v>128</v>
      </c>
      <c r="H9" s="17" t="s">
        <v>129</v>
      </c>
      <c r="I9" s="17">
        <f>F9/F8*100</f>
        <v>6.866568299554987</v>
      </c>
      <c r="J9" s="2">
        <v>5</v>
      </c>
      <c r="K9" s="2">
        <v>9</v>
      </c>
      <c r="L9" s="19" t="b">
        <f t="shared" si="1"/>
        <v>1</v>
      </c>
    </row>
    <row r="10" spans="1:12" s="13" customFormat="1" x14ac:dyDescent="0.25">
      <c r="A10" s="12" t="s">
        <v>130</v>
      </c>
      <c r="B10" t="s">
        <v>273</v>
      </c>
      <c r="D10" s="14"/>
      <c r="E10" s="2">
        <v>176</v>
      </c>
      <c r="F10" s="16">
        <f t="shared" si="0"/>
        <v>3216522.5</v>
      </c>
      <c r="G10" s="6" t="s">
        <v>131</v>
      </c>
      <c r="H10" s="17" t="s">
        <v>132</v>
      </c>
      <c r="I10" s="17">
        <f>F10/F8*100</f>
        <v>96.229938430771895</v>
      </c>
      <c r="J10" s="2">
        <v>95</v>
      </c>
      <c r="K10" s="2">
        <v>105</v>
      </c>
      <c r="L10" s="19" t="b">
        <f t="shared" si="1"/>
        <v>1</v>
      </c>
    </row>
    <row r="11" spans="1:12" s="13" customFormat="1" x14ac:dyDescent="0.25">
      <c r="A11" s="12" t="s">
        <v>133</v>
      </c>
      <c r="B11" t="s">
        <v>276</v>
      </c>
      <c r="D11" s="14"/>
      <c r="E11" s="2">
        <v>177</v>
      </c>
      <c r="F11" s="16">
        <f t="shared" si="0"/>
        <v>193480.953125</v>
      </c>
      <c r="G11" s="6" t="s">
        <v>134</v>
      </c>
      <c r="H11" s="17" t="s">
        <v>135</v>
      </c>
      <c r="I11" s="17">
        <f>F11/F10*100</f>
        <v>6.0152215047461972</v>
      </c>
      <c r="J11" s="2">
        <v>5</v>
      </c>
      <c r="K11" s="2">
        <v>10</v>
      </c>
      <c r="L11" s="19" t="b">
        <f t="shared" si="1"/>
        <v>1</v>
      </c>
    </row>
    <row r="12" spans="1:12" s="13" customFormat="1" x14ac:dyDescent="0.25">
      <c r="A12" s="12" t="s">
        <v>136</v>
      </c>
      <c r="B12" t="s">
        <v>137</v>
      </c>
      <c r="D12" s="14"/>
      <c r="E12"/>
      <c r="F12"/>
      <c r="G12"/>
      <c r="H12" s="14"/>
      <c r="I12" s="14"/>
      <c r="J12"/>
      <c r="K12"/>
      <c r="L12"/>
    </row>
    <row r="13" spans="1:12" s="13" customFormat="1" x14ac:dyDescent="0.25">
      <c r="A13" s="12" t="s">
        <v>138</v>
      </c>
      <c r="B13" t="s">
        <v>278</v>
      </c>
      <c r="D13" s="14"/>
      <c r="E13"/>
      <c r="F13" s="17"/>
      <c r="G13"/>
      <c r="H13" s="14"/>
      <c r="I13" s="14"/>
      <c r="J13"/>
      <c r="K13"/>
      <c r="L13"/>
    </row>
    <row r="14" spans="1:12" s="13" customFormat="1" x14ac:dyDescent="0.25">
      <c r="A14" s="12" t="s">
        <v>139</v>
      </c>
      <c r="B14" s="20">
        <v>45310</v>
      </c>
      <c r="D14" s="14"/>
      <c r="E14"/>
      <c r="F14"/>
      <c r="G14"/>
      <c r="H14" s="14"/>
      <c r="I14" s="14"/>
      <c r="J14"/>
      <c r="K14"/>
      <c r="L14"/>
    </row>
    <row r="15" spans="1:12" s="13" customFormat="1" x14ac:dyDescent="0.25">
      <c r="A15" s="12" t="s">
        <v>140</v>
      </c>
      <c r="B15" s="21">
        <v>0.60673611111111114</v>
      </c>
      <c r="D15" s="14"/>
      <c r="E15"/>
      <c r="F15"/>
      <c r="G15"/>
      <c r="H15" s="14"/>
      <c r="I15" s="14"/>
      <c r="J15"/>
      <c r="K15"/>
      <c r="L15"/>
    </row>
    <row r="16" spans="1:12" s="13" customFormat="1" x14ac:dyDescent="0.25">
      <c r="A16" s="12" t="s">
        <v>141</v>
      </c>
      <c r="B16">
        <v>20</v>
      </c>
      <c r="C16" s="13" t="s">
        <v>142</v>
      </c>
      <c r="D16" s="14"/>
      <c r="E16"/>
      <c r="F16"/>
      <c r="G16"/>
      <c r="H16" s="14"/>
      <c r="I16" s="14"/>
      <c r="J16"/>
      <c r="K16"/>
      <c r="L16"/>
    </row>
    <row r="17" spans="1:11" s="13" customFormat="1" x14ac:dyDescent="0.25">
      <c r="A17" s="12" t="s">
        <v>143</v>
      </c>
      <c r="B17" s="20">
        <v>1</v>
      </c>
      <c r="D17" s="14"/>
      <c r="E17"/>
      <c r="F17"/>
      <c r="G17"/>
      <c r="H17" s="14"/>
      <c r="I17" s="14"/>
      <c r="J17"/>
      <c r="K17"/>
    </row>
    <row r="18" spans="1:11" s="13" customFormat="1" x14ac:dyDescent="0.25">
      <c r="A18" s="12" t="s">
        <v>144</v>
      </c>
      <c r="B18" s="21">
        <v>1</v>
      </c>
      <c r="D18" s="14"/>
      <c r="E18"/>
      <c r="F18"/>
      <c r="G18"/>
      <c r="H18" s="14"/>
      <c r="I18" s="14"/>
      <c r="J18"/>
      <c r="K18"/>
    </row>
    <row r="20" spans="1:11" s="13" customFormat="1" x14ac:dyDescent="0.25">
      <c r="A20" s="12" t="s">
        <v>145</v>
      </c>
      <c r="B20"/>
      <c r="D20" s="14"/>
      <c r="E20"/>
      <c r="F20"/>
      <c r="G20"/>
      <c r="H20" s="14"/>
      <c r="I20" s="14"/>
      <c r="J20"/>
      <c r="K20"/>
    </row>
    <row r="21" spans="1:11" s="13" customFormat="1" x14ac:dyDescent="0.25">
      <c r="A21" s="12" t="s">
        <v>146</v>
      </c>
      <c r="B21">
        <v>231</v>
      </c>
      <c r="D21" s="14"/>
      <c r="E21"/>
      <c r="F21"/>
      <c r="G21"/>
      <c r="H21" s="14"/>
      <c r="I21" s="14"/>
      <c r="J21"/>
      <c r="K21"/>
    </row>
    <row r="22" spans="1:11" s="13" customFormat="1" x14ac:dyDescent="0.25">
      <c r="A22" s="12" t="s">
        <v>147</v>
      </c>
      <c r="B22">
        <v>35</v>
      </c>
      <c r="D22" s="14"/>
      <c r="E22"/>
      <c r="F22"/>
      <c r="G22"/>
      <c r="H22" s="14"/>
      <c r="I22" s="14"/>
      <c r="J22"/>
      <c r="K22"/>
    </row>
    <row r="23" spans="1:11" s="13" customFormat="1" x14ac:dyDescent="0.25">
      <c r="A23" s="12" t="s">
        <v>148</v>
      </c>
      <c r="B23">
        <v>259.980749</v>
      </c>
      <c r="D23" s="14"/>
      <c r="E23"/>
      <c r="F23"/>
      <c r="G23"/>
      <c r="H23" s="14"/>
      <c r="I23" s="14"/>
      <c r="J23"/>
      <c r="K23"/>
    </row>
    <row r="24" spans="1:11" s="13" customFormat="1" x14ac:dyDescent="0.25">
      <c r="A24" s="12" t="s">
        <v>149</v>
      </c>
      <c r="B24">
        <v>9.8464299999999998</v>
      </c>
      <c r="D24" s="14"/>
      <c r="E24"/>
      <c r="F24"/>
      <c r="G24"/>
      <c r="H24" s="14"/>
      <c r="I24" s="14"/>
      <c r="J24"/>
      <c r="K24"/>
    </row>
    <row r="25" spans="1:11" s="13" customFormat="1" x14ac:dyDescent="0.25">
      <c r="A25" s="12" t="s">
        <v>150</v>
      </c>
      <c r="B25">
        <v>0.5</v>
      </c>
      <c r="D25" s="14"/>
      <c r="E25"/>
      <c r="F25"/>
      <c r="G25"/>
      <c r="H25" s="14"/>
      <c r="I25" s="14"/>
      <c r="J25"/>
      <c r="K25"/>
    </row>
    <row r="26" spans="1:11" s="13" customFormat="1" x14ac:dyDescent="0.25">
      <c r="A26" s="12" t="s">
        <v>151</v>
      </c>
      <c r="B26" t="s">
        <v>152</v>
      </c>
      <c r="D26" s="14"/>
      <c r="E26"/>
      <c r="F26"/>
      <c r="G26"/>
      <c r="H26" s="14"/>
      <c r="I26" s="14"/>
      <c r="J26"/>
      <c r="K26"/>
    </row>
    <row r="27" spans="1:11" s="13" customFormat="1" x14ac:dyDescent="0.25">
      <c r="A27" s="12" t="s">
        <v>153</v>
      </c>
      <c r="B27">
        <v>3290</v>
      </c>
      <c r="D27" s="14"/>
      <c r="E27"/>
      <c r="F27"/>
      <c r="G27"/>
      <c r="H27" s="14"/>
      <c r="I27" s="14"/>
      <c r="J27"/>
      <c r="K27"/>
    </row>
    <row r="28" spans="1:11" s="13" customFormat="1" x14ac:dyDescent="0.25">
      <c r="A28" s="12" t="s">
        <v>154</v>
      </c>
      <c r="B28" t="s">
        <v>155</v>
      </c>
      <c r="D28" s="14"/>
      <c r="E28"/>
      <c r="F28"/>
      <c r="G28"/>
      <c r="H28" s="14"/>
      <c r="I28" s="14"/>
      <c r="J28"/>
      <c r="K28"/>
    </row>
    <row r="29" spans="1:11" s="13" customFormat="1" x14ac:dyDescent="0.25">
      <c r="A29" s="12" t="s">
        <v>156</v>
      </c>
      <c r="B29" t="b">
        <v>1</v>
      </c>
      <c r="D29" s="14"/>
      <c r="E29"/>
      <c r="F29"/>
      <c r="G29"/>
      <c r="H29" s="14"/>
      <c r="I29" s="14"/>
      <c r="J29"/>
      <c r="K29"/>
    </row>
    <row r="30" spans="1:11" s="13" customFormat="1" x14ac:dyDescent="0.25">
      <c r="A30" s="12" t="s">
        <v>157</v>
      </c>
      <c r="B30">
        <v>95.018349000000001</v>
      </c>
      <c r="D30" s="14"/>
      <c r="E30"/>
      <c r="F30"/>
      <c r="G30"/>
      <c r="H30" s="14"/>
      <c r="I30" s="14"/>
      <c r="J30"/>
      <c r="K30"/>
    </row>
    <row r="31" spans="1:11" s="13" customFormat="1" x14ac:dyDescent="0.25">
      <c r="A31" s="12" t="s">
        <v>158</v>
      </c>
      <c r="B31" s="22">
        <v>5887131.5</v>
      </c>
      <c r="D31" s="14"/>
      <c r="E31"/>
      <c r="F31"/>
      <c r="G31"/>
      <c r="H31" s="14"/>
      <c r="I31" s="14"/>
      <c r="J31"/>
      <c r="K31"/>
    </row>
    <row r="32" spans="1:11" s="13" customFormat="1" x14ac:dyDescent="0.25">
      <c r="A32" s="12" t="s">
        <v>159</v>
      </c>
      <c r="B32" s="22">
        <v>23263749.879397001</v>
      </c>
      <c r="D32" s="14"/>
      <c r="E32"/>
      <c r="F32"/>
      <c r="G32"/>
      <c r="H32" s="14"/>
      <c r="I32" s="14"/>
      <c r="J32"/>
      <c r="K32"/>
    </row>
    <row r="34" spans="1:4" x14ac:dyDescent="0.25">
      <c r="A34" s="12" t="s">
        <v>160</v>
      </c>
      <c r="B34" s="22"/>
      <c r="C34" s="13" t="s">
        <v>161</v>
      </c>
    </row>
    <row r="35" spans="1:4" x14ac:dyDescent="0.25">
      <c r="A35" s="12" t="s">
        <v>107</v>
      </c>
      <c r="B35" s="22" t="s">
        <v>108</v>
      </c>
      <c r="C35" s="13" t="s">
        <v>107</v>
      </c>
      <c r="D35" s="14" t="s">
        <v>108</v>
      </c>
    </row>
    <row r="36" spans="1:4" x14ac:dyDescent="0.25">
      <c r="A36" s="12">
        <v>35.1</v>
      </c>
      <c r="B36" s="22">
        <v>312.25491299999999</v>
      </c>
      <c r="C36" s="13">
        <f t="shared" ref="C36:C99" si="2">ROUND(A36,0)</f>
        <v>35</v>
      </c>
      <c r="D36" s="14">
        <f t="shared" ref="D36:D99" si="3">B36</f>
        <v>312.25491299999999</v>
      </c>
    </row>
    <row r="37" spans="1:4" x14ac:dyDescent="0.25">
      <c r="A37" s="12">
        <v>36</v>
      </c>
      <c r="B37" s="22">
        <v>28974.167968999998</v>
      </c>
      <c r="C37" s="13">
        <f t="shared" si="2"/>
        <v>36</v>
      </c>
      <c r="D37" s="14">
        <f t="shared" si="3"/>
        <v>28974.167968999998</v>
      </c>
    </row>
    <row r="38" spans="1:4" x14ac:dyDescent="0.25">
      <c r="A38" s="12">
        <v>37</v>
      </c>
      <c r="B38" s="22">
        <v>168635.140625</v>
      </c>
      <c r="C38" s="13">
        <f t="shared" si="2"/>
        <v>37</v>
      </c>
      <c r="D38" s="14">
        <f t="shared" si="3"/>
        <v>168635.140625</v>
      </c>
    </row>
    <row r="39" spans="1:4" x14ac:dyDescent="0.25">
      <c r="A39" s="12">
        <v>38</v>
      </c>
      <c r="B39" s="22">
        <v>157418.875</v>
      </c>
      <c r="C39" s="13">
        <f t="shared" si="2"/>
        <v>38</v>
      </c>
      <c r="D39" s="14">
        <f t="shared" si="3"/>
        <v>157418.875</v>
      </c>
    </row>
    <row r="40" spans="1:4" x14ac:dyDescent="0.25">
      <c r="A40" s="12">
        <v>39.1</v>
      </c>
      <c r="B40" s="22">
        <v>65200.550780999998</v>
      </c>
      <c r="C40" s="13">
        <f t="shared" si="2"/>
        <v>39</v>
      </c>
      <c r="D40" s="14">
        <f t="shared" si="3"/>
        <v>65200.550780999998</v>
      </c>
    </row>
    <row r="41" spans="1:4" x14ac:dyDescent="0.25">
      <c r="A41" s="12">
        <v>40</v>
      </c>
      <c r="B41" s="22">
        <v>36627.828125</v>
      </c>
      <c r="C41" s="13">
        <f t="shared" si="2"/>
        <v>40</v>
      </c>
      <c r="D41" s="14">
        <f t="shared" si="3"/>
        <v>36627.828125</v>
      </c>
    </row>
    <row r="42" spans="1:4" x14ac:dyDescent="0.25">
      <c r="A42" s="12">
        <v>41</v>
      </c>
      <c r="B42" s="22">
        <v>4144.8291019999997</v>
      </c>
      <c r="C42" s="13">
        <f t="shared" si="2"/>
        <v>41</v>
      </c>
      <c r="D42" s="14">
        <f t="shared" si="3"/>
        <v>4144.8291019999997</v>
      </c>
    </row>
    <row r="43" spans="1:4" x14ac:dyDescent="0.25">
      <c r="A43" s="12">
        <v>42.1</v>
      </c>
      <c r="B43" s="22">
        <v>2929.9057619999999</v>
      </c>
      <c r="C43" s="13">
        <f t="shared" si="2"/>
        <v>42</v>
      </c>
      <c r="D43" s="14">
        <f t="shared" si="3"/>
        <v>2929.9057619999999</v>
      </c>
    </row>
    <row r="44" spans="1:4" x14ac:dyDescent="0.25">
      <c r="A44" s="12">
        <v>43.1</v>
      </c>
      <c r="B44" s="22">
        <v>5348.7504879999997</v>
      </c>
      <c r="C44" s="13">
        <f t="shared" si="2"/>
        <v>43</v>
      </c>
      <c r="D44" s="14">
        <f t="shared" si="3"/>
        <v>5348.7504879999997</v>
      </c>
    </row>
    <row r="45" spans="1:4" x14ac:dyDescent="0.25">
      <c r="A45" s="12">
        <v>44</v>
      </c>
      <c r="B45" s="22">
        <v>163440.890625</v>
      </c>
      <c r="C45" s="13">
        <f t="shared" si="2"/>
        <v>44</v>
      </c>
      <c r="D45" s="14">
        <f t="shared" si="3"/>
        <v>163440.890625</v>
      </c>
    </row>
    <row r="46" spans="1:4" x14ac:dyDescent="0.25">
      <c r="A46" s="12">
        <v>45</v>
      </c>
      <c r="B46" s="22">
        <v>34782.003905999998</v>
      </c>
      <c r="C46" s="13">
        <f t="shared" si="2"/>
        <v>45</v>
      </c>
      <c r="D46" s="14">
        <f t="shared" si="3"/>
        <v>34782.003905999998</v>
      </c>
    </row>
    <row r="47" spans="1:4" x14ac:dyDescent="0.25">
      <c r="A47" s="12">
        <v>46</v>
      </c>
      <c r="B47" s="22">
        <v>2036.466553</v>
      </c>
      <c r="C47" s="13">
        <f t="shared" si="2"/>
        <v>46</v>
      </c>
      <c r="D47" s="14">
        <f t="shared" si="3"/>
        <v>2036.466553</v>
      </c>
    </row>
    <row r="48" spans="1:4" x14ac:dyDescent="0.25">
      <c r="A48" s="12">
        <v>47.1</v>
      </c>
      <c r="B48" s="22">
        <v>78299.414063000004</v>
      </c>
      <c r="C48" s="13">
        <f t="shared" si="2"/>
        <v>47</v>
      </c>
      <c r="D48" s="14">
        <f t="shared" si="3"/>
        <v>78299.414063000004</v>
      </c>
    </row>
    <row r="49" spans="1:4" x14ac:dyDescent="0.25">
      <c r="A49" s="12">
        <v>48</v>
      </c>
      <c r="B49" s="22">
        <v>25376.751952999999</v>
      </c>
      <c r="C49" s="13">
        <f t="shared" si="2"/>
        <v>48</v>
      </c>
      <c r="D49" s="14">
        <f t="shared" si="3"/>
        <v>25376.751952999999</v>
      </c>
    </row>
    <row r="50" spans="1:4" x14ac:dyDescent="0.25">
      <c r="A50" s="12">
        <v>49</v>
      </c>
      <c r="B50" s="22">
        <v>175905.21875</v>
      </c>
      <c r="C50" s="13">
        <f t="shared" si="2"/>
        <v>49</v>
      </c>
      <c r="D50" s="14">
        <f t="shared" si="3"/>
        <v>175905.21875</v>
      </c>
    </row>
    <row r="51" spans="1:4" x14ac:dyDescent="0.25">
      <c r="A51" s="12">
        <v>50</v>
      </c>
      <c r="B51" s="22">
        <v>897781.375</v>
      </c>
      <c r="C51" s="13">
        <f t="shared" si="2"/>
        <v>50</v>
      </c>
      <c r="D51" s="14">
        <f t="shared" si="3"/>
        <v>897781.375</v>
      </c>
    </row>
    <row r="52" spans="1:4" x14ac:dyDescent="0.25">
      <c r="A52" s="12">
        <v>51</v>
      </c>
      <c r="B52" s="22">
        <v>266995.5</v>
      </c>
      <c r="C52" s="13">
        <f t="shared" si="2"/>
        <v>51</v>
      </c>
      <c r="D52" s="14">
        <f t="shared" si="3"/>
        <v>266995.5</v>
      </c>
    </row>
    <row r="53" spans="1:4" x14ac:dyDescent="0.25">
      <c r="A53" s="12">
        <v>52.1</v>
      </c>
      <c r="B53" s="22">
        <v>9635.8173829999996</v>
      </c>
      <c r="C53" s="13">
        <f t="shared" si="2"/>
        <v>52</v>
      </c>
      <c r="D53" s="14">
        <f t="shared" si="3"/>
        <v>9635.8173829999996</v>
      </c>
    </row>
    <row r="54" spans="1:4" x14ac:dyDescent="0.25">
      <c r="A54" s="12">
        <v>53.1</v>
      </c>
      <c r="B54" s="22">
        <v>1713.086914</v>
      </c>
      <c r="C54" s="13">
        <f t="shared" si="2"/>
        <v>53</v>
      </c>
      <c r="D54" s="14">
        <f t="shared" si="3"/>
        <v>1713.086914</v>
      </c>
    </row>
    <row r="55" spans="1:4" x14ac:dyDescent="0.25">
      <c r="A55" s="12">
        <v>54.6</v>
      </c>
      <c r="B55" s="22">
        <v>4639.6171880000002</v>
      </c>
      <c r="C55" s="13">
        <f t="shared" si="2"/>
        <v>55</v>
      </c>
      <c r="D55" s="14">
        <f t="shared" si="3"/>
        <v>4639.6171880000002</v>
      </c>
    </row>
    <row r="56" spans="1:4" x14ac:dyDescent="0.25">
      <c r="A56" s="12">
        <v>55.1</v>
      </c>
      <c r="B56" s="22">
        <v>6813.4003910000001</v>
      </c>
      <c r="C56" s="13">
        <f t="shared" si="2"/>
        <v>55</v>
      </c>
      <c r="D56" s="14">
        <f t="shared" si="3"/>
        <v>6813.4003910000001</v>
      </c>
    </row>
    <row r="57" spans="1:4" x14ac:dyDescent="0.25">
      <c r="A57" s="12">
        <v>56</v>
      </c>
      <c r="B57" s="22">
        <v>57904.050780999998</v>
      </c>
      <c r="C57" s="13">
        <f t="shared" si="2"/>
        <v>56</v>
      </c>
      <c r="D57" s="14">
        <f t="shared" si="3"/>
        <v>57904.050780999998</v>
      </c>
    </row>
    <row r="58" spans="1:4" x14ac:dyDescent="0.25">
      <c r="A58" s="12">
        <v>57</v>
      </c>
      <c r="B58" s="22">
        <v>123967.039063</v>
      </c>
      <c r="C58" s="13">
        <f t="shared" si="2"/>
        <v>57</v>
      </c>
      <c r="D58" s="14">
        <f t="shared" si="3"/>
        <v>123967.039063</v>
      </c>
    </row>
    <row r="59" spans="1:4" x14ac:dyDescent="0.25">
      <c r="A59" s="12">
        <v>58.1</v>
      </c>
      <c r="B59" s="22">
        <v>4609.2158200000003</v>
      </c>
      <c r="C59" s="13">
        <f t="shared" si="2"/>
        <v>58</v>
      </c>
      <c r="D59" s="14">
        <f t="shared" si="3"/>
        <v>4609.2158200000003</v>
      </c>
    </row>
    <row r="60" spans="1:4" x14ac:dyDescent="0.25">
      <c r="A60" s="12">
        <v>58.9</v>
      </c>
      <c r="B60" s="22">
        <v>1023.344482</v>
      </c>
      <c r="C60" s="13">
        <f t="shared" si="2"/>
        <v>59</v>
      </c>
      <c r="D60" s="14">
        <f t="shared" si="3"/>
        <v>1023.344482</v>
      </c>
    </row>
    <row r="61" spans="1:4" x14ac:dyDescent="0.25">
      <c r="A61" s="12">
        <v>60</v>
      </c>
      <c r="B61" s="22">
        <v>37734.714844000002</v>
      </c>
      <c r="C61" s="13">
        <f t="shared" si="2"/>
        <v>60</v>
      </c>
      <c r="D61" s="14">
        <f t="shared" si="3"/>
        <v>37734.714844000002</v>
      </c>
    </row>
    <row r="62" spans="1:4" x14ac:dyDescent="0.25">
      <c r="A62" s="12">
        <v>61</v>
      </c>
      <c r="B62" s="22">
        <v>210591.96875</v>
      </c>
      <c r="C62" s="13">
        <f t="shared" si="2"/>
        <v>61</v>
      </c>
      <c r="D62" s="14">
        <f t="shared" si="3"/>
        <v>210591.96875</v>
      </c>
    </row>
    <row r="63" spans="1:4" x14ac:dyDescent="0.25">
      <c r="A63" s="12">
        <v>62</v>
      </c>
      <c r="B63" s="22">
        <v>202958.75</v>
      </c>
      <c r="C63" s="13">
        <f t="shared" si="2"/>
        <v>62</v>
      </c>
      <c r="D63" s="14">
        <f t="shared" si="3"/>
        <v>202958.75</v>
      </c>
    </row>
    <row r="64" spans="1:4" x14ac:dyDescent="0.25">
      <c r="A64" s="12">
        <v>63</v>
      </c>
      <c r="B64" s="22">
        <v>142929.65625</v>
      </c>
      <c r="C64" s="13">
        <f t="shared" si="2"/>
        <v>63</v>
      </c>
      <c r="D64" s="14">
        <f t="shared" si="3"/>
        <v>142929.65625</v>
      </c>
    </row>
    <row r="65" spans="1:4" x14ac:dyDescent="0.25">
      <c r="A65" s="12">
        <v>64</v>
      </c>
      <c r="B65" s="22">
        <v>16094.299805000001</v>
      </c>
      <c r="C65" s="13">
        <f t="shared" si="2"/>
        <v>64</v>
      </c>
      <c r="D65" s="14">
        <f t="shared" si="3"/>
        <v>16094.299805000001</v>
      </c>
    </row>
    <row r="66" spans="1:4" x14ac:dyDescent="0.25">
      <c r="A66" s="12">
        <v>65</v>
      </c>
      <c r="B66" s="22">
        <v>925.15576199999998</v>
      </c>
      <c r="C66" s="13">
        <f t="shared" si="2"/>
        <v>65</v>
      </c>
      <c r="D66" s="14">
        <f t="shared" si="3"/>
        <v>925.15576199999998</v>
      </c>
    </row>
    <row r="67" spans="1:4" x14ac:dyDescent="0.25">
      <c r="A67" s="12">
        <v>65.7</v>
      </c>
      <c r="B67" s="22">
        <v>233.25036600000001</v>
      </c>
      <c r="C67" s="13">
        <f t="shared" si="2"/>
        <v>66</v>
      </c>
      <c r="D67" s="14">
        <f t="shared" si="3"/>
        <v>233.25036600000001</v>
      </c>
    </row>
    <row r="68" spans="1:4" x14ac:dyDescent="0.25">
      <c r="A68" s="12">
        <v>66.900000000000006</v>
      </c>
      <c r="B68" s="22">
        <v>9661.2607420000004</v>
      </c>
      <c r="C68" s="13">
        <f t="shared" si="2"/>
        <v>67</v>
      </c>
      <c r="D68" s="14">
        <f t="shared" si="3"/>
        <v>9661.2607420000004</v>
      </c>
    </row>
    <row r="69" spans="1:4" x14ac:dyDescent="0.25">
      <c r="A69" s="12">
        <v>68</v>
      </c>
      <c r="B69" s="22">
        <v>545148.1875</v>
      </c>
      <c r="C69" s="13">
        <f t="shared" si="2"/>
        <v>68</v>
      </c>
      <c r="D69" s="14">
        <f t="shared" si="3"/>
        <v>545148.1875</v>
      </c>
    </row>
    <row r="70" spans="1:4" x14ac:dyDescent="0.25">
      <c r="A70" s="12">
        <v>69</v>
      </c>
      <c r="B70" s="22">
        <v>487066.375</v>
      </c>
      <c r="C70" s="13">
        <f t="shared" si="2"/>
        <v>69</v>
      </c>
      <c r="D70" s="14">
        <f t="shared" si="3"/>
        <v>487066.375</v>
      </c>
    </row>
    <row r="71" spans="1:4" x14ac:dyDescent="0.25">
      <c r="A71" s="12">
        <v>70</v>
      </c>
      <c r="B71" s="22">
        <v>43542.300780999998</v>
      </c>
      <c r="C71" s="13">
        <f t="shared" si="2"/>
        <v>70</v>
      </c>
      <c r="D71" s="14">
        <f t="shared" si="3"/>
        <v>43542.300780999998</v>
      </c>
    </row>
    <row r="72" spans="1:4" x14ac:dyDescent="0.25">
      <c r="A72" s="12">
        <v>71.099999999999994</v>
      </c>
      <c r="B72" s="22">
        <v>3070.4201659999999</v>
      </c>
      <c r="C72" s="13">
        <f t="shared" si="2"/>
        <v>71</v>
      </c>
      <c r="D72" s="14">
        <f t="shared" si="3"/>
        <v>3070.4201659999999</v>
      </c>
    </row>
    <row r="73" spans="1:4" x14ac:dyDescent="0.25">
      <c r="A73" s="12">
        <v>71.900000000000006</v>
      </c>
      <c r="B73" s="22">
        <v>17391.431640999999</v>
      </c>
      <c r="C73" s="13">
        <f t="shared" si="2"/>
        <v>72</v>
      </c>
      <c r="D73" s="14">
        <f t="shared" si="3"/>
        <v>17391.431640999999</v>
      </c>
    </row>
    <row r="74" spans="1:4" x14ac:dyDescent="0.25">
      <c r="A74" s="12">
        <v>73</v>
      </c>
      <c r="B74" s="22">
        <v>219983.078125</v>
      </c>
      <c r="C74" s="13">
        <f t="shared" si="2"/>
        <v>73</v>
      </c>
      <c r="D74" s="14">
        <f t="shared" si="3"/>
        <v>219983.078125</v>
      </c>
    </row>
    <row r="75" spans="1:4" x14ac:dyDescent="0.25">
      <c r="A75" s="12">
        <v>74</v>
      </c>
      <c r="B75" s="22">
        <v>866001.125</v>
      </c>
      <c r="C75" s="13">
        <f t="shared" si="2"/>
        <v>74</v>
      </c>
      <c r="D75" s="14">
        <f t="shared" si="3"/>
        <v>866001.125</v>
      </c>
    </row>
    <row r="76" spans="1:4" x14ac:dyDescent="0.25">
      <c r="A76" s="12">
        <v>75</v>
      </c>
      <c r="B76" s="22">
        <v>3022309.5</v>
      </c>
      <c r="C76" s="13">
        <f t="shared" si="2"/>
        <v>75</v>
      </c>
      <c r="D76" s="14">
        <f t="shared" si="3"/>
        <v>3022309.5</v>
      </c>
    </row>
    <row r="77" spans="1:4" x14ac:dyDescent="0.25">
      <c r="A77" s="12">
        <v>76</v>
      </c>
      <c r="B77" s="22">
        <v>244397.015625</v>
      </c>
      <c r="C77" s="13">
        <f t="shared" si="2"/>
        <v>76</v>
      </c>
      <c r="D77" s="14">
        <f t="shared" si="3"/>
        <v>244397.015625</v>
      </c>
    </row>
    <row r="78" spans="1:4" x14ac:dyDescent="0.25">
      <c r="A78" s="12">
        <v>77</v>
      </c>
      <c r="B78" s="22">
        <v>33963.804687999997</v>
      </c>
      <c r="C78" s="13">
        <f t="shared" si="2"/>
        <v>77</v>
      </c>
      <c r="D78" s="14">
        <f t="shared" si="3"/>
        <v>33963.804687999997</v>
      </c>
    </row>
    <row r="79" spans="1:4" x14ac:dyDescent="0.25">
      <c r="A79" s="12">
        <v>77.900000000000006</v>
      </c>
      <c r="B79" s="22">
        <v>27023.064452999999</v>
      </c>
      <c r="C79" s="13">
        <f t="shared" si="2"/>
        <v>78</v>
      </c>
      <c r="D79" s="14">
        <f t="shared" si="3"/>
        <v>27023.064452999999</v>
      </c>
    </row>
    <row r="80" spans="1:4" x14ac:dyDescent="0.25">
      <c r="A80" s="12">
        <v>78.900000000000006</v>
      </c>
      <c r="B80" s="22">
        <v>40335.363280999998</v>
      </c>
      <c r="C80" s="13">
        <f t="shared" si="2"/>
        <v>79</v>
      </c>
      <c r="D80" s="14">
        <f t="shared" si="3"/>
        <v>40335.363280999998</v>
      </c>
    </row>
    <row r="81" spans="1:4" x14ac:dyDescent="0.25">
      <c r="A81" s="12">
        <v>80</v>
      </c>
      <c r="B81" s="22">
        <v>12890.556640999999</v>
      </c>
      <c r="C81" s="13">
        <f t="shared" si="2"/>
        <v>80</v>
      </c>
      <c r="D81" s="14">
        <f t="shared" si="3"/>
        <v>12890.556640999999</v>
      </c>
    </row>
    <row r="82" spans="1:4" x14ac:dyDescent="0.25">
      <c r="A82" s="12">
        <v>80.900000000000006</v>
      </c>
      <c r="B82" s="22">
        <v>47644.324219000002</v>
      </c>
      <c r="C82" s="13">
        <f t="shared" si="2"/>
        <v>81</v>
      </c>
      <c r="D82" s="14">
        <f t="shared" si="3"/>
        <v>47644.324219000002</v>
      </c>
    </row>
    <row r="83" spans="1:4" x14ac:dyDescent="0.25">
      <c r="A83" s="12">
        <v>81.900000000000006</v>
      </c>
      <c r="B83" s="22">
        <v>4094.310547</v>
      </c>
      <c r="C83" s="13">
        <f t="shared" si="2"/>
        <v>82</v>
      </c>
      <c r="D83" s="14">
        <f t="shared" si="3"/>
        <v>4094.310547</v>
      </c>
    </row>
    <row r="84" spans="1:4" x14ac:dyDescent="0.25">
      <c r="A84" s="12">
        <v>82.7</v>
      </c>
      <c r="B84" s="22">
        <v>137.760437</v>
      </c>
      <c r="C84" s="13">
        <f t="shared" si="2"/>
        <v>83</v>
      </c>
      <c r="D84" s="14">
        <f t="shared" si="3"/>
        <v>137.760437</v>
      </c>
    </row>
    <row r="85" spans="1:4" x14ac:dyDescent="0.25">
      <c r="A85" s="12">
        <v>83.6</v>
      </c>
      <c r="B85" s="22">
        <v>318.87014799999997</v>
      </c>
      <c r="C85" s="13">
        <f t="shared" si="2"/>
        <v>84</v>
      </c>
      <c r="D85" s="14">
        <f t="shared" si="3"/>
        <v>318.87014799999997</v>
      </c>
    </row>
    <row r="86" spans="1:4" x14ac:dyDescent="0.25">
      <c r="A86" s="12">
        <v>84.1</v>
      </c>
      <c r="B86" s="22">
        <v>404.62799100000001</v>
      </c>
      <c r="C86" s="13">
        <f t="shared" si="2"/>
        <v>84</v>
      </c>
      <c r="D86" s="14">
        <f t="shared" si="3"/>
        <v>404.62799100000001</v>
      </c>
    </row>
    <row r="87" spans="1:4" x14ac:dyDescent="0.25">
      <c r="A87" s="12">
        <v>85.1</v>
      </c>
      <c r="B87" s="22">
        <v>55.917552999999998</v>
      </c>
      <c r="C87" s="13">
        <f t="shared" si="2"/>
        <v>85</v>
      </c>
      <c r="D87" s="14">
        <f t="shared" si="3"/>
        <v>55.917552999999998</v>
      </c>
    </row>
    <row r="88" spans="1:4" x14ac:dyDescent="0.25">
      <c r="A88" s="12">
        <v>86</v>
      </c>
      <c r="B88" s="22">
        <v>5946.373047</v>
      </c>
      <c r="C88" s="13">
        <f t="shared" si="2"/>
        <v>86</v>
      </c>
      <c r="D88" s="14">
        <f t="shared" si="3"/>
        <v>5946.373047</v>
      </c>
    </row>
    <row r="89" spans="1:4" x14ac:dyDescent="0.25">
      <c r="A89" s="12">
        <v>87</v>
      </c>
      <c r="B89" s="22">
        <v>223704.546875</v>
      </c>
      <c r="C89" s="13">
        <f t="shared" si="2"/>
        <v>87</v>
      </c>
      <c r="D89" s="14">
        <f t="shared" si="3"/>
        <v>223704.546875</v>
      </c>
    </row>
    <row r="90" spans="1:4" x14ac:dyDescent="0.25">
      <c r="A90" s="12">
        <v>88</v>
      </c>
      <c r="B90" s="22">
        <v>220203.625</v>
      </c>
      <c r="C90" s="13">
        <f t="shared" si="2"/>
        <v>88</v>
      </c>
      <c r="D90" s="14">
        <f t="shared" si="3"/>
        <v>220203.625</v>
      </c>
    </row>
    <row r="91" spans="1:4" x14ac:dyDescent="0.25">
      <c r="A91" s="12">
        <v>89.2</v>
      </c>
      <c r="B91" s="22">
        <v>94.760033000000007</v>
      </c>
      <c r="C91" s="13">
        <f t="shared" si="2"/>
        <v>89</v>
      </c>
      <c r="D91" s="14">
        <f t="shared" si="3"/>
        <v>94.760033000000007</v>
      </c>
    </row>
    <row r="92" spans="1:4" x14ac:dyDescent="0.25">
      <c r="A92" s="12">
        <v>90.9</v>
      </c>
      <c r="B92" s="22">
        <v>8638.2255860000005</v>
      </c>
      <c r="C92" s="13">
        <f t="shared" si="2"/>
        <v>91</v>
      </c>
      <c r="D92" s="14">
        <f t="shared" si="3"/>
        <v>8638.2255860000005</v>
      </c>
    </row>
    <row r="93" spans="1:4" x14ac:dyDescent="0.25">
      <c r="A93" s="12">
        <v>92</v>
      </c>
      <c r="B93" s="22">
        <v>103177.914063</v>
      </c>
      <c r="C93" s="13">
        <f t="shared" si="2"/>
        <v>92</v>
      </c>
      <c r="D93" s="14">
        <f t="shared" si="3"/>
        <v>103177.914063</v>
      </c>
    </row>
    <row r="94" spans="1:4" x14ac:dyDescent="0.25">
      <c r="A94" s="12">
        <v>93</v>
      </c>
      <c r="B94" s="22">
        <v>162471.859375</v>
      </c>
      <c r="C94" s="13">
        <f t="shared" si="2"/>
        <v>93</v>
      </c>
      <c r="D94" s="14">
        <f t="shared" si="3"/>
        <v>162471.859375</v>
      </c>
    </row>
    <row r="95" spans="1:4" x14ac:dyDescent="0.25">
      <c r="A95" s="12">
        <v>94</v>
      </c>
      <c r="B95" s="22">
        <v>464327.0625</v>
      </c>
      <c r="C95" s="13">
        <f t="shared" si="2"/>
        <v>94</v>
      </c>
      <c r="D95" s="14">
        <f t="shared" si="3"/>
        <v>464327.0625</v>
      </c>
    </row>
    <row r="96" spans="1:4" x14ac:dyDescent="0.25">
      <c r="A96" s="12">
        <v>95</v>
      </c>
      <c r="B96" s="22">
        <v>5887131.5</v>
      </c>
      <c r="C96" s="13">
        <f t="shared" si="2"/>
        <v>95</v>
      </c>
      <c r="D96" s="14">
        <f t="shared" si="3"/>
        <v>5887131.5</v>
      </c>
    </row>
    <row r="97" spans="1:4" x14ac:dyDescent="0.25">
      <c r="A97" s="12">
        <v>96</v>
      </c>
      <c r="B97" s="22">
        <v>402395.53125</v>
      </c>
      <c r="C97" s="13">
        <f t="shared" si="2"/>
        <v>96</v>
      </c>
      <c r="D97" s="14">
        <f t="shared" si="3"/>
        <v>402395.53125</v>
      </c>
    </row>
    <row r="98" spans="1:4" x14ac:dyDescent="0.25">
      <c r="A98" s="12">
        <v>97.1</v>
      </c>
      <c r="B98" s="22">
        <v>13127.642578000001</v>
      </c>
      <c r="C98" s="13">
        <f t="shared" si="2"/>
        <v>97</v>
      </c>
      <c r="D98" s="14">
        <f t="shared" si="3"/>
        <v>13127.642578000001</v>
      </c>
    </row>
    <row r="99" spans="1:4" x14ac:dyDescent="0.25">
      <c r="A99" s="12">
        <v>98.1</v>
      </c>
      <c r="B99" s="22">
        <v>189.73846399999999</v>
      </c>
      <c r="C99" s="13">
        <f t="shared" si="2"/>
        <v>98</v>
      </c>
      <c r="D99" s="14">
        <f t="shared" si="3"/>
        <v>189.73846399999999</v>
      </c>
    </row>
    <row r="100" spans="1:4" x14ac:dyDescent="0.25">
      <c r="A100" s="12">
        <v>98.7</v>
      </c>
      <c r="B100" s="22">
        <v>458.82076999999998</v>
      </c>
      <c r="C100" s="13">
        <f t="shared" ref="C100:C163" si="4">ROUND(A100,0)</f>
        <v>99</v>
      </c>
      <c r="D100" s="14">
        <f t="shared" ref="D100:D163" si="5">B100</f>
        <v>458.82076999999998</v>
      </c>
    </row>
    <row r="101" spans="1:4" x14ac:dyDescent="0.25">
      <c r="A101" s="12">
        <v>99.3</v>
      </c>
      <c r="B101" s="22">
        <v>5.248564</v>
      </c>
      <c r="C101" s="13">
        <f t="shared" si="4"/>
        <v>99</v>
      </c>
      <c r="D101" s="14">
        <f t="shared" si="5"/>
        <v>5.248564</v>
      </c>
    </row>
    <row r="102" spans="1:4" x14ac:dyDescent="0.25">
      <c r="A102" s="12">
        <v>99.9</v>
      </c>
      <c r="B102" s="22">
        <v>334.54541</v>
      </c>
      <c r="C102" s="13">
        <f t="shared" si="4"/>
        <v>100</v>
      </c>
      <c r="D102" s="14">
        <f t="shared" si="5"/>
        <v>334.54541</v>
      </c>
    </row>
    <row r="103" spans="1:4" x14ac:dyDescent="0.25">
      <c r="A103" s="12">
        <v>100.5</v>
      </c>
      <c r="B103" s="22">
        <v>450.069794</v>
      </c>
      <c r="C103" s="13">
        <f t="shared" si="4"/>
        <v>101</v>
      </c>
      <c r="D103" s="14">
        <f t="shared" si="5"/>
        <v>450.069794</v>
      </c>
    </row>
    <row r="104" spans="1:4" x14ac:dyDescent="0.25">
      <c r="A104" s="12">
        <v>101.2</v>
      </c>
      <c r="B104" s="22">
        <v>1.862471</v>
      </c>
      <c r="C104" s="13">
        <f t="shared" si="4"/>
        <v>101</v>
      </c>
      <c r="D104" s="14">
        <f t="shared" si="5"/>
        <v>1.862471</v>
      </c>
    </row>
    <row r="105" spans="1:4" x14ac:dyDescent="0.25">
      <c r="A105" s="12">
        <v>102.3</v>
      </c>
      <c r="B105" s="22">
        <v>358.02652</v>
      </c>
      <c r="C105" s="13">
        <f t="shared" si="4"/>
        <v>102</v>
      </c>
      <c r="D105" s="14">
        <f t="shared" si="5"/>
        <v>358.02652</v>
      </c>
    </row>
    <row r="106" spans="1:4" x14ac:dyDescent="0.25">
      <c r="A106" s="12">
        <v>103</v>
      </c>
      <c r="B106" s="22">
        <v>1621.599731</v>
      </c>
      <c r="C106" s="13">
        <f t="shared" si="4"/>
        <v>103</v>
      </c>
      <c r="D106" s="14">
        <f t="shared" si="5"/>
        <v>1621.599731</v>
      </c>
    </row>
    <row r="107" spans="1:4" x14ac:dyDescent="0.25">
      <c r="A107" s="12">
        <v>103.9</v>
      </c>
      <c r="B107" s="22">
        <v>8326.15625</v>
      </c>
      <c r="C107" s="13">
        <f t="shared" si="4"/>
        <v>104</v>
      </c>
      <c r="D107" s="14">
        <f t="shared" si="5"/>
        <v>8326.15625</v>
      </c>
    </row>
    <row r="108" spans="1:4" x14ac:dyDescent="0.25">
      <c r="A108" s="12">
        <v>105</v>
      </c>
      <c r="B108" s="22">
        <v>5632.2534180000002</v>
      </c>
      <c r="C108" s="13">
        <f t="shared" si="4"/>
        <v>105</v>
      </c>
      <c r="D108" s="14">
        <f t="shared" si="5"/>
        <v>5632.2534180000002</v>
      </c>
    </row>
    <row r="109" spans="1:4" x14ac:dyDescent="0.25">
      <c r="A109" s="12">
        <v>105.9</v>
      </c>
      <c r="B109" s="22">
        <v>9188.5947269999997</v>
      </c>
      <c r="C109" s="13">
        <f t="shared" si="4"/>
        <v>106</v>
      </c>
      <c r="D109" s="14">
        <f t="shared" si="5"/>
        <v>9188.5947269999997</v>
      </c>
    </row>
    <row r="110" spans="1:4" x14ac:dyDescent="0.25">
      <c r="A110" s="12">
        <v>107</v>
      </c>
      <c r="B110" s="22">
        <v>2576.6198730000001</v>
      </c>
      <c r="C110" s="13">
        <f t="shared" si="4"/>
        <v>107</v>
      </c>
      <c r="D110" s="14">
        <f t="shared" si="5"/>
        <v>2576.6198730000001</v>
      </c>
    </row>
    <row r="111" spans="1:4" x14ac:dyDescent="0.25">
      <c r="A111" s="12">
        <v>107.7</v>
      </c>
      <c r="B111" s="22">
        <v>398.91839599999997</v>
      </c>
      <c r="C111" s="13">
        <f t="shared" si="4"/>
        <v>108</v>
      </c>
      <c r="D111" s="14">
        <f t="shared" si="5"/>
        <v>398.91839599999997</v>
      </c>
    </row>
    <row r="112" spans="1:4" x14ac:dyDescent="0.25">
      <c r="A112" s="12">
        <v>109.2</v>
      </c>
      <c r="B112" s="22">
        <v>263.056915</v>
      </c>
      <c r="C112" s="13">
        <f t="shared" si="4"/>
        <v>109</v>
      </c>
      <c r="D112" s="14">
        <f t="shared" si="5"/>
        <v>263.056915</v>
      </c>
    </row>
    <row r="113" spans="1:4" x14ac:dyDescent="0.25">
      <c r="A113" s="12">
        <v>110</v>
      </c>
      <c r="B113" s="22">
        <v>520.81341599999996</v>
      </c>
      <c r="C113" s="13">
        <f t="shared" si="4"/>
        <v>110</v>
      </c>
      <c r="D113" s="14">
        <f t="shared" si="5"/>
        <v>520.81341599999996</v>
      </c>
    </row>
    <row r="114" spans="1:4" x14ac:dyDescent="0.25">
      <c r="A114" s="12">
        <v>111</v>
      </c>
      <c r="B114" s="22">
        <v>775.50659199999996</v>
      </c>
      <c r="C114" s="13">
        <f t="shared" si="4"/>
        <v>111</v>
      </c>
      <c r="D114" s="14">
        <f t="shared" si="5"/>
        <v>775.50659199999996</v>
      </c>
    </row>
    <row r="115" spans="1:4" x14ac:dyDescent="0.25">
      <c r="A115" s="12">
        <v>111.8</v>
      </c>
      <c r="B115" s="22">
        <v>444.438782</v>
      </c>
      <c r="C115" s="13">
        <f t="shared" si="4"/>
        <v>112</v>
      </c>
      <c r="D115" s="14">
        <f t="shared" si="5"/>
        <v>444.438782</v>
      </c>
    </row>
    <row r="116" spans="1:4" x14ac:dyDescent="0.25">
      <c r="A116" s="12">
        <v>112.9</v>
      </c>
      <c r="B116" s="22">
        <v>242.54924</v>
      </c>
      <c r="C116" s="13">
        <f t="shared" si="4"/>
        <v>113</v>
      </c>
      <c r="D116" s="14">
        <f t="shared" si="5"/>
        <v>242.54924</v>
      </c>
    </row>
    <row r="117" spans="1:4" x14ac:dyDescent="0.25">
      <c r="A117" s="12">
        <v>113.9</v>
      </c>
      <c r="B117" s="22">
        <v>91.138053999999997</v>
      </c>
      <c r="C117" s="13">
        <f t="shared" si="4"/>
        <v>114</v>
      </c>
      <c r="D117" s="14">
        <f t="shared" si="5"/>
        <v>91.138053999999997</v>
      </c>
    </row>
    <row r="118" spans="1:4" x14ac:dyDescent="0.25">
      <c r="A118" s="12">
        <v>114.9</v>
      </c>
      <c r="B118" s="22">
        <v>2827.5583499999998</v>
      </c>
      <c r="C118" s="13">
        <f t="shared" si="4"/>
        <v>115</v>
      </c>
      <c r="D118" s="14">
        <f t="shared" si="5"/>
        <v>2827.5583499999998</v>
      </c>
    </row>
    <row r="119" spans="1:4" x14ac:dyDescent="0.25">
      <c r="A119" s="12">
        <v>115.9</v>
      </c>
      <c r="B119" s="22">
        <v>6129.8901370000003</v>
      </c>
      <c r="C119" s="13">
        <f t="shared" si="4"/>
        <v>116</v>
      </c>
      <c r="D119" s="14">
        <f t="shared" si="5"/>
        <v>6129.8901370000003</v>
      </c>
    </row>
    <row r="120" spans="1:4" x14ac:dyDescent="0.25">
      <c r="A120" s="12">
        <v>116.9</v>
      </c>
      <c r="B120" s="22">
        <v>14799.119140999999</v>
      </c>
      <c r="C120" s="13">
        <f t="shared" si="4"/>
        <v>117</v>
      </c>
      <c r="D120" s="14">
        <f t="shared" si="5"/>
        <v>14799.119140999999</v>
      </c>
    </row>
    <row r="121" spans="1:4" x14ac:dyDescent="0.25">
      <c r="A121" s="12">
        <v>117.9</v>
      </c>
      <c r="B121" s="22">
        <v>6028.7080079999996</v>
      </c>
      <c r="C121" s="13">
        <f t="shared" si="4"/>
        <v>118</v>
      </c>
      <c r="D121" s="14">
        <f t="shared" si="5"/>
        <v>6028.7080079999996</v>
      </c>
    </row>
    <row r="122" spans="1:4" x14ac:dyDescent="0.25">
      <c r="A122" s="12">
        <v>118.9</v>
      </c>
      <c r="B122" s="22">
        <v>11428.663086</v>
      </c>
      <c r="C122" s="13">
        <f t="shared" si="4"/>
        <v>119</v>
      </c>
      <c r="D122" s="14">
        <f t="shared" si="5"/>
        <v>11428.663086</v>
      </c>
    </row>
    <row r="123" spans="1:4" x14ac:dyDescent="0.25">
      <c r="A123" s="12">
        <v>120.4</v>
      </c>
      <c r="B123" s="22">
        <v>204.988449</v>
      </c>
      <c r="C123" s="13">
        <f t="shared" si="4"/>
        <v>120</v>
      </c>
      <c r="D123" s="14">
        <f t="shared" si="5"/>
        <v>204.988449</v>
      </c>
    </row>
    <row r="124" spans="1:4" x14ac:dyDescent="0.25">
      <c r="A124" s="12">
        <v>121.3</v>
      </c>
      <c r="B124" s="22">
        <v>562.96954300000004</v>
      </c>
      <c r="C124" s="13">
        <f t="shared" si="4"/>
        <v>121</v>
      </c>
      <c r="D124" s="14">
        <f t="shared" si="5"/>
        <v>562.96954300000004</v>
      </c>
    </row>
    <row r="125" spans="1:4" x14ac:dyDescent="0.25">
      <c r="A125" s="12">
        <v>122</v>
      </c>
      <c r="B125" s="22">
        <v>533.42498799999998</v>
      </c>
      <c r="C125" s="13">
        <f t="shared" si="4"/>
        <v>122</v>
      </c>
      <c r="D125" s="14">
        <f t="shared" si="5"/>
        <v>533.42498799999998</v>
      </c>
    </row>
    <row r="126" spans="1:4" x14ac:dyDescent="0.25">
      <c r="A126" s="12">
        <v>123</v>
      </c>
      <c r="B126" s="22">
        <v>1284.1870120000001</v>
      </c>
      <c r="C126" s="13">
        <f t="shared" si="4"/>
        <v>123</v>
      </c>
      <c r="D126" s="14">
        <f t="shared" si="5"/>
        <v>1284.1870120000001</v>
      </c>
    </row>
    <row r="127" spans="1:4" x14ac:dyDescent="0.25">
      <c r="A127" s="12">
        <v>124</v>
      </c>
      <c r="B127" s="22">
        <v>1504.267456</v>
      </c>
      <c r="C127" s="13">
        <f t="shared" si="4"/>
        <v>124</v>
      </c>
      <c r="D127" s="14">
        <f t="shared" si="5"/>
        <v>1504.267456</v>
      </c>
    </row>
    <row r="128" spans="1:4" x14ac:dyDescent="0.25">
      <c r="A128" s="12">
        <v>124.8</v>
      </c>
      <c r="B128" s="22">
        <v>866.28094499999997</v>
      </c>
      <c r="C128" s="13">
        <f t="shared" si="4"/>
        <v>125</v>
      </c>
      <c r="D128" s="14">
        <f t="shared" si="5"/>
        <v>866.28094499999997</v>
      </c>
    </row>
    <row r="129" spans="1:4" x14ac:dyDescent="0.25">
      <c r="A129" s="12">
        <v>125.9</v>
      </c>
      <c r="B129" s="22">
        <v>802.05480999999997</v>
      </c>
      <c r="C129" s="13">
        <f t="shared" si="4"/>
        <v>126</v>
      </c>
      <c r="D129" s="14">
        <f t="shared" si="5"/>
        <v>802.05480999999997</v>
      </c>
    </row>
    <row r="130" spans="1:4" x14ac:dyDescent="0.25">
      <c r="A130" s="12">
        <v>127</v>
      </c>
      <c r="B130" s="22">
        <v>436.22079500000001</v>
      </c>
      <c r="C130" s="13">
        <f t="shared" si="4"/>
        <v>127</v>
      </c>
      <c r="D130" s="14">
        <f t="shared" si="5"/>
        <v>436.22079500000001</v>
      </c>
    </row>
    <row r="131" spans="1:4" x14ac:dyDescent="0.25">
      <c r="A131" s="12">
        <v>127.9</v>
      </c>
      <c r="B131" s="22">
        <v>9434.0908199999994</v>
      </c>
      <c r="C131" s="13">
        <f t="shared" si="4"/>
        <v>128</v>
      </c>
      <c r="D131" s="14">
        <f t="shared" si="5"/>
        <v>9434.0908199999994</v>
      </c>
    </row>
    <row r="132" spans="1:4" x14ac:dyDescent="0.25">
      <c r="A132" s="12">
        <v>128.9</v>
      </c>
      <c r="B132" s="22">
        <v>3994.3122560000002</v>
      </c>
      <c r="C132" s="13">
        <f t="shared" si="4"/>
        <v>129</v>
      </c>
      <c r="D132" s="14">
        <f t="shared" si="5"/>
        <v>3994.3122560000002</v>
      </c>
    </row>
    <row r="133" spans="1:4" x14ac:dyDescent="0.25">
      <c r="A133" s="12">
        <v>129.9</v>
      </c>
      <c r="B133" s="22">
        <v>11072.478515999999</v>
      </c>
      <c r="C133" s="13">
        <f t="shared" si="4"/>
        <v>130</v>
      </c>
      <c r="D133" s="14">
        <f t="shared" si="5"/>
        <v>11072.478515999999</v>
      </c>
    </row>
    <row r="134" spans="1:4" x14ac:dyDescent="0.25">
      <c r="A134" s="12">
        <v>130.9</v>
      </c>
      <c r="B134" s="22">
        <v>3160.6591800000001</v>
      </c>
      <c r="C134" s="13">
        <f t="shared" si="4"/>
        <v>131</v>
      </c>
      <c r="D134" s="14">
        <f t="shared" si="5"/>
        <v>3160.6591800000001</v>
      </c>
    </row>
    <row r="135" spans="1:4" x14ac:dyDescent="0.25">
      <c r="A135" s="12">
        <v>132</v>
      </c>
      <c r="B135" s="22">
        <v>935.11669900000004</v>
      </c>
      <c r="C135" s="13">
        <f t="shared" si="4"/>
        <v>132</v>
      </c>
      <c r="D135" s="14">
        <f t="shared" si="5"/>
        <v>935.11669900000004</v>
      </c>
    </row>
    <row r="136" spans="1:4" x14ac:dyDescent="0.25">
      <c r="A136" s="12">
        <v>133.1</v>
      </c>
      <c r="B136" s="22">
        <v>2470.5666500000002</v>
      </c>
      <c r="C136" s="13">
        <f t="shared" si="4"/>
        <v>133</v>
      </c>
      <c r="D136" s="14">
        <f t="shared" si="5"/>
        <v>2470.5666500000002</v>
      </c>
    </row>
    <row r="137" spans="1:4" x14ac:dyDescent="0.25">
      <c r="A137" s="12">
        <v>133.9</v>
      </c>
      <c r="B137" s="22">
        <v>936.20556599999998</v>
      </c>
      <c r="C137" s="13">
        <f t="shared" si="4"/>
        <v>134</v>
      </c>
      <c r="D137" s="14">
        <f t="shared" si="5"/>
        <v>936.20556599999998</v>
      </c>
    </row>
    <row r="138" spans="1:4" x14ac:dyDescent="0.25">
      <c r="A138" s="12">
        <v>134.9</v>
      </c>
      <c r="B138" s="22">
        <v>4214.3364259999998</v>
      </c>
      <c r="C138" s="13">
        <f t="shared" si="4"/>
        <v>135</v>
      </c>
      <c r="D138" s="14">
        <f t="shared" si="5"/>
        <v>4214.3364259999998</v>
      </c>
    </row>
    <row r="139" spans="1:4" x14ac:dyDescent="0.25">
      <c r="A139" s="12">
        <v>136.1</v>
      </c>
      <c r="B139" s="22">
        <v>1015.005493</v>
      </c>
      <c r="C139" s="13">
        <f t="shared" si="4"/>
        <v>136</v>
      </c>
      <c r="D139" s="14">
        <f t="shared" si="5"/>
        <v>1015.005493</v>
      </c>
    </row>
    <row r="140" spans="1:4" x14ac:dyDescent="0.25">
      <c r="A140" s="12">
        <v>136.9</v>
      </c>
      <c r="B140" s="22">
        <v>2138.9895019999999</v>
      </c>
      <c r="C140" s="13">
        <f t="shared" si="4"/>
        <v>137</v>
      </c>
      <c r="D140" s="14">
        <f t="shared" si="5"/>
        <v>2138.9895019999999</v>
      </c>
    </row>
    <row r="141" spans="1:4" x14ac:dyDescent="0.25">
      <c r="A141" s="12">
        <v>137.6</v>
      </c>
      <c r="B141" s="22">
        <v>0.76911499999999999</v>
      </c>
      <c r="C141" s="13">
        <f t="shared" si="4"/>
        <v>138</v>
      </c>
      <c r="D141" s="14">
        <f t="shared" si="5"/>
        <v>0.76911499999999999</v>
      </c>
    </row>
    <row r="142" spans="1:4" x14ac:dyDescent="0.25">
      <c r="A142" s="12">
        <v>139.19999999999999</v>
      </c>
      <c r="B142" s="22">
        <v>906.06536900000003</v>
      </c>
      <c r="C142" s="13">
        <f t="shared" si="4"/>
        <v>139</v>
      </c>
      <c r="D142" s="14">
        <f t="shared" si="5"/>
        <v>906.06536900000003</v>
      </c>
    </row>
    <row r="143" spans="1:4" x14ac:dyDescent="0.25">
      <c r="A143" s="12">
        <v>140.9</v>
      </c>
      <c r="B143" s="22">
        <v>20913.552734000001</v>
      </c>
      <c r="C143" s="13">
        <f t="shared" si="4"/>
        <v>141</v>
      </c>
      <c r="D143" s="14">
        <f t="shared" si="5"/>
        <v>20913.552734000001</v>
      </c>
    </row>
    <row r="144" spans="1:4" x14ac:dyDescent="0.25">
      <c r="A144" s="12">
        <v>141.9</v>
      </c>
      <c r="B144" s="22">
        <v>2241.006836</v>
      </c>
      <c r="C144" s="13">
        <f t="shared" si="4"/>
        <v>142</v>
      </c>
      <c r="D144" s="14">
        <f t="shared" si="5"/>
        <v>2241.006836</v>
      </c>
    </row>
    <row r="145" spans="1:4" x14ac:dyDescent="0.25">
      <c r="A145" s="12">
        <v>142.9</v>
      </c>
      <c r="B145" s="22">
        <v>23364.53125</v>
      </c>
      <c r="C145" s="13">
        <f t="shared" si="4"/>
        <v>143</v>
      </c>
      <c r="D145" s="14">
        <f t="shared" si="5"/>
        <v>23364.53125</v>
      </c>
    </row>
    <row r="146" spans="1:4" x14ac:dyDescent="0.25">
      <c r="A146" s="12">
        <v>144</v>
      </c>
      <c r="B146" s="22">
        <v>965.73767099999998</v>
      </c>
      <c r="C146" s="13">
        <f t="shared" si="4"/>
        <v>144</v>
      </c>
      <c r="D146" s="14">
        <f t="shared" si="5"/>
        <v>965.73767099999998</v>
      </c>
    </row>
    <row r="147" spans="1:4" x14ac:dyDescent="0.25">
      <c r="A147" s="12">
        <v>144.80000000000001</v>
      </c>
      <c r="B147" s="22">
        <v>746.99255400000004</v>
      </c>
      <c r="C147" s="13">
        <f t="shared" si="4"/>
        <v>145</v>
      </c>
      <c r="D147" s="14">
        <f t="shared" si="5"/>
        <v>746.99255400000004</v>
      </c>
    </row>
    <row r="148" spans="1:4" x14ac:dyDescent="0.25">
      <c r="A148" s="12">
        <v>145.9</v>
      </c>
      <c r="B148" s="22">
        <v>4748.330078</v>
      </c>
      <c r="C148" s="13">
        <f t="shared" si="4"/>
        <v>146</v>
      </c>
      <c r="D148" s="14">
        <f t="shared" si="5"/>
        <v>4748.330078</v>
      </c>
    </row>
    <row r="149" spans="1:4" x14ac:dyDescent="0.25">
      <c r="A149" s="12">
        <v>146.9</v>
      </c>
      <c r="B149" s="22">
        <v>3530.2421880000002</v>
      </c>
      <c r="C149" s="13">
        <f t="shared" si="4"/>
        <v>147</v>
      </c>
      <c r="D149" s="14">
        <f t="shared" si="5"/>
        <v>3530.2421880000002</v>
      </c>
    </row>
    <row r="150" spans="1:4" x14ac:dyDescent="0.25">
      <c r="A150" s="12">
        <v>147.9</v>
      </c>
      <c r="B150" s="22">
        <v>4245.8027339999999</v>
      </c>
      <c r="C150" s="13">
        <f t="shared" si="4"/>
        <v>148</v>
      </c>
      <c r="D150" s="14">
        <f t="shared" si="5"/>
        <v>4245.8027339999999</v>
      </c>
    </row>
    <row r="151" spans="1:4" x14ac:dyDescent="0.25">
      <c r="A151" s="12">
        <v>148.69999999999999</v>
      </c>
      <c r="B151" s="22">
        <v>2173.9958499999998</v>
      </c>
      <c r="C151" s="13">
        <f t="shared" si="4"/>
        <v>149</v>
      </c>
      <c r="D151" s="14">
        <f t="shared" si="5"/>
        <v>2173.9958499999998</v>
      </c>
    </row>
    <row r="152" spans="1:4" x14ac:dyDescent="0.25">
      <c r="A152" s="12">
        <v>150</v>
      </c>
      <c r="B152" s="22">
        <v>1119.7055660000001</v>
      </c>
      <c r="C152" s="13">
        <f t="shared" si="4"/>
        <v>150</v>
      </c>
      <c r="D152" s="14">
        <f t="shared" si="5"/>
        <v>1119.7055660000001</v>
      </c>
    </row>
    <row r="153" spans="1:4" x14ac:dyDescent="0.25">
      <c r="A153" s="12">
        <v>151.1</v>
      </c>
      <c r="B153" s="22">
        <v>151.20010400000001</v>
      </c>
      <c r="C153" s="13">
        <f t="shared" si="4"/>
        <v>151</v>
      </c>
      <c r="D153" s="14">
        <f t="shared" si="5"/>
        <v>151.20010400000001</v>
      </c>
    </row>
    <row r="154" spans="1:4" x14ac:dyDescent="0.25">
      <c r="A154" s="12">
        <v>151.9</v>
      </c>
      <c r="B154" s="22">
        <v>1530.961182</v>
      </c>
      <c r="C154" s="13">
        <f t="shared" si="4"/>
        <v>152</v>
      </c>
      <c r="D154" s="14">
        <f t="shared" si="5"/>
        <v>1530.961182</v>
      </c>
    </row>
    <row r="155" spans="1:4" x14ac:dyDescent="0.25">
      <c r="A155" s="12">
        <v>152.9</v>
      </c>
      <c r="B155" s="22">
        <v>2540.1621089999999</v>
      </c>
      <c r="C155" s="13">
        <f t="shared" si="4"/>
        <v>153</v>
      </c>
      <c r="D155" s="14">
        <f t="shared" si="5"/>
        <v>2540.1621089999999</v>
      </c>
    </row>
    <row r="156" spans="1:4" x14ac:dyDescent="0.25">
      <c r="A156" s="12">
        <v>154</v>
      </c>
      <c r="B156" s="22">
        <v>2202.576904</v>
      </c>
      <c r="C156" s="13">
        <f t="shared" si="4"/>
        <v>154</v>
      </c>
      <c r="D156" s="14">
        <f t="shared" si="5"/>
        <v>2202.576904</v>
      </c>
    </row>
    <row r="157" spans="1:4" x14ac:dyDescent="0.25">
      <c r="A157" s="12">
        <v>155</v>
      </c>
      <c r="B157" s="22">
        <v>7327.8964839999999</v>
      </c>
      <c r="C157" s="13">
        <f t="shared" si="4"/>
        <v>155</v>
      </c>
      <c r="D157" s="14">
        <f t="shared" si="5"/>
        <v>7327.8964839999999</v>
      </c>
    </row>
    <row r="158" spans="1:4" x14ac:dyDescent="0.25">
      <c r="A158" s="12">
        <v>156</v>
      </c>
      <c r="B158" s="22">
        <v>1360.698975</v>
      </c>
      <c r="C158" s="13">
        <f t="shared" si="4"/>
        <v>156</v>
      </c>
      <c r="D158" s="14">
        <f t="shared" si="5"/>
        <v>1360.698975</v>
      </c>
    </row>
    <row r="159" spans="1:4" x14ac:dyDescent="0.25">
      <c r="A159" s="12">
        <v>157</v>
      </c>
      <c r="B159" s="22">
        <v>5961.2192379999997</v>
      </c>
      <c r="C159" s="13">
        <f t="shared" si="4"/>
        <v>157</v>
      </c>
      <c r="D159" s="14">
        <f t="shared" si="5"/>
        <v>5961.2192379999997</v>
      </c>
    </row>
    <row r="160" spans="1:4" x14ac:dyDescent="0.25">
      <c r="A160" s="12">
        <v>157.6</v>
      </c>
      <c r="B160" s="22">
        <v>59.178412999999999</v>
      </c>
      <c r="C160" s="13">
        <f t="shared" si="4"/>
        <v>158</v>
      </c>
      <c r="D160" s="14">
        <f t="shared" si="5"/>
        <v>59.178412999999999</v>
      </c>
    </row>
    <row r="161" spans="1:4" x14ac:dyDescent="0.25">
      <c r="A161" s="12">
        <v>158.19999999999999</v>
      </c>
      <c r="B161" s="22">
        <v>431.37829599999998</v>
      </c>
      <c r="C161" s="13">
        <f t="shared" si="4"/>
        <v>158</v>
      </c>
      <c r="D161" s="14">
        <f t="shared" si="5"/>
        <v>431.37829599999998</v>
      </c>
    </row>
    <row r="162" spans="1:4" x14ac:dyDescent="0.25">
      <c r="A162" s="12">
        <v>159</v>
      </c>
      <c r="B162" s="22">
        <v>3348.0734859999998</v>
      </c>
      <c r="C162" s="13">
        <f t="shared" si="4"/>
        <v>159</v>
      </c>
      <c r="D162" s="14">
        <f t="shared" si="5"/>
        <v>3348.0734859999998</v>
      </c>
    </row>
    <row r="163" spans="1:4" x14ac:dyDescent="0.25">
      <c r="A163" s="12">
        <v>159.80000000000001</v>
      </c>
      <c r="B163" s="22">
        <v>587.71173099999999</v>
      </c>
      <c r="C163" s="13">
        <f t="shared" si="4"/>
        <v>160</v>
      </c>
      <c r="D163" s="14">
        <f t="shared" si="5"/>
        <v>587.71173099999999</v>
      </c>
    </row>
    <row r="164" spans="1:4" x14ac:dyDescent="0.25">
      <c r="A164" s="12">
        <v>160.80000000000001</v>
      </c>
      <c r="B164" s="22">
        <v>2454.8476559999999</v>
      </c>
      <c r="C164" s="13">
        <f t="shared" ref="C164:C227" si="6">ROUND(A164,0)</f>
        <v>161</v>
      </c>
      <c r="D164" s="14">
        <f t="shared" ref="D164:D227" si="7">B164</f>
        <v>2454.8476559999999</v>
      </c>
    </row>
    <row r="165" spans="1:4" x14ac:dyDescent="0.25">
      <c r="A165" s="12">
        <v>162</v>
      </c>
      <c r="B165" s="22">
        <v>368.44812000000002</v>
      </c>
      <c r="C165" s="13">
        <f t="shared" si="6"/>
        <v>162</v>
      </c>
      <c r="D165" s="14">
        <f t="shared" si="7"/>
        <v>368.44812000000002</v>
      </c>
    </row>
    <row r="166" spans="1:4" x14ac:dyDescent="0.25">
      <c r="A166" s="12">
        <v>162.69999999999999</v>
      </c>
      <c r="B166" s="22">
        <v>108.07476800000001</v>
      </c>
      <c r="C166" s="13">
        <f t="shared" si="6"/>
        <v>163</v>
      </c>
      <c r="D166" s="14">
        <f t="shared" si="7"/>
        <v>108.07476800000001</v>
      </c>
    </row>
    <row r="167" spans="1:4" x14ac:dyDescent="0.25">
      <c r="A167" s="12">
        <v>163.30000000000001</v>
      </c>
      <c r="B167" s="22">
        <v>208.89506499999999</v>
      </c>
      <c r="C167" s="13">
        <f t="shared" si="6"/>
        <v>163</v>
      </c>
      <c r="D167" s="14">
        <f t="shared" si="7"/>
        <v>208.89506499999999</v>
      </c>
    </row>
    <row r="168" spans="1:4" x14ac:dyDescent="0.25">
      <c r="A168" s="12">
        <v>164</v>
      </c>
      <c r="B168" s="22">
        <v>5.5039999999999999E-2</v>
      </c>
      <c r="C168" s="13">
        <f t="shared" si="6"/>
        <v>164</v>
      </c>
      <c r="D168" s="14">
        <f t="shared" si="7"/>
        <v>5.5039999999999999E-2</v>
      </c>
    </row>
    <row r="169" spans="1:4" x14ac:dyDescent="0.25">
      <c r="A169" s="12">
        <v>165.1</v>
      </c>
      <c r="B169" s="22">
        <v>106.978775</v>
      </c>
      <c r="C169" s="13">
        <f t="shared" si="6"/>
        <v>165</v>
      </c>
      <c r="D169" s="14">
        <f t="shared" si="7"/>
        <v>106.978775</v>
      </c>
    </row>
    <row r="170" spans="1:4" x14ac:dyDescent="0.25">
      <c r="A170" s="12">
        <v>166</v>
      </c>
      <c r="B170" s="22">
        <v>51.789997</v>
      </c>
      <c r="C170" s="13">
        <f t="shared" si="6"/>
        <v>166</v>
      </c>
      <c r="D170" s="14">
        <f t="shared" si="7"/>
        <v>51.789997</v>
      </c>
    </row>
    <row r="171" spans="1:4" x14ac:dyDescent="0.25">
      <c r="A171" s="12">
        <v>167.1</v>
      </c>
      <c r="B171" s="22">
        <v>0.16354099999999999</v>
      </c>
      <c r="C171" s="13">
        <f t="shared" si="6"/>
        <v>167</v>
      </c>
      <c r="D171" s="14">
        <f t="shared" si="7"/>
        <v>0.16354099999999999</v>
      </c>
    </row>
    <row r="172" spans="1:4" x14ac:dyDescent="0.25">
      <c r="A172" s="12">
        <v>167.8</v>
      </c>
      <c r="B172" s="22">
        <v>114.757324</v>
      </c>
      <c r="C172" s="13">
        <f t="shared" si="6"/>
        <v>168</v>
      </c>
      <c r="D172" s="14">
        <f t="shared" si="7"/>
        <v>114.757324</v>
      </c>
    </row>
    <row r="173" spans="1:4" x14ac:dyDescent="0.25">
      <c r="A173" s="12">
        <v>168.9</v>
      </c>
      <c r="B173" s="22">
        <v>0.232712</v>
      </c>
      <c r="C173" s="13">
        <f t="shared" si="6"/>
        <v>169</v>
      </c>
      <c r="D173" s="14">
        <f t="shared" si="7"/>
        <v>0.232712</v>
      </c>
    </row>
    <row r="174" spans="1:4" x14ac:dyDescent="0.25">
      <c r="A174" s="12">
        <v>170.4</v>
      </c>
      <c r="B174" s="22">
        <v>182.99485799999999</v>
      </c>
      <c r="C174" s="13">
        <f t="shared" si="6"/>
        <v>170</v>
      </c>
      <c r="D174" s="14">
        <f t="shared" si="7"/>
        <v>182.99485799999999</v>
      </c>
    </row>
    <row r="175" spans="1:4" x14ac:dyDescent="0.25">
      <c r="A175" s="12">
        <v>171.1</v>
      </c>
      <c r="B175" s="22">
        <v>325.67303500000003</v>
      </c>
      <c r="C175" s="13">
        <f t="shared" si="6"/>
        <v>171</v>
      </c>
      <c r="D175" s="14">
        <f t="shared" si="7"/>
        <v>325.67303500000003</v>
      </c>
    </row>
    <row r="176" spans="1:4" x14ac:dyDescent="0.25">
      <c r="A176" s="12">
        <v>172.1</v>
      </c>
      <c r="B176" s="22">
        <v>1270.9636230000001</v>
      </c>
      <c r="C176" s="13">
        <f t="shared" si="6"/>
        <v>172</v>
      </c>
      <c r="D176" s="14">
        <f t="shared" si="7"/>
        <v>1270.9636230000001</v>
      </c>
    </row>
    <row r="177" spans="1:4" x14ac:dyDescent="0.25">
      <c r="A177" s="12">
        <v>173.9</v>
      </c>
      <c r="B177" s="22">
        <v>3342538.25</v>
      </c>
      <c r="C177" s="13">
        <f t="shared" si="6"/>
        <v>174</v>
      </c>
      <c r="D177" s="14">
        <f t="shared" si="7"/>
        <v>3342538.25</v>
      </c>
    </row>
    <row r="178" spans="1:4" x14ac:dyDescent="0.25">
      <c r="A178" s="12">
        <v>175</v>
      </c>
      <c r="B178" s="22">
        <v>229517.671875</v>
      </c>
      <c r="C178" s="13">
        <f t="shared" si="6"/>
        <v>175</v>
      </c>
      <c r="D178" s="14">
        <f t="shared" si="7"/>
        <v>229517.671875</v>
      </c>
    </row>
    <row r="179" spans="1:4" x14ac:dyDescent="0.25">
      <c r="A179" s="12">
        <v>175.9</v>
      </c>
      <c r="B179" s="22">
        <v>3216522.5</v>
      </c>
      <c r="C179" s="13">
        <f t="shared" si="6"/>
        <v>176</v>
      </c>
      <c r="D179" s="14">
        <f t="shared" si="7"/>
        <v>3216522.5</v>
      </c>
    </row>
    <row r="180" spans="1:4" x14ac:dyDescent="0.25">
      <c r="A180" s="12">
        <v>177</v>
      </c>
      <c r="B180" s="22">
        <v>193480.953125</v>
      </c>
      <c r="C180" s="13">
        <f t="shared" si="6"/>
        <v>177</v>
      </c>
      <c r="D180" s="14">
        <f t="shared" si="7"/>
        <v>193480.953125</v>
      </c>
    </row>
    <row r="181" spans="1:4" x14ac:dyDescent="0.25">
      <c r="A181" s="12">
        <v>177.9</v>
      </c>
      <c r="B181" s="22">
        <v>5808.8164059999999</v>
      </c>
      <c r="C181" s="13">
        <f t="shared" si="6"/>
        <v>178</v>
      </c>
      <c r="D181" s="14">
        <f t="shared" si="7"/>
        <v>5808.8164059999999</v>
      </c>
    </row>
    <row r="182" spans="1:4" x14ac:dyDescent="0.25">
      <c r="A182" s="12">
        <v>179</v>
      </c>
      <c r="B182" s="22">
        <v>662.16204800000003</v>
      </c>
      <c r="C182" s="13">
        <f t="shared" si="6"/>
        <v>179</v>
      </c>
      <c r="D182" s="14">
        <f t="shared" si="7"/>
        <v>662.16204800000003</v>
      </c>
    </row>
    <row r="183" spans="1:4" x14ac:dyDescent="0.25">
      <c r="A183" s="12">
        <v>180</v>
      </c>
      <c r="B183" s="22">
        <v>0.195906</v>
      </c>
      <c r="C183" s="13">
        <f t="shared" si="6"/>
        <v>180</v>
      </c>
      <c r="D183" s="14">
        <f t="shared" si="7"/>
        <v>0.195906</v>
      </c>
    </row>
    <row r="184" spans="1:4" x14ac:dyDescent="0.25">
      <c r="A184" s="12">
        <v>181</v>
      </c>
      <c r="B184" s="22">
        <v>0</v>
      </c>
      <c r="C184" s="13">
        <f t="shared" si="6"/>
        <v>181</v>
      </c>
      <c r="D184" s="14">
        <f t="shared" si="7"/>
        <v>0</v>
      </c>
    </row>
    <row r="185" spans="1:4" x14ac:dyDescent="0.25">
      <c r="A185" s="12">
        <v>181.7</v>
      </c>
      <c r="B185" s="22">
        <v>3.1999999999999999E-5</v>
      </c>
      <c r="C185" s="13">
        <f t="shared" si="6"/>
        <v>182</v>
      </c>
      <c r="D185" s="14">
        <f t="shared" si="7"/>
        <v>3.1999999999999999E-5</v>
      </c>
    </row>
    <row r="186" spans="1:4" x14ac:dyDescent="0.25">
      <c r="A186" s="12">
        <v>183.3</v>
      </c>
      <c r="B186" s="22">
        <v>40.995983000000003</v>
      </c>
      <c r="C186" s="13">
        <f t="shared" si="6"/>
        <v>183</v>
      </c>
      <c r="D186" s="14">
        <f t="shared" si="7"/>
        <v>40.995983000000003</v>
      </c>
    </row>
    <row r="187" spans="1:4" x14ac:dyDescent="0.25">
      <c r="A187" s="12">
        <v>183.9</v>
      </c>
      <c r="B187" s="22">
        <v>1.8E-5</v>
      </c>
      <c r="C187" s="13">
        <f t="shared" si="6"/>
        <v>184</v>
      </c>
      <c r="D187" s="14">
        <f t="shared" si="7"/>
        <v>1.8E-5</v>
      </c>
    </row>
    <row r="188" spans="1:4" x14ac:dyDescent="0.25">
      <c r="A188" s="12">
        <v>184.6</v>
      </c>
      <c r="B188" s="22">
        <v>0</v>
      </c>
      <c r="C188" s="13">
        <f t="shared" si="6"/>
        <v>185</v>
      </c>
      <c r="D188" s="14">
        <f t="shared" si="7"/>
        <v>0</v>
      </c>
    </row>
    <row r="189" spans="1:4" x14ac:dyDescent="0.25">
      <c r="A189" s="12">
        <v>185.2</v>
      </c>
      <c r="B189" s="22">
        <v>0</v>
      </c>
      <c r="C189" s="13">
        <f t="shared" si="6"/>
        <v>185</v>
      </c>
      <c r="D189" s="14">
        <f t="shared" si="7"/>
        <v>0</v>
      </c>
    </row>
    <row r="190" spans="1:4" x14ac:dyDescent="0.25">
      <c r="A190" s="12">
        <v>186.1</v>
      </c>
      <c r="B190">
        <v>0</v>
      </c>
      <c r="C190" s="13">
        <f t="shared" si="6"/>
        <v>186</v>
      </c>
      <c r="D190" s="14">
        <f t="shared" si="7"/>
        <v>0</v>
      </c>
    </row>
    <row r="191" spans="1:4" x14ac:dyDescent="0.25">
      <c r="A191" s="12">
        <v>187.5</v>
      </c>
      <c r="B191" s="22">
        <v>0.13075500000000001</v>
      </c>
      <c r="C191" s="13">
        <f t="shared" si="6"/>
        <v>188</v>
      </c>
      <c r="D191" s="14">
        <f t="shared" si="7"/>
        <v>0.13075500000000001</v>
      </c>
    </row>
    <row r="192" spans="1:4" x14ac:dyDescent="0.25">
      <c r="A192" s="12">
        <v>189.1</v>
      </c>
      <c r="B192" s="22">
        <v>248.54547099999999</v>
      </c>
      <c r="C192" s="13">
        <f t="shared" si="6"/>
        <v>189</v>
      </c>
      <c r="D192" s="14">
        <f t="shared" si="7"/>
        <v>248.54547099999999</v>
      </c>
    </row>
    <row r="193" spans="1:4" x14ac:dyDescent="0.25">
      <c r="A193" s="12">
        <v>190.9</v>
      </c>
      <c r="B193" s="22">
        <v>2411.258789</v>
      </c>
      <c r="C193" s="13">
        <f t="shared" si="6"/>
        <v>191</v>
      </c>
      <c r="D193" s="14">
        <f t="shared" si="7"/>
        <v>2411.258789</v>
      </c>
    </row>
    <row r="194" spans="1:4" x14ac:dyDescent="0.25">
      <c r="A194" s="12">
        <v>191.5</v>
      </c>
      <c r="B194" s="22">
        <v>88.563018999999997</v>
      </c>
      <c r="C194" s="13">
        <f t="shared" si="6"/>
        <v>192</v>
      </c>
      <c r="D194" s="14">
        <f t="shared" si="7"/>
        <v>88.563018999999997</v>
      </c>
    </row>
    <row r="195" spans="1:4" x14ac:dyDescent="0.25">
      <c r="A195" s="12">
        <v>192.9</v>
      </c>
      <c r="B195" s="22">
        <v>477.11779799999999</v>
      </c>
      <c r="C195" s="13">
        <f t="shared" si="6"/>
        <v>193</v>
      </c>
      <c r="D195" s="14">
        <f t="shared" si="7"/>
        <v>477.11779799999999</v>
      </c>
    </row>
    <row r="196" spans="1:4" x14ac:dyDescent="0.25">
      <c r="A196" s="12">
        <v>194.1</v>
      </c>
      <c r="B196" s="22">
        <v>363.62115499999999</v>
      </c>
      <c r="C196" s="13">
        <f t="shared" si="6"/>
        <v>194</v>
      </c>
      <c r="D196" s="14">
        <f t="shared" si="7"/>
        <v>363.62115499999999</v>
      </c>
    </row>
    <row r="197" spans="1:4" x14ac:dyDescent="0.25">
      <c r="A197" s="12">
        <v>195</v>
      </c>
      <c r="B197" s="22">
        <v>0</v>
      </c>
      <c r="C197" s="13">
        <f t="shared" si="6"/>
        <v>195</v>
      </c>
      <c r="D197" s="14">
        <f t="shared" si="7"/>
        <v>0</v>
      </c>
    </row>
    <row r="198" spans="1:4" x14ac:dyDescent="0.25">
      <c r="A198" s="12">
        <v>196.1</v>
      </c>
      <c r="B198" s="22">
        <v>0.42234100000000002</v>
      </c>
      <c r="C198" s="13">
        <f t="shared" si="6"/>
        <v>196</v>
      </c>
      <c r="D198" s="14">
        <f t="shared" si="7"/>
        <v>0.42234100000000002</v>
      </c>
    </row>
    <row r="199" spans="1:4" x14ac:dyDescent="0.25">
      <c r="A199" s="12">
        <v>197</v>
      </c>
      <c r="B199" s="22">
        <v>2.1999999999999999E-5</v>
      </c>
      <c r="C199" s="13">
        <f t="shared" si="6"/>
        <v>197</v>
      </c>
      <c r="D199" s="14">
        <f t="shared" si="7"/>
        <v>2.1999999999999999E-5</v>
      </c>
    </row>
    <row r="200" spans="1:4" x14ac:dyDescent="0.25">
      <c r="A200" s="12">
        <v>198.2</v>
      </c>
      <c r="B200" s="22">
        <v>0</v>
      </c>
      <c r="C200" s="13">
        <f t="shared" si="6"/>
        <v>198</v>
      </c>
      <c r="D200" s="14">
        <f t="shared" si="7"/>
        <v>0</v>
      </c>
    </row>
    <row r="201" spans="1:4" x14ac:dyDescent="0.25">
      <c r="A201" s="12">
        <v>199.4</v>
      </c>
      <c r="B201" s="22">
        <v>0.15068200000000001</v>
      </c>
      <c r="C201" s="13">
        <f t="shared" si="6"/>
        <v>199</v>
      </c>
      <c r="D201" s="14">
        <f t="shared" si="7"/>
        <v>0.15068200000000001</v>
      </c>
    </row>
    <row r="202" spans="1:4" x14ac:dyDescent="0.25">
      <c r="A202" s="12">
        <v>200.2</v>
      </c>
      <c r="B202" s="22">
        <v>0.23316000000000001</v>
      </c>
      <c r="C202" s="13">
        <f t="shared" si="6"/>
        <v>200</v>
      </c>
      <c r="D202" s="14">
        <f t="shared" si="7"/>
        <v>0.23316000000000001</v>
      </c>
    </row>
    <row r="203" spans="1:4" x14ac:dyDescent="0.25">
      <c r="A203" s="12">
        <v>200.7</v>
      </c>
      <c r="B203" s="22">
        <v>1.4E-5</v>
      </c>
      <c r="C203" s="13">
        <f t="shared" si="6"/>
        <v>201</v>
      </c>
      <c r="D203" s="14">
        <f t="shared" si="7"/>
        <v>1.4E-5</v>
      </c>
    </row>
    <row r="204" spans="1:4" x14ac:dyDescent="0.25">
      <c r="A204" s="12">
        <v>201.3</v>
      </c>
      <c r="B204" s="22">
        <v>5.5114999999999997E-2</v>
      </c>
      <c r="C204" s="13">
        <f t="shared" si="6"/>
        <v>201</v>
      </c>
      <c r="D204" s="14">
        <f t="shared" si="7"/>
        <v>5.5114999999999997E-2</v>
      </c>
    </row>
    <row r="205" spans="1:4" x14ac:dyDescent="0.25">
      <c r="A205" s="12">
        <v>203.1</v>
      </c>
      <c r="B205" s="22">
        <v>353.534943</v>
      </c>
      <c r="C205" s="13">
        <f t="shared" si="6"/>
        <v>203</v>
      </c>
      <c r="D205" s="14">
        <f t="shared" si="7"/>
        <v>353.534943</v>
      </c>
    </row>
    <row r="206" spans="1:4" x14ac:dyDescent="0.25">
      <c r="A206" s="12">
        <v>204.4</v>
      </c>
      <c r="B206" s="22">
        <v>35.525322000000003</v>
      </c>
      <c r="C206" s="13">
        <f t="shared" si="6"/>
        <v>204</v>
      </c>
      <c r="D206" s="14">
        <f t="shared" si="7"/>
        <v>35.525322000000003</v>
      </c>
    </row>
    <row r="207" spans="1:4" x14ac:dyDescent="0.25">
      <c r="A207" s="12">
        <v>205.1</v>
      </c>
      <c r="B207" s="22">
        <v>68.461287999999996</v>
      </c>
      <c r="C207" s="13">
        <f t="shared" si="6"/>
        <v>205</v>
      </c>
      <c r="D207" s="14">
        <f t="shared" si="7"/>
        <v>68.461287999999996</v>
      </c>
    </row>
    <row r="208" spans="1:4" x14ac:dyDescent="0.25">
      <c r="A208" s="12">
        <v>206</v>
      </c>
      <c r="B208" s="22">
        <v>681.57818599999996</v>
      </c>
      <c r="C208" s="13">
        <f t="shared" si="6"/>
        <v>206</v>
      </c>
      <c r="D208" s="14">
        <f t="shared" si="7"/>
        <v>681.57818599999996</v>
      </c>
    </row>
    <row r="209" spans="1:4" x14ac:dyDescent="0.25">
      <c r="A209" s="12">
        <v>207.1</v>
      </c>
      <c r="B209" s="22">
        <v>1191.6763920000001</v>
      </c>
      <c r="C209" s="13">
        <f t="shared" si="6"/>
        <v>207</v>
      </c>
      <c r="D209" s="14">
        <f t="shared" si="7"/>
        <v>1191.6763920000001</v>
      </c>
    </row>
    <row r="210" spans="1:4" x14ac:dyDescent="0.25">
      <c r="A210" s="12">
        <v>208</v>
      </c>
      <c r="B210" s="22">
        <v>16.378889000000001</v>
      </c>
      <c r="C210" s="13">
        <f t="shared" si="6"/>
        <v>208</v>
      </c>
      <c r="D210" s="14">
        <f t="shared" si="7"/>
        <v>16.378889000000001</v>
      </c>
    </row>
    <row r="211" spans="1:4" x14ac:dyDescent="0.25">
      <c r="A211" s="12">
        <v>208.5</v>
      </c>
      <c r="B211" s="22">
        <v>3.3016999999999998E-2</v>
      </c>
      <c r="C211" s="13">
        <f t="shared" si="6"/>
        <v>209</v>
      </c>
      <c r="D211" s="14">
        <f t="shared" si="7"/>
        <v>3.3016999999999998E-2</v>
      </c>
    </row>
    <row r="212" spans="1:4" x14ac:dyDescent="0.25">
      <c r="A212" s="12">
        <v>209.3</v>
      </c>
      <c r="B212" s="22">
        <v>5.8950000000000001E-3</v>
      </c>
      <c r="C212" s="13">
        <f t="shared" si="6"/>
        <v>209</v>
      </c>
      <c r="D212" s="14">
        <f t="shared" si="7"/>
        <v>5.8950000000000001E-3</v>
      </c>
    </row>
    <row r="213" spans="1:4" x14ac:dyDescent="0.25">
      <c r="A213" s="12">
        <v>210</v>
      </c>
      <c r="B213" s="22">
        <v>1.11E-4</v>
      </c>
      <c r="C213" s="13">
        <f t="shared" si="6"/>
        <v>210</v>
      </c>
      <c r="D213" s="14">
        <f t="shared" si="7"/>
        <v>1.11E-4</v>
      </c>
    </row>
    <row r="214" spans="1:4" x14ac:dyDescent="0.25">
      <c r="A214" s="12">
        <v>211.2</v>
      </c>
      <c r="B214" s="22">
        <v>0.55458700000000005</v>
      </c>
      <c r="C214" s="13">
        <f t="shared" si="6"/>
        <v>211</v>
      </c>
      <c r="D214" s="14">
        <f t="shared" si="7"/>
        <v>0.55458700000000005</v>
      </c>
    </row>
    <row r="215" spans="1:4" x14ac:dyDescent="0.25">
      <c r="A215" s="12">
        <v>212.2</v>
      </c>
      <c r="B215" s="22">
        <v>1.2999999999999999E-5</v>
      </c>
      <c r="C215" s="13">
        <f t="shared" si="6"/>
        <v>212</v>
      </c>
      <c r="D215" s="14">
        <f t="shared" si="7"/>
        <v>1.2999999999999999E-5</v>
      </c>
    </row>
    <row r="216" spans="1:4" x14ac:dyDescent="0.25">
      <c r="A216" s="12">
        <v>213.5</v>
      </c>
      <c r="B216" s="22">
        <v>0.10589</v>
      </c>
      <c r="C216" s="13">
        <f t="shared" si="6"/>
        <v>214</v>
      </c>
      <c r="D216" s="14">
        <f t="shared" si="7"/>
        <v>0.10589</v>
      </c>
    </row>
    <row r="217" spans="1:4" x14ac:dyDescent="0.25">
      <c r="A217" s="12">
        <v>214.3</v>
      </c>
      <c r="B217" s="22">
        <v>0</v>
      </c>
      <c r="C217" s="13">
        <f t="shared" si="6"/>
        <v>214</v>
      </c>
      <c r="D217" s="14">
        <f t="shared" si="7"/>
        <v>0</v>
      </c>
    </row>
    <row r="218" spans="1:4" x14ac:dyDescent="0.25">
      <c r="A218" s="12">
        <v>214.9</v>
      </c>
      <c r="B218" s="22">
        <v>2.22E-4</v>
      </c>
      <c r="C218" s="13">
        <f t="shared" si="6"/>
        <v>215</v>
      </c>
      <c r="D218" s="14">
        <f t="shared" si="7"/>
        <v>2.22E-4</v>
      </c>
    </row>
    <row r="219" spans="1:4" x14ac:dyDescent="0.25">
      <c r="A219" s="12">
        <v>215.7</v>
      </c>
      <c r="B219" s="22">
        <v>53.973548999999998</v>
      </c>
      <c r="C219" s="13">
        <f t="shared" si="6"/>
        <v>216</v>
      </c>
      <c r="D219" s="14">
        <f t="shared" si="7"/>
        <v>53.973548999999998</v>
      </c>
    </row>
    <row r="220" spans="1:4" x14ac:dyDescent="0.25">
      <c r="A220" s="12">
        <v>216.4</v>
      </c>
      <c r="B220" s="22">
        <v>0</v>
      </c>
      <c r="C220" s="13">
        <f t="shared" si="6"/>
        <v>216</v>
      </c>
      <c r="D220" s="14">
        <f t="shared" si="7"/>
        <v>0</v>
      </c>
    </row>
    <row r="221" spans="1:4" x14ac:dyDescent="0.25">
      <c r="A221" s="12">
        <v>217.2</v>
      </c>
      <c r="B221" s="22">
        <v>5.6300000000000002E-4</v>
      </c>
      <c r="C221" s="13">
        <f t="shared" si="6"/>
        <v>217</v>
      </c>
      <c r="D221" s="14">
        <f t="shared" si="7"/>
        <v>5.6300000000000002E-4</v>
      </c>
    </row>
    <row r="222" spans="1:4" x14ac:dyDescent="0.25">
      <c r="A222" s="12">
        <v>218.2</v>
      </c>
      <c r="B222" s="22">
        <v>0</v>
      </c>
      <c r="C222" s="13">
        <f t="shared" si="6"/>
        <v>218</v>
      </c>
      <c r="D222" s="14">
        <f t="shared" si="7"/>
        <v>0</v>
      </c>
    </row>
    <row r="223" spans="1:4" x14ac:dyDescent="0.25">
      <c r="A223" s="12">
        <v>219</v>
      </c>
      <c r="B223" s="22">
        <v>0</v>
      </c>
      <c r="C223" s="13">
        <f t="shared" si="6"/>
        <v>219</v>
      </c>
      <c r="D223" s="14">
        <f t="shared" si="7"/>
        <v>0</v>
      </c>
    </row>
    <row r="224" spans="1:4" x14ac:dyDescent="0.25">
      <c r="A224" s="12">
        <v>220.6</v>
      </c>
      <c r="B224" s="22">
        <v>0.22428799999999999</v>
      </c>
      <c r="C224" s="13">
        <f t="shared" si="6"/>
        <v>221</v>
      </c>
      <c r="D224" s="14">
        <f t="shared" si="7"/>
        <v>0.22428799999999999</v>
      </c>
    </row>
    <row r="225" spans="1:4" x14ac:dyDescent="0.25">
      <c r="A225" s="12">
        <v>221.6</v>
      </c>
      <c r="B225" s="22">
        <v>0</v>
      </c>
      <c r="C225" s="13">
        <f t="shared" si="6"/>
        <v>222</v>
      </c>
      <c r="D225" s="14">
        <f t="shared" si="7"/>
        <v>0</v>
      </c>
    </row>
    <row r="226" spans="1:4" x14ac:dyDescent="0.25">
      <c r="A226" s="12">
        <v>222.3</v>
      </c>
      <c r="B226" s="22">
        <v>9.8478999999999997E-2</v>
      </c>
      <c r="C226" s="13">
        <f t="shared" si="6"/>
        <v>222</v>
      </c>
      <c r="D226" s="14">
        <f t="shared" si="7"/>
        <v>9.8478999999999997E-2</v>
      </c>
    </row>
    <row r="227" spans="1:4" x14ac:dyDescent="0.25">
      <c r="A227" s="12">
        <v>223.1</v>
      </c>
      <c r="B227" s="22">
        <v>3.1697329999999999</v>
      </c>
      <c r="C227" s="13">
        <f t="shared" si="6"/>
        <v>223</v>
      </c>
      <c r="D227" s="14">
        <f t="shared" si="7"/>
        <v>3.1697329999999999</v>
      </c>
    </row>
    <row r="228" spans="1:4" x14ac:dyDescent="0.25">
      <c r="A228" s="12">
        <v>224.1</v>
      </c>
      <c r="B228" s="22">
        <v>0.25398700000000002</v>
      </c>
      <c r="C228" s="13">
        <f t="shared" ref="C228:C274" si="8">ROUND(A228,0)</f>
        <v>224</v>
      </c>
      <c r="D228" s="14">
        <f t="shared" ref="D228:D274" si="9">B228</f>
        <v>0.25398700000000002</v>
      </c>
    </row>
    <row r="229" spans="1:4" x14ac:dyDescent="0.25">
      <c r="A229" s="12">
        <v>225.4</v>
      </c>
      <c r="B229" s="22">
        <v>0.12281</v>
      </c>
      <c r="C229" s="13">
        <f t="shared" si="8"/>
        <v>225</v>
      </c>
      <c r="D229" s="14">
        <f t="shared" si="9"/>
        <v>0.12281</v>
      </c>
    </row>
    <row r="230" spans="1:4" x14ac:dyDescent="0.25">
      <c r="A230" s="12">
        <v>226</v>
      </c>
      <c r="B230">
        <v>41.023555999999999</v>
      </c>
      <c r="C230" s="13">
        <f t="shared" si="8"/>
        <v>226</v>
      </c>
      <c r="D230" s="14">
        <f t="shared" si="9"/>
        <v>41.023555999999999</v>
      </c>
    </row>
    <row r="231" spans="1:4" x14ac:dyDescent="0.25">
      <c r="A231" s="12">
        <v>227.2</v>
      </c>
      <c r="B231" s="22">
        <v>0</v>
      </c>
      <c r="C231" s="13">
        <f t="shared" si="8"/>
        <v>227</v>
      </c>
      <c r="D231" s="14">
        <f t="shared" si="9"/>
        <v>0</v>
      </c>
    </row>
    <row r="232" spans="1:4" x14ac:dyDescent="0.25">
      <c r="A232" s="12">
        <v>227.7</v>
      </c>
      <c r="B232">
        <v>0</v>
      </c>
      <c r="C232" s="13">
        <f t="shared" si="8"/>
        <v>228</v>
      </c>
      <c r="D232" s="14">
        <f t="shared" si="9"/>
        <v>0</v>
      </c>
    </row>
    <row r="233" spans="1:4" x14ac:dyDescent="0.25">
      <c r="A233" s="12">
        <v>228.8</v>
      </c>
      <c r="B233">
        <v>5.6644E-2</v>
      </c>
      <c r="C233" s="13">
        <f t="shared" si="8"/>
        <v>229</v>
      </c>
      <c r="D233" s="14">
        <f t="shared" si="9"/>
        <v>5.6644E-2</v>
      </c>
    </row>
    <row r="234" spans="1:4" x14ac:dyDescent="0.25">
      <c r="A234" s="12">
        <v>229.8</v>
      </c>
      <c r="B234">
        <v>94.334175000000002</v>
      </c>
      <c r="C234" s="13">
        <f t="shared" si="8"/>
        <v>230</v>
      </c>
      <c r="D234" s="14">
        <f t="shared" si="9"/>
        <v>94.334175000000002</v>
      </c>
    </row>
    <row r="235" spans="1:4" x14ac:dyDescent="0.25">
      <c r="A235" s="12">
        <v>230.8</v>
      </c>
      <c r="B235" s="22">
        <v>0</v>
      </c>
      <c r="C235" s="13">
        <f t="shared" si="8"/>
        <v>231</v>
      </c>
      <c r="D235" s="14">
        <f t="shared" si="9"/>
        <v>0</v>
      </c>
    </row>
    <row r="236" spans="1:4" x14ac:dyDescent="0.25">
      <c r="A236" s="12">
        <v>231.3</v>
      </c>
      <c r="B236" s="22">
        <v>0</v>
      </c>
      <c r="C236" s="13">
        <f t="shared" si="8"/>
        <v>231</v>
      </c>
      <c r="D236" s="14">
        <f t="shared" si="9"/>
        <v>0</v>
      </c>
    </row>
    <row r="237" spans="1:4" x14ac:dyDescent="0.25">
      <c r="A237" s="12">
        <v>232.4</v>
      </c>
      <c r="B237">
        <v>0.33440999999999999</v>
      </c>
      <c r="C237" s="13">
        <f t="shared" si="8"/>
        <v>232</v>
      </c>
      <c r="D237" s="14">
        <f t="shared" si="9"/>
        <v>0.33440999999999999</v>
      </c>
    </row>
    <row r="238" spans="1:4" x14ac:dyDescent="0.25">
      <c r="A238" s="12">
        <v>233.4</v>
      </c>
      <c r="B238" s="22">
        <v>1.2102999999999999E-2</v>
      </c>
      <c r="C238" s="13">
        <f t="shared" si="8"/>
        <v>233</v>
      </c>
      <c r="D238" s="14">
        <f t="shared" si="9"/>
        <v>1.2102999999999999E-2</v>
      </c>
    </row>
    <row r="239" spans="1:4" x14ac:dyDescent="0.25">
      <c r="A239" s="12">
        <v>235.1</v>
      </c>
      <c r="B239" s="22">
        <v>121.30181899999999</v>
      </c>
      <c r="C239" s="13">
        <f t="shared" si="8"/>
        <v>235</v>
      </c>
      <c r="D239" s="14">
        <f t="shared" si="9"/>
        <v>121.30181899999999</v>
      </c>
    </row>
    <row r="240" spans="1:4" x14ac:dyDescent="0.25">
      <c r="A240" s="12">
        <v>236.1</v>
      </c>
      <c r="B240" s="22">
        <v>1.1320999999999999E-2</v>
      </c>
      <c r="C240" s="13">
        <f t="shared" si="8"/>
        <v>236</v>
      </c>
      <c r="D240" s="14">
        <f t="shared" si="9"/>
        <v>1.1320999999999999E-2</v>
      </c>
    </row>
    <row r="241" spans="1:4" x14ac:dyDescent="0.25">
      <c r="A241" s="12">
        <v>237.4</v>
      </c>
      <c r="B241" s="22">
        <v>4.6E-5</v>
      </c>
      <c r="C241" s="13">
        <f t="shared" si="8"/>
        <v>237</v>
      </c>
      <c r="D241" s="14">
        <f t="shared" si="9"/>
        <v>4.6E-5</v>
      </c>
    </row>
    <row r="242" spans="1:4" x14ac:dyDescent="0.25">
      <c r="A242" s="12">
        <v>238.7</v>
      </c>
      <c r="B242" s="22">
        <v>6.6210000000000001E-3</v>
      </c>
      <c r="C242" s="13">
        <f t="shared" si="8"/>
        <v>239</v>
      </c>
      <c r="D242" s="14">
        <f t="shared" si="9"/>
        <v>6.6210000000000001E-3</v>
      </c>
    </row>
    <row r="243" spans="1:4" x14ac:dyDescent="0.25">
      <c r="A243" s="12">
        <v>239.3</v>
      </c>
      <c r="B243" s="22">
        <v>0</v>
      </c>
      <c r="C243" s="13">
        <f t="shared" si="8"/>
        <v>239</v>
      </c>
      <c r="D243" s="14">
        <f t="shared" si="9"/>
        <v>0</v>
      </c>
    </row>
    <row r="244" spans="1:4" x14ac:dyDescent="0.25">
      <c r="A244" s="12">
        <v>239.9</v>
      </c>
      <c r="B244" s="22">
        <v>5.1970000000000002E-3</v>
      </c>
      <c r="C244" s="13">
        <f t="shared" si="8"/>
        <v>240</v>
      </c>
      <c r="D244" s="14">
        <f t="shared" si="9"/>
        <v>5.1970000000000002E-3</v>
      </c>
    </row>
    <row r="245" spans="1:4" x14ac:dyDescent="0.25">
      <c r="A245" s="12">
        <v>240.5</v>
      </c>
      <c r="B245" s="22">
        <v>0</v>
      </c>
      <c r="C245" s="13">
        <f t="shared" si="8"/>
        <v>241</v>
      </c>
      <c r="D245" s="14">
        <f t="shared" si="9"/>
        <v>0</v>
      </c>
    </row>
    <row r="246" spans="1:4" x14ac:dyDescent="0.25">
      <c r="A246" s="12">
        <v>241.7</v>
      </c>
      <c r="B246">
        <v>6.0467E-2</v>
      </c>
      <c r="C246" s="13">
        <f t="shared" si="8"/>
        <v>242</v>
      </c>
      <c r="D246" s="14">
        <f t="shared" si="9"/>
        <v>6.0467E-2</v>
      </c>
    </row>
    <row r="247" spans="1:4" x14ac:dyDescent="0.25">
      <c r="A247" s="12">
        <v>242.4</v>
      </c>
      <c r="B247" s="22">
        <v>0</v>
      </c>
      <c r="C247" s="13">
        <f t="shared" si="8"/>
        <v>242</v>
      </c>
      <c r="D247" s="14">
        <f t="shared" si="9"/>
        <v>0</v>
      </c>
    </row>
    <row r="248" spans="1:4" x14ac:dyDescent="0.25">
      <c r="A248" s="12">
        <v>243.9</v>
      </c>
      <c r="B248" s="22">
        <v>0</v>
      </c>
      <c r="C248" s="13">
        <f t="shared" si="8"/>
        <v>244</v>
      </c>
      <c r="D248" s="14">
        <f t="shared" si="9"/>
        <v>0</v>
      </c>
    </row>
    <row r="249" spans="1:4" x14ac:dyDescent="0.25">
      <c r="A249" s="12">
        <v>244.7</v>
      </c>
      <c r="B249" s="22">
        <v>0</v>
      </c>
      <c r="C249" s="13">
        <f t="shared" si="8"/>
        <v>245</v>
      </c>
      <c r="D249" s="14">
        <f t="shared" si="9"/>
        <v>0</v>
      </c>
    </row>
    <row r="250" spans="1:4" x14ac:dyDescent="0.25">
      <c r="A250" s="12">
        <v>245.3</v>
      </c>
      <c r="B250" s="22">
        <v>9.9874000000000004E-2</v>
      </c>
      <c r="C250" s="13">
        <f t="shared" si="8"/>
        <v>245</v>
      </c>
      <c r="D250" s="14">
        <f t="shared" si="9"/>
        <v>9.9874000000000004E-2</v>
      </c>
    </row>
    <row r="251" spans="1:4" x14ac:dyDescent="0.25">
      <c r="A251" s="12">
        <v>246</v>
      </c>
      <c r="B251" s="22">
        <v>0</v>
      </c>
      <c r="C251" s="13">
        <f t="shared" si="8"/>
        <v>246</v>
      </c>
      <c r="D251" s="14">
        <f t="shared" si="9"/>
        <v>0</v>
      </c>
    </row>
    <row r="252" spans="1:4" x14ac:dyDescent="0.25">
      <c r="A252" s="12">
        <v>247</v>
      </c>
      <c r="B252" s="22">
        <v>8.4329999999999995E-3</v>
      </c>
      <c r="C252" s="13">
        <f t="shared" si="8"/>
        <v>247</v>
      </c>
      <c r="D252" s="14">
        <f t="shared" si="9"/>
        <v>8.4329999999999995E-3</v>
      </c>
    </row>
    <row r="253" spans="1:4" x14ac:dyDescent="0.25">
      <c r="A253" s="12">
        <v>247.7</v>
      </c>
      <c r="B253" s="22">
        <v>0</v>
      </c>
      <c r="C253" s="13">
        <f t="shared" si="8"/>
        <v>248</v>
      </c>
      <c r="D253" s="14">
        <f t="shared" si="9"/>
        <v>0</v>
      </c>
    </row>
    <row r="254" spans="1:4" x14ac:dyDescent="0.25">
      <c r="A254" s="12">
        <v>249</v>
      </c>
      <c r="B254" s="22">
        <v>1226.124634</v>
      </c>
      <c r="C254" s="13">
        <f t="shared" si="8"/>
        <v>249</v>
      </c>
      <c r="D254" s="14">
        <f t="shared" si="9"/>
        <v>1226.124634</v>
      </c>
    </row>
    <row r="255" spans="1:4" x14ac:dyDescent="0.25">
      <c r="A255" s="12">
        <v>250</v>
      </c>
      <c r="B255" s="22">
        <v>461.36300699999998</v>
      </c>
      <c r="C255" s="13">
        <f t="shared" si="8"/>
        <v>250</v>
      </c>
      <c r="D255" s="14">
        <f t="shared" si="9"/>
        <v>461.36300699999998</v>
      </c>
    </row>
    <row r="256" spans="1:4" x14ac:dyDescent="0.25">
      <c r="A256" s="12">
        <v>251</v>
      </c>
      <c r="B256" s="22">
        <v>283.62951700000002</v>
      </c>
      <c r="C256" s="13">
        <f t="shared" si="8"/>
        <v>251</v>
      </c>
      <c r="D256" s="14">
        <f t="shared" si="9"/>
        <v>283.62951700000002</v>
      </c>
    </row>
    <row r="257" spans="1:4" x14ac:dyDescent="0.25">
      <c r="A257" s="12">
        <v>251.9</v>
      </c>
      <c r="B257" s="22">
        <v>9.4460000000000002E-2</v>
      </c>
      <c r="C257" s="13">
        <f t="shared" si="8"/>
        <v>252</v>
      </c>
      <c r="D257" s="14">
        <f t="shared" si="9"/>
        <v>9.4460000000000002E-2</v>
      </c>
    </row>
    <row r="258" spans="1:4" x14ac:dyDescent="0.25">
      <c r="A258" s="12">
        <v>252.9</v>
      </c>
      <c r="B258" s="22">
        <v>0.56402699999999995</v>
      </c>
      <c r="C258" s="13">
        <f t="shared" si="8"/>
        <v>253</v>
      </c>
      <c r="D258" s="14">
        <f t="shared" si="9"/>
        <v>0.56402699999999995</v>
      </c>
    </row>
    <row r="259" spans="1:4" x14ac:dyDescent="0.25">
      <c r="A259" s="12">
        <v>253.5</v>
      </c>
      <c r="B259" s="22">
        <v>6.9999999999999999E-6</v>
      </c>
      <c r="C259" s="13">
        <f t="shared" si="8"/>
        <v>254</v>
      </c>
      <c r="D259" s="14">
        <f t="shared" si="9"/>
        <v>6.9999999999999999E-6</v>
      </c>
    </row>
    <row r="260" spans="1:4" x14ac:dyDescent="0.25">
      <c r="A260" s="12">
        <v>254.8</v>
      </c>
      <c r="B260" s="22">
        <v>0</v>
      </c>
      <c r="C260" s="13">
        <f t="shared" si="8"/>
        <v>255</v>
      </c>
      <c r="D260" s="14">
        <f t="shared" si="9"/>
        <v>0</v>
      </c>
    </row>
    <row r="261" spans="1:4" x14ac:dyDescent="0.25">
      <c r="A261" s="12">
        <v>255.5</v>
      </c>
      <c r="B261" s="22">
        <v>0</v>
      </c>
      <c r="C261" s="13">
        <f t="shared" si="8"/>
        <v>256</v>
      </c>
      <c r="D261" s="14">
        <f t="shared" si="9"/>
        <v>0</v>
      </c>
    </row>
    <row r="262" spans="1:4" x14ac:dyDescent="0.25">
      <c r="A262" s="12">
        <v>256.10000000000002</v>
      </c>
      <c r="B262" s="22">
        <v>0</v>
      </c>
      <c r="C262" s="13">
        <f t="shared" si="8"/>
        <v>256</v>
      </c>
      <c r="D262" s="14">
        <f t="shared" si="9"/>
        <v>0</v>
      </c>
    </row>
    <row r="263" spans="1:4" x14ac:dyDescent="0.25">
      <c r="A263" s="12">
        <v>257</v>
      </c>
      <c r="B263">
        <v>0</v>
      </c>
      <c r="C263" s="13">
        <f t="shared" si="8"/>
        <v>257</v>
      </c>
      <c r="D263" s="14">
        <f t="shared" si="9"/>
        <v>0</v>
      </c>
    </row>
    <row r="264" spans="1:4" x14ac:dyDescent="0.25">
      <c r="A264" s="12">
        <v>258</v>
      </c>
      <c r="B264" s="22">
        <v>0</v>
      </c>
      <c r="C264" s="13">
        <f t="shared" si="8"/>
        <v>258</v>
      </c>
      <c r="D264" s="14">
        <f t="shared" si="9"/>
        <v>0</v>
      </c>
    </row>
    <row r="265" spans="1:4" x14ac:dyDescent="0.25">
      <c r="A265" s="12">
        <v>259</v>
      </c>
      <c r="B265" s="22">
        <v>2.43E-4</v>
      </c>
      <c r="C265" s="13">
        <f t="shared" si="8"/>
        <v>259</v>
      </c>
      <c r="D265" s="14">
        <f t="shared" si="9"/>
        <v>2.43E-4</v>
      </c>
    </row>
    <row r="266" spans="1:4" x14ac:dyDescent="0.25">
      <c r="A266" s="12">
        <v>259.8</v>
      </c>
      <c r="B266">
        <v>0.16610900000000001</v>
      </c>
      <c r="C266" s="13">
        <f t="shared" si="8"/>
        <v>260</v>
      </c>
      <c r="D266" s="14">
        <f t="shared" si="9"/>
        <v>0.16610900000000001</v>
      </c>
    </row>
    <row r="267" spans="1:4" x14ac:dyDescent="0.25">
      <c r="A267" s="12">
        <v>254.5</v>
      </c>
      <c r="B267" s="22">
        <v>0</v>
      </c>
      <c r="C267" s="13">
        <f t="shared" si="8"/>
        <v>255</v>
      </c>
      <c r="D267" s="14">
        <f t="shared" si="9"/>
        <v>0</v>
      </c>
    </row>
    <row r="268" spans="1:4" x14ac:dyDescent="0.25">
      <c r="A268" s="12">
        <v>255.1</v>
      </c>
      <c r="B268" s="22">
        <v>93.618324000000001</v>
      </c>
      <c r="C268" s="13">
        <f t="shared" si="8"/>
        <v>255</v>
      </c>
      <c r="D268" s="14">
        <f t="shared" si="9"/>
        <v>93.618324000000001</v>
      </c>
    </row>
    <row r="269" spans="1:4" x14ac:dyDescent="0.25">
      <c r="A269" s="12">
        <v>256.5</v>
      </c>
      <c r="B269">
        <v>9.9999999999999995E-7</v>
      </c>
      <c r="C269" s="13">
        <f t="shared" si="8"/>
        <v>257</v>
      </c>
      <c r="D269" s="14">
        <f t="shared" si="9"/>
        <v>9.9999999999999995E-7</v>
      </c>
    </row>
    <row r="270" spans="1:4" x14ac:dyDescent="0.25">
      <c r="A270" s="12">
        <v>257.60000000000002</v>
      </c>
      <c r="B270" s="22">
        <v>35.215107000000003</v>
      </c>
      <c r="C270" s="13">
        <f t="shared" si="8"/>
        <v>258</v>
      </c>
      <c r="D270" s="14">
        <f t="shared" si="9"/>
        <v>35.215107000000003</v>
      </c>
    </row>
    <row r="271" spans="1:4" x14ac:dyDescent="0.25">
      <c r="A271" s="12">
        <v>258.39999999999998</v>
      </c>
      <c r="B271" s="22">
        <v>0</v>
      </c>
      <c r="C271" s="13">
        <f t="shared" si="8"/>
        <v>258</v>
      </c>
      <c r="D271" s="14">
        <f t="shared" si="9"/>
        <v>0</v>
      </c>
    </row>
    <row r="272" spans="1:4" x14ac:dyDescent="0.25">
      <c r="A272" s="12">
        <v>259.8</v>
      </c>
      <c r="B272" s="22">
        <v>82.765670999999998</v>
      </c>
      <c r="C272" s="13">
        <f t="shared" si="8"/>
        <v>260</v>
      </c>
      <c r="D272" s="14">
        <f t="shared" si="9"/>
        <v>82.765670999999998</v>
      </c>
    </row>
    <row r="273" spans="1:4" x14ac:dyDescent="0.25">
      <c r="A273" s="12">
        <v>256.2</v>
      </c>
      <c r="B273">
        <v>0</v>
      </c>
      <c r="C273" s="13">
        <f t="shared" si="8"/>
        <v>256</v>
      </c>
      <c r="D273" s="14">
        <f t="shared" si="9"/>
        <v>0</v>
      </c>
    </row>
    <row r="274" spans="1:4" x14ac:dyDescent="0.25">
      <c r="A274" s="12">
        <v>257.10000000000002</v>
      </c>
      <c r="B274" s="22">
        <v>0</v>
      </c>
      <c r="C274" s="13">
        <f t="shared" si="8"/>
        <v>257</v>
      </c>
      <c r="D274" s="14">
        <f t="shared" si="9"/>
        <v>0</v>
      </c>
    </row>
    <row r="275" spans="1:4" x14ac:dyDescent="0.25">
      <c r="A275" s="12">
        <v>257.8</v>
      </c>
      <c r="B275">
        <v>2.5811860000000002</v>
      </c>
    </row>
    <row r="276" spans="1:4" x14ac:dyDescent="0.25">
      <c r="A276" s="12">
        <v>259.2</v>
      </c>
      <c r="B276">
        <v>0</v>
      </c>
    </row>
    <row r="277" spans="1:4" x14ac:dyDescent="0.25">
      <c r="A277" s="12">
        <v>259.89999999999998</v>
      </c>
      <c r="B277">
        <v>2.0999999999999999E-5</v>
      </c>
    </row>
    <row r="278" spans="1:4" x14ac:dyDescent="0.25">
      <c r="A278" s="12">
        <v>259.7</v>
      </c>
      <c r="B278" s="22">
        <v>0</v>
      </c>
    </row>
    <row r="279" spans="1:4" x14ac:dyDescent="0.25">
      <c r="A279" s="12">
        <v>259.3</v>
      </c>
      <c r="B279">
        <v>0</v>
      </c>
    </row>
    <row r="280" spans="1:4" x14ac:dyDescent="0.25">
      <c r="A280" s="12">
        <v>259.89999999999998</v>
      </c>
      <c r="B280">
        <v>0</v>
      </c>
    </row>
    <row r="281" spans="1:4" x14ac:dyDescent="0.25">
      <c r="A281" s="12">
        <v>259.89999999999998</v>
      </c>
      <c r="B281" s="22">
        <v>274.53317299999998</v>
      </c>
    </row>
    <row r="282" spans="1:4" x14ac:dyDescent="0.25">
      <c r="A282" s="12">
        <v>259.89999999999998</v>
      </c>
      <c r="B282">
        <v>122.157669</v>
      </c>
    </row>
  </sheetData>
  <conditionalFormatting sqref="L5:L11">
    <cfRule type="cellIs" dxfId="35" priority="1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W87"/>
  <sheetViews>
    <sheetView topLeftCell="A34" workbookViewId="0">
      <pane xSplit="3" topLeftCell="U1" activePane="topRight" state="frozen"/>
      <selection pane="topRight" activeCell="AQ83" sqref="AQ83"/>
    </sheetView>
  </sheetViews>
  <sheetFormatPr defaultRowHeight="15" x14ac:dyDescent="0.25"/>
  <cols>
    <col min="1" max="1" width="33.28515625" customWidth="1"/>
    <col min="2" max="2" width="3.140625" customWidth="1"/>
    <col min="3" max="3" width="7" customWidth="1"/>
    <col min="4" max="4" width="8.7109375" customWidth="1"/>
    <col min="5" max="5" width="6.42578125" bestFit="1" customWidth="1"/>
    <col min="6" max="7" width="6.140625" bestFit="1" customWidth="1"/>
    <col min="8" max="8" width="8.42578125" style="46" bestFit="1" customWidth="1"/>
    <col min="9" max="9" width="3.140625" bestFit="1" customWidth="1"/>
    <col min="10" max="10" width="12" bestFit="1" customWidth="1"/>
    <col min="11" max="11" width="9.85546875" bestFit="1" customWidth="1"/>
    <col min="12" max="12" width="35" bestFit="1" customWidth="1"/>
    <col min="13" max="13" width="26.140625" style="6" bestFit="1" customWidth="1"/>
    <col min="14" max="19" width="7.140625" style="2" bestFit="1" customWidth="1"/>
    <col min="20" max="20" width="7" style="2" customWidth="1"/>
    <col min="21" max="22" width="7.140625" style="31" bestFit="1" customWidth="1"/>
    <col min="23" max="23" width="7.140625" style="31" customWidth="1"/>
    <col min="24" max="26" width="7.140625" style="31" bestFit="1" customWidth="1"/>
    <col min="27" max="28" width="8.42578125" style="16" bestFit="1" customWidth="1"/>
    <col min="29" max="31" width="7.140625" style="16" bestFit="1" customWidth="1"/>
    <col min="32" max="32" width="8.42578125" style="50" bestFit="1" customWidth="1"/>
    <col min="33" max="33" width="8.85546875" style="2" bestFit="1" customWidth="1"/>
    <col min="34" max="34" width="41.140625" style="34" bestFit="1" customWidth="1"/>
    <col min="35" max="35" width="9.5703125" style="37" bestFit="1" customWidth="1"/>
    <col min="36" max="36" width="26.140625" style="6" bestFit="1" customWidth="1"/>
    <col min="37" max="37" width="8.85546875" style="2" bestFit="1" customWidth="1"/>
    <col min="38" max="38" width="12.28515625" style="17" bestFit="1" customWidth="1"/>
    <col min="39" max="39" width="14.140625" style="31" bestFit="1" customWidth="1"/>
    <col min="40" max="40" width="9" style="43" bestFit="1" customWidth="1"/>
    <col min="41" max="41" width="9" bestFit="1" customWidth="1"/>
    <col min="42" max="42" width="8.7109375" bestFit="1" customWidth="1"/>
    <col min="44" max="44" width="13.7109375" bestFit="1" customWidth="1"/>
  </cols>
  <sheetData>
    <row r="1" spans="1:45" x14ac:dyDescent="0.25">
      <c r="N1" s="6" t="s">
        <v>218</v>
      </c>
      <c r="U1" s="33" t="s">
        <v>248</v>
      </c>
      <c r="AA1" s="49" t="s">
        <v>217</v>
      </c>
      <c r="AF1" s="16"/>
      <c r="AG1"/>
      <c r="AH1" s="6"/>
      <c r="AI1" s="31" t="s">
        <v>85</v>
      </c>
      <c r="AJ1" s="41" t="s">
        <v>162</v>
      </c>
      <c r="AK1" s="2" t="s">
        <v>163</v>
      </c>
      <c r="AL1" s="51" t="s">
        <v>164</v>
      </c>
      <c r="AM1" s="38" t="s">
        <v>165</v>
      </c>
      <c r="AN1" s="42"/>
      <c r="AO1" s="24"/>
      <c r="AP1" s="24"/>
    </row>
    <row r="2" spans="1:45" x14ac:dyDescent="0.25">
      <c r="A2" t="s">
        <v>166</v>
      </c>
      <c r="C2" t="s">
        <v>82</v>
      </c>
      <c r="D2" t="s">
        <v>167</v>
      </c>
      <c r="E2" t="s">
        <v>168</v>
      </c>
      <c r="F2" t="s">
        <v>169</v>
      </c>
      <c r="G2" t="s">
        <v>170</v>
      </c>
      <c r="H2" s="46" t="s">
        <v>167</v>
      </c>
      <c r="J2" t="s">
        <v>105</v>
      </c>
      <c r="K2" t="s">
        <v>246</v>
      </c>
      <c r="L2" t="s">
        <v>171</v>
      </c>
      <c r="M2" s="6" t="s">
        <v>247</v>
      </c>
      <c r="N2" s="2" t="s">
        <v>172</v>
      </c>
      <c r="O2" s="2" t="s">
        <v>173</v>
      </c>
      <c r="P2" s="2" t="s">
        <v>174</v>
      </c>
      <c r="Q2" s="2" t="s">
        <v>175</v>
      </c>
      <c r="R2" s="2" t="s">
        <v>176</v>
      </c>
      <c r="S2" s="2" t="s">
        <v>177</v>
      </c>
      <c r="T2" s="2" t="s">
        <v>178</v>
      </c>
      <c r="U2" s="31" t="s">
        <v>172</v>
      </c>
      <c r="V2" s="31" t="s">
        <v>173</v>
      </c>
      <c r="W2" s="31" t="s">
        <v>174</v>
      </c>
      <c r="X2" s="31" t="s">
        <v>175</v>
      </c>
      <c r="Y2" s="31" t="s">
        <v>176</v>
      </c>
      <c r="Z2" s="31" t="s">
        <v>177</v>
      </c>
      <c r="AA2" s="16" t="s">
        <v>172</v>
      </c>
      <c r="AB2" s="16" t="s">
        <v>173</v>
      </c>
      <c r="AC2" s="16" t="s">
        <v>174</v>
      </c>
      <c r="AD2" s="16" t="s">
        <v>175</v>
      </c>
      <c r="AE2" s="16" t="s">
        <v>176</v>
      </c>
      <c r="AF2" s="16" t="s">
        <v>177</v>
      </c>
      <c r="AG2"/>
      <c r="AH2" s="6" t="s">
        <v>166</v>
      </c>
      <c r="AI2" s="31" t="s">
        <v>71</v>
      </c>
      <c r="AJ2" s="41"/>
      <c r="AK2" s="2" t="s">
        <v>179</v>
      </c>
      <c r="AL2" s="51" t="s">
        <v>72</v>
      </c>
      <c r="AM2" s="38" t="s">
        <v>180</v>
      </c>
      <c r="AN2" s="42"/>
      <c r="AO2" t="s">
        <v>181</v>
      </c>
      <c r="AP2" t="s">
        <v>182</v>
      </c>
      <c r="AR2" s="4" t="s">
        <v>76</v>
      </c>
      <c r="AS2">
        <f>85-4</f>
        <v>81</v>
      </c>
    </row>
    <row r="3" spans="1:45" x14ac:dyDescent="0.25">
      <c r="A3" t="s">
        <v>1</v>
      </c>
      <c r="C3">
        <v>1.47</v>
      </c>
      <c r="D3" t="s">
        <v>183</v>
      </c>
      <c r="E3">
        <v>50</v>
      </c>
      <c r="F3">
        <v>52</v>
      </c>
      <c r="G3">
        <v>49</v>
      </c>
      <c r="H3" s="46">
        <v>0.15</v>
      </c>
      <c r="I3" t="s">
        <v>82</v>
      </c>
      <c r="J3" t="s">
        <v>245</v>
      </c>
      <c r="K3" t="s">
        <v>68</v>
      </c>
      <c r="L3" t="s">
        <v>184</v>
      </c>
      <c r="M3" s="6" t="s">
        <v>269</v>
      </c>
      <c r="N3" s="2">
        <v>1</v>
      </c>
      <c r="O3" s="2">
        <v>2</v>
      </c>
      <c r="P3" s="2">
        <v>5</v>
      </c>
      <c r="Q3" s="2">
        <v>10</v>
      </c>
      <c r="R3" s="31">
        <v>25</v>
      </c>
      <c r="S3" s="31">
        <v>100</v>
      </c>
      <c r="T3" s="31" t="s">
        <v>69</v>
      </c>
      <c r="U3" s="31">
        <v>0.97960000000000003</v>
      </c>
      <c r="V3" s="31">
        <v>2.2412000000000001</v>
      </c>
      <c r="W3" s="31">
        <v>5.4637000000000002</v>
      </c>
      <c r="X3" s="31">
        <v>10.587199999999999</v>
      </c>
      <c r="Y3" s="31">
        <v>26.1614</v>
      </c>
      <c r="Z3" s="31">
        <v>99.623099999999994</v>
      </c>
      <c r="AA3" s="16">
        <f t="shared" ref="AA3:AF45" si="0">U3/N3*100</f>
        <v>97.960000000000008</v>
      </c>
      <c r="AB3" s="16">
        <f t="shared" si="0"/>
        <v>112.06</v>
      </c>
      <c r="AC3" s="16">
        <f t="shared" si="0"/>
        <v>109.274</v>
      </c>
      <c r="AD3" s="16">
        <f t="shared" si="0"/>
        <v>105.87199999999999</v>
      </c>
      <c r="AE3" s="16">
        <f t="shared" si="0"/>
        <v>104.6456</v>
      </c>
      <c r="AF3" s="16">
        <f t="shared" si="0"/>
        <v>99.623099999999994</v>
      </c>
      <c r="AH3" s="34" t="s">
        <v>1</v>
      </c>
      <c r="AI3" s="37">
        <v>1.48</v>
      </c>
      <c r="AJ3" s="6" t="s">
        <v>269</v>
      </c>
      <c r="AK3" s="2">
        <v>6</v>
      </c>
      <c r="AL3" s="17">
        <v>2.6867000000000001</v>
      </c>
      <c r="AM3" s="31">
        <v>0.9997090528</v>
      </c>
      <c r="AO3" t="b">
        <f>OR(AL3&lt;20,AL3="n.a.")</f>
        <v>1</v>
      </c>
      <c r="AP3" t="b">
        <f>AM3&gt;=0.99</f>
        <v>1</v>
      </c>
      <c r="AR3" s="1" t="s">
        <v>266</v>
      </c>
      <c r="AS3" s="1">
        <f>COUNTIF(AO3:AO87,"FALSE")</f>
        <v>0</v>
      </c>
    </row>
    <row r="4" spans="1:45" x14ac:dyDescent="0.25">
      <c r="A4" t="s">
        <v>249</v>
      </c>
      <c r="C4">
        <v>1.56</v>
      </c>
      <c r="D4" t="s">
        <v>183</v>
      </c>
      <c r="E4">
        <v>62</v>
      </c>
      <c r="F4">
        <v>64</v>
      </c>
      <c r="G4">
        <v>61</v>
      </c>
      <c r="H4" s="46">
        <v>0.15</v>
      </c>
      <c r="I4" t="s">
        <v>82</v>
      </c>
      <c r="J4" t="s">
        <v>245</v>
      </c>
      <c r="K4" t="s">
        <v>68</v>
      </c>
      <c r="L4" t="s">
        <v>184</v>
      </c>
      <c r="M4" s="6" t="s">
        <v>269</v>
      </c>
      <c r="N4" s="2">
        <v>1</v>
      </c>
      <c r="O4" s="2">
        <v>2</v>
      </c>
      <c r="P4" s="2">
        <v>5</v>
      </c>
      <c r="Q4" s="2">
        <v>10</v>
      </c>
      <c r="R4" s="31">
        <v>25</v>
      </c>
      <c r="S4" s="31">
        <v>100</v>
      </c>
      <c r="T4" s="31" t="s">
        <v>69</v>
      </c>
      <c r="U4" s="31">
        <v>0.80410000000000004</v>
      </c>
      <c r="V4" s="31">
        <v>1.9961</v>
      </c>
      <c r="W4" s="31">
        <v>5.0682</v>
      </c>
      <c r="X4" s="31">
        <v>9.6952999999999996</v>
      </c>
      <c r="Y4" s="31">
        <v>25.144400000000001</v>
      </c>
      <c r="Z4" s="31">
        <v>99.992800000000003</v>
      </c>
      <c r="AA4" s="16">
        <f t="shared" si="0"/>
        <v>80.41</v>
      </c>
      <c r="AB4" s="16">
        <f t="shared" si="0"/>
        <v>99.804999999999993</v>
      </c>
      <c r="AC4" s="16">
        <f t="shared" si="0"/>
        <v>101.364</v>
      </c>
      <c r="AD4" s="16">
        <f t="shared" si="0"/>
        <v>96.953000000000003</v>
      </c>
      <c r="AE4" s="16">
        <f t="shared" si="0"/>
        <v>100.5776</v>
      </c>
      <c r="AF4" s="16">
        <f t="shared" si="0"/>
        <v>99.992800000000003</v>
      </c>
      <c r="AH4" s="34" t="s">
        <v>249</v>
      </c>
      <c r="AI4" s="32">
        <v>1.57</v>
      </c>
      <c r="AJ4" s="6" t="s">
        <v>271</v>
      </c>
      <c r="AK4" s="2">
        <v>6</v>
      </c>
      <c r="AL4" s="17">
        <v>0.88490000000000002</v>
      </c>
      <c r="AM4" s="31">
        <v>0.99997436070000001</v>
      </c>
      <c r="AO4" t="b">
        <f t="shared" ref="AO4:AO67" si="1">OR(AL4&lt;20,AL4="n.a.")</f>
        <v>1</v>
      </c>
      <c r="AP4" t="b">
        <f t="shared" ref="AP4:AP67" si="2">AM4&gt;=0.99</f>
        <v>1</v>
      </c>
      <c r="AR4" s="1" t="s">
        <v>267</v>
      </c>
      <c r="AS4" s="1">
        <f>COUNTIF(AP3:AP87,"FALSE")</f>
        <v>2</v>
      </c>
    </row>
    <row r="5" spans="1:45" s="7" customFormat="1" x14ac:dyDescent="0.25">
      <c r="A5" t="s">
        <v>2</v>
      </c>
      <c r="B5"/>
      <c r="C5">
        <v>1.8320000000000001</v>
      </c>
      <c r="D5" t="s">
        <v>186</v>
      </c>
      <c r="E5">
        <v>94</v>
      </c>
      <c r="F5">
        <v>96</v>
      </c>
      <c r="G5">
        <v>93</v>
      </c>
      <c r="H5" s="46">
        <v>0.15</v>
      </c>
      <c r="I5" t="s">
        <v>82</v>
      </c>
      <c r="J5" t="s">
        <v>245</v>
      </c>
      <c r="K5" t="s">
        <v>68</v>
      </c>
      <c r="L5" t="s">
        <v>184</v>
      </c>
      <c r="M5" s="6" t="s">
        <v>271</v>
      </c>
      <c r="N5" s="2">
        <v>1</v>
      </c>
      <c r="O5" s="2">
        <v>2</v>
      </c>
      <c r="P5" s="2">
        <v>5</v>
      </c>
      <c r="Q5" s="2">
        <v>10</v>
      </c>
      <c r="R5" s="31">
        <v>25</v>
      </c>
      <c r="S5" s="31">
        <v>100</v>
      </c>
      <c r="T5" s="31" t="s">
        <v>69</v>
      </c>
      <c r="U5" s="31">
        <v>1.319</v>
      </c>
      <c r="V5" s="31">
        <v>2.6442000000000001</v>
      </c>
      <c r="W5" s="31">
        <v>5.9926000000000004</v>
      </c>
      <c r="X5" s="31">
        <v>9.9093999999999998</v>
      </c>
      <c r="Y5" s="31">
        <v>24.654599999999999</v>
      </c>
      <c r="Z5" s="31">
        <v>100.05589999999999</v>
      </c>
      <c r="AA5" s="16">
        <f t="shared" si="0"/>
        <v>131.9</v>
      </c>
      <c r="AB5" s="16">
        <f t="shared" si="0"/>
        <v>132.21</v>
      </c>
      <c r="AC5" s="16">
        <f t="shared" si="0"/>
        <v>119.852</v>
      </c>
      <c r="AD5" s="16">
        <f t="shared" si="0"/>
        <v>99.093999999999994</v>
      </c>
      <c r="AE5" s="16">
        <f t="shared" si="0"/>
        <v>98.618399999999994</v>
      </c>
      <c r="AF5" s="16">
        <f t="shared" si="0"/>
        <v>100.05589999999999</v>
      </c>
      <c r="AG5" s="8"/>
      <c r="AH5" s="35" t="s">
        <v>2</v>
      </c>
      <c r="AI5" s="37">
        <v>1.85</v>
      </c>
      <c r="AJ5" s="6" t="s">
        <v>271</v>
      </c>
      <c r="AK5" s="2">
        <v>6</v>
      </c>
      <c r="AL5" s="52">
        <v>3.4609999999999999</v>
      </c>
      <c r="AM5" s="38">
        <v>0.99948226500000004</v>
      </c>
      <c r="AN5" s="43"/>
      <c r="AO5" t="b">
        <f t="shared" si="1"/>
        <v>1</v>
      </c>
      <c r="AP5" t="b">
        <f t="shared" si="2"/>
        <v>1</v>
      </c>
    </row>
    <row r="6" spans="1:45" x14ac:dyDescent="0.25">
      <c r="A6" s="7" t="s">
        <v>3</v>
      </c>
      <c r="B6" s="7"/>
      <c r="C6" s="7">
        <v>1.944</v>
      </c>
      <c r="D6" s="7" t="s">
        <v>183</v>
      </c>
      <c r="E6" s="7">
        <v>64</v>
      </c>
      <c r="F6" s="7">
        <v>66</v>
      </c>
      <c r="G6" s="7">
        <v>49</v>
      </c>
      <c r="H6" s="47">
        <v>0.15</v>
      </c>
      <c r="I6" s="7" t="s">
        <v>82</v>
      </c>
      <c r="J6" s="7" t="s">
        <v>245</v>
      </c>
      <c r="K6" s="7" t="s">
        <v>68</v>
      </c>
      <c r="L6" s="7" t="s">
        <v>184</v>
      </c>
      <c r="M6" s="6" t="s">
        <v>269</v>
      </c>
      <c r="N6" s="8">
        <v>1</v>
      </c>
      <c r="O6" s="8">
        <v>2</v>
      </c>
      <c r="P6" s="2">
        <v>5</v>
      </c>
      <c r="Q6" s="8">
        <v>10</v>
      </c>
      <c r="R6" s="32">
        <v>25</v>
      </c>
      <c r="S6" s="32">
        <v>100</v>
      </c>
      <c r="T6" s="32" t="s">
        <v>69</v>
      </c>
      <c r="U6" s="32">
        <v>0.95579999999999998</v>
      </c>
      <c r="V6" s="32">
        <v>2.0461999999999998</v>
      </c>
      <c r="W6" s="31">
        <v>5.4196999999999997</v>
      </c>
      <c r="X6" s="31">
        <v>10.429</v>
      </c>
      <c r="Y6" s="31">
        <v>26.285699999999999</v>
      </c>
      <c r="Z6" s="31">
        <v>99.614199999999997</v>
      </c>
      <c r="AA6" s="16">
        <f t="shared" si="0"/>
        <v>95.58</v>
      </c>
      <c r="AB6" s="16">
        <f t="shared" si="0"/>
        <v>102.30999999999999</v>
      </c>
      <c r="AC6" s="16">
        <f t="shared" si="0"/>
        <v>108.39399999999999</v>
      </c>
      <c r="AD6" s="16">
        <f t="shared" si="0"/>
        <v>104.28999999999999</v>
      </c>
      <c r="AE6" s="16">
        <f t="shared" si="0"/>
        <v>105.14280000000001</v>
      </c>
      <c r="AF6" s="16">
        <f t="shared" si="0"/>
        <v>99.614199999999997</v>
      </c>
      <c r="AH6" s="34" t="s">
        <v>3</v>
      </c>
      <c r="AI6" s="37">
        <v>1.96</v>
      </c>
      <c r="AJ6" s="6" t="s">
        <v>269</v>
      </c>
      <c r="AK6" s="2">
        <v>6</v>
      </c>
      <c r="AL6" s="17">
        <v>2.7282999999999999</v>
      </c>
      <c r="AM6" s="31">
        <v>0.99970183779999999</v>
      </c>
      <c r="AO6" t="b">
        <f t="shared" si="1"/>
        <v>1</v>
      </c>
      <c r="AP6" t="b">
        <f t="shared" si="2"/>
        <v>1</v>
      </c>
    </row>
    <row r="7" spans="1:45" x14ac:dyDescent="0.25">
      <c r="A7" t="s">
        <v>4</v>
      </c>
      <c r="C7">
        <v>2.2000000000000002</v>
      </c>
      <c r="D7" t="s">
        <v>183</v>
      </c>
      <c r="E7">
        <v>101</v>
      </c>
      <c r="F7">
        <v>103</v>
      </c>
      <c r="G7">
        <v>105</v>
      </c>
      <c r="H7" s="46">
        <v>0.15</v>
      </c>
      <c r="I7" t="s">
        <v>82</v>
      </c>
      <c r="J7" t="s">
        <v>245</v>
      </c>
      <c r="K7" t="s">
        <v>68</v>
      </c>
      <c r="L7" t="s">
        <v>184</v>
      </c>
      <c r="M7" s="6" t="s">
        <v>269</v>
      </c>
      <c r="N7" s="2">
        <v>1</v>
      </c>
      <c r="O7" s="2">
        <v>2</v>
      </c>
      <c r="P7" s="2">
        <v>5</v>
      </c>
      <c r="Q7" s="2">
        <v>10</v>
      </c>
      <c r="R7" s="31">
        <v>25</v>
      </c>
      <c r="S7" s="31">
        <v>100</v>
      </c>
      <c r="T7" s="31" t="s">
        <v>69</v>
      </c>
      <c r="U7" s="31">
        <v>0.7853</v>
      </c>
      <c r="V7" s="31">
        <v>1.9984</v>
      </c>
      <c r="W7" s="31">
        <v>5.1990999999999996</v>
      </c>
      <c r="X7" s="31">
        <v>9.9300999999999995</v>
      </c>
      <c r="Y7" s="31">
        <v>25.807700000000001</v>
      </c>
      <c r="Z7" s="31">
        <v>99.797300000000007</v>
      </c>
      <c r="AA7" s="16">
        <f t="shared" si="0"/>
        <v>78.53</v>
      </c>
      <c r="AB7" s="16">
        <f t="shared" si="0"/>
        <v>99.92</v>
      </c>
      <c r="AC7" s="16">
        <f t="shared" si="0"/>
        <v>103.982</v>
      </c>
      <c r="AD7" s="16">
        <f t="shared" si="0"/>
        <v>99.300999999999988</v>
      </c>
      <c r="AE7" s="16">
        <f t="shared" si="0"/>
        <v>103.2308</v>
      </c>
      <c r="AF7" s="16">
        <f t="shared" si="0"/>
        <v>99.797300000000007</v>
      </c>
      <c r="AH7" s="34" t="s">
        <v>4</v>
      </c>
      <c r="AI7" s="37">
        <v>2.2000000000000002</v>
      </c>
      <c r="AJ7" s="6" t="s">
        <v>269</v>
      </c>
      <c r="AK7" s="2">
        <v>6</v>
      </c>
      <c r="AL7" s="17">
        <v>1.6556</v>
      </c>
      <c r="AM7" s="31">
        <v>0.99989291970000005</v>
      </c>
      <c r="AO7" t="b">
        <f t="shared" si="1"/>
        <v>1</v>
      </c>
      <c r="AP7" t="b">
        <f t="shared" si="2"/>
        <v>1</v>
      </c>
    </row>
    <row r="8" spans="1:45" x14ac:dyDescent="0.25">
      <c r="A8" t="s">
        <v>5</v>
      </c>
      <c r="C8">
        <v>2.52</v>
      </c>
      <c r="D8" t="s">
        <v>187</v>
      </c>
      <c r="E8">
        <v>59</v>
      </c>
      <c r="F8">
        <v>74</v>
      </c>
      <c r="G8">
        <v>45</v>
      </c>
      <c r="H8" s="46">
        <v>0.2</v>
      </c>
      <c r="I8" t="s">
        <v>82</v>
      </c>
      <c r="J8" t="s">
        <v>245</v>
      </c>
      <c r="K8" t="s">
        <v>68</v>
      </c>
      <c r="L8" t="s">
        <v>184</v>
      </c>
      <c r="M8" s="6" t="s">
        <v>269</v>
      </c>
      <c r="N8" s="2">
        <v>1</v>
      </c>
      <c r="O8" s="2">
        <v>2</v>
      </c>
      <c r="P8" s="2">
        <v>5</v>
      </c>
      <c r="Q8" s="2">
        <v>10</v>
      </c>
      <c r="R8" s="31">
        <v>25</v>
      </c>
      <c r="S8" s="31">
        <v>100</v>
      </c>
      <c r="T8" s="31" t="s">
        <v>69</v>
      </c>
      <c r="U8" s="31">
        <v>0.89019999999999999</v>
      </c>
      <c r="V8" s="31">
        <v>2.0407999999999999</v>
      </c>
      <c r="W8" s="31">
        <v>4.9877000000000002</v>
      </c>
      <c r="X8" s="31">
        <v>9.7149999999999999</v>
      </c>
      <c r="Y8" s="31">
        <v>25.282800000000002</v>
      </c>
      <c r="Z8" s="31">
        <v>99.958699999999993</v>
      </c>
      <c r="AA8" s="16">
        <f t="shared" si="0"/>
        <v>89.02</v>
      </c>
      <c r="AB8" s="16">
        <f t="shared" si="0"/>
        <v>102.03999999999999</v>
      </c>
      <c r="AC8" s="16">
        <f t="shared" si="0"/>
        <v>99.754000000000005</v>
      </c>
      <c r="AD8" s="16">
        <f t="shared" si="0"/>
        <v>97.15</v>
      </c>
      <c r="AE8" s="16">
        <f t="shared" si="0"/>
        <v>101.13119999999999</v>
      </c>
      <c r="AF8" s="16">
        <f t="shared" si="0"/>
        <v>99.958699999999993</v>
      </c>
      <c r="AH8" s="34" t="s">
        <v>5</v>
      </c>
      <c r="AI8" s="37">
        <v>2.52</v>
      </c>
      <c r="AJ8" s="6" t="s">
        <v>269</v>
      </c>
      <c r="AK8" s="2">
        <v>6</v>
      </c>
      <c r="AL8" s="17">
        <v>0.78959999999999997</v>
      </c>
      <c r="AM8" s="31">
        <v>0.99997595829999997</v>
      </c>
      <c r="AO8" t="b">
        <f t="shared" si="1"/>
        <v>1</v>
      </c>
      <c r="AP8" t="b">
        <f t="shared" si="2"/>
        <v>1</v>
      </c>
    </row>
    <row r="9" spans="1:45" x14ac:dyDescent="0.25">
      <c r="A9" t="s">
        <v>6</v>
      </c>
      <c r="C9">
        <v>2.742</v>
      </c>
      <c r="D9" t="s">
        <v>188</v>
      </c>
      <c r="E9">
        <v>61</v>
      </c>
      <c r="F9">
        <v>96</v>
      </c>
      <c r="G9">
        <v>98</v>
      </c>
      <c r="H9" s="46">
        <v>0.2</v>
      </c>
      <c r="I9" t="s">
        <v>82</v>
      </c>
      <c r="J9" t="s">
        <v>245</v>
      </c>
      <c r="K9" t="s">
        <v>68</v>
      </c>
      <c r="L9" t="s">
        <v>184</v>
      </c>
      <c r="M9" s="6" t="s">
        <v>269</v>
      </c>
      <c r="N9" s="2">
        <v>1</v>
      </c>
      <c r="O9" s="2">
        <v>2</v>
      </c>
      <c r="P9" s="2">
        <v>5</v>
      </c>
      <c r="Q9" s="2">
        <v>10</v>
      </c>
      <c r="R9" s="31">
        <v>25</v>
      </c>
      <c r="S9" s="31">
        <v>100</v>
      </c>
      <c r="T9" s="31" t="s">
        <v>69</v>
      </c>
      <c r="U9" s="31">
        <v>0.84040000000000004</v>
      </c>
      <c r="V9" s="31">
        <v>1.9705999999999999</v>
      </c>
      <c r="W9" s="31">
        <v>5.1623000000000001</v>
      </c>
      <c r="X9" s="31">
        <v>10.076599999999999</v>
      </c>
      <c r="Y9" s="31">
        <v>25.154299999999999</v>
      </c>
      <c r="Z9" s="31">
        <v>99.947800000000001</v>
      </c>
      <c r="AA9" s="16">
        <f t="shared" si="0"/>
        <v>84.04</v>
      </c>
      <c r="AB9" s="16">
        <f t="shared" si="0"/>
        <v>98.53</v>
      </c>
      <c r="AC9" s="16">
        <f t="shared" si="0"/>
        <v>103.246</v>
      </c>
      <c r="AD9" s="16">
        <f t="shared" si="0"/>
        <v>100.76600000000001</v>
      </c>
      <c r="AE9" s="16">
        <f t="shared" si="0"/>
        <v>100.61720000000001</v>
      </c>
      <c r="AF9" s="16">
        <f t="shared" si="0"/>
        <v>99.947800000000001</v>
      </c>
      <c r="AH9" s="34" t="s">
        <v>6</v>
      </c>
      <c r="AI9" s="37">
        <v>2.75</v>
      </c>
      <c r="AJ9" s="6" t="s">
        <v>269</v>
      </c>
      <c r="AK9" s="2">
        <v>6</v>
      </c>
      <c r="AL9" s="17">
        <v>0.54679999999999995</v>
      </c>
      <c r="AM9" s="31">
        <v>0.99998840450000004</v>
      </c>
      <c r="AO9" t="b">
        <f t="shared" si="1"/>
        <v>1</v>
      </c>
      <c r="AP9" t="b">
        <f t="shared" si="2"/>
        <v>1</v>
      </c>
    </row>
    <row r="10" spans="1:45" x14ac:dyDescent="0.25">
      <c r="A10" t="s">
        <v>7</v>
      </c>
      <c r="C10">
        <v>2.87</v>
      </c>
      <c r="D10" t="s">
        <v>189</v>
      </c>
      <c r="E10">
        <v>43</v>
      </c>
      <c r="F10">
        <v>58</v>
      </c>
      <c r="H10" s="46">
        <v>0.2</v>
      </c>
      <c r="I10" t="s">
        <v>82</v>
      </c>
      <c r="J10" t="s">
        <v>245</v>
      </c>
      <c r="K10" t="s">
        <v>68</v>
      </c>
      <c r="L10" t="s">
        <v>184</v>
      </c>
      <c r="M10" s="6" t="s">
        <v>270</v>
      </c>
      <c r="N10" s="2">
        <v>2</v>
      </c>
      <c r="O10" s="2">
        <v>4</v>
      </c>
      <c r="P10" s="2">
        <v>10</v>
      </c>
      <c r="Q10" s="2">
        <v>20</v>
      </c>
      <c r="R10" s="2">
        <v>50</v>
      </c>
      <c r="S10" s="31">
        <v>200</v>
      </c>
      <c r="T10" s="31" t="s">
        <v>69</v>
      </c>
      <c r="U10" s="31">
        <v>2.5983999999999998</v>
      </c>
      <c r="V10" s="31">
        <v>3.5844</v>
      </c>
      <c r="W10" s="31">
        <v>9.2142999999999997</v>
      </c>
      <c r="X10" s="31">
        <v>20.496700000000001</v>
      </c>
      <c r="Y10" s="31">
        <v>50.152500000000003</v>
      </c>
      <c r="Z10" s="31">
        <v>199.9538</v>
      </c>
      <c r="AA10" s="16">
        <f t="shared" si="0"/>
        <v>129.91999999999999</v>
      </c>
      <c r="AB10" s="16">
        <f t="shared" si="0"/>
        <v>89.61</v>
      </c>
      <c r="AC10" s="16">
        <f t="shared" si="0"/>
        <v>92.143000000000001</v>
      </c>
      <c r="AD10" s="16">
        <f t="shared" si="0"/>
        <v>102.48349999999999</v>
      </c>
      <c r="AE10" s="16">
        <f t="shared" si="0"/>
        <v>100.30500000000001</v>
      </c>
      <c r="AF10" s="16">
        <f t="shared" si="0"/>
        <v>99.976900000000001</v>
      </c>
      <c r="AG10" s="23"/>
      <c r="AH10" s="6" t="s">
        <v>7</v>
      </c>
      <c r="AI10" s="37">
        <v>2.85</v>
      </c>
      <c r="AJ10" s="6" t="s">
        <v>270</v>
      </c>
      <c r="AK10" s="2">
        <v>6</v>
      </c>
      <c r="AL10" s="17">
        <v>1.2642</v>
      </c>
      <c r="AM10" s="31">
        <v>0.99995167370000004</v>
      </c>
      <c r="AO10" t="b">
        <f t="shared" si="1"/>
        <v>1</v>
      </c>
      <c r="AP10" t="b">
        <f t="shared" si="2"/>
        <v>1</v>
      </c>
    </row>
    <row r="11" spans="1:45" x14ac:dyDescent="0.25">
      <c r="A11" t="s">
        <v>8</v>
      </c>
      <c r="C11">
        <v>2.9</v>
      </c>
      <c r="D11" t="s">
        <v>183</v>
      </c>
      <c r="E11">
        <v>142</v>
      </c>
      <c r="F11">
        <v>127</v>
      </c>
      <c r="G11">
        <v>141</v>
      </c>
      <c r="H11" s="46">
        <v>0.2</v>
      </c>
      <c r="I11" t="s">
        <v>82</v>
      </c>
      <c r="J11" t="s">
        <v>245</v>
      </c>
      <c r="K11" t="s">
        <v>68</v>
      </c>
      <c r="L11" t="s">
        <v>184</v>
      </c>
      <c r="M11" s="6" t="s">
        <v>274</v>
      </c>
      <c r="N11" s="2">
        <v>1</v>
      </c>
      <c r="O11" s="2">
        <v>2</v>
      </c>
      <c r="P11" s="2">
        <v>5</v>
      </c>
      <c r="Q11" s="2">
        <v>10</v>
      </c>
      <c r="R11" s="31">
        <v>25</v>
      </c>
      <c r="S11" s="31">
        <v>100</v>
      </c>
      <c r="T11" s="31" t="s">
        <v>69</v>
      </c>
      <c r="U11" s="31">
        <v>1</v>
      </c>
      <c r="V11" s="31">
        <v>2</v>
      </c>
      <c r="W11" s="31">
        <v>5</v>
      </c>
      <c r="X11" s="31">
        <v>10</v>
      </c>
      <c r="Y11" s="31">
        <v>25</v>
      </c>
      <c r="Z11" s="31">
        <v>100</v>
      </c>
      <c r="AA11" s="16">
        <f t="shared" si="0"/>
        <v>100</v>
      </c>
      <c r="AB11" s="16">
        <f t="shared" si="0"/>
        <v>100</v>
      </c>
      <c r="AC11" s="16">
        <f t="shared" si="0"/>
        <v>100</v>
      </c>
      <c r="AD11" s="16">
        <f t="shared" si="0"/>
        <v>100</v>
      </c>
      <c r="AE11" s="16">
        <f t="shared" si="0"/>
        <v>100</v>
      </c>
      <c r="AF11" s="16">
        <f t="shared" si="0"/>
        <v>100</v>
      </c>
      <c r="AH11" s="34" t="s">
        <v>8</v>
      </c>
      <c r="AI11" s="37">
        <v>2.91</v>
      </c>
      <c r="AJ11" s="6" t="s">
        <v>282</v>
      </c>
      <c r="AK11" s="2">
        <v>6</v>
      </c>
      <c r="AL11" s="17">
        <v>0</v>
      </c>
      <c r="AM11" s="31">
        <v>1</v>
      </c>
      <c r="AO11" t="b">
        <f t="shared" si="1"/>
        <v>1</v>
      </c>
      <c r="AP11" t="b">
        <f t="shared" si="2"/>
        <v>1</v>
      </c>
    </row>
    <row r="12" spans="1:45" x14ac:dyDescent="0.25">
      <c r="A12" t="s">
        <v>9</v>
      </c>
      <c r="C12">
        <v>2.97</v>
      </c>
      <c r="D12" t="s">
        <v>183</v>
      </c>
      <c r="E12">
        <v>76</v>
      </c>
      <c r="F12">
        <v>78</v>
      </c>
      <c r="H12" s="46">
        <v>0.2</v>
      </c>
      <c r="I12" t="s">
        <v>82</v>
      </c>
      <c r="J12" t="s">
        <v>245</v>
      </c>
      <c r="K12" t="s">
        <v>68</v>
      </c>
      <c r="L12" t="s">
        <v>184</v>
      </c>
      <c r="M12" s="39" t="s">
        <v>269</v>
      </c>
      <c r="N12" s="2">
        <v>1</v>
      </c>
      <c r="O12" s="2">
        <v>2</v>
      </c>
      <c r="P12" s="2">
        <v>5</v>
      </c>
      <c r="Q12" s="2">
        <v>10</v>
      </c>
      <c r="R12" s="2">
        <v>25</v>
      </c>
      <c r="S12" s="31">
        <v>100</v>
      </c>
      <c r="T12" s="31" t="s">
        <v>69</v>
      </c>
      <c r="U12" s="31">
        <v>0.72689999999999999</v>
      </c>
      <c r="V12" s="31">
        <v>1.7396</v>
      </c>
      <c r="W12" s="31">
        <v>4.6218000000000004</v>
      </c>
      <c r="X12" s="31">
        <v>9.0731999999999999</v>
      </c>
      <c r="Y12" s="31">
        <v>23.592199999999998</v>
      </c>
      <c r="Z12" s="31">
        <v>100.47150000000001</v>
      </c>
      <c r="AA12" s="16">
        <f t="shared" si="0"/>
        <v>72.69</v>
      </c>
      <c r="AB12" s="16">
        <f t="shared" si="0"/>
        <v>86.98</v>
      </c>
      <c r="AC12" s="16">
        <f t="shared" si="0"/>
        <v>92.436000000000007</v>
      </c>
      <c r="AD12" s="16">
        <f t="shared" si="0"/>
        <v>90.731999999999999</v>
      </c>
      <c r="AE12" s="16">
        <f t="shared" si="0"/>
        <v>94.368799999999993</v>
      </c>
      <c r="AF12" s="16">
        <f t="shared" si="0"/>
        <v>100.47150000000001</v>
      </c>
      <c r="AG12" s="23"/>
      <c r="AH12" s="6" t="s">
        <v>9</v>
      </c>
      <c r="AI12" s="37">
        <v>2.97</v>
      </c>
      <c r="AJ12" s="39" t="s">
        <v>269</v>
      </c>
      <c r="AK12" s="2">
        <v>6</v>
      </c>
      <c r="AL12" s="17">
        <v>3.5017</v>
      </c>
      <c r="AM12" s="31">
        <v>0.99955238970000004</v>
      </c>
      <c r="AO12" t="b">
        <f t="shared" si="1"/>
        <v>1</v>
      </c>
      <c r="AP12" t="b">
        <f t="shared" si="2"/>
        <v>1</v>
      </c>
    </row>
    <row r="13" spans="1:45" x14ac:dyDescent="0.25">
      <c r="A13" t="s">
        <v>10</v>
      </c>
      <c r="C13">
        <v>3.2149999999999999</v>
      </c>
      <c r="D13" t="s">
        <v>190</v>
      </c>
      <c r="E13">
        <v>41</v>
      </c>
      <c r="F13">
        <v>39</v>
      </c>
      <c r="G13">
        <v>76</v>
      </c>
      <c r="H13" s="46">
        <v>0.2</v>
      </c>
      <c r="I13" t="s">
        <v>82</v>
      </c>
      <c r="J13" t="s">
        <v>245</v>
      </c>
      <c r="K13" t="s">
        <v>68</v>
      </c>
      <c r="L13" t="s">
        <v>184</v>
      </c>
      <c r="M13" s="6" t="s">
        <v>271</v>
      </c>
      <c r="N13" s="2">
        <v>1</v>
      </c>
      <c r="O13" s="2">
        <v>2</v>
      </c>
      <c r="P13" s="2">
        <v>5</v>
      </c>
      <c r="Q13" s="2">
        <v>10</v>
      </c>
      <c r="R13" s="31">
        <v>25</v>
      </c>
      <c r="S13" s="31">
        <v>100</v>
      </c>
      <c r="T13" s="31" t="s">
        <v>69</v>
      </c>
      <c r="U13" s="31">
        <v>0.77200000000000002</v>
      </c>
      <c r="V13" s="31">
        <v>1.6765000000000001</v>
      </c>
      <c r="W13" s="31">
        <v>4.5174000000000003</v>
      </c>
      <c r="X13" s="31">
        <v>9.1434999999999995</v>
      </c>
      <c r="Y13" s="31">
        <v>23.3203</v>
      </c>
      <c r="Z13" s="31">
        <v>100.5384</v>
      </c>
      <c r="AA13" s="16">
        <f t="shared" si="0"/>
        <v>77.2</v>
      </c>
      <c r="AB13" s="16">
        <f t="shared" si="0"/>
        <v>83.825000000000003</v>
      </c>
      <c r="AC13" s="16">
        <f t="shared" si="0"/>
        <v>90.348000000000013</v>
      </c>
      <c r="AD13" s="16">
        <f t="shared" si="0"/>
        <v>91.435000000000002</v>
      </c>
      <c r="AE13" s="16">
        <f t="shared" si="0"/>
        <v>93.281199999999998</v>
      </c>
      <c r="AF13" s="16">
        <f t="shared" si="0"/>
        <v>100.53840000000001</v>
      </c>
      <c r="AH13" s="34" t="s">
        <v>10</v>
      </c>
      <c r="AI13" s="37">
        <v>3.21</v>
      </c>
      <c r="AJ13" s="6" t="s">
        <v>269</v>
      </c>
      <c r="AK13" s="2">
        <v>6</v>
      </c>
      <c r="AL13" s="17">
        <v>3.9447999999999999</v>
      </c>
      <c r="AM13" s="31">
        <v>0.99943497849999996</v>
      </c>
      <c r="AO13" t="b">
        <f t="shared" si="1"/>
        <v>1</v>
      </c>
      <c r="AP13" t="b">
        <f t="shared" si="2"/>
        <v>1</v>
      </c>
    </row>
    <row r="14" spans="1:45" x14ac:dyDescent="0.25">
      <c r="A14" t="s">
        <v>215</v>
      </c>
      <c r="C14">
        <v>3.363</v>
      </c>
      <c r="D14" t="s">
        <v>190</v>
      </c>
      <c r="E14">
        <v>49</v>
      </c>
      <c r="F14">
        <v>84</v>
      </c>
      <c r="G14">
        <v>86</v>
      </c>
      <c r="H14" s="46">
        <v>0.2</v>
      </c>
      <c r="I14" t="s">
        <v>82</v>
      </c>
      <c r="J14" t="s">
        <v>245</v>
      </c>
      <c r="K14" t="s">
        <v>68</v>
      </c>
      <c r="L14" t="s">
        <v>184</v>
      </c>
      <c r="M14" s="6" t="s">
        <v>269</v>
      </c>
      <c r="N14" s="2">
        <v>1</v>
      </c>
      <c r="O14" s="2">
        <v>2</v>
      </c>
      <c r="P14" s="2">
        <v>5</v>
      </c>
      <c r="Q14" s="2">
        <v>10</v>
      </c>
      <c r="R14" s="31">
        <v>25</v>
      </c>
      <c r="S14" s="31">
        <v>100</v>
      </c>
      <c r="T14" s="31" t="s">
        <v>69</v>
      </c>
      <c r="U14" s="31">
        <v>1.0914999999999999</v>
      </c>
      <c r="V14" s="31">
        <v>2.2130999999999998</v>
      </c>
      <c r="W14" s="31">
        <v>5.5125000000000002</v>
      </c>
      <c r="X14" s="31">
        <v>10.6915</v>
      </c>
      <c r="Y14" s="31">
        <v>26.273800000000001</v>
      </c>
      <c r="Z14" s="31">
        <v>99.581599999999995</v>
      </c>
      <c r="AA14" s="16">
        <f t="shared" si="0"/>
        <v>109.14999999999999</v>
      </c>
      <c r="AB14" s="16">
        <f t="shared" si="0"/>
        <v>110.65499999999999</v>
      </c>
      <c r="AC14" s="16">
        <f t="shared" si="0"/>
        <v>110.25</v>
      </c>
      <c r="AD14" s="16">
        <f t="shared" si="0"/>
        <v>106.91500000000001</v>
      </c>
      <c r="AE14" s="16">
        <f t="shared" si="0"/>
        <v>105.09520000000001</v>
      </c>
      <c r="AF14" s="16">
        <f t="shared" si="0"/>
        <v>99.581599999999995</v>
      </c>
      <c r="AH14" s="34" t="s">
        <v>215</v>
      </c>
      <c r="AI14" s="37">
        <v>3.37</v>
      </c>
      <c r="AJ14" s="6" t="s">
        <v>269</v>
      </c>
      <c r="AK14" s="2">
        <v>6</v>
      </c>
      <c r="AL14" s="17">
        <v>2.9719000000000002</v>
      </c>
      <c r="AM14" s="31">
        <v>0.99964176169999996</v>
      </c>
      <c r="AO14" t="b">
        <f t="shared" si="1"/>
        <v>1</v>
      </c>
      <c r="AP14" t="b">
        <f t="shared" si="2"/>
        <v>1</v>
      </c>
    </row>
    <row r="15" spans="1:45" x14ac:dyDescent="0.25">
      <c r="A15" t="s">
        <v>11</v>
      </c>
      <c r="C15">
        <v>3.68</v>
      </c>
      <c r="D15" t="s">
        <v>190</v>
      </c>
      <c r="E15">
        <v>61</v>
      </c>
      <c r="F15">
        <v>96</v>
      </c>
      <c r="G15">
        <v>98</v>
      </c>
      <c r="H15" s="46">
        <v>0.2</v>
      </c>
      <c r="I15" t="s">
        <v>82</v>
      </c>
      <c r="J15" t="s">
        <v>245</v>
      </c>
      <c r="K15" t="s">
        <v>68</v>
      </c>
      <c r="L15" t="s">
        <v>184</v>
      </c>
      <c r="M15" s="6" t="s">
        <v>269</v>
      </c>
      <c r="N15" s="2">
        <v>1</v>
      </c>
      <c r="O15" s="2">
        <v>2</v>
      </c>
      <c r="P15" s="2">
        <v>5</v>
      </c>
      <c r="Q15" s="2">
        <v>10</v>
      </c>
      <c r="R15" s="31">
        <v>25</v>
      </c>
      <c r="S15" s="31">
        <v>100</v>
      </c>
      <c r="T15" s="31" t="s">
        <v>69</v>
      </c>
      <c r="U15" s="31">
        <v>0.88170000000000004</v>
      </c>
      <c r="V15" s="31">
        <v>2.0207999999999999</v>
      </c>
      <c r="W15" s="31">
        <v>5.1142000000000003</v>
      </c>
      <c r="X15" s="31">
        <v>9.9633000000000003</v>
      </c>
      <c r="Y15" s="31">
        <v>24.567299999999999</v>
      </c>
      <c r="Z15" s="31">
        <v>100.1069</v>
      </c>
      <c r="AA15" s="16">
        <f t="shared" si="0"/>
        <v>88.17</v>
      </c>
      <c r="AB15" s="16">
        <f t="shared" si="0"/>
        <v>101.03999999999999</v>
      </c>
      <c r="AC15" s="16">
        <f t="shared" si="0"/>
        <v>102.28399999999999</v>
      </c>
      <c r="AD15" s="16">
        <f t="shared" si="0"/>
        <v>99.63300000000001</v>
      </c>
      <c r="AE15" s="16">
        <f t="shared" si="0"/>
        <v>98.269199999999998</v>
      </c>
      <c r="AF15" s="16">
        <f t="shared" si="0"/>
        <v>100.1069</v>
      </c>
      <c r="AH15" s="34" t="s">
        <v>11</v>
      </c>
      <c r="AI15" s="37">
        <v>3.69</v>
      </c>
      <c r="AJ15" s="6" t="s">
        <v>269</v>
      </c>
      <c r="AK15" s="2">
        <v>6</v>
      </c>
      <c r="AL15" s="17">
        <v>0.89710000000000001</v>
      </c>
      <c r="AM15" s="31">
        <v>0.99996910900000002</v>
      </c>
      <c r="AO15" t="b">
        <f t="shared" si="1"/>
        <v>1</v>
      </c>
      <c r="AP15" t="b">
        <f t="shared" si="2"/>
        <v>1</v>
      </c>
    </row>
    <row r="16" spans="1:45" x14ac:dyDescent="0.25">
      <c r="A16" t="s">
        <v>250</v>
      </c>
      <c r="C16">
        <v>3.702</v>
      </c>
      <c r="D16" t="s">
        <v>190</v>
      </c>
      <c r="E16">
        <v>73</v>
      </c>
      <c r="F16">
        <v>41</v>
      </c>
      <c r="G16">
        <v>57</v>
      </c>
      <c r="H16" s="46">
        <v>0.2</v>
      </c>
      <c r="I16" t="s">
        <v>82</v>
      </c>
      <c r="J16" t="s">
        <v>245</v>
      </c>
      <c r="K16" t="s">
        <v>68</v>
      </c>
      <c r="L16" t="s">
        <v>184</v>
      </c>
      <c r="M16" s="6" t="s">
        <v>269</v>
      </c>
      <c r="N16" s="2">
        <v>1</v>
      </c>
      <c r="O16" s="2">
        <v>2</v>
      </c>
      <c r="P16" s="2">
        <v>5</v>
      </c>
      <c r="Q16" s="2">
        <v>10</v>
      </c>
      <c r="R16" s="31">
        <v>25</v>
      </c>
      <c r="S16" s="31">
        <v>100</v>
      </c>
      <c r="T16" s="31" t="s">
        <v>69</v>
      </c>
      <c r="U16" s="31">
        <v>0.86040000000000005</v>
      </c>
      <c r="V16" s="31">
        <v>1.8523000000000001</v>
      </c>
      <c r="W16" s="31">
        <v>4.6707999999999998</v>
      </c>
      <c r="X16" s="31">
        <v>9.1791</v>
      </c>
      <c r="Y16" s="31">
        <v>23.8491</v>
      </c>
      <c r="Z16" s="31">
        <v>100.39060000000001</v>
      </c>
      <c r="AA16" s="16">
        <f t="shared" si="0"/>
        <v>86.04</v>
      </c>
      <c r="AB16" s="16">
        <f t="shared" si="0"/>
        <v>92.615000000000009</v>
      </c>
      <c r="AC16" s="16">
        <f t="shared" si="0"/>
        <v>93.415999999999997</v>
      </c>
      <c r="AD16" s="16">
        <f t="shared" si="0"/>
        <v>91.790999999999997</v>
      </c>
      <c r="AE16" s="16">
        <f t="shared" si="0"/>
        <v>95.3964</v>
      </c>
      <c r="AF16" s="16">
        <f t="shared" si="0"/>
        <v>100.39059999999999</v>
      </c>
      <c r="AH16" s="34" t="s">
        <v>250</v>
      </c>
      <c r="AI16" s="37">
        <v>3.7</v>
      </c>
      <c r="AJ16" s="6" t="s">
        <v>269</v>
      </c>
      <c r="AK16" s="2">
        <v>6</v>
      </c>
      <c r="AL16" s="17">
        <v>2.8906000000000001</v>
      </c>
      <c r="AM16" s="31">
        <v>0.99969131629999997</v>
      </c>
      <c r="AO16" t="b">
        <f t="shared" si="1"/>
        <v>1</v>
      </c>
      <c r="AP16" t="b">
        <f t="shared" si="2"/>
        <v>1</v>
      </c>
    </row>
    <row r="17" spans="1:49" x14ac:dyDescent="0.25">
      <c r="A17" t="s">
        <v>12</v>
      </c>
      <c r="C17">
        <v>4.1920000000000002</v>
      </c>
      <c r="D17" t="s">
        <v>187</v>
      </c>
      <c r="E17">
        <v>63</v>
      </c>
      <c r="F17">
        <v>65</v>
      </c>
      <c r="G17">
        <v>83</v>
      </c>
      <c r="H17" s="46">
        <v>0.2</v>
      </c>
      <c r="I17" t="s">
        <v>82</v>
      </c>
      <c r="J17" t="s">
        <v>245</v>
      </c>
      <c r="K17" t="s">
        <v>68</v>
      </c>
      <c r="L17" t="s">
        <v>184</v>
      </c>
      <c r="M17" s="6" t="s">
        <v>269</v>
      </c>
      <c r="N17" s="2">
        <v>1</v>
      </c>
      <c r="O17" s="2">
        <v>2</v>
      </c>
      <c r="P17" s="2">
        <v>5</v>
      </c>
      <c r="Q17" s="2">
        <v>10</v>
      </c>
      <c r="R17" s="31">
        <v>25</v>
      </c>
      <c r="S17" s="31">
        <v>100</v>
      </c>
      <c r="T17" s="31" t="s">
        <v>69</v>
      </c>
      <c r="U17" s="31">
        <v>0.94650000000000001</v>
      </c>
      <c r="V17" s="31">
        <v>2.0373000000000001</v>
      </c>
      <c r="W17" s="31">
        <v>5.2023000000000001</v>
      </c>
      <c r="X17" s="31">
        <v>10.2186</v>
      </c>
      <c r="Y17" s="31">
        <v>24.716899999999999</v>
      </c>
      <c r="Z17" s="31">
        <v>100.0386</v>
      </c>
      <c r="AA17" s="16">
        <f t="shared" si="0"/>
        <v>94.65</v>
      </c>
      <c r="AB17" s="16">
        <f t="shared" si="0"/>
        <v>101.86500000000001</v>
      </c>
      <c r="AC17" s="16">
        <f t="shared" si="0"/>
        <v>104.04599999999999</v>
      </c>
      <c r="AD17" s="16">
        <f t="shared" si="0"/>
        <v>102.18599999999999</v>
      </c>
      <c r="AE17" s="16">
        <f t="shared" si="0"/>
        <v>98.867599999999996</v>
      </c>
      <c r="AF17" s="16">
        <f t="shared" si="0"/>
        <v>100.0386</v>
      </c>
      <c r="AH17" s="34" t="s">
        <v>12</v>
      </c>
      <c r="AI17" s="37">
        <v>4.2</v>
      </c>
      <c r="AJ17" s="6" t="s">
        <v>269</v>
      </c>
      <c r="AK17" s="2">
        <v>6</v>
      </c>
      <c r="AL17" s="17">
        <v>0.78320000000000001</v>
      </c>
      <c r="AM17" s="31">
        <v>0.99997620760000006</v>
      </c>
      <c r="AO17" t="b">
        <f t="shared" si="1"/>
        <v>1</v>
      </c>
      <c r="AP17" t="b">
        <f t="shared" si="2"/>
        <v>1</v>
      </c>
    </row>
    <row r="18" spans="1:49" x14ac:dyDescent="0.25">
      <c r="A18" t="s">
        <v>14</v>
      </c>
      <c r="C18">
        <v>4.8220000000000001</v>
      </c>
      <c r="D18" t="s">
        <v>192</v>
      </c>
      <c r="E18">
        <v>77</v>
      </c>
      <c r="F18">
        <v>41</v>
      </c>
      <c r="G18">
        <v>79</v>
      </c>
      <c r="H18" s="46">
        <v>0.2</v>
      </c>
      <c r="I18" t="s">
        <v>82</v>
      </c>
      <c r="J18" t="s">
        <v>245</v>
      </c>
      <c r="K18" t="s">
        <v>68</v>
      </c>
      <c r="L18" t="s">
        <v>184</v>
      </c>
      <c r="M18" s="6" t="s">
        <v>269</v>
      </c>
      <c r="N18" s="2">
        <v>1</v>
      </c>
      <c r="O18" s="2">
        <v>2</v>
      </c>
      <c r="P18" s="2">
        <v>5</v>
      </c>
      <c r="Q18" s="2">
        <v>10</v>
      </c>
      <c r="R18" s="31">
        <v>25</v>
      </c>
      <c r="S18" s="31">
        <v>100</v>
      </c>
      <c r="T18" s="31" t="s">
        <v>69</v>
      </c>
      <c r="U18" s="31">
        <v>0.91469999999999996</v>
      </c>
      <c r="V18" s="31">
        <v>2.012</v>
      </c>
      <c r="W18" s="31">
        <v>5.0891999999999999</v>
      </c>
      <c r="X18" s="31">
        <v>9.7951999999999995</v>
      </c>
      <c r="Y18" s="31">
        <v>24.7879</v>
      </c>
      <c r="Z18" s="31">
        <v>100.0697</v>
      </c>
      <c r="AA18" s="16">
        <f t="shared" si="0"/>
        <v>91.47</v>
      </c>
      <c r="AB18" s="16">
        <f t="shared" si="0"/>
        <v>100.6</v>
      </c>
      <c r="AC18" s="16">
        <f t="shared" si="0"/>
        <v>101.78400000000001</v>
      </c>
      <c r="AD18" s="16">
        <f t="shared" si="0"/>
        <v>97.951999999999998</v>
      </c>
      <c r="AE18" s="16">
        <f t="shared" si="0"/>
        <v>99.151600000000002</v>
      </c>
      <c r="AF18" s="16">
        <f t="shared" si="0"/>
        <v>100.0697</v>
      </c>
      <c r="AH18" s="34" t="s">
        <v>13</v>
      </c>
      <c r="AI18" s="37">
        <v>4.83</v>
      </c>
      <c r="AJ18" s="6" t="s">
        <v>271</v>
      </c>
      <c r="AK18" s="2">
        <v>6</v>
      </c>
      <c r="AL18" s="17">
        <v>1.1189</v>
      </c>
      <c r="AM18" s="31">
        <v>0.99996445</v>
      </c>
      <c r="AO18" t="b">
        <f t="shared" si="1"/>
        <v>1</v>
      </c>
      <c r="AP18" t="b">
        <f t="shared" si="2"/>
        <v>1</v>
      </c>
    </row>
    <row r="19" spans="1:49" x14ac:dyDescent="0.25">
      <c r="A19" t="s">
        <v>13</v>
      </c>
      <c r="C19">
        <v>4.83</v>
      </c>
      <c r="D19" t="s">
        <v>192</v>
      </c>
      <c r="E19">
        <v>61</v>
      </c>
      <c r="F19">
        <v>96</v>
      </c>
      <c r="G19">
        <v>98</v>
      </c>
      <c r="H19" s="46">
        <v>0.2</v>
      </c>
      <c r="I19" t="s">
        <v>82</v>
      </c>
      <c r="J19" t="s">
        <v>245</v>
      </c>
      <c r="K19" t="s">
        <v>68</v>
      </c>
      <c r="L19" t="s">
        <v>184</v>
      </c>
      <c r="M19" s="6" t="s">
        <v>269</v>
      </c>
      <c r="N19" s="2">
        <v>1</v>
      </c>
      <c r="O19" s="2">
        <v>2</v>
      </c>
      <c r="P19" s="2">
        <v>5</v>
      </c>
      <c r="Q19" s="2">
        <v>10</v>
      </c>
      <c r="R19" s="31">
        <v>25</v>
      </c>
      <c r="S19" s="31">
        <v>100</v>
      </c>
      <c r="T19" s="31" t="s">
        <v>69</v>
      </c>
      <c r="U19" s="31">
        <v>0.77380000000000004</v>
      </c>
      <c r="V19" s="31">
        <v>1.8965000000000001</v>
      </c>
      <c r="W19" s="31">
        <v>4.9726999999999997</v>
      </c>
      <c r="X19" s="31">
        <v>9.5434999999999999</v>
      </c>
      <c r="Y19" s="31">
        <v>25.2376</v>
      </c>
      <c r="Z19" s="31">
        <v>99.991399999999999</v>
      </c>
      <c r="AA19" s="16">
        <f t="shared" si="0"/>
        <v>77.38000000000001</v>
      </c>
      <c r="AB19" s="16">
        <f t="shared" si="0"/>
        <v>94.825000000000003</v>
      </c>
      <c r="AC19" s="16">
        <f t="shared" si="0"/>
        <v>99.453999999999994</v>
      </c>
      <c r="AD19" s="16">
        <f t="shared" si="0"/>
        <v>95.435000000000002</v>
      </c>
      <c r="AE19" s="16">
        <f t="shared" si="0"/>
        <v>100.9504</v>
      </c>
      <c r="AF19" s="16">
        <f t="shared" si="0"/>
        <v>99.991399999999999</v>
      </c>
      <c r="AH19" s="34" t="s">
        <v>14</v>
      </c>
      <c r="AI19" s="37">
        <v>4.84</v>
      </c>
      <c r="AJ19" s="6" t="s">
        <v>269</v>
      </c>
      <c r="AK19" s="2">
        <v>6</v>
      </c>
      <c r="AL19" s="17">
        <v>0.61570000000000003</v>
      </c>
      <c r="AM19" s="31">
        <v>0.99998544469999995</v>
      </c>
      <c r="AO19" t="b">
        <f t="shared" si="1"/>
        <v>1</v>
      </c>
      <c r="AP19" t="b">
        <f t="shared" si="2"/>
        <v>1</v>
      </c>
    </row>
    <row r="20" spans="1:49" x14ac:dyDescent="0.25">
      <c r="A20" t="s">
        <v>15</v>
      </c>
      <c r="C20">
        <v>4.8600000000000003</v>
      </c>
      <c r="D20" t="s">
        <v>192</v>
      </c>
      <c r="E20">
        <v>43</v>
      </c>
      <c r="F20">
        <v>72</v>
      </c>
      <c r="G20">
        <v>57</v>
      </c>
      <c r="H20" s="46">
        <v>0.2</v>
      </c>
      <c r="I20" t="s">
        <v>82</v>
      </c>
      <c r="J20" t="s">
        <v>245</v>
      </c>
      <c r="K20" t="s">
        <v>68</v>
      </c>
      <c r="L20" t="s">
        <v>184</v>
      </c>
      <c r="M20" s="6" t="s">
        <v>269</v>
      </c>
      <c r="N20" s="2">
        <v>2</v>
      </c>
      <c r="O20" s="2">
        <v>4</v>
      </c>
      <c r="P20" s="2">
        <v>10</v>
      </c>
      <c r="Q20" s="2">
        <v>20</v>
      </c>
      <c r="R20" s="31">
        <v>50</v>
      </c>
      <c r="S20" s="31">
        <v>200</v>
      </c>
      <c r="T20" s="31" t="s">
        <v>69</v>
      </c>
      <c r="U20" s="31">
        <v>1.4351</v>
      </c>
      <c r="V20" s="31">
        <v>3.3736999999999999</v>
      </c>
      <c r="W20" s="31">
        <v>9.0381999999999998</v>
      </c>
      <c r="X20" s="31">
        <v>19.1386</v>
      </c>
      <c r="Y20" s="31">
        <v>50.268300000000004</v>
      </c>
      <c r="Z20" s="31">
        <v>200.08529999999999</v>
      </c>
      <c r="AA20" s="16">
        <f t="shared" si="0"/>
        <v>71.754999999999995</v>
      </c>
      <c r="AB20" s="16">
        <f t="shared" si="0"/>
        <v>84.342500000000001</v>
      </c>
      <c r="AC20" s="16">
        <f t="shared" si="0"/>
        <v>90.381999999999991</v>
      </c>
      <c r="AD20" s="16">
        <f t="shared" si="0"/>
        <v>95.693000000000012</v>
      </c>
      <c r="AE20" s="16">
        <f t="shared" si="0"/>
        <v>100.53659999999999</v>
      </c>
      <c r="AF20" s="16">
        <f t="shared" si="0"/>
        <v>100.04264999999999</v>
      </c>
      <c r="AH20" s="34" t="s">
        <v>15</v>
      </c>
      <c r="AI20" s="37">
        <v>4.8600000000000003</v>
      </c>
      <c r="AJ20" s="6" t="s">
        <v>269</v>
      </c>
      <c r="AK20" s="2">
        <v>6</v>
      </c>
      <c r="AL20" s="17">
        <v>1.4845999999999999</v>
      </c>
      <c r="AM20" s="31">
        <v>0.99991709409999996</v>
      </c>
      <c r="AO20" t="b">
        <f t="shared" si="1"/>
        <v>1</v>
      </c>
      <c r="AP20" t="b">
        <f t="shared" si="2"/>
        <v>1</v>
      </c>
    </row>
    <row r="21" spans="1:49" x14ac:dyDescent="0.25">
      <c r="A21" t="s">
        <v>16</v>
      </c>
      <c r="C21">
        <v>4.9530000000000003</v>
      </c>
      <c r="D21" t="s">
        <v>192</v>
      </c>
      <c r="E21">
        <v>55</v>
      </c>
      <c r="F21">
        <v>85</v>
      </c>
      <c r="H21" s="46">
        <v>0.2</v>
      </c>
      <c r="I21" t="s">
        <v>82</v>
      </c>
      <c r="J21" t="s">
        <v>245</v>
      </c>
      <c r="K21" t="s">
        <v>68</v>
      </c>
      <c r="L21" t="s">
        <v>184</v>
      </c>
      <c r="M21" s="6" t="s">
        <v>268</v>
      </c>
      <c r="N21" s="2">
        <v>1</v>
      </c>
      <c r="O21" s="2">
        <v>2</v>
      </c>
      <c r="P21" s="2">
        <v>5</v>
      </c>
      <c r="Q21" s="2">
        <v>10</v>
      </c>
      <c r="R21" s="2">
        <v>25</v>
      </c>
      <c r="S21" s="31">
        <v>100</v>
      </c>
      <c r="T21" s="31" t="s">
        <v>69</v>
      </c>
      <c r="U21" s="31">
        <v>1.2888999999999999</v>
      </c>
      <c r="V21" s="31">
        <v>2.2982</v>
      </c>
      <c r="W21" s="31">
        <v>4.6999000000000004</v>
      </c>
      <c r="X21" s="31">
        <v>9.4387000000000008</v>
      </c>
      <c r="Y21" s="31">
        <v>25.282699999999998</v>
      </c>
      <c r="Z21" s="31">
        <v>99.990700000000004</v>
      </c>
      <c r="AA21" s="16">
        <f t="shared" si="0"/>
        <v>128.88999999999999</v>
      </c>
      <c r="AB21" s="16">
        <f t="shared" si="0"/>
        <v>114.91</v>
      </c>
      <c r="AC21" s="16">
        <f t="shared" si="0"/>
        <v>93.998000000000005</v>
      </c>
      <c r="AD21" s="16">
        <f t="shared" si="0"/>
        <v>94.387000000000015</v>
      </c>
      <c r="AE21" s="16">
        <f t="shared" si="0"/>
        <v>101.13079999999999</v>
      </c>
      <c r="AF21" s="16">
        <f t="shared" si="0"/>
        <v>99.990700000000004</v>
      </c>
      <c r="AG21" s="23"/>
      <c r="AH21" s="6" t="s">
        <v>16</v>
      </c>
      <c r="AI21" s="37">
        <v>4.95</v>
      </c>
      <c r="AJ21" s="6" t="s">
        <v>268</v>
      </c>
      <c r="AK21" s="2">
        <v>6</v>
      </c>
      <c r="AL21" s="17">
        <v>1.8253999999999999</v>
      </c>
      <c r="AM21" s="31">
        <v>0.99993367060000005</v>
      </c>
      <c r="AO21" t="b">
        <f t="shared" si="1"/>
        <v>1</v>
      </c>
      <c r="AP21" t="b">
        <f t="shared" si="2"/>
        <v>1</v>
      </c>
    </row>
    <row r="22" spans="1:49" x14ac:dyDescent="0.25">
      <c r="A22" t="s">
        <v>17</v>
      </c>
      <c r="C22">
        <v>5.0730000000000004</v>
      </c>
      <c r="D22" t="s">
        <v>192</v>
      </c>
      <c r="E22">
        <v>49</v>
      </c>
      <c r="F22">
        <v>130</v>
      </c>
      <c r="G22">
        <v>128</v>
      </c>
      <c r="H22" s="46">
        <v>0.15</v>
      </c>
      <c r="I22" t="s">
        <v>82</v>
      </c>
      <c r="J22" t="s">
        <v>245</v>
      </c>
      <c r="K22" t="s">
        <v>68</v>
      </c>
      <c r="L22" t="s">
        <v>184</v>
      </c>
      <c r="M22" s="6" t="s">
        <v>269</v>
      </c>
      <c r="N22" s="2">
        <v>1</v>
      </c>
      <c r="O22" s="2">
        <v>2</v>
      </c>
      <c r="P22" s="2">
        <v>5</v>
      </c>
      <c r="Q22" s="2">
        <v>10</v>
      </c>
      <c r="R22" s="31">
        <v>25</v>
      </c>
      <c r="S22" s="31">
        <v>100</v>
      </c>
      <c r="T22" s="31" t="s">
        <v>69</v>
      </c>
      <c r="U22" s="31">
        <v>0.95650000000000002</v>
      </c>
      <c r="V22" s="31">
        <v>1.9824999999999999</v>
      </c>
      <c r="W22" s="31">
        <v>4.9069000000000003</v>
      </c>
      <c r="X22" s="31">
        <v>9.8192000000000004</v>
      </c>
      <c r="Y22" s="31">
        <v>25.087900000000001</v>
      </c>
      <c r="Z22" s="31">
        <v>100.0016</v>
      </c>
      <c r="AA22" s="16">
        <f t="shared" si="0"/>
        <v>95.65</v>
      </c>
      <c r="AB22" s="16">
        <f t="shared" si="0"/>
        <v>99.125</v>
      </c>
      <c r="AC22" s="16">
        <f t="shared" si="0"/>
        <v>98.138000000000005</v>
      </c>
      <c r="AD22" s="16">
        <f t="shared" si="0"/>
        <v>98.192000000000007</v>
      </c>
      <c r="AE22" s="16">
        <f t="shared" si="0"/>
        <v>100.3516</v>
      </c>
      <c r="AF22" s="16">
        <f t="shared" si="0"/>
        <v>100.0016</v>
      </c>
      <c r="AH22" s="34" t="s">
        <v>251</v>
      </c>
      <c r="AI22" s="37">
        <v>5.08</v>
      </c>
      <c r="AJ22" s="6" t="s">
        <v>269</v>
      </c>
      <c r="AK22" s="2">
        <v>6</v>
      </c>
      <c r="AL22" s="17">
        <v>3.7953999999999999</v>
      </c>
      <c r="AM22" s="31">
        <v>0.99948070209999995</v>
      </c>
      <c r="AO22" t="b">
        <f t="shared" si="1"/>
        <v>1</v>
      </c>
      <c r="AP22" t="b">
        <f t="shared" si="2"/>
        <v>1</v>
      </c>
    </row>
    <row r="23" spans="1:49" x14ac:dyDescent="0.25">
      <c r="A23" t="s">
        <v>251</v>
      </c>
      <c r="C23">
        <v>5.0759999999999996</v>
      </c>
      <c r="D23" t="s">
        <v>192</v>
      </c>
      <c r="E23">
        <v>67</v>
      </c>
      <c r="F23">
        <v>52</v>
      </c>
      <c r="G23">
        <v>40</v>
      </c>
      <c r="H23" s="46">
        <v>0.15</v>
      </c>
      <c r="I23" t="s">
        <v>82</v>
      </c>
      <c r="J23" t="s">
        <v>245</v>
      </c>
      <c r="K23" t="s">
        <v>68</v>
      </c>
      <c r="L23" t="s">
        <v>184</v>
      </c>
      <c r="M23" s="6" t="s">
        <v>269</v>
      </c>
      <c r="N23" s="2">
        <v>1</v>
      </c>
      <c r="O23" s="2">
        <v>2</v>
      </c>
      <c r="P23" s="2">
        <v>5</v>
      </c>
      <c r="Q23" s="2">
        <v>10</v>
      </c>
      <c r="R23" s="31">
        <v>25</v>
      </c>
      <c r="S23" s="31">
        <v>100</v>
      </c>
      <c r="T23" s="31" t="s">
        <v>69</v>
      </c>
      <c r="U23" s="31" t="s">
        <v>281</v>
      </c>
      <c r="V23" s="31">
        <v>1.5649999999999999</v>
      </c>
      <c r="W23" s="31">
        <v>4.2984999999999998</v>
      </c>
      <c r="X23" s="31">
        <v>8.9143000000000008</v>
      </c>
      <c r="Y23" s="31">
        <v>23.699200000000001</v>
      </c>
      <c r="Z23" s="31">
        <v>100.48099999999999</v>
      </c>
      <c r="AA23" s="16" t="e">
        <f t="shared" si="0"/>
        <v>#VALUE!</v>
      </c>
      <c r="AB23" s="16">
        <f t="shared" si="0"/>
        <v>78.25</v>
      </c>
      <c r="AC23" s="16">
        <f t="shared" si="0"/>
        <v>85.969999999999985</v>
      </c>
      <c r="AD23" s="16">
        <f t="shared" si="0"/>
        <v>89.143000000000001</v>
      </c>
      <c r="AE23" s="16">
        <f t="shared" si="0"/>
        <v>94.796800000000005</v>
      </c>
      <c r="AF23" s="16">
        <f t="shared" si="0"/>
        <v>100.48099999999999</v>
      </c>
      <c r="AH23" s="34" t="s">
        <v>17</v>
      </c>
      <c r="AI23" s="37">
        <v>5.08</v>
      </c>
      <c r="AJ23" s="6" t="s">
        <v>269</v>
      </c>
      <c r="AK23" s="2">
        <v>6</v>
      </c>
      <c r="AL23" s="17">
        <v>0.42570000000000002</v>
      </c>
      <c r="AM23" s="31">
        <v>0.99999303039999998</v>
      </c>
      <c r="AO23" t="b">
        <f t="shared" si="1"/>
        <v>1</v>
      </c>
      <c r="AP23" t="b">
        <f t="shared" si="2"/>
        <v>1</v>
      </c>
    </row>
    <row r="24" spans="1:49" x14ac:dyDescent="0.25">
      <c r="A24" t="s">
        <v>18</v>
      </c>
      <c r="C24">
        <v>5.0999999999999996</v>
      </c>
      <c r="D24" t="s">
        <v>192</v>
      </c>
      <c r="E24">
        <v>42</v>
      </c>
      <c r="F24">
        <v>72</v>
      </c>
      <c r="G24">
        <v>71</v>
      </c>
      <c r="H24" s="46">
        <v>0.15</v>
      </c>
      <c r="I24" t="s">
        <v>82</v>
      </c>
      <c r="J24" t="s">
        <v>245</v>
      </c>
      <c r="K24" t="s">
        <v>68</v>
      </c>
      <c r="L24" t="s">
        <v>184</v>
      </c>
      <c r="M24" s="6" t="s">
        <v>269</v>
      </c>
      <c r="N24" s="2">
        <v>1</v>
      </c>
      <c r="O24" s="2">
        <v>2</v>
      </c>
      <c r="P24" s="2">
        <v>5</v>
      </c>
      <c r="Q24" s="2">
        <v>10</v>
      </c>
      <c r="R24" s="31">
        <v>25</v>
      </c>
      <c r="S24" s="31">
        <v>100</v>
      </c>
      <c r="T24" s="31" t="s">
        <v>69</v>
      </c>
      <c r="U24" s="31">
        <v>0.75939999999999996</v>
      </c>
      <c r="V24" s="31">
        <v>1.5539000000000001</v>
      </c>
      <c r="W24" s="31">
        <v>4.53</v>
      </c>
      <c r="X24" s="31">
        <v>9.6472999999999995</v>
      </c>
      <c r="Y24" s="31">
        <v>25.218599999999999</v>
      </c>
      <c r="Z24" s="31">
        <v>100.0155</v>
      </c>
      <c r="AA24" s="16">
        <f t="shared" si="0"/>
        <v>75.94</v>
      </c>
      <c r="AB24" s="16">
        <f t="shared" si="0"/>
        <v>77.695000000000007</v>
      </c>
      <c r="AC24" s="16">
        <f t="shared" si="0"/>
        <v>90.600000000000009</v>
      </c>
      <c r="AD24" s="16">
        <f t="shared" si="0"/>
        <v>96.472999999999999</v>
      </c>
      <c r="AE24" s="16">
        <f t="shared" si="0"/>
        <v>100.87439999999998</v>
      </c>
      <c r="AF24" s="16">
        <f t="shared" si="0"/>
        <v>100.01550000000002</v>
      </c>
      <c r="AH24" s="34" t="s">
        <v>18</v>
      </c>
      <c r="AI24" s="37">
        <v>5.0999999999999996</v>
      </c>
      <c r="AJ24" s="6" t="s">
        <v>269</v>
      </c>
      <c r="AK24" s="2">
        <v>6</v>
      </c>
      <c r="AL24" s="17">
        <v>1.5266999999999999</v>
      </c>
      <c r="AM24" s="31">
        <v>0.99991222420000003</v>
      </c>
      <c r="AO24" t="b">
        <f t="shared" si="1"/>
        <v>1</v>
      </c>
      <c r="AP24" t="b">
        <f t="shared" si="2"/>
        <v>1</v>
      </c>
    </row>
    <row r="25" spans="1:49" x14ac:dyDescent="0.25">
      <c r="A25" t="s">
        <v>19</v>
      </c>
      <c r="C25">
        <v>5.2110000000000003</v>
      </c>
      <c r="D25" t="s">
        <v>192</v>
      </c>
      <c r="E25">
        <v>83</v>
      </c>
      <c r="F25">
        <v>85</v>
      </c>
      <c r="G25">
        <v>47</v>
      </c>
      <c r="H25" s="46">
        <v>0.15</v>
      </c>
      <c r="I25" t="s">
        <v>82</v>
      </c>
      <c r="J25" t="s">
        <v>245</v>
      </c>
      <c r="K25" t="s">
        <v>68</v>
      </c>
      <c r="L25" t="s">
        <v>184</v>
      </c>
      <c r="M25" s="6" t="s">
        <v>269</v>
      </c>
      <c r="N25" s="2">
        <v>1</v>
      </c>
      <c r="O25" s="2">
        <v>2</v>
      </c>
      <c r="P25" s="2">
        <v>5</v>
      </c>
      <c r="Q25" s="2">
        <v>10</v>
      </c>
      <c r="R25" s="31">
        <v>25</v>
      </c>
      <c r="S25" s="31">
        <v>100</v>
      </c>
      <c r="T25" s="31" t="s">
        <v>69</v>
      </c>
      <c r="U25" s="31">
        <v>0.97650000000000003</v>
      </c>
      <c r="V25" s="31">
        <v>2.0937999999999999</v>
      </c>
      <c r="W25" s="31">
        <v>5.2680999999999996</v>
      </c>
      <c r="X25" s="31">
        <v>10.0482</v>
      </c>
      <c r="Y25" s="31">
        <v>24.927800000000001</v>
      </c>
      <c r="Z25" s="31">
        <v>99.998199999999997</v>
      </c>
      <c r="AA25" s="16">
        <f t="shared" si="0"/>
        <v>97.65</v>
      </c>
      <c r="AB25" s="16">
        <f t="shared" si="0"/>
        <v>104.69</v>
      </c>
      <c r="AC25" s="16">
        <f t="shared" si="0"/>
        <v>105.36199999999999</v>
      </c>
      <c r="AD25" s="16">
        <f t="shared" si="0"/>
        <v>100.482</v>
      </c>
      <c r="AE25" s="16">
        <f t="shared" si="0"/>
        <v>99.711200000000005</v>
      </c>
      <c r="AF25" s="16">
        <f t="shared" si="0"/>
        <v>99.998199999999997</v>
      </c>
      <c r="AH25" s="34" t="s">
        <v>19</v>
      </c>
      <c r="AI25" s="37">
        <v>5.21</v>
      </c>
      <c r="AJ25" s="6" t="s">
        <v>269</v>
      </c>
      <c r="AK25" s="2">
        <v>6</v>
      </c>
      <c r="AL25" s="17">
        <v>0.55789999999999995</v>
      </c>
      <c r="AM25" s="31">
        <v>0.99998788979999997</v>
      </c>
      <c r="AO25" t="b">
        <f t="shared" si="1"/>
        <v>1</v>
      </c>
      <c r="AP25" t="b">
        <f t="shared" si="2"/>
        <v>1</v>
      </c>
    </row>
    <row r="26" spans="1:49" x14ac:dyDescent="0.25">
      <c r="A26" t="s">
        <v>20</v>
      </c>
      <c r="C26">
        <v>5.3410000000000002</v>
      </c>
      <c r="D26" t="s">
        <v>183</v>
      </c>
      <c r="E26">
        <v>97</v>
      </c>
      <c r="F26">
        <v>99</v>
      </c>
      <c r="G26">
        <v>61</v>
      </c>
      <c r="H26" s="46">
        <v>0.1</v>
      </c>
      <c r="I26" t="s">
        <v>82</v>
      </c>
      <c r="J26" t="s">
        <v>245</v>
      </c>
      <c r="K26" t="s">
        <v>68</v>
      </c>
      <c r="L26" t="s">
        <v>194</v>
      </c>
      <c r="M26" s="6" t="s">
        <v>269</v>
      </c>
      <c r="N26" s="2">
        <v>1</v>
      </c>
      <c r="O26" s="2">
        <v>2</v>
      </c>
      <c r="P26" s="2">
        <v>5</v>
      </c>
      <c r="Q26" s="2">
        <v>10</v>
      </c>
      <c r="R26" s="31">
        <v>25</v>
      </c>
      <c r="S26" s="31">
        <v>100</v>
      </c>
      <c r="T26" s="31" t="s">
        <v>69</v>
      </c>
      <c r="U26" s="31">
        <v>0.73770000000000002</v>
      </c>
      <c r="V26" s="31">
        <v>1.7757000000000001</v>
      </c>
      <c r="W26" s="31">
        <v>4.5369000000000002</v>
      </c>
      <c r="X26" s="31">
        <v>8.7175999999999991</v>
      </c>
      <c r="Y26" s="31">
        <v>24.414899999999999</v>
      </c>
      <c r="Z26" s="31">
        <v>100.3048</v>
      </c>
      <c r="AA26" s="16">
        <f t="shared" si="0"/>
        <v>73.77</v>
      </c>
      <c r="AB26" s="16">
        <f t="shared" si="0"/>
        <v>88.784999999999997</v>
      </c>
      <c r="AC26" s="16">
        <f t="shared" si="0"/>
        <v>90.738000000000014</v>
      </c>
      <c r="AD26" s="16">
        <f t="shared" si="0"/>
        <v>87.175999999999988</v>
      </c>
      <c r="AE26" s="16">
        <f t="shared" si="0"/>
        <v>97.659599999999998</v>
      </c>
      <c r="AF26" s="16">
        <f t="shared" si="0"/>
        <v>100.3048</v>
      </c>
      <c r="AH26" s="34" t="s">
        <v>20</v>
      </c>
      <c r="AI26" s="37">
        <v>5.35</v>
      </c>
      <c r="AJ26" s="6" t="s">
        <v>269</v>
      </c>
      <c r="AK26" s="2">
        <v>6</v>
      </c>
      <c r="AL26" s="17">
        <v>2.9672000000000001</v>
      </c>
      <c r="AM26" s="31">
        <v>0.99967683620000003</v>
      </c>
      <c r="AO26" t="b">
        <f t="shared" si="1"/>
        <v>1</v>
      </c>
      <c r="AP26" t="b">
        <f t="shared" si="2"/>
        <v>1</v>
      </c>
    </row>
    <row r="27" spans="1:49" x14ac:dyDescent="0.25">
      <c r="A27" t="s">
        <v>95</v>
      </c>
      <c r="C27">
        <v>5.3659999999999997</v>
      </c>
      <c r="D27" t="s">
        <v>192</v>
      </c>
      <c r="E27">
        <v>113</v>
      </c>
      <c r="F27">
        <v>111</v>
      </c>
      <c r="H27" s="46">
        <v>0.15</v>
      </c>
      <c r="I27" t="s">
        <v>82</v>
      </c>
      <c r="J27" t="s">
        <v>245</v>
      </c>
      <c r="K27" t="s">
        <v>68</v>
      </c>
      <c r="L27" t="s">
        <v>184</v>
      </c>
      <c r="M27" s="6" t="s">
        <v>195</v>
      </c>
      <c r="N27" s="2">
        <v>20</v>
      </c>
      <c r="O27" s="2">
        <v>20</v>
      </c>
      <c r="P27" s="2">
        <v>20</v>
      </c>
      <c r="Q27" s="2">
        <v>20</v>
      </c>
      <c r="R27" s="2">
        <v>20</v>
      </c>
      <c r="S27" s="31">
        <v>20</v>
      </c>
      <c r="T27" s="31" t="s">
        <v>69</v>
      </c>
      <c r="U27" s="31">
        <v>19.804500000000001</v>
      </c>
      <c r="V27" s="31">
        <v>19.4847</v>
      </c>
      <c r="W27" s="31">
        <v>20.052399999999999</v>
      </c>
      <c r="X27" s="31">
        <v>20.334900000000001</v>
      </c>
      <c r="Y27" s="31">
        <v>20.334900000000001</v>
      </c>
      <c r="Z27" s="31">
        <v>19.988499999999998</v>
      </c>
      <c r="AA27" s="16">
        <f t="shared" si="0"/>
        <v>99.022500000000008</v>
      </c>
      <c r="AB27" s="16">
        <f t="shared" si="0"/>
        <v>97.42349999999999</v>
      </c>
      <c r="AC27" s="16">
        <f t="shared" si="0"/>
        <v>100.26199999999999</v>
      </c>
      <c r="AD27" s="16">
        <f t="shared" si="0"/>
        <v>101.67449999999999</v>
      </c>
      <c r="AE27" s="16">
        <f t="shared" si="0"/>
        <v>101.67449999999999</v>
      </c>
      <c r="AF27" s="16">
        <f t="shared" si="0"/>
        <v>99.942499999999995</v>
      </c>
      <c r="AG27" s="23"/>
      <c r="AH27" s="6" t="s">
        <v>95</v>
      </c>
      <c r="AI27" s="37">
        <v>5.37</v>
      </c>
      <c r="AJ27" s="6" t="s">
        <v>195</v>
      </c>
      <c r="AK27" s="2">
        <v>1</v>
      </c>
      <c r="AL27" s="17" t="s">
        <v>283</v>
      </c>
      <c r="AM27" s="45" t="s">
        <v>283</v>
      </c>
      <c r="AO27" t="b">
        <f t="shared" si="1"/>
        <v>1</v>
      </c>
      <c r="AP27" t="b">
        <f t="shared" si="2"/>
        <v>1</v>
      </c>
    </row>
    <row r="28" spans="1:49" x14ac:dyDescent="0.25">
      <c r="A28" t="s">
        <v>96</v>
      </c>
      <c r="C28">
        <v>5.431</v>
      </c>
      <c r="D28" t="s">
        <v>192</v>
      </c>
      <c r="E28">
        <v>168</v>
      </c>
      <c r="F28">
        <v>99</v>
      </c>
      <c r="H28" s="46">
        <v>0.15</v>
      </c>
      <c r="I28" t="s">
        <v>82</v>
      </c>
      <c r="J28" t="s">
        <v>245</v>
      </c>
      <c r="K28" t="s">
        <v>68</v>
      </c>
      <c r="L28" t="s">
        <v>196</v>
      </c>
      <c r="M28" s="6" t="s">
        <v>195</v>
      </c>
      <c r="N28" s="2">
        <v>20</v>
      </c>
      <c r="O28" s="2">
        <v>20</v>
      </c>
      <c r="P28" s="2">
        <v>20</v>
      </c>
      <c r="Q28" s="2">
        <v>20</v>
      </c>
      <c r="R28" s="2">
        <v>20</v>
      </c>
      <c r="S28" s="31">
        <v>20</v>
      </c>
      <c r="T28" s="31" t="s">
        <v>69</v>
      </c>
      <c r="U28" s="31">
        <v>20</v>
      </c>
      <c r="V28" s="31">
        <v>20</v>
      </c>
      <c r="W28" s="31">
        <v>20</v>
      </c>
      <c r="X28" s="31">
        <v>20</v>
      </c>
      <c r="Y28" s="31">
        <v>20</v>
      </c>
      <c r="Z28" s="31">
        <v>20</v>
      </c>
      <c r="AA28" s="16">
        <f t="shared" si="0"/>
        <v>100</v>
      </c>
      <c r="AB28" s="16">
        <f t="shared" si="0"/>
        <v>100</v>
      </c>
      <c r="AC28" s="16">
        <f t="shared" si="0"/>
        <v>100</v>
      </c>
      <c r="AD28" s="16">
        <f t="shared" si="0"/>
        <v>100</v>
      </c>
      <c r="AE28" s="16">
        <f t="shared" si="0"/>
        <v>100</v>
      </c>
      <c r="AF28" s="16">
        <f t="shared" si="0"/>
        <v>100</v>
      </c>
      <c r="AG28" s="23"/>
      <c r="AH28" s="6" t="s">
        <v>96</v>
      </c>
      <c r="AI28" s="37">
        <v>5.44</v>
      </c>
      <c r="AJ28" s="6" t="s">
        <v>195</v>
      </c>
      <c r="AK28" s="2">
        <v>1</v>
      </c>
      <c r="AL28" s="17" t="s">
        <v>283</v>
      </c>
      <c r="AM28" s="31" t="s">
        <v>283</v>
      </c>
      <c r="AO28" t="b">
        <f t="shared" si="1"/>
        <v>1</v>
      </c>
      <c r="AP28" t="b">
        <f t="shared" si="2"/>
        <v>1</v>
      </c>
      <c r="AW28" s="25"/>
    </row>
    <row r="29" spans="1:49" s="27" customFormat="1" x14ac:dyDescent="0.25">
      <c r="A29" t="s">
        <v>21</v>
      </c>
      <c r="B29"/>
      <c r="C29">
        <v>5.4859999999999998</v>
      </c>
      <c r="D29" t="s">
        <v>197</v>
      </c>
      <c r="E29">
        <v>56</v>
      </c>
      <c r="F29">
        <v>41</v>
      </c>
      <c r="G29">
        <v>43</v>
      </c>
      <c r="H29" s="46">
        <v>0.15</v>
      </c>
      <c r="I29" t="s">
        <v>82</v>
      </c>
      <c r="J29" t="s">
        <v>245</v>
      </c>
      <c r="K29" t="s">
        <v>68</v>
      </c>
      <c r="L29" t="s">
        <v>198</v>
      </c>
      <c r="M29" s="40" t="s">
        <v>269</v>
      </c>
      <c r="N29" s="2">
        <v>1</v>
      </c>
      <c r="O29" s="2">
        <v>2</v>
      </c>
      <c r="P29" s="2">
        <v>5</v>
      </c>
      <c r="Q29" s="2">
        <v>10</v>
      </c>
      <c r="R29" s="31">
        <v>25</v>
      </c>
      <c r="S29" s="31">
        <v>100</v>
      </c>
      <c r="T29" s="31" t="s">
        <v>69</v>
      </c>
      <c r="U29" s="31">
        <v>0.73670000000000002</v>
      </c>
      <c r="V29" s="31">
        <v>1.8317000000000001</v>
      </c>
      <c r="W29" s="31">
        <v>4.5012999999999996</v>
      </c>
      <c r="X29" s="31">
        <v>8.9745000000000008</v>
      </c>
      <c r="Y29" s="31">
        <v>23.554600000000001</v>
      </c>
      <c r="Z29" s="31">
        <v>100.4948</v>
      </c>
      <c r="AA29" s="16">
        <f t="shared" si="0"/>
        <v>73.67</v>
      </c>
      <c r="AB29" s="16">
        <f t="shared" si="0"/>
        <v>91.585000000000008</v>
      </c>
      <c r="AC29" s="16">
        <f t="shared" si="0"/>
        <v>90.025999999999996</v>
      </c>
      <c r="AD29" s="16">
        <f t="shared" si="0"/>
        <v>89.745000000000005</v>
      </c>
      <c r="AE29" s="16">
        <f t="shared" si="0"/>
        <v>94.218400000000003</v>
      </c>
      <c r="AF29" s="16">
        <f t="shared" si="0"/>
        <v>100.4948</v>
      </c>
      <c r="AG29" s="26"/>
      <c r="AH29" s="36" t="s">
        <v>21</v>
      </c>
      <c r="AI29" s="38">
        <v>5.49</v>
      </c>
      <c r="AJ29" s="40" t="s">
        <v>269</v>
      </c>
      <c r="AK29" s="26">
        <v>6</v>
      </c>
      <c r="AL29" s="53">
        <v>3.7002000000000002</v>
      </c>
      <c r="AM29" s="44">
        <v>0.99950157589999999</v>
      </c>
      <c r="AN29" s="43"/>
      <c r="AO29" t="b">
        <f t="shared" si="1"/>
        <v>1</v>
      </c>
      <c r="AP29" t="b">
        <f t="shared" si="2"/>
        <v>1</v>
      </c>
    </row>
    <row r="30" spans="1:49" x14ac:dyDescent="0.25">
      <c r="A30" s="27" t="s">
        <v>252</v>
      </c>
      <c r="B30" s="27"/>
      <c r="C30" s="27">
        <v>5.5010000000000003</v>
      </c>
      <c r="D30" s="27" t="s">
        <v>197</v>
      </c>
      <c r="E30" s="27">
        <v>119</v>
      </c>
      <c r="F30" s="27">
        <v>121</v>
      </c>
      <c r="G30" s="27"/>
      <c r="H30" s="48">
        <v>0.15</v>
      </c>
      <c r="I30" s="27" t="s">
        <v>82</v>
      </c>
      <c r="J30" s="27" t="s">
        <v>245</v>
      </c>
      <c r="K30" s="27" t="s">
        <v>68</v>
      </c>
      <c r="L30" s="27" t="s">
        <v>184</v>
      </c>
      <c r="M30" s="39" t="s">
        <v>268</v>
      </c>
      <c r="N30" s="26">
        <v>1</v>
      </c>
      <c r="O30" s="26">
        <v>2</v>
      </c>
      <c r="P30" s="26">
        <v>5</v>
      </c>
      <c r="Q30" s="2">
        <v>10</v>
      </c>
      <c r="R30" s="2">
        <v>25</v>
      </c>
      <c r="S30" s="31">
        <v>100</v>
      </c>
      <c r="T30" s="31" t="s">
        <v>69</v>
      </c>
      <c r="U30" s="31">
        <v>1.0046999999999999</v>
      </c>
      <c r="V30" s="31">
        <v>2.1198000000000001</v>
      </c>
      <c r="W30" s="31">
        <v>5.1157000000000004</v>
      </c>
      <c r="X30" s="31">
        <v>9.6380999999999997</v>
      </c>
      <c r="Y30" s="31">
        <v>25.1252</v>
      </c>
      <c r="Z30" s="31">
        <v>99.996300000000005</v>
      </c>
      <c r="AA30" s="16">
        <f t="shared" si="0"/>
        <v>100.47</v>
      </c>
      <c r="AB30" s="16">
        <f t="shared" si="0"/>
        <v>105.99000000000001</v>
      </c>
      <c r="AC30" s="16">
        <f t="shared" si="0"/>
        <v>102.31400000000002</v>
      </c>
      <c r="AD30" s="16">
        <f t="shared" si="0"/>
        <v>96.381</v>
      </c>
      <c r="AE30" s="16">
        <f t="shared" si="0"/>
        <v>100.50079999999998</v>
      </c>
      <c r="AF30" s="16">
        <f t="shared" si="0"/>
        <v>99.996300000000005</v>
      </c>
      <c r="AG30" s="23"/>
      <c r="AH30" s="6" t="s">
        <v>252</v>
      </c>
      <c r="AI30" s="37">
        <v>5.5</v>
      </c>
      <c r="AJ30" s="39" t="s">
        <v>268</v>
      </c>
      <c r="AK30" s="2">
        <v>6</v>
      </c>
      <c r="AL30" s="17">
        <v>0.92630000000000001</v>
      </c>
      <c r="AM30" s="31">
        <v>0.99998233670000003</v>
      </c>
      <c r="AO30" t="b">
        <f t="shared" si="1"/>
        <v>1</v>
      </c>
      <c r="AP30" t="b">
        <f t="shared" si="2"/>
        <v>1</v>
      </c>
    </row>
    <row r="31" spans="1:49" x14ac:dyDescent="0.25">
      <c r="A31" t="s">
        <v>22</v>
      </c>
      <c r="C31">
        <v>5.5190000000000001</v>
      </c>
      <c r="D31" t="s">
        <v>197</v>
      </c>
      <c r="E31">
        <v>75</v>
      </c>
      <c r="F31">
        <v>77</v>
      </c>
      <c r="G31">
        <v>110</v>
      </c>
      <c r="H31" s="46">
        <v>0.15</v>
      </c>
      <c r="I31" t="s">
        <v>82</v>
      </c>
      <c r="J31" t="s">
        <v>245</v>
      </c>
      <c r="K31" t="s">
        <v>68</v>
      </c>
      <c r="L31" t="s">
        <v>198</v>
      </c>
      <c r="M31" s="6" t="s">
        <v>269</v>
      </c>
      <c r="N31" s="2">
        <v>1</v>
      </c>
      <c r="O31" s="2">
        <v>2</v>
      </c>
      <c r="P31" s="2">
        <v>5</v>
      </c>
      <c r="Q31" s="2">
        <v>10</v>
      </c>
      <c r="R31" s="31">
        <v>25</v>
      </c>
      <c r="S31" s="31">
        <v>100</v>
      </c>
      <c r="T31" s="31" t="s">
        <v>69</v>
      </c>
      <c r="U31" s="31">
        <v>0.7782</v>
      </c>
      <c r="V31" s="31">
        <v>1.8344</v>
      </c>
      <c r="W31" s="31">
        <v>4.5713999999999997</v>
      </c>
      <c r="X31" s="31">
        <v>9.2466000000000008</v>
      </c>
      <c r="Y31" s="31">
        <v>24.246099999999998</v>
      </c>
      <c r="Z31" s="31">
        <v>100.2908</v>
      </c>
      <c r="AA31" s="16">
        <f t="shared" si="0"/>
        <v>77.819999999999993</v>
      </c>
      <c r="AB31" s="16">
        <f t="shared" si="0"/>
        <v>91.72</v>
      </c>
      <c r="AC31" s="16">
        <f t="shared" si="0"/>
        <v>91.427999999999997</v>
      </c>
      <c r="AD31" s="16">
        <f t="shared" si="0"/>
        <v>92.466000000000008</v>
      </c>
      <c r="AE31" s="16">
        <f t="shared" si="0"/>
        <v>96.984399999999994</v>
      </c>
      <c r="AF31" s="16">
        <f t="shared" si="0"/>
        <v>100.29080000000002</v>
      </c>
      <c r="AH31" s="34" t="s">
        <v>22</v>
      </c>
      <c r="AI31" s="37">
        <v>5.52</v>
      </c>
      <c r="AJ31" s="6" t="s">
        <v>269</v>
      </c>
      <c r="AK31" s="2">
        <v>6</v>
      </c>
      <c r="AL31" s="17">
        <v>2.3163999999999998</v>
      </c>
      <c r="AM31" s="31">
        <v>0.99980107539999996</v>
      </c>
      <c r="AO31" t="b">
        <f t="shared" si="1"/>
        <v>1</v>
      </c>
      <c r="AP31" t="b">
        <f t="shared" si="2"/>
        <v>1</v>
      </c>
    </row>
    <row r="32" spans="1:49" x14ac:dyDescent="0.25">
      <c r="A32" t="s">
        <v>23</v>
      </c>
      <c r="C32">
        <v>5.702</v>
      </c>
      <c r="D32" t="s">
        <v>192</v>
      </c>
      <c r="E32">
        <v>78</v>
      </c>
      <c r="F32">
        <v>77</v>
      </c>
      <c r="G32">
        <v>52</v>
      </c>
      <c r="H32" s="46">
        <v>0.15</v>
      </c>
      <c r="I32" t="s">
        <v>82</v>
      </c>
      <c r="J32" t="s">
        <v>245</v>
      </c>
      <c r="K32" t="s">
        <v>68</v>
      </c>
      <c r="L32" t="s">
        <v>194</v>
      </c>
      <c r="M32" s="6" t="s">
        <v>269</v>
      </c>
      <c r="N32" s="2">
        <v>1</v>
      </c>
      <c r="O32" s="2">
        <v>2</v>
      </c>
      <c r="P32" s="2">
        <v>5</v>
      </c>
      <c r="Q32" s="2">
        <v>10</v>
      </c>
      <c r="R32" s="31">
        <v>25</v>
      </c>
      <c r="S32" s="31">
        <v>100</v>
      </c>
      <c r="T32" s="31" t="s">
        <v>69</v>
      </c>
      <c r="U32" s="31">
        <v>0.9274</v>
      </c>
      <c r="V32" s="31">
        <v>1.9380999999999999</v>
      </c>
      <c r="W32" s="31">
        <v>4.9726999999999997</v>
      </c>
      <c r="X32" s="31">
        <v>9.2348999999999997</v>
      </c>
      <c r="Y32" s="31">
        <v>25.000800000000002</v>
      </c>
      <c r="Z32" s="31">
        <v>100.0796</v>
      </c>
      <c r="AA32" s="16">
        <f t="shared" si="0"/>
        <v>92.74</v>
      </c>
      <c r="AB32" s="16">
        <f t="shared" si="0"/>
        <v>96.905000000000001</v>
      </c>
      <c r="AC32" s="16">
        <f t="shared" si="0"/>
        <v>99.453999999999994</v>
      </c>
      <c r="AD32" s="16">
        <f t="shared" si="0"/>
        <v>92.34899999999999</v>
      </c>
      <c r="AE32" s="16">
        <f t="shared" si="0"/>
        <v>100.00320000000001</v>
      </c>
      <c r="AF32" s="16">
        <f t="shared" si="0"/>
        <v>100.0796</v>
      </c>
      <c r="AH32" s="34" t="s">
        <v>23</v>
      </c>
      <c r="AI32" s="37">
        <v>5.71</v>
      </c>
      <c r="AJ32" s="6" t="s">
        <v>269</v>
      </c>
      <c r="AK32" s="2">
        <v>6</v>
      </c>
      <c r="AL32" s="17">
        <v>1.464</v>
      </c>
      <c r="AM32" s="31">
        <v>0.99991857630000003</v>
      </c>
      <c r="AO32" t="b">
        <f t="shared" si="1"/>
        <v>1</v>
      </c>
      <c r="AP32" t="b">
        <f t="shared" si="2"/>
        <v>1</v>
      </c>
    </row>
    <row r="33" spans="1:49" x14ac:dyDescent="0.25">
      <c r="A33" t="s">
        <v>24</v>
      </c>
      <c r="C33">
        <v>5.7880000000000003</v>
      </c>
      <c r="D33" t="s">
        <v>192</v>
      </c>
      <c r="E33">
        <v>62</v>
      </c>
      <c r="F33">
        <v>64</v>
      </c>
      <c r="G33">
        <v>49</v>
      </c>
      <c r="H33" s="46">
        <v>0.15</v>
      </c>
      <c r="I33" t="s">
        <v>82</v>
      </c>
      <c r="J33" t="s">
        <v>245</v>
      </c>
      <c r="K33" t="s">
        <v>68</v>
      </c>
      <c r="L33" t="s">
        <v>194</v>
      </c>
      <c r="M33" s="6" t="s">
        <v>269</v>
      </c>
      <c r="N33" s="2">
        <v>1</v>
      </c>
      <c r="O33" s="2">
        <v>2</v>
      </c>
      <c r="P33" s="2">
        <v>5</v>
      </c>
      <c r="Q33" s="2">
        <v>10</v>
      </c>
      <c r="R33" s="31">
        <v>25</v>
      </c>
      <c r="S33" s="31">
        <v>100</v>
      </c>
      <c r="T33" s="31" t="s">
        <v>69</v>
      </c>
      <c r="U33" s="31">
        <v>1.1636</v>
      </c>
      <c r="V33" s="31">
        <v>2.2652000000000001</v>
      </c>
      <c r="W33" s="31">
        <v>5.5380000000000003</v>
      </c>
      <c r="X33" s="31">
        <v>10.2706</v>
      </c>
      <c r="Y33" s="31">
        <v>26.906099999999999</v>
      </c>
      <c r="Z33" s="31">
        <v>99.462599999999995</v>
      </c>
      <c r="AA33" s="16">
        <f t="shared" si="0"/>
        <v>116.36</v>
      </c>
      <c r="AB33" s="16">
        <f t="shared" si="0"/>
        <v>113.26</v>
      </c>
      <c r="AC33" s="16">
        <f t="shared" si="0"/>
        <v>110.76000000000002</v>
      </c>
      <c r="AD33" s="16">
        <f t="shared" si="0"/>
        <v>102.706</v>
      </c>
      <c r="AE33" s="16">
        <f t="shared" si="0"/>
        <v>107.62439999999999</v>
      </c>
      <c r="AF33" s="16">
        <f t="shared" si="0"/>
        <v>99.462599999999995</v>
      </c>
      <c r="AH33" s="34" t="s">
        <v>24</v>
      </c>
      <c r="AI33" s="37">
        <v>5.78</v>
      </c>
      <c r="AJ33" s="6" t="s">
        <v>269</v>
      </c>
      <c r="AK33" s="2">
        <v>6</v>
      </c>
      <c r="AL33" s="17">
        <v>3.8576000000000001</v>
      </c>
      <c r="AM33" s="31">
        <v>0.99939357689999997</v>
      </c>
      <c r="AO33" t="b">
        <f t="shared" si="1"/>
        <v>1</v>
      </c>
      <c r="AP33" t="b">
        <f t="shared" si="2"/>
        <v>1</v>
      </c>
    </row>
    <row r="34" spans="1:49" x14ac:dyDescent="0.25">
      <c r="A34" t="s">
        <v>97</v>
      </c>
      <c r="C34">
        <v>6.181</v>
      </c>
      <c r="D34" t="s">
        <v>187</v>
      </c>
      <c r="E34">
        <v>114</v>
      </c>
      <c r="F34">
        <v>88</v>
      </c>
      <c r="G34">
        <v>63</v>
      </c>
      <c r="H34" s="46">
        <v>0.15</v>
      </c>
      <c r="I34" t="s">
        <v>82</v>
      </c>
      <c r="J34" t="s">
        <v>245</v>
      </c>
      <c r="K34" t="s">
        <v>68</v>
      </c>
      <c r="L34" t="s">
        <v>196</v>
      </c>
      <c r="M34" s="6" t="s">
        <v>195</v>
      </c>
      <c r="N34" s="2">
        <v>20</v>
      </c>
      <c r="O34" s="2">
        <v>20</v>
      </c>
      <c r="P34" s="2">
        <v>20</v>
      </c>
      <c r="Q34" s="2">
        <v>20</v>
      </c>
      <c r="R34" s="31">
        <v>20</v>
      </c>
      <c r="S34" s="31">
        <v>20</v>
      </c>
      <c r="T34" s="31" t="s">
        <v>69</v>
      </c>
      <c r="U34" s="31">
        <v>20</v>
      </c>
      <c r="V34" s="31">
        <v>20</v>
      </c>
      <c r="W34" s="31">
        <v>20</v>
      </c>
      <c r="X34" s="31">
        <v>20</v>
      </c>
      <c r="Y34" s="31">
        <v>20</v>
      </c>
      <c r="Z34" s="31">
        <v>20</v>
      </c>
      <c r="AA34" s="16">
        <f t="shared" si="0"/>
        <v>100</v>
      </c>
      <c r="AB34" s="16">
        <f t="shared" si="0"/>
        <v>100</v>
      </c>
      <c r="AC34" s="16">
        <f t="shared" si="0"/>
        <v>100</v>
      </c>
      <c r="AD34" s="16">
        <f t="shared" si="0"/>
        <v>100</v>
      </c>
      <c r="AE34" s="16">
        <f t="shared" si="0"/>
        <v>100</v>
      </c>
      <c r="AF34" s="16">
        <f t="shared" si="0"/>
        <v>100</v>
      </c>
      <c r="AH34" s="34" t="s">
        <v>97</v>
      </c>
      <c r="AI34" s="37">
        <v>6.18</v>
      </c>
      <c r="AJ34" s="6" t="s">
        <v>195</v>
      </c>
      <c r="AK34" s="2">
        <v>1</v>
      </c>
      <c r="AL34" s="17" t="s">
        <v>283</v>
      </c>
      <c r="AM34" s="31" t="s">
        <v>283</v>
      </c>
      <c r="AO34" t="b">
        <f t="shared" si="1"/>
        <v>1</v>
      </c>
      <c r="AP34" t="b">
        <f t="shared" si="2"/>
        <v>1</v>
      </c>
    </row>
    <row r="35" spans="1:49" x14ac:dyDescent="0.25">
      <c r="A35" t="s">
        <v>25</v>
      </c>
      <c r="C35">
        <v>6.399</v>
      </c>
      <c r="D35" t="s">
        <v>187</v>
      </c>
      <c r="E35">
        <v>130</v>
      </c>
      <c r="F35">
        <v>132</v>
      </c>
      <c r="G35">
        <v>95</v>
      </c>
      <c r="H35" s="46">
        <v>0.15</v>
      </c>
      <c r="I35" t="s">
        <v>82</v>
      </c>
      <c r="J35" t="s">
        <v>245</v>
      </c>
      <c r="K35" t="s">
        <v>68</v>
      </c>
      <c r="L35" t="s">
        <v>194</v>
      </c>
      <c r="M35" s="6" t="s">
        <v>269</v>
      </c>
      <c r="N35" s="2">
        <v>1</v>
      </c>
      <c r="O35" s="2">
        <v>2</v>
      </c>
      <c r="P35" s="2">
        <v>5</v>
      </c>
      <c r="Q35" s="2">
        <v>10</v>
      </c>
      <c r="R35" s="31">
        <v>25</v>
      </c>
      <c r="S35" s="31">
        <v>100</v>
      </c>
      <c r="T35" s="31" t="s">
        <v>69</v>
      </c>
      <c r="U35" s="31">
        <v>0.92349999999999999</v>
      </c>
      <c r="V35" s="31">
        <v>1.9790000000000001</v>
      </c>
      <c r="W35" s="31">
        <v>4.9852999999999996</v>
      </c>
      <c r="X35" s="31">
        <v>9.1731999999999996</v>
      </c>
      <c r="Y35" s="31">
        <v>24.518699999999999</v>
      </c>
      <c r="Z35" s="31">
        <v>100.20489999999999</v>
      </c>
      <c r="AA35" s="16">
        <f t="shared" si="0"/>
        <v>92.35</v>
      </c>
      <c r="AB35" s="16">
        <f t="shared" si="0"/>
        <v>98.95</v>
      </c>
      <c r="AC35" s="16">
        <f t="shared" si="0"/>
        <v>99.705999999999989</v>
      </c>
      <c r="AD35" s="16">
        <f t="shared" si="0"/>
        <v>91.731999999999985</v>
      </c>
      <c r="AE35" s="16">
        <f t="shared" si="0"/>
        <v>98.074799999999996</v>
      </c>
      <c r="AF35" s="16">
        <f t="shared" si="0"/>
        <v>100.20489999999999</v>
      </c>
      <c r="AH35" s="34" t="s">
        <v>25</v>
      </c>
      <c r="AI35" s="37">
        <v>6.4</v>
      </c>
      <c r="AJ35" s="6" t="s">
        <v>269</v>
      </c>
      <c r="AK35" s="2">
        <v>6</v>
      </c>
      <c r="AL35" s="17">
        <v>1.8577999999999999</v>
      </c>
      <c r="AM35" s="31">
        <v>0.99986986649999998</v>
      </c>
      <c r="AO35" t="b">
        <f t="shared" si="1"/>
        <v>1</v>
      </c>
      <c r="AP35" t="b">
        <f t="shared" si="2"/>
        <v>1</v>
      </c>
    </row>
    <row r="36" spans="1:49" x14ac:dyDescent="0.25">
      <c r="A36" t="s">
        <v>26</v>
      </c>
      <c r="C36">
        <v>6.6520000000000001</v>
      </c>
      <c r="D36" t="s">
        <v>192</v>
      </c>
      <c r="E36">
        <v>63</v>
      </c>
      <c r="F36">
        <v>62</v>
      </c>
      <c r="G36">
        <v>41</v>
      </c>
      <c r="H36" s="46">
        <v>0.15</v>
      </c>
      <c r="I36" t="s">
        <v>82</v>
      </c>
      <c r="J36" t="s">
        <v>245</v>
      </c>
      <c r="K36" t="s">
        <v>68</v>
      </c>
      <c r="L36" t="s">
        <v>194</v>
      </c>
      <c r="M36" s="6" t="s">
        <v>269</v>
      </c>
      <c r="N36" s="2">
        <v>1</v>
      </c>
      <c r="O36" s="2">
        <v>2</v>
      </c>
      <c r="P36" s="2">
        <v>5</v>
      </c>
      <c r="Q36" s="2">
        <v>10</v>
      </c>
      <c r="R36" s="31">
        <v>25</v>
      </c>
      <c r="S36" s="31">
        <v>100</v>
      </c>
      <c r="T36" s="31" t="s">
        <v>69</v>
      </c>
      <c r="U36" s="31">
        <v>0.99560000000000004</v>
      </c>
      <c r="V36" s="31">
        <v>2.0394000000000001</v>
      </c>
      <c r="W36" s="31">
        <v>5.0773000000000001</v>
      </c>
      <c r="X36" s="31">
        <v>9.3987999999999996</v>
      </c>
      <c r="Y36" s="31">
        <v>25.615100000000002</v>
      </c>
      <c r="Z36" s="31">
        <v>99.901700000000005</v>
      </c>
      <c r="AA36" s="16">
        <f t="shared" si="0"/>
        <v>99.56</v>
      </c>
      <c r="AB36" s="16">
        <f t="shared" si="0"/>
        <v>101.97</v>
      </c>
      <c r="AC36" s="16">
        <f t="shared" si="0"/>
        <v>101.54600000000001</v>
      </c>
      <c r="AD36" s="16">
        <f t="shared" si="0"/>
        <v>93.988</v>
      </c>
      <c r="AE36" s="16">
        <f t="shared" si="0"/>
        <v>102.46040000000001</v>
      </c>
      <c r="AF36" s="16">
        <f t="shared" si="0"/>
        <v>99.901700000000005</v>
      </c>
      <c r="AH36" s="34" t="s">
        <v>26</v>
      </c>
      <c r="AI36" s="37">
        <v>6.66</v>
      </c>
      <c r="AJ36" s="6" t="s">
        <v>269</v>
      </c>
      <c r="AK36" s="2">
        <v>6</v>
      </c>
      <c r="AL36" s="17">
        <v>1.6322000000000001</v>
      </c>
      <c r="AM36" s="31">
        <v>0.99989696390000005</v>
      </c>
      <c r="AO36" t="b">
        <f t="shared" si="1"/>
        <v>1</v>
      </c>
      <c r="AP36" t="b">
        <f t="shared" si="2"/>
        <v>1</v>
      </c>
    </row>
    <row r="37" spans="1:49" x14ac:dyDescent="0.25">
      <c r="A37" t="s">
        <v>253</v>
      </c>
      <c r="C37">
        <v>6.7290000000000001</v>
      </c>
      <c r="D37" t="s">
        <v>192</v>
      </c>
      <c r="E37">
        <v>174</v>
      </c>
      <c r="F37">
        <v>93</v>
      </c>
      <c r="G37">
        <v>95</v>
      </c>
      <c r="H37" s="46">
        <v>0.15</v>
      </c>
      <c r="I37" t="s">
        <v>82</v>
      </c>
      <c r="J37" t="s">
        <v>245</v>
      </c>
      <c r="K37" t="s">
        <v>68</v>
      </c>
      <c r="L37" t="s">
        <v>194</v>
      </c>
      <c r="M37" s="6" t="s">
        <v>269</v>
      </c>
      <c r="N37" s="2">
        <v>1</v>
      </c>
      <c r="O37" s="2">
        <v>2</v>
      </c>
      <c r="P37" s="2">
        <v>5</v>
      </c>
      <c r="Q37" s="2">
        <v>10</v>
      </c>
      <c r="R37" s="31">
        <v>25</v>
      </c>
      <c r="S37" s="31">
        <v>100</v>
      </c>
      <c r="T37" s="31" t="s">
        <v>69</v>
      </c>
      <c r="U37" s="31">
        <v>0.97799999999999998</v>
      </c>
      <c r="V37" s="31">
        <v>2.0781999999999998</v>
      </c>
      <c r="W37" s="31">
        <v>5.1188000000000002</v>
      </c>
      <c r="X37" s="31">
        <v>9.6529000000000007</v>
      </c>
      <c r="Y37" s="31">
        <v>25.521699999999999</v>
      </c>
      <c r="Z37" s="31">
        <v>99.897000000000006</v>
      </c>
      <c r="AA37" s="16">
        <f t="shared" si="0"/>
        <v>97.8</v>
      </c>
      <c r="AB37" s="16">
        <f t="shared" si="0"/>
        <v>103.91</v>
      </c>
      <c r="AC37" s="16">
        <f t="shared" si="0"/>
        <v>102.376</v>
      </c>
      <c r="AD37" s="16">
        <f t="shared" si="0"/>
        <v>96.529000000000011</v>
      </c>
      <c r="AE37" s="16">
        <f t="shared" si="0"/>
        <v>102.08679999999998</v>
      </c>
      <c r="AF37" s="16">
        <f t="shared" si="0"/>
        <v>99.897000000000006</v>
      </c>
      <c r="AH37" s="34" t="s">
        <v>253</v>
      </c>
      <c r="AI37" s="37">
        <v>6.74</v>
      </c>
      <c r="AJ37" s="6" t="s">
        <v>269</v>
      </c>
      <c r="AK37" s="2">
        <v>6</v>
      </c>
      <c r="AL37" s="17">
        <v>1.2197</v>
      </c>
      <c r="AM37" s="31">
        <v>0.99994219949999996</v>
      </c>
      <c r="AO37" t="b">
        <f t="shared" si="1"/>
        <v>1</v>
      </c>
      <c r="AP37" t="b">
        <f t="shared" si="2"/>
        <v>1</v>
      </c>
    </row>
    <row r="38" spans="1:49" x14ac:dyDescent="0.25">
      <c r="A38" t="s">
        <v>254</v>
      </c>
      <c r="C38">
        <v>6.7439999999999998</v>
      </c>
      <c r="D38" t="s">
        <v>192</v>
      </c>
      <c r="E38">
        <v>41</v>
      </c>
      <c r="F38">
        <v>69</v>
      </c>
      <c r="G38">
        <v>39</v>
      </c>
      <c r="H38" s="46">
        <v>0.15</v>
      </c>
      <c r="I38" t="s">
        <v>82</v>
      </c>
      <c r="J38" t="s">
        <v>245</v>
      </c>
      <c r="K38" t="s">
        <v>68</v>
      </c>
      <c r="L38" t="s">
        <v>194</v>
      </c>
      <c r="M38" s="6" t="s">
        <v>268</v>
      </c>
      <c r="N38" s="2">
        <v>1</v>
      </c>
      <c r="O38" s="2">
        <v>2</v>
      </c>
      <c r="P38" s="2">
        <v>5</v>
      </c>
      <c r="Q38" s="2">
        <v>10</v>
      </c>
      <c r="R38" s="31">
        <v>25</v>
      </c>
      <c r="S38" s="31">
        <v>100</v>
      </c>
      <c r="T38" s="31" t="s">
        <v>69</v>
      </c>
      <c r="U38" s="31">
        <v>1.3778999999999999</v>
      </c>
      <c r="V38" s="31">
        <v>2.3026</v>
      </c>
      <c r="W38" s="31">
        <v>4.8262</v>
      </c>
      <c r="X38" s="31">
        <v>9.1082999999999998</v>
      </c>
      <c r="Y38" s="31">
        <v>25.395399999999999</v>
      </c>
      <c r="Z38" s="31">
        <v>99.9876</v>
      </c>
      <c r="AA38" s="16">
        <f t="shared" si="0"/>
        <v>137.79</v>
      </c>
      <c r="AB38" s="16">
        <f t="shared" si="0"/>
        <v>115.13</v>
      </c>
      <c r="AC38" s="16">
        <f t="shared" si="0"/>
        <v>96.524000000000001</v>
      </c>
      <c r="AD38" s="16">
        <f t="shared" si="0"/>
        <v>91.082999999999998</v>
      </c>
      <c r="AE38" s="16">
        <f t="shared" si="0"/>
        <v>101.58160000000001</v>
      </c>
      <c r="AF38" s="16">
        <f t="shared" si="0"/>
        <v>99.9876</v>
      </c>
      <c r="AH38" s="34" t="s">
        <v>254</v>
      </c>
      <c r="AI38" s="37">
        <v>6.75</v>
      </c>
      <c r="AJ38" s="6" t="s">
        <v>268</v>
      </c>
      <c r="AK38" s="2">
        <v>6</v>
      </c>
      <c r="AL38" s="17">
        <v>2.4468999999999999</v>
      </c>
      <c r="AM38" s="31">
        <v>0.99988003049999996</v>
      </c>
      <c r="AO38" t="b">
        <f t="shared" si="1"/>
        <v>1</v>
      </c>
      <c r="AP38" t="b">
        <f t="shared" si="2"/>
        <v>1</v>
      </c>
    </row>
    <row r="39" spans="1:49" x14ac:dyDescent="0.25">
      <c r="A39" t="s">
        <v>27</v>
      </c>
      <c r="C39">
        <v>6.9249999999999998</v>
      </c>
      <c r="D39" t="s">
        <v>192</v>
      </c>
      <c r="E39">
        <v>83</v>
      </c>
      <c r="F39">
        <v>85</v>
      </c>
      <c r="G39">
        <v>47</v>
      </c>
      <c r="H39" s="46">
        <v>0.15</v>
      </c>
      <c r="I39" t="s">
        <v>82</v>
      </c>
      <c r="J39" t="s">
        <v>245</v>
      </c>
      <c r="K39" t="s">
        <v>68</v>
      </c>
      <c r="L39" t="s">
        <v>194</v>
      </c>
      <c r="M39" s="6" t="s">
        <v>269</v>
      </c>
      <c r="N39" s="2">
        <v>1</v>
      </c>
      <c r="O39" s="2">
        <v>2</v>
      </c>
      <c r="P39" s="2">
        <v>5</v>
      </c>
      <c r="Q39" s="2">
        <v>10</v>
      </c>
      <c r="R39" s="31">
        <v>25</v>
      </c>
      <c r="S39" s="31">
        <v>100</v>
      </c>
      <c r="T39" s="31" t="s">
        <v>69</v>
      </c>
      <c r="U39" s="31">
        <v>0.78610000000000002</v>
      </c>
      <c r="V39" s="31">
        <v>1.6191</v>
      </c>
      <c r="W39" s="31">
        <v>4.1176000000000004</v>
      </c>
      <c r="X39" s="31">
        <v>7.7192999999999996</v>
      </c>
      <c r="Y39" s="31">
        <v>22.587199999999999</v>
      </c>
      <c r="Z39" s="31">
        <v>100.88509999999999</v>
      </c>
      <c r="AA39" s="16">
        <f t="shared" si="0"/>
        <v>78.61</v>
      </c>
      <c r="AB39" s="16">
        <f t="shared" si="0"/>
        <v>80.954999999999998</v>
      </c>
      <c r="AC39" s="16">
        <f t="shared" si="0"/>
        <v>82.352000000000004</v>
      </c>
      <c r="AD39" s="16">
        <f t="shared" si="0"/>
        <v>77.192999999999998</v>
      </c>
      <c r="AE39" s="16">
        <f t="shared" si="0"/>
        <v>90.348799999999997</v>
      </c>
      <c r="AF39" s="16">
        <f t="shared" si="0"/>
        <v>100.88509999999999</v>
      </c>
      <c r="AH39" s="34" t="s">
        <v>27</v>
      </c>
      <c r="AI39" s="37">
        <v>6.93</v>
      </c>
      <c r="AJ39" s="6" t="s">
        <v>269</v>
      </c>
      <c r="AK39" s="2">
        <v>6</v>
      </c>
      <c r="AL39" s="17">
        <v>6.9644000000000004</v>
      </c>
      <c r="AM39" s="31">
        <v>0.9983204631</v>
      </c>
      <c r="AO39" t="b">
        <f t="shared" si="1"/>
        <v>1</v>
      </c>
      <c r="AP39" t="b">
        <f t="shared" si="2"/>
        <v>1</v>
      </c>
    </row>
    <row r="40" spans="1:49" x14ac:dyDescent="0.25">
      <c r="A40" t="s">
        <v>28</v>
      </c>
      <c r="C40">
        <v>7.1440000000000001</v>
      </c>
      <c r="D40" t="s">
        <v>187</v>
      </c>
      <c r="E40">
        <v>43</v>
      </c>
      <c r="F40">
        <v>41</v>
      </c>
      <c r="G40">
        <v>39</v>
      </c>
      <c r="H40" s="46">
        <v>0.15</v>
      </c>
      <c r="I40" t="s">
        <v>82</v>
      </c>
      <c r="J40" t="s">
        <v>245</v>
      </c>
      <c r="K40" t="s">
        <v>68</v>
      </c>
      <c r="L40" t="s">
        <v>194</v>
      </c>
      <c r="M40" s="6" t="s">
        <v>271</v>
      </c>
      <c r="N40" s="2">
        <v>1</v>
      </c>
      <c r="O40" s="2">
        <v>2</v>
      </c>
      <c r="P40" s="2">
        <v>5</v>
      </c>
      <c r="Q40" s="2">
        <v>10</v>
      </c>
      <c r="R40" s="31">
        <v>25</v>
      </c>
      <c r="S40" s="31">
        <v>100</v>
      </c>
      <c r="T40" s="31" t="s">
        <v>69</v>
      </c>
      <c r="U40" s="31" t="s">
        <v>281</v>
      </c>
      <c r="V40" s="31">
        <v>2.0124</v>
      </c>
      <c r="W40" s="31">
        <v>4.6460999999999997</v>
      </c>
      <c r="X40" s="31">
        <v>9.1211000000000002</v>
      </c>
      <c r="Y40" s="31">
        <v>25.466799999999999</v>
      </c>
      <c r="Z40" s="31">
        <v>99.985299999999995</v>
      </c>
      <c r="AA40" s="16" t="e">
        <f t="shared" si="0"/>
        <v>#VALUE!</v>
      </c>
      <c r="AB40" s="16">
        <f t="shared" si="0"/>
        <v>100.62</v>
      </c>
      <c r="AC40" s="16">
        <f t="shared" si="0"/>
        <v>92.921999999999997</v>
      </c>
      <c r="AD40" s="16">
        <f t="shared" si="0"/>
        <v>91.210999999999999</v>
      </c>
      <c r="AE40" s="16">
        <f t="shared" si="0"/>
        <v>101.8672</v>
      </c>
      <c r="AF40" s="16">
        <f t="shared" si="0"/>
        <v>99.985299999999995</v>
      </c>
      <c r="AH40" s="34" t="s">
        <v>28</v>
      </c>
      <c r="AI40" s="37">
        <v>7.16</v>
      </c>
      <c r="AJ40" s="6" t="s">
        <v>271</v>
      </c>
      <c r="AK40" s="2">
        <v>5</v>
      </c>
      <c r="AL40" s="17">
        <v>1.8893</v>
      </c>
      <c r="AM40" s="31">
        <v>0.99989003060000003</v>
      </c>
      <c r="AO40" t="b">
        <f t="shared" si="1"/>
        <v>1</v>
      </c>
      <c r="AP40" t="b">
        <f t="shared" si="2"/>
        <v>1</v>
      </c>
    </row>
    <row r="41" spans="1:49" x14ac:dyDescent="0.25">
      <c r="A41" t="s">
        <v>29</v>
      </c>
      <c r="C41">
        <v>7.3609999999999998</v>
      </c>
      <c r="D41" t="s">
        <v>192</v>
      </c>
      <c r="E41">
        <v>75</v>
      </c>
      <c r="F41">
        <v>39</v>
      </c>
      <c r="G41">
        <v>77</v>
      </c>
      <c r="H41" s="46">
        <v>0.15</v>
      </c>
      <c r="I41" t="s">
        <v>82</v>
      </c>
      <c r="J41" t="s">
        <v>245</v>
      </c>
      <c r="K41" t="s">
        <v>68</v>
      </c>
      <c r="L41" t="s">
        <v>194</v>
      </c>
      <c r="M41" s="6" t="s">
        <v>271</v>
      </c>
      <c r="N41" s="2">
        <v>1</v>
      </c>
      <c r="O41" s="2">
        <v>2</v>
      </c>
      <c r="P41" s="2">
        <v>5</v>
      </c>
      <c r="Q41" s="2">
        <v>10</v>
      </c>
      <c r="R41" s="31">
        <v>25</v>
      </c>
      <c r="S41" s="31">
        <v>100</v>
      </c>
      <c r="T41" s="31" t="s">
        <v>69</v>
      </c>
      <c r="U41" s="31">
        <v>0.86670000000000003</v>
      </c>
      <c r="V41" s="31">
        <v>1.7655000000000001</v>
      </c>
      <c r="W41" s="31">
        <v>4.6955</v>
      </c>
      <c r="X41" s="31">
        <v>9.1786999999999992</v>
      </c>
      <c r="Y41" s="31">
        <v>25.462</v>
      </c>
      <c r="Z41" s="31">
        <v>99.984899999999996</v>
      </c>
      <c r="AA41" s="16">
        <f t="shared" si="0"/>
        <v>86.67</v>
      </c>
      <c r="AB41" s="16">
        <f t="shared" si="0"/>
        <v>88.275000000000006</v>
      </c>
      <c r="AC41" s="16">
        <f t="shared" si="0"/>
        <v>93.910000000000011</v>
      </c>
      <c r="AD41" s="16">
        <f t="shared" si="0"/>
        <v>91.786999999999992</v>
      </c>
      <c r="AE41" s="16">
        <f t="shared" si="0"/>
        <v>101.848</v>
      </c>
      <c r="AF41" s="16">
        <f t="shared" si="0"/>
        <v>99.984899999999996</v>
      </c>
      <c r="AH41" s="34" t="s">
        <v>29</v>
      </c>
      <c r="AI41" s="37">
        <v>7.36</v>
      </c>
      <c r="AJ41" s="6" t="s">
        <v>271</v>
      </c>
      <c r="AK41" s="2">
        <v>6</v>
      </c>
      <c r="AL41" s="17">
        <v>1.9135</v>
      </c>
      <c r="AM41" s="31">
        <v>0.99990190189999995</v>
      </c>
      <c r="AO41" t="b">
        <f t="shared" si="1"/>
        <v>1</v>
      </c>
      <c r="AP41" t="b">
        <f t="shared" si="2"/>
        <v>1</v>
      </c>
    </row>
    <row r="42" spans="1:49" x14ac:dyDescent="0.25">
      <c r="A42" t="s">
        <v>255</v>
      </c>
      <c r="C42">
        <v>7.532</v>
      </c>
      <c r="D42" t="s">
        <v>203</v>
      </c>
      <c r="E42">
        <v>43</v>
      </c>
      <c r="F42">
        <v>58</v>
      </c>
      <c r="G42">
        <v>41</v>
      </c>
      <c r="H42" s="46">
        <v>0.15</v>
      </c>
      <c r="I42" t="s">
        <v>82</v>
      </c>
      <c r="J42" t="s">
        <v>245</v>
      </c>
      <c r="K42" t="s">
        <v>68</v>
      </c>
      <c r="L42" t="s">
        <v>194</v>
      </c>
      <c r="M42" s="6" t="s">
        <v>269</v>
      </c>
      <c r="N42" s="2">
        <v>2</v>
      </c>
      <c r="O42" s="2">
        <v>4</v>
      </c>
      <c r="P42" s="2">
        <v>10</v>
      </c>
      <c r="Q42" s="2">
        <v>20</v>
      </c>
      <c r="R42" s="31">
        <v>50</v>
      </c>
      <c r="S42" s="31">
        <v>200</v>
      </c>
      <c r="T42" s="31" t="s">
        <v>69</v>
      </c>
      <c r="U42" s="31">
        <v>1.7595000000000001</v>
      </c>
      <c r="V42" s="31">
        <v>3.6017000000000001</v>
      </c>
      <c r="W42" s="31">
        <v>9.0054999999999996</v>
      </c>
      <c r="X42" s="31">
        <v>17.145700000000001</v>
      </c>
      <c r="Y42" s="31">
        <v>48.209800000000001</v>
      </c>
      <c r="Z42" s="31">
        <v>200.79310000000001</v>
      </c>
      <c r="AA42" s="16">
        <f t="shared" si="0"/>
        <v>87.975000000000009</v>
      </c>
      <c r="AB42" s="16">
        <f t="shared" si="0"/>
        <v>90.042500000000004</v>
      </c>
      <c r="AC42" s="16">
        <f t="shared" si="0"/>
        <v>90.054999999999993</v>
      </c>
      <c r="AD42" s="16">
        <f t="shared" si="0"/>
        <v>85.728500000000011</v>
      </c>
      <c r="AE42" s="16">
        <f t="shared" si="0"/>
        <v>96.419600000000003</v>
      </c>
      <c r="AF42" s="16">
        <f t="shared" si="0"/>
        <v>100.39655</v>
      </c>
      <c r="AH42" s="34" t="s">
        <v>255</v>
      </c>
      <c r="AI42" s="37">
        <v>7.53</v>
      </c>
      <c r="AJ42" s="6" t="s">
        <v>269</v>
      </c>
      <c r="AK42" s="2">
        <v>6</v>
      </c>
      <c r="AL42" s="17">
        <v>3.4735999999999998</v>
      </c>
      <c r="AM42" s="31">
        <v>0.9995592458</v>
      </c>
      <c r="AO42" t="b">
        <f t="shared" si="1"/>
        <v>1</v>
      </c>
      <c r="AP42" t="b">
        <f t="shared" si="2"/>
        <v>1</v>
      </c>
    </row>
    <row r="43" spans="1:49" x14ac:dyDescent="0.25">
      <c r="A43" t="s">
        <v>98</v>
      </c>
      <c r="C43">
        <v>7.62</v>
      </c>
      <c r="D43" t="s">
        <v>186</v>
      </c>
      <c r="E43">
        <v>98</v>
      </c>
      <c r="F43">
        <v>100</v>
      </c>
      <c r="G43">
        <v>70</v>
      </c>
      <c r="H43" s="46">
        <v>0.15</v>
      </c>
      <c r="I43" t="s">
        <v>82</v>
      </c>
      <c r="J43" t="s">
        <v>245</v>
      </c>
      <c r="K43" t="s">
        <v>68</v>
      </c>
      <c r="L43" t="s">
        <v>194</v>
      </c>
      <c r="M43" s="6" t="s">
        <v>195</v>
      </c>
      <c r="N43" s="2">
        <v>20</v>
      </c>
      <c r="O43" s="2">
        <v>20</v>
      </c>
      <c r="P43" s="2">
        <v>20</v>
      </c>
      <c r="Q43" s="2">
        <v>20</v>
      </c>
      <c r="R43" s="31">
        <v>20</v>
      </c>
      <c r="S43" s="31">
        <v>20</v>
      </c>
      <c r="T43" s="31" t="s">
        <v>69</v>
      </c>
      <c r="U43" s="31">
        <v>18.956099999999999</v>
      </c>
      <c r="V43" s="31">
        <v>19.185500000000001</v>
      </c>
      <c r="W43" s="31">
        <v>19.966899999999999</v>
      </c>
      <c r="X43" s="31">
        <v>19.9757</v>
      </c>
      <c r="Y43" s="31">
        <v>20.774899999999999</v>
      </c>
      <c r="Z43" s="31">
        <v>21.140999999999998</v>
      </c>
      <c r="AA43" s="16">
        <f t="shared" si="0"/>
        <v>94.780500000000004</v>
      </c>
      <c r="AB43" s="16">
        <f t="shared" si="0"/>
        <v>95.927500000000009</v>
      </c>
      <c r="AC43" s="16">
        <f t="shared" si="0"/>
        <v>99.834499999999991</v>
      </c>
      <c r="AD43" s="16">
        <f t="shared" si="0"/>
        <v>99.878500000000003</v>
      </c>
      <c r="AE43" s="16">
        <f t="shared" si="0"/>
        <v>103.8745</v>
      </c>
      <c r="AF43" s="16">
        <f t="shared" si="0"/>
        <v>105.70499999999998</v>
      </c>
      <c r="AH43" s="34" t="s">
        <v>98</v>
      </c>
      <c r="AI43" s="37">
        <v>7.62</v>
      </c>
      <c r="AJ43" s="6" t="s">
        <v>195</v>
      </c>
      <c r="AK43" s="2">
        <v>1</v>
      </c>
      <c r="AL43" s="17" t="s">
        <v>283</v>
      </c>
      <c r="AM43" s="45" t="s">
        <v>283</v>
      </c>
      <c r="AO43" t="b">
        <f t="shared" si="1"/>
        <v>1</v>
      </c>
      <c r="AP43" t="b">
        <f t="shared" si="2"/>
        <v>1</v>
      </c>
    </row>
    <row r="44" spans="1:49" x14ac:dyDescent="0.25">
      <c r="A44" t="s">
        <v>30</v>
      </c>
      <c r="C44">
        <v>7.6840000000000002</v>
      </c>
      <c r="D44" t="s">
        <v>204</v>
      </c>
      <c r="E44">
        <v>91</v>
      </c>
      <c r="F44">
        <v>92</v>
      </c>
      <c r="G44">
        <v>65</v>
      </c>
      <c r="H44" s="46">
        <v>0.15</v>
      </c>
      <c r="I44" t="s">
        <v>82</v>
      </c>
      <c r="J44" t="s">
        <v>245</v>
      </c>
      <c r="K44" t="s">
        <v>68</v>
      </c>
      <c r="L44" t="s">
        <v>194</v>
      </c>
      <c r="M44" s="6" t="s">
        <v>269</v>
      </c>
      <c r="N44" s="2">
        <v>1</v>
      </c>
      <c r="O44" s="2">
        <v>2</v>
      </c>
      <c r="P44" s="2">
        <v>5</v>
      </c>
      <c r="Q44" s="2">
        <v>10</v>
      </c>
      <c r="R44" s="31">
        <v>25</v>
      </c>
      <c r="S44" s="31">
        <v>100</v>
      </c>
      <c r="T44" s="31" t="s">
        <v>69</v>
      </c>
      <c r="U44" s="31">
        <v>0.82120000000000004</v>
      </c>
      <c r="V44" s="31">
        <v>1.7302999999999999</v>
      </c>
      <c r="W44" s="31">
        <v>4.4486999999999997</v>
      </c>
      <c r="X44" s="31">
        <v>8.8168000000000006</v>
      </c>
      <c r="Y44" s="31">
        <v>24.0351</v>
      </c>
      <c r="Z44" s="31">
        <v>100.3943</v>
      </c>
      <c r="AA44" s="16">
        <f t="shared" si="0"/>
        <v>82.12</v>
      </c>
      <c r="AB44" s="16">
        <f t="shared" si="0"/>
        <v>86.515000000000001</v>
      </c>
      <c r="AC44" s="16">
        <f t="shared" si="0"/>
        <v>88.974000000000004</v>
      </c>
      <c r="AD44" s="16">
        <f t="shared" si="0"/>
        <v>88.168000000000006</v>
      </c>
      <c r="AE44" s="16">
        <f t="shared" si="0"/>
        <v>96.1404</v>
      </c>
      <c r="AF44" s="16">
        <f t="shared" si="0"/>
        <v>100.3943</v>
      </c>
      <c r="AH44" s="34" t="s">
        <v>30</v>
      </c>
      <c r="AI44" s="37">
        <v>7.68</v>
      </c>
      <c r="AJ44" s="6" t="s">
        <v>269</v>
      </c>
      <c r="AK44" s="2">
        <v>6</v>
      </c>
      <c r="AL44" s="17">
        <v>3.2553999999999998</v>
      </c>
      <c r="AM44" s="31">
        <v>0.99961294290000002</v>
      </c>
      <c r="AO44" t="b">
        <f t="shared" si="1"/>
        <v>1</v>
      </c>
      <c r="AP44" t="b">
        <f t="shared" si="2"/>
        <v>1</v>
      </c>
      <c r="AW44" s="25"/>
    </row>
    <row r="45" spans="1:49" x14ac:dyDescent="0.25">
      <c r="A45" t="s">
        <v>31</v>
      </c>
      <c r="C45">
        <v>7.931</v>
      </c>
      <c r="D45" t="s">
        <v>192</v>
      </c>
      <c r="E45">
        <v>75</v>
      </c>
      <c r="F45">
        <v>39</v>
      </c>
      <c r="G45">
        <v>77</v>
      </c>
      <c r="H45" s="46">
        <v>0.15</v>
      </c>
      <c r="I45" t="s">
        <v>82</v>
      </c>
      <c r="J45" t="s">
        <v>245</v>
      </c>
      <c r="K45" t="s">
        <v>68</v>
      </c>
      <c r="L45" t="s">
        <v>194</v>
      </c>
      <c r="M45" s="6" t="s">
        <v>271</v>
      </c>
      <c r="N45" s="2">
        <v>1</v>
      </c>
      <c r="O45" s="2">
        <v>2</v>
      </c>
      <c r="P45" s="2">
        <v>5</v>
      </c>
      <c r="Q45" s="2">
        <v>10</v>
      </c>
      <c r="R45" s="31">
        <v>25</v>
      </c>
      <c r="S45" s="31">
        <v>100</v>
      </c>
      <c r="T45" s="31" t="s">
        <v>69</v>
      </c>
      <c r="U45" s="31">
        <v>0.8548</v>
      </c>
      <c r="V45" s="31">
        <v>1.7730999999999999</v>
      </c>
      <c r="W45" s="31">
        <v>4.5091999999999999</v>
      </c>
      <c r="X45" s="31">
        <v>9.2321000000000009</v>
      </c>
      <c r="Y45" s="31">
        <v>25.463000000000001</v>
      </c>
      <c r="Z45" s="31">
        <v>99.986099999999993</v>
      </c>
      <c r="AA45" s="16">
        <f t="shared" si="0"/>
        <v>85.48</v>
      </c>
      <c r="AB45" s="16">
        <f t="shared" si="0"/>
        <v>88.655000000000001</v>
      </c>
      <c r="AC45" s="16">
        <f t="shared" si="0"/>
        <v>90.183999999999997</v>
      </c>
      <c r="AD45" s="16">
        <f t="shared" ref="AD45:AF87" si="3">X45/Q45*100</f>
        <v>92.321000000000012</v>
      </c>
      <c r="AE45" s="16">
        <f t="shared" si="3"/>
        <v>101.852</v>
      </c>
      <c r="AF45" s="16">
        <f t="shared" si="3"/>
        <v>99.986099999999993</v>
      </c>
      <c r="AH45" s="34" t="s">
        <v>31</v>
      </c>
      <c r="AI45" s="37">
        <v>7.93</v>
      </c>
      <c r="AJ45" s="6" t="s">
        <v>271</v>
      </c>
      <c r="AK45" s="2">
        <v>6</v>
      </c>
      <c r="AL45" s="17">
        <v>1.8642000000000001</v>
      </c>
      <c r="AM45" s="31">
        <v>0.99991112039999996</v>
      </c>
      <c r="AO45" t="b">
        <f t="shared" si="1"/>
        <v>1</v>
      </c>
      <c r="AP45" t="b">
        <f t="shared" si="2"/>
        <v>1</v>
      </c>
    </row>
    <row r="46" spans="1:49" x14ac:dyDescent="0.25">
      <c r="A46" t="s">
        <v>256</v>
      </c>
      <c r="C46">
        <v>8</v>
      </c>
      <c r="D46" t="s">
        <v>192</v>
      </c>
      <c r="E46">
        <v>69</v>
      </c>
      <c r="F46">
        <v>41</v>
      </c>
      <c r="G46">
        <v>99</v>
      </c>
      <c r="H46" s="46">
        <v>0.15</v>
      </c>
      <c r="I46" t="s">
        <v>82</v>
      </c>
      <c r="J46" t="s">
        <v>245</v>
      </c>
      <c r="K46" t="s">
        <v>68</v>
      </c>
      <c r="L46" t="s">
        <v>194</v>
      </c>
      <c r="M46" s="6" t="s">
        <v>271</v>
      </c>
      <c r="N46" s="2">
        <v>1</v>
      </c>
      <c r="O46" s="2">
        <v>2</v>
      </c>
      <c r="P46" s="2">
        <v>5</v>
      </c>
      <c r="Q46" s="2">
        <v>10</v>
      </c>
      <c r="R46" s="31">
        <v>25</v>
      </c>
      <c r="S46" s="31">
        <v>100</v>
      </c>
      <c r="T46" s="31" t="s">
        <v>69</v>
      </c>
      <c r="U46" s="31">
        <v>0.76119999999999999</v>
      </c>
      <c r="V46" s="31">
        <v>1.5775999999999999</v>
      </c>
      <c r="W46" s="31">
        <v>4.3087</v>
      </c>
      <c r="X46" s="31">
        <v>8.7273999999999994</v>
      </c>
      <c r="Y46" s="31">
        <v>25.755099999999999</v>
      </c>
      <c r="Z46" s="31">
        <v>99.976399999999998</v>
      </c>
      <c r="AA46" s="16">
        <f t="shared" ref="AA46:AC87" si="4">U46/N46*100</f>
        <v>76.12</v>
      </c>
      <c r="AB46" s="16">
        <f t="shared" si="4"/>
        <v>78.88</v>
      </c>
      <c r="AC46" s="16">
        <f t="shared" si="4"/>
        <v>86.173999999999992</v>
      </c>
      <c r="AD46" s="16">
        <f t="shared" si="3"/>
        <v>87.274000000000001</v>
      </c>
      <c r="AE46" s="16">
        <f t="shared" si="3"/>
        <v>103.0204</v>
      </c>
      <c r="AF46" s="16">
        <f t="shared" si="3"/>
        <v>99.976399999999998</v>
      </c>
      <c r="AH46" s="34" t="s">
        <v>256</v>
      </c>
      <c r="AI46" s="37">
        <v>8</v>
      </c>
      <c r="AJ46" s="6" t="s">
        <v>271</v>
      </c>
      <c r="AK46" s="2">
        <v>6</v>
      </c>
      <c r="AL46" s="17">
        <v>3.0865</v>
      </c>
      <c r="AM46" s="31">
        <v>0.99975453430000005</v>
      </c>
      <c r="AO46" t="b">
        <f t="shared" si="1"/>
        <v>1</v>
      </c>
      <c r="AP46" t="b">
        <f t="shared" si="2"/>
        <v>1</v>
      </c>
    </row>
    <row r="47" spans="1:49" x14ac:dyDescent="0.25">
      <c r="A47" t="s">
        <v>32</v>
      </c>
      <c r="C47">
        <v>8.11</v>
      </c>
      <c r="D47" t="s">
        <v>192</v>
      </c>
      <c r="E47">
        <v>97</v>
      </c>
      <c r="F47">
        <v>83</v>
      </c>
      <c r="G47">
        <v>99</v>
      </c>
      <c r="H47" s="46">
        <v>0.15</v>
      </c>
      <c r="I47" t="s">
        <v>82</v>
      </c>
      <c r="J47" t="s">
        <v>245</v>
      </c>
      <c r="K47" t="s">
        <v>68</v>
      </c>
      <c r="L47" t="s">
        <v>194</v>
      </c>
      <c r="M47" s="6" t="s">
        <v>269</v>
      </c>
      <c r="N47" s="2">
        <v>1</v>
      </c>
      <c r="O47" s="2">
        <v>2</v>
      </c>
      <c r="P47" s="2">
        <v>5</v>
      </c>
      <c r="Q47" s="2">
        <v>10</v>
      </c>
      <c r="R47" s="31">
        <v>25</v>
      </c>
      <c r="S47" s="31">
        <v>100</v>
      </c>
      <c r="T47" s="31" t="s">
        <v>69</v>
      </c>
      <c r="U47" s="31">
        <v>0.86699999999999999</v>
      </c>
      <c r="V47" s="31">
        <v>1.7938000000000001</v>
      </c>
      <c r="W47" s="31">
        <v>4.4252000000000002</v>
      </c>
      <c r="X47" s="31">
        <v>8.5426000000000002</v>
      </c>
      <c r="Y47" s="31">
        <v>24.2241</v>
      </c>
      <c r="Z47" s="31">
        <v>100.37390000000001</v>
      </c>
      <c r="AA47" s="16">
        <f t="shared" si="4"/>
        <v>86.7</v>
      </c>
      <c r="AB47" s="16">
        <f t="shared" si="4"/>
        <v>89.69</v>
      </c>
      <c r="AC47" s="16">
        <f t="shared" si="4"/>
        <v>88.504000000000005</v>
      </c>
      <c r="AD47" s="16">
        <f t="shared" si="3"/>
        <v>85.426000000000002</v>
      </c>
      <c r="AE47" s="16">
        <f t="shared" si="3"/>
        <v>96.8964</v>
      </c>
      <c r="AF47" s="16">
        <f t="shared" si="3"/>
        <v>100.37390000000002</v>
      </c>
      <c r="AH47" s="34" t="s">
        <v>32</v>
      </c>
      <c r="AI47" s="37">
        <v>8.11</v>
      </c>
      <c r="AJ47" s="6" t="s">
        <v>269</v>
      </c>
      <c r="AK47" s="2">
        <v>6</v>
      </c>
      <c r="AL47" s="17">
        <v>3.4531000000000001</v>
      </c>
      <c r="AM47" s="31">
        <v>0.99956471170000005</v>
      </c>
      <c r="AO47" t="b">
        <f t="shared" si="1"/>
        <v>1</v>
      </c>
      <c r="AP47" t="b">
        <f t="shared" si="2"/>
        <v>1</v>
      </c>
    </row>
    <row r="48" spans="1:49" x14ac:dyDescent="0.25">
      <c r="A48" t="s">
        <v>33</v>
      </c>
      <c r="C48">
        <v>8.1639999999999997</v>
      </c>
      <c r="D48" t="s">
        <v>192</v>
      </c>
      <c r="E48">
        <v>166</v>
      </c>
      <c r="F48">
        <v>164</v>
      </c>
      <c r="G48">
        <v>129</v>
      </c>
      <c r="H48" s="46">
        <v>0.15</v>
      </c>
      <c r="I48" t="s">
        <v>82</v>
      </c>
      <c r="J48" t="s">
        <v>245</v>
      </c>
      <c r="K48" t="s">
        <v>68</v>
      </c>
      <c r="L48" t="s">
        <v>194</v>
      </c>
      <c r="M48" s="6" t="s">
        <v>271</v>
      </c>
      <c r="N48" s="2">
        <v>1</v>
      </c>
      <c r="O48" s="2">
        <v>2</v>
      </c>
      <c r="P48" s="2">
        <v>5</v>
      </c>
      <c r="Q48" s="2">
        <v>10</v>
      </c>
      <c r="R48" s="31">
        <v>25</v>
      </c>
      <c r="S48" s="31">
        <v>100</v>
      </c>
      <c r="T48" s="31" t="s">
        <v>69</v>
      </c>
      <c r="U48" s="31">
        <v>0.99629999999999996</v>
      </c>
      <c r="V48" s="31">
        <v>2.1812999999999998</v>
      </c>
      <c r="W48" s="31">
        <v>5.3182999999999998</v>
      </c>
      <c r="X48" s="31">
        <v>9.9121000000000006</v>
      </c>
      <c r="Y48" s="31">
        <v>24.942299999999999</v>
      </c>
      <c r="Z48" s="31">
        <v>100.00369999999999</v>
      </c>
      <c r="AA48" s="16">
        <f t="shared" si="4"/>
        <v>99.63</v>
      </c>
      <c r="AB48" s="16">
        <f t="shared" si="4"/>
        <v>109.06499999999998</v>
      </c>
      <c r="AC48" s="16">
        <f t="shared" si="4"/>
        <v>106.366</v>
      </c>
      <c r="AD48" s="16">
        <f t="shared" si="3"/>
        <v>99.121000000000009</v>
      </c>
      <c r="AE48" s="16">
        <f t="shared" si="3"/>
        <v>99.769199999999998</v>
      </c>
      <c r="AF48" s="16">
        <f t="shared" si="3"/>
        <v>100.00369999999998</v>
      </c>
      <c r="AH48" s="34" t="s">
        <v>33</v>
      </c>
      <c r="AI48" s="37">
        <v>8.16</v>
      </c>
      <c r="AJ48" s="6" t="s">
        <v>271</v>
      </c>
      <c r="AK48" s="2">
        <v>6</v>
      </c>
      <c r="AL48" s="17">
        <v>0.8075</v>
      </c>
      <c r="AM48" s="31">
        <v>0.99997946449999997</v>
      </c>
      <c r="AO48" t="b">
        <f t="shared" si="1"/>
        <v>1</v>
      </c>
      <c r="AP48" t="b">
        <f t="shared" si="2"/>
        <v>1</v>
      </c>
    </row>
    <row r="49" spans="1:49" x14ac:dyDescent="0.25">
      <c r="A49" t="s">
        <v>34</v>
      </c>
      <c r="C49">
        <v>8.25</v>
      </c>
      <c r="D49" t="s">
        <v>192</v>
      </c>
      <c r="E49">
        <v>76</v>
      </c>
      <c r="F49">
        <v>41</v>
      </c>
      <c r="G49">
        <v>78</v>
      </c>
      <c r="H49" s="46">
        <v>0.15</v>
      </c>
      <c r="I49" t="s">
        <v>82</v>
      </c>
      <c r="J49" t="s">
        <v>245</v>
      </c>
      <c r="K49" t="s">
        <v>68</v>
      </c>
      <c r="L49" t="s">
        <v>194</v>
      </c>
      <c r="M49" s="6" t="s">
        <v>269</v>
      </c>
      <c r="N49" s="2">
        <v>1</v>
      </c>
      <c r="O49" s="2">
        <v>2</v>
      </c>
      <c r="P49" s="2">
        <v>5</v>
      </c>
      <c r="Q49" s="2">
        <v>10</v>
      </c>
      <c r="R49" s="31">
        <v>25</v>
      </c>
      <c r="S49" s="31">
        <v>100</v>
      </c>
      <c r="T49" s="31" t="s">
        <v>69</v>
      </c>
      <c r="U49" s="31">
        <v>0.87770000000000004</v>
      </c>
      <c r="V49" s="31">
        <v>1.7867</v>
      </c>
      <c r="W49" s="31">
        <v>4.4640000000000004</v>
      </c>
      <c r="X49" s="31">
        <v>8.7935999999999996</v>
      </c>
      <c r="Y49" s="31">
        <v>23.961099999999998</v>
      </c>
      <c r="Z49" s="31">
        <v>100.4127</v>
      </c>
      <c r="AA49" s="16">
        <f t="shared" si="4"/>
        <v>87.77000000000001</v>
      </c>
      <c r="AB49" s="16">
        <f t="shared" si="4"/>
        <v>89.334999999999994</v>
      </c>
      <c r="AC49" s="16">
        <f t="shared" si="4"/>
        <v>89.28</v>
      </c>
      <c r="AD49" s="16">
        <f t="shared" si="3"/>
        <v>87.935999999999993</v>
      </c>
      <c r="AE49" s="16">
        <f t="shared" si="3"/>
        <v>95.844399999999993</v>
      </c>
      <c r="AF49" s="16">
        <f t="shared" si="3"/>
        <v>100.4127</v>
      </c>
      <c r="AH49" s="34" t="s">
        <v>34</v>
      </c>
      <c r="AI49" s="37">
        <v>8.25</v>
      </c>
      <c r="AJ49" s="6" t="s">
        <v>269</v>
      </c>
      <c r="AK49" s="2">
        <v>6</v>
      </c>
      <c r="AL49" s="17">
        <v>3.3416999999999999</v>
      </c>
      <c r="AM49" s="31">
        <v>0.99959174760000002</v>
      </c>
      <c r="AO49" t="b">
        <f t="shared" si="1"/>
        <v>1</v>
      </c>
      <c r="AP49" t="b">
        <f t="shared" si="2"/>
        <v>1</v>
      </c>
    </row>
    <row r="50" spans="1:49" x14ac:dyDescent="0.25">
      <c r="A50" t="s">
        <v>35</v>
      </c>
      <c r="C50">
        <v>8.3190000000000008</v>
      </c>
      <c r="D50" t="s">
        <v>183</v>
      </c>
      <c r="E50">
        <v>43</v>
      </c>
      <c r="F50">
        <v>58</v>
      </c>
      <c r="G50">
        <v>57</v>
      </c>
      <c r="H50" s="46">
        <v>0.15</v>
      </c>
      <c r="I50" t="s">
        <v>82</v>
      </c>
      <c r="J50" t="s">
        <v>245</v>
      </c>
      <c r="K50" t="s">
        <v>68</v>
      </c>
      <c r="L50" t="s">
        <v>194</v>
      </c>
      <c r="M50" s="6" t="s">
        <v>269</v>
      </c>
      <c r="N50" s="2">
        <v>2</v>
      </c>
      <c r="O50" s="2">
        <v>4</v>
      </c>
      <c r="P50" s="2">
        <v>10</v>
      </c>
      <c r="Q50" s="2">
        <v>20</v>
      </c>
      <c r="R50" s="31">
        <v>50</v>
      </c>
      <c r="S50" s="31">
        <v>200</v>
      </c>
      <c r="T50" s="31" t="s">
        <v>69</v>
      </c>
      <c r="U50" s="31">
        <v>1.6335999999999999</v>
      </c>
      <c r="V50" s="31">
        <v>3.5781999999999998</v>
      </c>
      <c r="W50" s="31">
        <v>9.3057999999999996</v>
      </c>
      <c r="X50" s="31">
        <v>18.051400000000001</v>
      </c>
      <c r="Y50" s="31">
        <v>49.317</v>
      </c>
      <c r="Z50" s="31">
        <v>200.41239999999999</v>
      </c>
      <c r="AA50" s="16">
        <f t="shared" si="4"/>
        <v>81.679999999999993</v>
      </c>
      <c r="AB50" s="16">
        <f t="shared" si="4"/>
        <v>89.454999999999998</v>
      </c>
      <c r="AC50" s="16">
        <f t="shared" si="4"/>
        <v>93.057999999999993</v>
      </c>
      <c r="AD50" s="16">
        <f t="shared" si="3"/>
        <v>90.257000000000005</v>
      </c>
      <c r="AE50" s="16">
        <f t="shared" si="3"/>
        <v>98.634</v>
      </c>
      <c r="AF50" s="16">
        <f t="shared" si="3"/>
        <v>100.2062</v>
      </c>
      <c r="AH50" s="34" t="s">
        <v>35</v>
      </c>
      <c r="AI50" s="37">
        <v>8.32</v>
      </c>
      <c r="AJ50" s="6" t="s">
        <v>269</v>
      </c>
      <c r="AK50" s="2">
        <v>6</v>
      </c>
      <c r="AL50" s="17">
        <v>2.1732999999999998</v>
      </c>
      <c r="AM50" s="31">
        <v>0.99982423939999998</v>
      </c>
      <c r="AO50" t="b">
        <f t="shared" si="1"/>
        <v>1</v>
      </c>
      <c r="AP50" t="b">
        <f t="shared" si="2"/>
        <v>1</v>
      </c>
    </row>
    <row r="51" spans="1:49" x14ac:dyDescent="0.25">
      <c r="A51" t="s">
        <v>36</v>
      </c>
      <c r="C51">
        <v>8.4350000000000005</v>
      </c>
      <c r="D51" t="s">
        <v>183</v>
      </c>
      <c r="E51">
        <v>129</v>
      </c>
      <c r="F51">
        <v>127</v>
      </c>
      <c r="G51">
        <v>131</v>
      </c>
      <c r="H51" s="46">
        <v>0.15</v>
      </c>
      <c r="I51" t="s">
        <v>82</v>
      </c>
      <c r="J51" t="s">
        <v>245</v>
      </c>
      <c r="K51" t="s">
        <v>68</v>
      </c>
      <c r="L51" t="s">
        <v>194</v>
      </c>
      <c r="M51" s="6" t="s">
        <v>269</v>
      </c>
      <c r="N51" s="2">
        <v>1</v>
      </c>
      <c r="O51" s="2">
        <v>2</v>
      </c>
      <c r="P51" s="2">
        <v>5</v>
      </c>
      <c r="Q51" s="2">
        <v>10</v>
      </c>
      <c r="R51" s="31">
        <v>25</v>
      </c>
      <c r="S51" s="31">
        <v>100</v>
      </c>
      <c r="T51" s="31" t="s">
        <v>69</v>
      </c>
      <c r="U51" s="31">
        <v>0.84019999999999995</v>
      </c>
      <c r="V51" s="31">
        <v>1.6839999999999999</v>
      </c>
      <c r="W51" s="31">
        <v>4.4297000000000004</v>
      </c>
      <c r="X51" s="31">
        <v>8.2537000000000003</v>
      </c>
      <c r="Y51" s="31">
        <v>25.919699999999999</v>
      </c>
      <c r="Z51" s="31">
        <v>99.971999999999994</v>
      </c>
      <c r="AA51" s="16">
        <f t="shared" si="4"/>
        <v>84.02</v>
      </c>
      <c r="AB51" s="16">
        <f t="shared" si="4"/>
        <v>84.2</v>
      </c>
      <c r="AC51" s="16">
        <f t="shared" si="4"/>
        <v>88.594000000000008</v>
      </c>
      <c r="AD51" s="16">
        <f t="shared" si="3"/>
        <v>82.537000000000006</v>
      </c>
      <c r="AE51" s="16">
        <f t="shared" si="3"/>
        <v>103.67880000000001</v>
      </c>
      <c r="AF51" s="16">
        <f t="shared" si="3"/>
        <v>99.971999999999994</v>
      </c>
      <c r="AH51" s="34" t="s">
        <v>36</v>
      </c>
      <c r="AI51" s="37">
        <v>8.43</v>
      </c>
      <c r="AJ51" s="6" t="s">
        <v>271</v>
      </c>
      <c r="AK51" s="2">
        <v>6</v>
      </c>
      <c r="AL51" s="17">
        <v>3.7945000000000002</v>
      </c>
      <c r="AM51" s="31">
        <v>0.99962885680000002</v>
      </c>
      <c r="AO51" t="b">
        <f t="shared" si="1"/>
        <v>1</v>
      </c>
      <c r="AP51" t="b">
        <f t="shared" si="2"/>
        <v>1</v>
      </c>
    </row>
    <row r="52" spans="1:49" x14ac:dyDescent="0.25">
      <c r="A52" t="s">
        <v>37</v>
      </c>
      <c r="C52">
        <v>8.52</v>
      </c>
      <c r="D52" t="s">
        <v>203</v>
      </c>
      <c r="E52">
        <v>107</v>
      </c>
      <c r="F52">
        <v>109</v>
      </c>
      <c r="G52">
        <v>93</v>
      </c>
      <c r="H52" s="46">
        <v>0.1</v>
      </c>
      <c r="I52" t="s">
        <v>82</v>
      </c>
      <c r="J52" t="s">
        <v>245</v>
      </c>
      <c r="K52" t="s">
        <v>68</v>
      </c>
      <c r="L52" t="s">
        <v>194</v>
      </c>
      <c r="M52" s="6" t="s">
        <v>269</v>
      </c>
      <c r="N52" s="2">
        <v>1</v>
      </c>
      <c r="O52" s="2">
        <v>2</v>
      </c>
      <c r="P52" s="2">
        <v>5</v>
      </c>
      <c r="Q52" s="2">
        <v>10</v>
      </c>
      <c r="R52" s="31">
        <v>25</v>
      </c>
      <c r="S52" s="31">
        <v>100</v>
      </c>
      <c r="T52" s="31" t="s">
        <v>69</v>
      </c>
      <c r="U52" s="31">
        <v>0.79300000000000004</v>
      </c>
      <c r="V52" s="31">
        <v>1.7444999999999999</v>
      </c>
      <c r="W52" s="31">
        <v>4.3845000000000001</v>
      </c>
      <c r="X52" s="31">
        <v>9.0038</v>
      </c>
      <c r="Y52" s="31">
        <v>24.790500000000002</v>
      </c>
      <c r="Z52" s="31">
        <v>100.19</v>
      </c>
      <c r="AA52" s="16">
        <f t="shared" si="4"/>
        <v>79.3</v>
      </c>
      <c r="AB52" s="16">
        <f t="shared" si="4"/>
        <v>87.224999999999994</v>
      </c>
      <c r="AC52" s="16">
        <f t="shared" si="4"/>
        <v>87.69</v>
      </c>
      <c r="AD52" s="16">
        <f t="shared" si="3"/>
        <v>90.037999999999997</v>
      </c>
      <c r="AE52" s="16">
        <f t="shared" si="3"/>
        <v>99.162000000000006</v>
      </c>
      <c r="AF52" s="16">
        <f t="shared" si="3"/>
        <v>100.19</v>
      </c>
      <c r="AH52" s="34" t="s">
        <v>37</v>
      </c>
      <c r="AI52" s="37">
        <v>8.52</v>
      </c>
      <c r="AJ52" s="6" t="s">
        <v>269</v>
      </c>
      <c r="AK52" s="2">
        <v>6</v>
      </c>
      <c r="AL52" s="17">
        <v>2.3780000000000001</v>
      </c>
      <c r="AM52" s="31">
        <v>0.99979061960000004</v>
      </c>
      <c r="AO52" t="b">
        <f t="shared" si="1"/>
        <v>1</v>
      </c>
      <c r="AP52" t="b">
        <f t="shared" si="2"/>
        <v>1</v>
      </c>
    </row>
    <row r="53" spans="1:49" x14ac:dyDescent="0.25">
      <c r="A53" t="s">
        <v>99</v>
      </c>
      <c r="C53">
        <v>8.92</v>
      </c>
      <c r="D53" t="s">
        <v>206</v>
      </c>
      <c r="E53">
        <v>117</v>
      </c>
      <c r="F53">
        <v>82</v>
      </c>
      <c r="G53">
        <v>52</v>
      </c>
      <c r="H53" s="46">
        <v>0.1</v>
      </c>
      <c r="I53" t="s">
        <v>82</v>
      </c>
      <c r="J53" t="s">
        <v>245</v>
      </c>
      <c r="K53" t="s">
        <v>68</v>
      </c>
      <c r="L53" t="s">
        <v>196</v>
      </c>
      <c r="M53" s="6" t="s">
        <v>195</v>
      </c>
      <c r="N53" s="2">
        <v>20</v>
      </c>
      <c r="O53" s="2">
        <v>20</v>
      </c>
      <c r="P53" s="2">
        <v>20</v>
      </c>
      <c r="Q53" s="2">
        <v>20</v>
      </c>
      <c r="R53" s="31">
        <v>20</v>
      </c>
      <c r="S53" s="31">
        <v>20</v>
      </c>
      <c r="T53" s="31" t="s">
        <v>69</v>
      </c>
      <c r="U53" s="31">
        <v>20</v>
      </c>
      <c r="V53" s="31">
        <v>20</v>
      </c>
      <c r="W53" s="31">
        <v>20</v>
      </c>
      <c r="X53" s="31">
        <v>20</v>
      </c>
      <c r="Y53" s="31">
        <v>20</v>
      </c>
      <c r="Z53" s="31">
        <v>20</v>
      </c>
      <c r="AA53" s="16">
        <f t="shared" si="4"/>
        <v>100</v>
      </c>
      <c r="AB53" s="16">
        <f t="shared" si="4"/>
        <v>100</v>
      </c>
      <c r="AC53" s="16">
        <f t="shared" si="4"/>
        <v>100</v>
      </c>
      <c r="AD53" s="16">
        <f t="shared" si="3"/>
        <v>100</v>
      </c>
      <c r="AE53" s="16">
        <f t="shared" si="3"/>
        <v>100</v>
      </c>
      <c r="AF53" s="16">
        <f t="shared" si="3"/>
        <v>100</v>
      </c>
      <c r="AH53" s="34" t="s">
        <v>99</v>
      </c>
      <c r="AI53" s="37">
        <v>8.92</v>
      </c>
      <c r="AJ53" s="6" t="s">
        <v>195</v>
      </c>
      <c r="AK53" s="2">
        <v>1</v>
      </c>
      <c r="AL53" s="17" t="s">
        <v>283</v>
      </c>
      <c r="AM53" s="31" t="s">
        <v>283</v>
      </c>
      <c r="AO53" t="b">
        <f t="shared" si="1"/>
        <v>1</v>
      </c>
      <c r="AP53" t="b">
        <f t="shared" si="2"/>
        <v>1</v>
      </c>
    </row>
    <row r="54" spans="1:49" x14ac:dyDescent="0.25">
      <c r="A54" t="s">
        <v>38</v>
      </c>
      <c r="C54">
        <v>8.94</v>
      </c>
      <c r="D54" t="s">
        <v>197</v>
      </c>
      <c r="E54">
        <v>112</v>
      </c>
      <c r="F54">
        <v>77</v>
      </c>
      <c r="G54">
        <v>114</v>
      </c>
      <c r="H54" s="46">
        <v>0.1</v>
      </c>
      <c r="I54" t="s">
        <v>82</v>
      </c>
      <c r="J54" t="s">
        <v>245</v>
      </c>
      <c r="K54" t="s">
        <v>68</v>
      </c>
      <c r="L54" t="s">
        <v>194</v>
      </c>
      <c r="M54" s="6" t="s">
        <v>269</v>
      </c>
      <c r="N54" s="2">
        <v>1</v>
      </c>
      <c r="O54" s="2">
        <v>2</v>
      </c>
      <c r="P54" s="2">
        <v>5</v>
      </c>
      <c r="Q54" s="2">
        <v>10</v>
      </c>
      <c r="R54" s="31">
        <v>25</v>
      </c>
      <c r="S54" s="31">
        <v>100</v>
      </c>
      <c r="T54" s="31" t="s">
        <v>69</v>
      </c>
      <c r="U54" s="31">
        <v>0.89929999999999999</v>
      </c>
      <c r="V54" s="31">
        <v>1.853</v>
      </c>
      <c r="W54" s="31">
        <v>4.6521999999999997</v>
      </c>
      <c r="X54" s="31">
        <v>8.7914999999999992</v>
      </c>
      <c r="Y54" s="31">
        <v>24.3721</v>
      </c>
      <c r="Z54" s="31">
        <v>100.2992</v>
      </c>
      <c r="AA54" s="16">
        <f t="shared" si="4"/>
        <v>89.929999999999993</v>
      </c>
      <c r="AB54" s="16">
        <f t="shared" si="4"/>
        <v>92.65</v>
      </c>
      <c r="AC54" s="16">
        <f t="shared" si="4"/>
        <v>93.043999999999997</v>
      </c>
      <c r="AD54" s="16">
        <f t="shared" si="3"/>
        <v>87.914999999999992</v>
      </c>
      <c r="AE54" s="16">
        <f t="shared" si="3"/>
        <v>97.488399999999999</v>
      </c>
      <c r="AF54" s="16">
        <f t="shared" si="3"/>
        <v>100.29919999999998</v>
      </c>
      <c r="AH54" s="34" t="s">
        <v>38</v>
      </c>
      <c r="AI54" s="37">
        <v>8.94</v>
      </c>
      <c r="AJ54" s="6" t="s">
        <v>269</v>
      </c>
      <c r="AK54" s="2">
        <v>6</v>
      </c>
      <c r="AL54" s="17">
        <v>2.7583000000000002</v>
      </c>
      <c r="AM54" s="31">
        <v>0.99971853249999998</v>
      </c>
      <c r="AO54" t="b">
        <f t="shared" si="1"/>
        <v>1</v>
      </c>
      <c r="AP54" t="b">
        <f t="shared" si="2"/>
        <v>1</v>
      </c>
    </row>
    <row r="55" spans="1:49" x14ac:dyDescent="0.25">
      <c r="A55" t="s">
        <v>39</v>
      </c>
      <c r="C55">
        <v>9.02</v>
      </c>
      <c r="D55" t="s">
        <v>197</v>
      </c>
      <c r="E55">
        <v>131</v>
      </c>
      <c r="F55">
        <v>133</v>
      </c>
      <c r="G55">
        <v>117</v>
      </c>
      <c r="H55" s="46">
        <v>0.1</v>
      </c>
      <c r="I55" t="s">
        <v>82</v>
      </c>
      <c r="J55" t="s">
        <v>245</v>
      </c>
      <c r="K55" t="s">
        <v>68</v>
      </c>
      <c r="L55" t="s">
        <v>194</v>
      </c>
      <c r="M55" s="6" t="s">
        <v>269</v>
      </c>
      <c r="N55" s="2">
        <v>1</v>
      </c>
      <c r="O55" s="2">
        <v>2</v>
      </c>
      <c r="P55" s="2">
        <v>5</v>
      </c>
      <c r="Q55" s="2">
        <v>10</v>
      </c>
      <c r="R55" s="31">
        <v>25</v>
      </c>
      <c r="S55" s="31">
        <v>100</v>
      </c>
      <c r="T55" s="31" t="s">
        <v>69</v>
      </c>
      <c r="U55" s="31">
        <v>0.7994</v>
      </c>
      <c r="V55" s="31">
        <v>1.67</v>
      </c>
      <c r="W55" s="31">
        <v>4.5396000000000001</v>
      </c>
      <c r="X55" s="31">
        <v>8.9690999999999992</v>
      </c>
      <c r="Y55" s="31">
        <v>25.611899999999999</v>
      </c>
      <c r="Z55" s="31">
        <v>99.978899999999996</v>
      </c>
      <c r="AA55" s="16">
        <f t="shared" si="4"/>
        <v>79.94</v>
      </c>
      <c r="AB55" s="16">
        <f t="shared" si="4"/>
        <v>83.5</v>
      </c>
      <c r="AC55" s="16">
        <f t="shared" si="4"/>
        <v>90.792000000000002</v>
      </c>
      <c r="AD55" s="16">
        <f t="shared" si="3"/>
        <v>89.690999999999988</v>
      </c>
      <c r="AE55" s="16">
        <f t="shared" si="3"/>
        <v>102.44759999999999</v>
      </c>
      <c r="AF55" s="16">
        <f t="shared" si="3"/>
        <v>99.978899999999996</v>
      </c>
      <c r="AH55" s="34" t="s">
        <v>39</v>
      </c>
      <c r="AI55" s="37">
        <v>9.02</v>
      </c>
      <c r="AJ55" s="6" t="s">
        <v>271</v>
      </c>
      <c r="AK55" s="2">
        <v>6</v>
      </c>
      <c r="AL55" s="17">
        <v>2.5609999999999999</v>
      </c>
      <c r="AM55" s="31">
        <v>0.99982178880000006</v>
      </c>
      <c r="AO55" t="b">
        <f t="shared" si="1"/>
        <v>1</v>
      </c>
      <c r="AP55" t="b">
        <f t="shared" si="2"/>
        <v>1</v>
      </c>
    </row>
    <row r="56" spans="1:49" x14ac:dyDescent="0.25">
      <c r="A56" t="s">
        <v>40</v>
      </c>
      <c r="C56">
        <v>9.0299999999999994</v>
      </c>
      <c r="D56" t="s">
        <v>197</v>
      </c>
      <c r="E56">
        <v>91</v>
      </c>
      <c r="F56">
        <v>106</v>
      </c>
      <c r="G56">
        <v>51</v>
      </c>
      <c r="H56" s="46">
        <v>0.1</v>
      </c>
      <c r="I56" t="s">
        <v>82</v>
      </c>
      <c r="J56" t="s">
        <v>245</v>
      </c>
      <c r="K56" t="s">
        <v>68</v>
      </c>
      <c r="L56" t="s">
        <v>194</v>
      </c>
      <c r="M56" s="6" t="s">
        <v>269</v>
      </c>
      <c r="N56" s="2">
        <v>1</v>
      </c>
      <c r="O56" s="2">
        <v>2</v>
      </c>
      <c r="P56" s="2">
        <v>5</v>
      </c>
      <c r="Q56" s="2">
        <v>10</v>
      </c>
      <c r="R56" s="31">
        <v>25</v>
      </c>
      <c r="S56" s="31">
        <v>100</v>
      </c>
      <c r="T56" s="31" t="s">
        <v>69</v>
      </c>
      <c r="U56" s="31">
        <v>0.95120000000000005</v>
      </c>
      <c r="V56" s="31">
        <v>2.0331999999999999</v>
      </c>
      <c r="W56" s="31">
        <v>5.1673</v>
      </c>
      <c r="X56" s="31">
        <v>9.6674000000000007</v>
      </c>
      <c r="Y56" s="31">
        <v>25.570799999999998</v>
      </c>
      <c r="Z56" s="31">
        <v>99.882000000000005</v>
      </c>
      <c r="AA56" s="16">
        <f t="shared" si="4"/>
        <v>95.12</v>
      </c>
      <c r="AB56" s="16">
        <f t="shared" si="4"/>
        <v>101.66</v>
      </c>
      <c r="AC56" s="16">
        <f t="shared" si="4"/>
        <v>103.346</v>
      </c>
      <c r="AD56" s="16">
        <f t="shared" si="3"/>
        <v>96.674000000000007</v>
      </c>
      <c r="AE56" s="16">
        <f t="shared" si="3"/>
        <v>102.28319999999999</v>
      </c>
      <c r="AF56" s="16">
        <f t="shared" si="3"/>
        <v>99.882000000000005</v>
      </c>
      <c r="AH56" s="34" t="s">
        <v>40</v>
      </c>
      <c r="AI56" s="37">
        <v>9.0299999999999994</v>
      </c>
      <c r="AJ56" s="6" t="s">
        <v>269</v>
      </c>
      <c r="AK56" s="2">
        <v>6</v>
      </c>
      <c r="AL56" s="17">
        <v>1.3001</v>
      </c>
      <c r="AM56" s="31">
        <v>0.999934302</v>
      </c>
      <c r="AO56" t="b">
        <f t="shared" si="1"/>
        <v>1</v>
      </c>
      <c r="AP56" t="b">
        <f t="shared" si="2"/>
        <v>1</v>
      </c>
    </row>
    <row r="57" spans="1:49" x14ac:dyDescent="0.25">
      <c r="A57" t="s">
        <v>41</v>
      </c>
      <c r="C57">
        <v>9.1379999999999999</v>
      </c>
      <c r="D57" t="s">
        <v>192</v>
      </c>
      <c r="E57">
        <v>91</v>
      </c>
      <c r="F57">
        <v>106</v>
      </c>
      <c r="G57">
        <v>105</v>
      </c>
      <c r="H57" s="46">
        <v>0.1</v>
      </c>
      <c r="I57" t="s">
        <v>82</v>
      </c>
      <c r="J57" t="s">
        <v>245</v>
      </c>
      <c r="K57" t="s">
        <v>68</v>
      </c>
      <c r="L57" t="s">
        <v>194</v>
      </c>
      <c r="M57" s="6" t="s">
        <v>269</v>
      </c>
      <c r="N57" s="2">
        <v>1</v>
      </c>
      <c r="O57" s="2">
        <v>2</v>
      </c>
      <c r="P57" s="2">
        <v>5</v>
      </c>
      <c r="Q57" s="2">
        <v>10</v>
      </c>
      <c r="R57" s="31">
        <v>25</v>
      </c>
      <c r="S57" s="31">
        <v>100</v>
      </c>
      <c r="T57" s="31" t="s">
        <v>69</v>
      </c>
      <c r="U57" s="31">
        <v>0.97570000000000001</v>
      </c>
      <c r="V57" s="31">
        <v>2.1248999999999998</v>
      </c>
      <c r="W57" s="31">
        <v>5.4341999999999997</v>
      </c>
      <c r="X57" s="31">
        <v>10.4316</v>
      </c>
      <c r="Y57" s="31">
        <v>27.005299999999998</v>
      </c>
      <c r="Z57" s="31">
        <v>99.431600000000003</v>
      </c>
      <c r="AA57" s="16">
        <f t="shared" si="4"/>
        <v>97.570000000000007</v>
      </c>
      <c r="AB57" s="16">
        <f t="shared" si="4"/>
        <v>106.24499999999999</v>
      </c>
      <c r="AC57" s="16">
        <f t="shared" si="4"/>
        <v>108.684</v>
      </c>
      <c r="AD57" s="16">
        <f t="shared" si="3"/>
        <v>104.31599999999999</v>
      </c>
      <c r="AE57" s="16">
        <f t="shared" si="3"/>
        <v>108.02119999999999</v>
      </c>
      <c r="AF57" s="16">
        <f t="shared" si="3"/>
        <v>99.431600000000003</v>
      </c>
      <c r="AH57" s="34" t="s">
        <v>41</v>
      </c>
      <c r="AI57" s="37">
        <v>9.1300000000000008</v>
      </c>
      <c r="AJ57" s="6" t="s">
        <v>269</v>
      </c>
      <c r="AK57" s="2">
        <v>6</v>
      </c>
      <c r="AL57" s="17">
        <v>4.0156999999999998</v>
      </c>
      <c r="AM57" s="31">
        <v>0.9993455953</v>
      </c>
      <c r="AO57" t="b">
        <f t="shared" si="1"/>
        <v>1</v>
      </c>
      <c r="AP57" t="b">
        <f t="shared" si="2"/>
        <v>1</v>
      </c>
    </row>
    <row r="58" spans="1:49" x14ac:dyDescent="0.25">
      <c r="A58" t="s">
        <v>42</v>
      </c>
      <c r="C58">
        <v>9.4350000000000005</v>
      </c>
      <c r="D58" t="s">
        <v>192</v>
      </c>
      <c r="E58">
        <v>91</v>
      </c>
      <c r="F58">
        <v>106</v>
      </c>
      <c r="G58">
        <v>105</v>
      </c>
      <c r="H58" s="46">
        <v>0.15</v>
      </c>
      <c r="I58" t="s">
        <v>82</v>
      </c>
      <c r="J58" t="s">
        <v>245</v>
      </c>
      <c r="K58" t="s">
        <v>68</v>
      </c>
      <c r="L58" t="s">
        <v>194</v>
      </c>
      <c r="M58" s="6" t="s">
        <v>269</v>
      </c>
      <c r="N58" s="2">
        <v>1</v>
      </c>
      <c r="O58" s="2">
        <v>2</v>
      </c>
      <c r="P58" s="2">
        <v>5</v>
      </c>
      <c r="Q58" s="2">
        <v>10</v>
      </c>
      <c r="R58" s="31">
        <v>25</v>
      </c>
      <c r="S58" s="31">
        <v>100</v>
      </c>
      <c r="T58" s="31" t="s">
        <v>69</v>
      </c>
      <c r="U58" s="31">
        <v>0.9879</v>
      </c>
      <c r="V58" s="31">
        <v>1.9924999999999999</v>
      </c>
      <c r="W58" s="31">
        <v>5.1035000000000004</v>
      </c>
      <c r="X58" s="31">
        <v>9.8819999999999997</v>
      </c>
      <c r="Y58" s="31">
        <v>26.004000000000001</v>
      </c>
      <c r="Z58" s="31">
        <v>99.755899999999997</v>
      </c>
      <c r="AA58" s="16">
        <f t="shared" si="4"/>
        <v>98.79</v>
      </c>
      <c r="AB58" s="16">
        <f t="shared" si="4"/>
        <v>99.625</v>
      </c>
      <c r="AC58" s="16">
        <f t="shared" si="4"/>
        <v>102.07000000000002</v>
      </c>
      <c r="AD58" s="16">
        <f t="shared" si="3"/>
        <v>98.82</v>
      </c>
      <c r="AE58" s="16">
        <f t="shared" si="3"/>
        <v>104.01599999999999</v>
      </c>
      <c r="AF58" s="16">
        <f t="shared" si="3"/>
        <v>99.755899999999997</v>
      </c>
      <c r="AH58" s="34" t="s">
        <v>42</v>
      </c>
      <c r="AI58" s="37">
        <v>9.43</v>
      </c>
      <c r="AJ58" s="6" t="s">
        <v>269</v>
      </c>
      <c r="AK58" s="2">
        <v>6</v>
      </c>
      <c r="AL58" s="17">
        <v>1.9513</v>
      </c>
      <c r="AM58" s="31">
        <v>0.99985063119999995</v>
      </c>
      <c r="AO58" t="b">
        <f t="shared" si="1"/>
        <v>1</v>
      </c>
      <c r="AP58" t="b">
        <f t="shared" si="2"/>
        <v>1</v>
      </c>
    </row>
    <row r="59" spans="1:49" x14ac:dyDescent="0.25">
      <c r="A59" t="s">
        <v>43</v>
      </c>
      <c r="C59">
        <v>9.4510000000000005</v>
      </c>
      <c r="D59" t="s">
        <v>192</v>
      </c>
      <c r="E59">
        <v>104</v>
      </c>
      <c r="F59">
        <v>78</v>
      </c>
      <c r="G59">
        <v>103</v>
      </c>
      <c r="H59" s="46">
        <v>0.15</v>
      </c>
      <c r="I59" t="s">
        <v>82</v>
      </c>
      <c r="J59" t="s">
        <v>245</v>
      </c>
      <c r="K59" t="s">
        <v>68</v>
      </c>
      <c r="L59" t="s">
        <v>194</v>
      </c>
      <c r="M59" s="6" t="s">
        <v>269</v>
      </c>
      <c r="N59" s="2">
        <v>1</v>
      </c>
      <c r="O59" s="2">
        <v>2</v>
      </c>
      <c r="P59" s="2">
        <v>5</v>
      </c>
      <c r="Q59" s="2">
        <v>10</v>
      </c>
      <c r="R59" s="31">
        <v>25</v>
      </c>
      <c r="S59" s="31">
        <v>100</v>
      </c>
      <c r="T59" s="31" t="s">
        <v>69</v>
      </c>
      <c r="U59" s="31">
        <v>0.93840000000000001</v>
      </c>
      <c r="V59" s="31">
        <v>1.9864999999999999</v>
      </c>
      <c r="W59" s="31">
        <v>5.1002000000000001</v>
      </c>
      <c r="X59" s="31">
        <v>9.8922000000000008</v>
      </c>
      <c r="Y59" s="31">
        <v>26.155999999999999</v>
      </c>
      <c r="Z59" s="31">
        <v>99.717699999999994</v>
      </c>
      <c r="AA59" s="16">
        <f t="shared" si="4"/>
        <v>93.84</v>
      </c>
      <c r="AB59" s="16">
        <f t="shared" si="4"/>
        <v>99.325000000000003</v>
      </c>
      <c r="AC59" s="16">
        <f t="shared" si="4"/>
        <v>102.004</v>
      </c>
      <c r="AD59" s="16">
        <f t="shared" si="3"/>
        <v>98.922000000000011</v>
      </c>
      <c r="AE59" s="16">
        <f t="shared" si="3"/>
        <v>104.62400000000001</v>
      </c>
      <c r="AF59" s="16">
        <f t="shared" si="3"/>
        <v>99.717699999999994</v>
      </c>
      <c r="AH59" s="34" t="s">
        <v>43</v>
      </c>
      <c r="AI59" s="37">
        <v>9.4499999999999993</v>
      </c>
      <c r="AJ59" s="6" t="s">
        <v>269</v>
      </c>
      <c r="AK59" s="2">
        <v>6</v>
      </c>
      <c r="AL59" s="17">
        <v>2.2406000000000001</v>
      </c>
      <c r="AM59" s="31">
        <v>0.99980279979999997</v>
      </c>
      <c r="AO59" t="b">
        <f t="shared" si="1"/>
        <v>1</v>
      </c>
      <c r="AP59" t="b">
        <f t="shared" si="2"/>
        <v>1</v>
      </c>
    </row>
    <row r="60" spans="1:49" x14ac:dyDescent="0.25">
      <c r="A60" t="s">
        <v>44</v>
      </c>
      <c r="C60">
        <v>9.5830000000000002</v>
      </c>
      <c r="D60" t="s">
        <v>192</v>
      </c>
      <c r="E60">
        <v>173</v>
      </c>
      <c r="F60">
        <v>171</v>
      </c>
      <c r="G60">
        <v>175</v>
      </c>
      <c r="H60" s="46">
        <v>0.15</v>
      </c>
      <c r="I60" t="s">
        <v>82</v>
      </c>
      <c r="J60" t="s">
        <v>245</v>
      </c>
      <c r="K60" t="s">
        <v>68</v>
      </c>
      <c r="L60" t="s">
        <v>207</v>
      </c>
      <c r="M60" s="6" t="s">
        <v>271</v>
      </c>
      <c r="N60" s="2">
        <v>1</v>
      </c>
      <c r="O60" s="2">
        <v>2</v>
      </c>
      <c r="P60" s="2">
        <v>5</v>
      </c>
      <c r="Q60" s="2">
        <v>10</v>
      </c>
      <c r="R60" s="31">
        <v>25</v>
      </c>
      <c r="S60" s="31">
        <v>100</v>
      </c>
      <c r="T60" s="31" t="s">
        <v>69</v>
      </c>
      <c r="U60" s="31">
        <v>0.9153</v>
      </c>
      <c r="V60" s="31">
        <v>1.9198</v>
      </c>
      <c r="W60" s="31">
        <v>4.6056999999999997</v>
      </c>
      <c r="X60" s="31">
        <v>8.2020999999999997</v>
      </c>
      <c r="Y60" s="31">
        <v>25.829899999999999</v>
      </c>
      <c r="Z60" s="31">
        <v>99.978499999999997</v>
      </c>
      <c r="AA60" s="16">
        <f t="shared" si="4"/>
        <v>91.53</v>
      </c>
      <c r="AB60" s="16">
        <f t="shared" si="4"/>
        <v>95.99</v>
      </c>
      <c r="AC60" s="16">
        <f t="shared" si="4"/>
        <v>92.11399999999999</v>
      </c>
      <c r="AD60" s="16">
        <f t="shared" si="3"/>
        <v>82.021000000000001</v>
      </c>
      <c r="AE60" s="16">
        <f t="shared" si="3"/>
        <v>103.31959999999999</v>
      </c>
      <c r="AF60" s="16">
        <f t="shared" si="3"/>
        <v>99.978499999999997</v>
      </c>
      <c r="AH60" s="34" t="s">
        <v>44</v>
      </c>
      <c r="AI60" s="37">
        <v>9.58</v>
      </c>
      <c r="AJ60" s="6" t="s">
        <v>271</v>
      </c>
      <c r="AK60" s="2">
        <v>6</v>
      </c>
      <c r="AL60" s="17">
        <v>3.3944999999999999</v>
      </c>
      <c r="AM60" s="31">
        <v>0.99971964199999996</v>
      </c>
      <c r="AO60" t="b">
        <f t="shared" si="1"/>
        <v>1</v>
      </c>
      <c r="AP60" t="b">
        <f t="shared" si="2"/>
        <v>1</v>
      </c>
    </row>
    <row r="61" spans="1:49" x14ac:dyDescent="0.25">
      <c r="A61" t="s">
        <v>257</v>
      </c>
      <c r="C61">
        <v>9.7200000000000006</v>
      </c>
      <c r="D61" t="s">
        <v>192</v>
      </c>
      <c r="E61">
        <v>105</v>
      </c>
      <c r="F61">
        <v>120</v>
      </c>
      <c r="G61">
        <v>79</v>
      </c>
      <c r="H61" s="46">
        <v>0.15</v>
      </c>
      <c r="I61" t="s">
        <v>82</v>
      </c>
      <c r="J61" t="s">
        <v>245</v>
      </c>
      <c r="K61" t="s">
        <v>68</v>
      </c>
      <c r="L61" t="s">
        <v>207</v>
      </c>
      <c r="M61" s="6" t="s">
        <v>269</v>
      </c>
      <c r="N61" s="2">
        <v>1</v>
      </c>
      <c r="O61" s="2">
        <v>2</v>
      </c>
      <c r="P61" s="2">
        <v>5</v>
      </c>
      <c r="Q61" s="2">
        <v>10</v>
      </c>
      <c r="R61" s="31">
        <v>25</v>
      </c>
      <c r="S61" s="31">
        <v>100</v>
      </c>
      <c r="T61" s="31" t="s">
        <v>69</v>
      </c>
      <c r="U61" s="31">
        <v>0.82499999999999996</v>
      </c>
      <c r="V61" s="31">
        <v>1.8093999999999999</v>
      </c>
      <c r="W61" s="31">
        <v>4.5156000000000001</v>
      </c>
      <c r="X61" s="31">
        <v>9.0556000000000001</v>
      </c>
      <c r="Y61" s="31">
        <v>23.221599999999999</v>
      </c>
      <c r="Z61" s="31">
        <v>100.5688</v>
      </c>
      <c r="AA61" s="16">
        <f t="shared" si="4"/>
        <v>82.5</v>
      </c>
      <c r="AB61" s="16">
        <f t="shared" si="4"/>
        <v>90.47</v>
      </c>
      <c r="AC61" s="16">
        <f t="shared" si="4"/>
        <v>90.311999999999998</v>
      </c>
      <c r="AD61" s="16">
        <f t="shared" si="3"/>
        <v>90.555999999999997</v>
      </c>
      <c r="AE61" s="16">
        <f t="shared" si="3"/>
        <v>92.886399999999995</v>
      </c>
      <c r="AF61" s="16">
        <f t="shared" si="3"/>
        <v>100.5688</v>
      </c>
      <c r="AH61" s="34" t="s">
        <v>257</v>
      </c>
      <c r="AI61" s="37">
        <v>9.7200000000000006</v>
      </c>
      <c r="AJ61" s="6" t="s">
        <v>269</v>
      </c>
      <c r="AK61" s="2">
        <v>6</v>
      </c>
      <c r="AL61" s="17">
        <v>4.1462000000000003</v>
      </c>
      <c r="AM61" s="31">
        <v>0.99937549169999995</v>
      </c>
      <c r="AO61" t="b">
        <f t="shared" si="1"/>
        <v>1</v>
      </c>
      <c r="AP61" t="b">
        <f t="shared" si="2"/>
        <v>1</v>
      </c>
    </row>
    <row r="62" spans="1:49" x14ac:dyDescent="0.25">
      <c r="A62" t="s">
        <v>100</v>
      </c>
      <c r="C62">
        <v>9.843</v>
      </c>
      <c r="D62" t="s">
        <v>192</v>
      </c>
      <c r="E62">
        <v>95</v>
      </c>
      <c r="F62">
        <v>174</v>
      </c>
      <c r="G62">
        <v>176</v>
      </c>
      <c r="H62" s="46">
        <v>0.15</v>
      </c>
      <c r="I62" t="s">
        <v>82</v>
      </c>
      <c r="J62" t="s">
        <v>245</v>
      </c>
      <c r="K62" t="s">
        <v>68</v>
      </c>
      <c r="L62" t="s">
        <v>207</v>
      </c>
      <c r="M62" s="6" t="s">
        <v>195</v>
      </c>
      <c r="N62" s="2">
        <v>20</v>
      </c>
      <c r="O62" s="2">
        <v>20</v>
      </c>
      <c r="P62" s="2">
        <v>20</v>
      </c>
      <c r="Q62" s="2">
        <v>20</v>
      </c>
      <c r="R62" s="31">
        <v>20</v>
      </c>
      <c r="S62" s="31">
        <v>20</v>
      </c>
      <c r="T62" s="31" t="s">
        <v>69</v>
      </c>
      <c r="U62" s="31">
        <v>20.693100000000001</v>
      </c>
      <c r="V62" s="31">
        <v>19.752600000000001</v>
      </c>
      <c r="W62" s="31">
        <v>19.601900000000001</v>
      </c>
      <c r="X62" s="31">
        <v>20.314699999999998</v>
      </c>
      <c r="Y62" s="31">
        <v>19.261099999999999</v>
      </c>
      <c r="Z62" s="31">
        <v>20.3767</v>
      </c>
      <c r="AA62" s="16">
        <f t="shared" si="4"/>
        <v>103.46550000000001</v>
      </c>
      <c r="AB62" s="16">
        <f t="shared" si="4"/>
        <v>98.763000000000005</v>
      </c>
      <c r="AC62" s="16">
        <f t="shared" si="4"/>
        <v>98.009500000000003</v>
      </c>
      <c r="AD62" s="16">
        <f t="shared" si="3"/>
        <v>101.57349999999998</v>
      </c>
      <c r="AE62" s="16">
        <f t="shared" si="3"/>
        <v>96.305499999999995</v>
      </c>
      <c r="AF62" s="16">
        <f t="shared" si="3"/>
        <v>101.8835</v>
      </c>
      <c r="AH62" s="34" t="s">
        <v>100</v>
      </c>
      <c r="AI62" s="37">
        <v>9.84</v>
      </c>
      <c r="AJ62" s="6" t="s">
        <v>195</v>
      </c>
      <c r="AK62" s="2">
        <v>1</v>
      </c>
      <c r="AL62" s="17" t="s">
        <v>283</v>
      </c>
      <c r="AM62" s="45" t="s">
        <v>283</v>
      </c>
      <c r="AO62" t="b">
        <f t="shared" si="1"/>
        <v>1</v>
      </c>
      <c r="AP62" t="b">
        <f t="shared" si="2"/>
        <v>1</v>
      </c>
    </row>
    <row r="63" spans="1:49" x14ac:dyDescent="0.25">
      <c r="A63" t="s">
        <v>45</v>
      </c>
      <c r="C63">
        <v>9.9429999999999996</v>
      </c>
      <c r="D63" t="s">
        <v>197</v>
      </c>
      <c r="E63">
        <v>77</v>
      </c>
      <c r="F63">
        <v>156</v>
      </c>
      <c r="G63">
        <v>158</v>
      </c>
      <c r="H63" s="46">
        <v>7.0000000000000007E-2</v>
      </c>
      <c r="I63" t="s">
        <v>82</v>
      </c>
      <c r="J63" t="s">
        <v>245</v>
      </c>
      <c r="K63" t="s">
        <v>68</v>
      </c>
      <c r="L63" t="s">
        <v>207</v>
      </c>
      <c r="M63" s="6" t="s">
        <v>269</v>
      </c>
      <c r="N63" s="2">
        <v>1</v>
      </c>
      <c r="O63" s="2">
        <v>2</v>
      </c>
      <c r="P63" s="2">
        <v>5</v>
      </c>
      <c r="Q63" s="2">
        <v>10</v>
      </c>
      <c r="R63" s="31">
        <v>25</v>
      </c>
      <c r="S63" s="31">
        <v>100</v>
      </c>
      <c r="T63" s="31" t="s">
        <v>69</v>
      </c>
      <c r="U63" s="31">
        <v>0.89910000000000001</v>
      </c>
      <c r="V63" s="31">
        <v>1.8394999999999999</v>
      </c>
      <c r="W63" s="31">
        <v>4.4831000000000003</v>
      </c>
      <c r="X63" s="31">
        <v>9.1122999999999994</v>
      </c>
      <c r="Y63" s="31">
        <v>23.029499999999999</v>
      </c>
      <c r="Z63" s="31">
        <v>100.6114</v>
      </c>
      <c r="AA63" s="16">
        <f t="shared" si="4"/>
        <v>89.91</v>
      </c>
      <c r="AB63" s="16">
        <f t="shared" si="4"/>
        <v>91.974999999999994</v>
      </c>
      <c r="AC63" s="16">
        <f t="shared" si="4"/>
        <v>89.662000000000006</v>
      </c>
      <c r="AD63" s="16">
        <f t="shared" si="3"/>
        <v>91.123000000000005</v>
      </c>
      <c r="AE63" s="16">
        <f t="shared" si="3"/>
        <v>92.117999999999995</v>
      </c>
      <c r="AF63" s="16">
        <f t="shared" si="3"/>
        <v>100.61139999999999</v>
      </c>
      <c r="AH63" s="34" t="s">
        <v>45</v>
      </c>
      <c r="AI63" s="37">
        <v>9.94</v>
      </c>
      <c r="AJ63" s="6" t="s">
        <v>269</v>
      </c>
      <c r="AK63" s="2">
        <v>6</v>
      </c>
      <c r="AL63" s="17">
        <v>4.4329999999999998</v>
      </c>
      <c r="AM63" s="31">
        <v>0.99928647940000004</v>
      </c>
      <c r="AO63" t="b">
        <f t="shared" si="1"/>
        <v>1</v>
      </c>
      <c r="AP63" t="b">
        <f t="shared" si="2"/>
        <v>1</v>
      </c>
      <c r="AW63" s="25"/>
    </row>
    <row r="64" spans="1:49" x14ac:dyDescent="0.25">
      <c r="A64" t="s">
        <v>46</v>
      </c>
      <c r="C64">
        <v>9.9540000000000006</v>
      </c>
      <c r="D64" t="s">
        <v>197</v>
      </c>
      <c r="E64">
        <v>83</v>
      </c>
      <c r="F64">
        <v>85</v>
      </c>
      <c r="G64">
        <v>95</v>
      </c>
      <c r="H64" s="46">
        <v>7.0000000000000007E-2</v>
      </c>
      <c r="I64" t="s">
        <v>82</v>
      </c>
      <c r="J64" t="s">
        <v>245</v>
      </c>
      <c r="K64" t="s">
        <v>68</v>
      </c>
      <c r="L64" t="s">
        <v>207</v>
      </c>
      <c r="M64" s="6" t="s">
        <v>269</v>
      </c>
      <c r="N64" s="2">
        <v>1</v>
      </c>
      <c r="O64" s="2">
        <v>2</v>
      </c>
      <c r="P64" s="2">
        <v>5</v>
      </c>
      <c r="Q64" s="2">
        <v>10</v>
      </c>
      <c r="R64" s="31">
        <v>25</v>
      </c>
      <c r="S64" s="31">
        <v>100</v>
      </c>
      <c r="T64" s="31" t="s">
        <v>69</v>
      </c>
      <c r="U64" s="31">
        <v>0.78449999999999998</v>
      </c>
      <c r="V64" s="31">
        <v>1.6473</v>
      </c>
      <c r="W64" s="31">
        <v>3.9971999999999999</v>
      </c>
      <c r="X64" s="31">
        <v>8.4268999999999998</v>
      </c>
      <c r="Y64" s="31">
        <v>22.939299999999999</v>
      </c>
      <c r="Z64" s="31">
        <v>100.73180000000001</v>
      </c>
      <c r="AA64" s="16">
        <f t="shared" si="4"/>
        <v>78.45</v>
      </c>
      <c r="AB64" s="16">
        <f t="shared" si="4"/>
        <v>82.364999999999995</v>
      </c>
      <c r="AC64" s="16">
        <f t="shared" si="4"/>
        <v>79.943999999999988</v>
      </c>
      <c r="AD64" s="16">
        <f t="shared" si="3"/>
        <v>84.268999999999991</v>
      </c>
      <c r="AE64" s="16">
        <f t="shared" si="3"/>
        <v>91.757199999999997</v>
      </c>
      <c r="AF64" s="16">
        <f t="shared" si="3"/>
        <v>100.73180000000002</v>
      </c>
      <c r="AH64" s="34" t="s">
        <v>46</v>
      </c>
      <c r="AI64" s="37">
        <v>9.9499999999999993</v>
      </c>
      <c r="AJ64" s="6" t="s">
        <v>269</v>
      </c>
      <c r="AK64" s="2">
        <v>6</v>
      </c>
      <c r="AL64" s="17">
        <v>5.6250999999999998</v>
      </c>
      <c r="AM64" s="31">
        <v>0.99888524469999995</v>
      </c>
      <c r="AO64" t="b">
        <f t="shared" si="1"/>
        <v>1</v>
      </c>
      <c r="AP64" t="b">
        <f t="shared" si="2"/>
        <v>1</v>
      </c>
    </row>
    <row r="65" spans="1:42" x14ac:dyDescent="0.25">
      <c r="A65" t="s">
        <v>47</v>
      </c>
      <c r="C65">
        <v>9.9879999999999995</v>
      </c>
      <c r="D65" t="s">
        <v>197</v>
      </c>
      <c r="E65">
        <v>77</v>
      </c>
      <c r="F65">
        <v>110</v>
      </c>
      <c r="G65">
        <v>61</v>
      </c>
      <c r="H65" s="46">
        <v>7.0000000000000007E-2</v>
      </c>
      <c r="I65" t="s">
        <v>82</v>
      </c>
      <c r="J65" t="s">
        <v>245</v>
      </c>
      <c r="K65" t="s">
        <v>68</v>
      </c>
      <c r="L65" t="s">
        <v>207</v>
      </c>
      <c r="M65" s="6" t="s">
        <v>269</v>
      </c>
      <c r="N65" s="2">
        <v>1</v>
      </c>
      <c r="O65" s="2">
        <v>2</v>
      </c>
      <c r="P65" s="2">
        <v>5</v>
      </c>
      <c r="Q65" s="2">
        <v>10</v>
      </c>
      <c r="R65" s="31">
        <v>25</v>
      </c>
      <c r="S65" s="31">
        <v>100</v>
      </c>
      <c r="T65" s="31" t="s">
        <v>69</v>
      </c>
      <c r="U65" s="31">
        <v>0.93820000000000003</v>
      </c>
      <c r="V65" s="31">
        <v>1.7931999999999999</v>
      </c>
      <c r="W65" s="31">
        <v>4.2805999999999997</v>
      </c>
      <c r="X65" s="31">
        <v>8.7741000000000007</v>
      </c>
      <c r="Y65" s="31">
        <v>22.6463</v>
      </c>
      <c r="Z65" s="31">
        <v>100.7517</v>
      </c>
      <c r="AA65" s="16">
        <f t="shared" si="4"/>
        <v>93.820000000000007</v>
      </c>
      <c r="AB65" s="16">
        <f t="shared" si="4"/>
        <v>89.66</v>
      </c>
      <c r="AC65" s="16">
        <f t="shared" si="4"/>
        <v>85.611999999999995</v>
      </c>
      <c r="AD65" s="16">
        <f t="shared" si="3"/>
        <v>87.741</v>
      </c>
      <c r="AE65" s="16">
        <f t="shared" si="3"/>
        <v>90.5852</v>
      </c>
      <c r="AF65" s="16">
        <f t="shared" si="3"/>
        <v>100.7517</v>
      </c>
      <c r="AH65" s="34" t="s">
        <v>47</v>
      </c>
      <c r="AI65" s="37">
        <v>9.99</v>
      </c>
      <c r="AJ65" s="6" t="s">
        <v>269</v>
      </c>
      <c r="AK65" s="2">
        <v>6</v>
      </c>
      <c r="AL65" s="17">
        <v>5.5110999999999999</v>
      </c>
      <c r="AM65" s="31">
        <v>0.99891538049999995</v>
      </c>
      <c r="AO65" t="b">
        <f t="shared" si="1"/>
        <v>1</v>
      </c>
      <c r="AP65" t="b">
        <f t="shared" si="2"/>
        <v>1</v>
      </c>
    </row>
    <row r="66" spans="1:42" x14ac:dyDescent="0.25">
      <c r="A66" t="s">
        <v>48</v>
      </c>
      <c r="C66">
        <v>9.9879999999999995</v>
      </c>
      <c r="D66" t="s">
        <v>197</v>
      </c>
      <c r="E66">
        <v>75</v>
      </c>
      <c r="F66">
        <v>53</v>
      </c>
      <c r="G66">
        <v>89</v>
      </c>
      <c r="H66" s="46">
        <v>0.05</v>
      </c>
      <c r="I66" t="s">
        <v>82</v>
      </c>
      <c r="J66" t="s">
        <v>245</v>
      </c>
      <c r="K66" t="s">
        <v>68</v>
      </c>
      <c r="L66" t="s">
        <v>207</v>
      </c>
      <c r="M66" s="6" t="s">
        <v>269</v>
      </c>
      <c r="N66" s="2">
        <v>1</v>
      </c>
      <c r="O66" s="2">
        <v>2</v>
      </c>
      <c r="P66" s="2">
        <v>5</v>
      </c>
      <c r="Q66" s="2">
        <v>10</v>
      </c>
      <c r="R66" s="31">
        <v>25</v>
      </c>
      <c r="S66" s="31">
        <v>100</v>
      </c>
      <c r="T66" s="31" t="s">
        <v>69</v>
      </c>
      <c r="U66" s="31">
        <v>0.88649999999999995</v>
      </c>
      <c r="V66" s="31">
        <v>1.6665000000000001</v>
      </c>
      <c r="W66" s="31">
        <v>4.2481999999999998</v>
      </c>
      <c r="X66" s="31">
        <v>8.9724000000000004</v>
      </c>
      <c r="Y66" s="31">
        <v>22.6509</v>
      </c>
      <c r="Z66" s="31">
        <v>100.7354</v>
      </c>
      <c r="AA66" s="16">
        <f t="shared" si="4"/>
        <v>88.649999999999991</v>
      </c>
      <c r="AB66" s="16">
        <f t="shared" si="4"/>
        <v>83.325000000000003</v>
      </c>
      <c r="AC66" s="16">
        <f t="shared" si="4"/>
        <v>84.963999999999999</v>
      </c>
      <c r="AD66" s="16">
        <f t="shared" si="3"/>
        <v>89.724000000000004</v>
      </c>
      <c r="AE66" s="16">
        <f t="shared" si="3"/>
        <v>90.6036</v>
      </c>
      <c r="AF66" s="16">
        <f t="shared" si="3"/>
        <v>100.73540000000001</v>
      </c>
      <c r="AH66" s="34" t="s">
        <v>48</v>
      </c>
      <c r="AI66" s="37">
        <v>9.99</v>
      </c>
      <c r="AJ66" s="6" t="s">
        <v>269</v>
      </c>
      <c r="AK66" s="2">
        <v>6</v>
      </c>
      <c r="AL66" s="17">
        <v>5.3867000000000003</v>
      </c>
      <c r="AM66" s="31">
        <v>0.9989642742</v>
      </c>
      <c r="AO66" t="b">
        <f t="shared" si="1"/>
        <v>1</v>
      </c>
      <c r="AP66" t="b">
        <f t="shared" si="2"/>
        <v>1</v>
      </c>
    </row>
    <row r="67" spans="1:42" x14ac:dyDescent="0.25">
      <c r="A67" t="s">
        <v>49</v>
      </c>
      <c r="C67">
        <v>10.023</v>
      </c>
      <c r="D67" t="s">
        <v>209</v>
      </c>
      <c r="E67">
        <v>91</v>
      </c>
      <c r="F67">
        <v>120</v>
      </c>
      <c r="G67">
        <v>65</v>
      </c>
      <c r="H67" s="46">
        <v>7.0000000000000007E-2</v>
      </c>
      <c r="I67" t="s">
        <v>82</v>
      </c>
      <c r="J67" t="s">
        <v>245</v>
      </c>
      <c r="K67" t="s">
        <v>68</v>
      </c>
      <c r="L67" t="s">
        <v>207</v>
      </c>
      <c r="M67" s="6" t="s">
        <v>269</v>
      </c>
      <c r="N67" s="2">
        <v>1</v>
      </c>
      <c r="O67" s="2">
        <v>2</v>
      </c>
      <c r="P67" s="2">
        <v>5</v>
      </c>
      <c r="Q67" s="2">
        <v>10</v>
      </c>
      <c r="R67" s="31">
        <v>25</v>
      </c>
      <c r="S67" s="31">
        <v>100</v>
      </c>
      <c r="T67" s="31" t="s">
        <v>69</v>
      </c>
      <c r="U67" s="31">
        <v>0.81079999999999997</v>
      </c>
      <c r="V67" s="31">
        <v>1.7497</v>
      </c>
      <c r="W67" s="31">
        <v>4.5545999999999998</v>
      </c>
      <c r="X67" s="31">
        <v>9.3717000000000006</v>
      </c>
      <c r="Y67" s="31">
        <v>22.900600000000001</v>
      </c>
      <c r="Z67" s="31">
        <v>100.6168</v>
      </c>
      <c r="AA67" s="16">
        <f t="shared" si="4"/>
        <v>81.08</v>
      </c>
      <c r="AB67" s="16">
        <f t="shared" si="4"/>
        <v>87.484999999999999</v>
      </c>
      <c r="AC67" s="16">
        <f t="shared" si="4"/>
        <v>91.091999999999999</v>
      </c>
      <c r="AD67" s="16">
        <f t="shared" si="3"/>
        <v>93.717000000000013</v>
      </c>
      <c r="AE67" s="16">
        <f t="shared" si="3"/>
        <v>91.602400000000003</v>
      </c>
      <c r="AF67" s="16">
        <f t="shared" si="3"/>
        <v>100.6168</v>
      </c>
      <c r="AH67" s="34" t="s">
        <v>49</v>
      </c>
      <c r="AI67" s="37">
        <v>10.02</v>
      </c>
      <c r="AJ67" s="6" t="s">
        <v>269</v>
      </c>
      <c r="AK67" s="2">
        <v>6</v>
      </c>
      <c r="AL67" s="17">
        <v>4.4863</v>
      </c>
      <c r="AM67" s="31">
        <v>0.99926879749999997</v>
      </c>
      <c r="AO67" t="b">
        <f t="shared" si="1"/>
        <v>1</v>
      </c>
      <c r="AP67" t="b">
        <f t="shared" si="2"/>
        <v>1</v>
      </c>
    </row>
    <row r="68" spans="1:42" x14ac:dyDescent="0.25">
      <c r="A68" t="s">
        <v>50</v>
      </c>
      <c r="C68">
        <v>10.08</v>
      </c>
      <c r="D68" t="s">
        <v>210</v>
      </c>
      <c r="E68">
        <v>91</v>
      </c>
      <c r="F68">
        <v>126</v>
      </c>
      <c r="G68">
        <v>89</v>
      </c>
      <c r="H68" s="46">
        <v>0.1</v>
      </c>
      <c r="I68" t="s">
        <v>82</v>
      </c>
      <c r="J68" t="s">
        <v>245</v>
      </c>
      <c r="K68" t="s">
        <v>68</v>
      </c>
      <c r="L68" t="s">
        <v>207</v>
      </c>
      <c r="M68" s="6" t="s">
        <v>269</v>
      </c>
      <c r="N68" s="2">
        <v>1</v>
      </c>
      <c r="O68" s="2">
        <v>2</v>
      </c>
      <c r="P68" s="2">
        <v>5</v>
      </c>
      <c r="Q68" s="2">
        <v>10</v>
      </c>
      <c r="R68" s="31">
        <v>25</v>
      </c>
      <c r="S68" s="31">
        <v>100</v>
      </c>
      <c r="T68" s="31" t="s">
        <v>69</v>
      </c>
      <c r="U68" s="31">
        <v>0.91800000000000004</v>
      </c>
      <c r="V68" s="31">
        <v>1.9018999999999999</v>
      </c>
      <c r="W68" s="31">
        <v>4.7062999999999997</v>
      </c>
      <c r="X68" s="31">
        <v>9.4098000000000006</v>
      </c>
      <c r="Y68" s="31">
        <v>23.904599999999999</v>
      </c>
      <c r="Z68" s="31">
        <v>100.3503</v>
      </c>
      <c r="AA68" s="16">
        <f t="shared" si="4"/>
        <v>91.8</v>
      </c>
      <c r="AB68" s="16">
        <f t="shared" si="4"/>
        <v>95.094999999999999</v>
      </c>
      <c r="AC68" s="16">
        <f t="shared" si="4"/>
        <v>94.126000000000005</v>
      </c>
      <c r="AD68" s="16">
        <f t="shared" si="3"/>
        <v>94.097999999999999</v>
      </c>
      <c r="AE68" s="16">
        <f t="shared" si="3"/>
        <v>95.618399999999994</v>
      </c>
      <c r="AF68" s="16">
        <f t="shared" si="3"/>
        <v>100.3503</v>
      </c>
      <c r="AH68" s="34" t="s">
        <v>50</v>
      </c>
      <c r="AI68" s="37">
        <v>10.08</v>
      </c>
      <c r="AJ68" s="6" t="s">
        <v>269</v>
      </c>
      <c r="AK68" s="2">
        <v>6</v>
      </c>
      <c r="AL68" s="17">
        <v>2.5310000000000001</v>
      </c>
      <c r="AM68" s="31">
        <v>0.99976143220000002</v>
      </c>
      <c r="AO68" t="b">
        <f t="shared" ref="AO68:AO87" si="5">OR(AL68&lt;20,AL68="n.a.")</f>
        <v>1</v>
      </c>
      <c r="AP68" t="b">
        <f t="shared" ref="AP68:AP87" si="6">AM68&gt;=0.99</f>
        <v>1</v>
      </c>
    </row>
    <row r="69" spans="1:42" x14ac:dyDescent="0.25">
      <c r="A69" t="s">
        <v>52</v>
      </c>
      <c r="C69">
        <v>10.159000000000001</v>
      </c>
      <c r="D69" t="s">
        <v>197</v>
      </c>
      <c r="E69">
        <v>105</v>
      </c>
      <c r="F69">
        <v>120</v>
      </c>
      <c r="G69">
        <v>119</v>
      </c>
      <c r="H69" s="46">
        <v>0.1</v>
      </c>
      <c r="I69" t="s">
        <v>82</v>
      </c>
      <c r="J69" t="s">
        <v>245</v>
      </c>
      <c r="K69" t="s">
        <v>68</v>
      </c>
      <c r="L69" t="s">
        <v>207</v>
      </c>
      <c r="M69" s="6" t="s">
        <v>269</v>
      </c>
      <c r="N69" s="2">
        <v>1</v>
      </c>
      <c r="O69" s="2">
        <v>2</v>
      </c>
      <c r="P69" s="2">
        <v>5</v>
      </c>
      <c r="Q69" s="2">
        <v>10</v>
      </c>
      <c r="R69" s="31">
        <v>25</v>
      </c>
      <c r="S69" s="31">
        <v>100</v>
      </c>
      <c r="T69" s="31" t="s">
        <v>69</v>
      </c>
      <c r="U69" s="31">
        <v>0.77569999999999995</v>
      </c>
      <c r="V69" s="31">
        <v>1.6711</v>
      </c>
      <c r="W69" s="31">
        <v>4.2564000000000002</v>
      </c>
      <c r="X69" s="31">
        <v>8.8303999999999991</v>
      </c>
      <c r="Y69" s="31">
        <v>22.649699999999999</v>
      </c>
      <c r="Z69" s="31">
        <v>100.7505</v>
      </c>
      <c r="AA69" s="16">
        <f t="shared" si="4"/>
        <v>77.569999999999993</v>
      </c>
      <c r="AB69" s="16">
        <f t="shared" si="4"/>
        <v>83.555000000000007</v>
      </c>
      <c r="AC69" s="16">
        <f t="shared" si="4"/>
        <v>85.128</v>
      </c>
      <c r="AD69" s="16">
        <f t="shared" si="3"/>
        <v>88.303999999999988</v>
      </c>
      <c r="AE69" s="16">
        <f t="shared" si="3"/>
        <v>90.598799999999997</v>
      </c>
      <c r="AF69" s="16">
        <f t="shared" si="3"/>
        <v>100.75050000000002</v>
      </c>
      <c r="AH69" s="34" t="s">
        <v>52</v>
      </c>
      <c r="AI69" s="37">
        <v>10.16</v>
      </c>
      <c r="AJ69" s="6" t="s">
        <v>269</v>
      </c>
      <c r="AK69" s="2">
        <v>6</v>
      </c>
      <c r="AL69" s="17">
        <v>5.5193000000000003</v>
      </c>
      <c r="AM69" s="31">
        <v>0.99891775199999999</v>
      </c>
      <c r="AO69" t="b">
        <f t="shared" si="5"/>
        <v>1</v>
      </c>
      <c r="AP69" t="b">
        <f t="shared" si="6"/>
        <v>1</v>
      </c>
    </row>
    <row r="70" spans="1:42" x14ac:dyDescent="0.25">
      <c r="A70" t="s">
        <v>51</v>
      </c>
      <c r="C70">
        <v>10.176</v>
      </c>
      <c r="D70" t="s">
        <v>197</v>
      </c>
      <c r="E70">
        <v>91</v>
      </c>
      <c r="F70">
        <v>126</v>
      </c>
      <c r="G70">
        <v>89</v>
      </c>
      <c r="H70" s="46">
        <v>0.1</v>
      </c>
      <c r="I70" t="s">
        <v>82</v>
      </c>
      <c r="J70" t="s">
        <v>245</v>
      </c>
      <c r="K70" t="s">
        <v>68</v>
      </c>
      <c r="L70" t="s">
        <v>207</v>
      </c>
      <c r="M70" s="6" t="s">
        <v>269</v>
      </c>
      <c r="N70" s="2">
        <v>1</v>
      </c>
      <c r="O70" s="2">
        <v>2</v>
      </c>
      <c r="P70" s="2">
        <v>5</v>
      </c>
      <c r="Q70" s="2">
        <v>10</v>
      </c>
      <c r="R70" s="31">
        <v>25</v>
      </c>
      <c r="S70" s="31">
        <v>100</v>
      </c>
      <c r="T70" s="31" t="s">
        <v>69</v>
      </c>
      <c r="U70" s="31">
        <v>0.89180000000000004</v>
      </c>
      <c r="V70" s="31">
        <v>1.8604000000000001</v>
      </c>
      <c r="W70" s="31">
        <v>4.7042000000000002</v>
      </c>
      <c r="X70" s="31">
        <v>9.6655999999999995</v>
      </c>
      <c r="Y70" s="31">
        <v>24.933499999999999</v>
      </c>
      <c r="Z70" s="31">
        <v>100.06870000000001</v>
      </c>
      <c r="AA70" s="16">
        <f t="shared" si="4"/>
        <v>89.18</v>
      </c>
      <c r="AB70" s="16">
        <f t="shared" si="4"/>
        <v>93.02</v>
      </c>
      <c r="AC70" s="16">
        <f t="shared" si="4"/>
        <v>94.084000000000003</v>
      </c>
      <c r="AD70" s="16">
        <f t="shared" si="3"/>
        <v>96.655999999999992</v>
      </c>
      <c r="AE70" s="16">
        <f t="shared" si="3"/>
        <v>99.733999999999995</v>
      </c>
      <c r="AF70" s="16">
        <f t="shared" si="3"/>
        <v>100.06870000000001</v>
      </c>
      <c r="AH70" s="34" t="s">
        <v>51</v>
      </c>
      <c r="AI70" s="37">
        <v>10.17</v>
      </c>
      <c r="AJ70" s="6" t="s">
        <v>269</v>
      </c>
      <c r="AK70" s="2">
        <v>6</v>
      </c>
      <c r="AL70" s="17">
        <v>0.92430000000000001</v>
      </c>
      <c r="AM70" s="31">
        <v>0.99996756070000004</v>
      </c>
      <c r="AO70" t="b">
        <f t="shared" si="5"/>
        <v>1</v>
      </c>
      <c r="AP70" t="b">
        <f t="shared" si="6"/>
        <v>1</v>
      </c>
    </row>
    <row r="71" spans="1:42" x14ac:dyDescent="0.25">
      <c r="A71" t="s">
        <v>53</v>
      </c>
      <c r="C71">
        <v>10.38</v>
      </c>
      <c r="D71" t="s">
        <v>197</v>
      </c>
      <c r="E71">
        <v>119</v>
      </c>
      <c r="F71">
        <v>91</v>
      </c>
      <c r="G71">
        <v>134</v>
      </c>
      <c r="H71" s="46">
        <v>0.1</v>
      </c>
      <c r="I71" t="s">
        <v>82</v>
      </c>
      <c r="J71" t="s">
        <v>245</v>
      </c>
      <c r="K71" t="s">
        <v>68</v>
      </c>
      <c r="L71" t="s">
        <v>207</v>
      </c>
      <c r="M71" s="6" t="s">
        <v>269</v>
      </c>
      <c r="N71" s="2">
        <v>1</v>
      </c>
      <c r="O71" s="2">
        <v>2</v>
      </c>
      <c r="P71" s="2">
        <v>5</v>
      </c>
      <c r="Q71" s="2">
        <v>10</v>
      </c>
      <c r="R71" s="31">
        <v>25</v>
      </c>
      <c r="S71" s="31">
        <v>100</v>
      </c>
      <c r="T71" s="31" t="s">
        <v>69</v>
      </c>
      <c r="U71" s="31">
        <v>0.72770000000000001</v>
      </c>
      <c r="V71" s="31">
        <v>1.6835</v>
      </c>
      <c r="W71" s="31">
        <v>4.2233999999999998</v>
      </c>
      <c r="X71" s="31">
        <v>8.8484999999999996</v>
      </c>
      <c r="Y71" s="31">
        <v>22.627300000000002</v>
      </c>
      <c r="Z71" s="31">
        <v>100.75620000000001</v>
      </c>
      <c r="AA71" s="16">
        <f t="shared" si="4"/>
        <v>72.77</v>
      </c>
      <c r="AB71" s="16">
        <f t="shared" si="4"/>
        <v>84.174999999999997</v>
      </c>
      <c r="AC71" s="16">
        <f t="shared" si="4"/>
        <v>84.468000000000004</v>
      </c>
      <c r="AD71" s="16">
        <f t="shared" si="3"/>
        <v>88.484999999999985</v>
      </c>
      <c r="AE71" s="16">
        <f t="shared" si="3"/>
        <v>90.509200000000007</v>
      </c>
      <c r="AF71" s="16">
        <f t="shared" si="3"/>
        <v>100.75620000000001</v>
      </c>
      <c r="AH71" s="34" t="s">
        <v>53</v>
      </c>
      <c r="AI71" s="37">
        <v>10.38</v>
      </c>
      <c r="AJ71" s="6" t="s">
        <v>269</v>
      </c>
      <c r="AK71" s="2">
        <v>6</v>
      </c>
      <c r="AL71" s="17">
        <v>5.5685000000000002</v>
      </c>
      <c r="AM71" s="31">
        <v>0.99889990819999996</v>
      </c>
      <c r="AO71" t="b">
        <f t="shared" si="5"/>
        <v>1</v>
      </c>
      <c r="AP71" t="b">
        <f t="shared" si="6"/>
        <v>1</v>
      </c>
    </row>
    <row r="72" spans="1:42" x14ac:dyDescent="0.25">
      <c r="A72" t="s">
        <v>54</v>
      </c>
      <c r="C72">
        <v>10.398</v>
      </c>
      <c r="D72" t="s">
        <v>211</v>
      </c>
      <c r="E72">
        <v>167</v>
      </c>
      <c r="F72">
        <v>130</v>
      </c>
      <c r="G72">
        <v>132</v>
      </c>
      <c r="H72" s="46">
        <v>0.1</v>
      </c>
      <c r="I72" t="s">
        <v>82</v>
      </c>
      <c r="J72" t="s">
        <v>245</v>
      </c>
      <c r="K72" t="s">
        <v>68</v>
      </c>
      <c r="L72" t="s">
        <v>207</v>
      </c>
      <c r="M72" s="6" t="s">
        <v>271</v>
      </c>
      <c r="N72" s="2">
        <v>1</v>
      </c>
      <c r="O72" s="2">
        <v>2</v>
      </c>
      <c r="P72" s="2">
        <v>5</v>
      </c>
      <c r="Q72" s="2">
        <v>10</v>
      </c>
      <c r="R72" s="31">
        <v>25</v>
      </c>
      <c r="S72" s="31">
        <v>100</v>
      </c>
      <c r="T72" s="31" t="s">
        <v>69</v>
      </c>
      <c r="U72" s="31">
        <v>1.0207999999999999</v>
      </c>
      <c r="V72" s="31">
        <v>1.9392</v>
      </c>
      <c r="W72" s="31">
        <v>4.5526999999999997</v>
      </c>
      <c r="X72" s="31">
        <v>10.5999</v>
      </c>
      <c r="Y72" s="31">
        <v>28.339200000000002</v>
      </c>
      <c r="Z72" s="31">
        <v>96.994699999999995</v>
      </c>
      <c r="AA72" s="16">
        <f t="shared" si="4"/>
        <v>102.08</v>
      </c>
      <c r="AB72" s="16">
        <f t="shared" si="4"/>
        <v>96.960000000000008</v>
      </c>
      <c r="AC72" s="16">
        <f t="shared" si="4"/>
        <v>91.053999999999988</v>
      </c>
      <c r="AD72" s="16">
        <f t="shared" si="3"/>
        <v>105.999</v>
      </c>
      <c r="AE72" s="16">
        <f t="shared" si="3"/>
        <v>113.35680000000001</v>
      </c>
      <c r="AF72" s="16">
        <f t="shared" si="3"/>
        <v>96.994699999999995</v>
      </c>
      <c r="AH72" s="34" t="s">
        <v>54</v>
      </c>
      <c r="AI72" s="37">
        <v>10.4</v>
      </c>
      <c r="AJ72" s="6" t="s">
        <v>284</v>
      </c>
      <c r="AK72" s="2">
        <v>6</v>
      </c>
      <c r="AL72" s="17">
        <v>18.875800000000002</v>
      </c>
      <c r="AM72" s="31">
        <v>0.98852804620000001</v>
      </c>
      <c r="AO72" t="b">
        <f t="shared" si="5"/>
        <v>1</v>
      </c>
      <c r="AP72" t="b">
        <f t="shared" si="6"/>
        <v>0</v>
      </c>
    </row>
    <row r="73" spans="1:42" x14ac:dyDescent="0.25">
      <c r="A73" t="s">
        <v>55</v>
      </c>
      <c r="C73">
        <v>10.422000000000001</v>
      </c>
      <c r="D73" t="s">
        <v>211</v>
      </c>
      <c r="E73">
        <v>105</v>
      </c>
      <c r="F73">
        <v>120</v>
      </c>
      <c r="G73">
        <v>77</v>
      </c>
      <c r="H73" s="46">
        <v>7.0000000000000007E-2</v>
      </c>
      <c r="I73" t="s">
        <v>82</v>
      </c>
      <c r="J73" t="s">
        <v>245</v>
      </c>
      <c r="K73" t="s">
        <v>68</v>
      </c>
      <c r="L73" t="s">
        <v>207</v>
      </c>
      <c r="M73" s="6" t="s">
        <v>269</v>
      </c>
      <c r="N73" s="2">
        <v>1</v>
      </c>
      <c r="O73" s="2">
        <v>2</v>
      </c>
      <c r="P73" s="2">
        <v>5</v>
      </c>
      <c r="Q73" s="2">
        <v>10</v>
      </c>
      <c r="R73" s="31">
        <v>25</v>
      </c>
      <c r="S73" s="31">
        <v>100</v>
      </c>
      <c r="T73" s="31" t="s">
        <v>69</v>
      </c>
      <c r="U73" s="31">
        <v>0.80289999999999995</v>
      </c>
      <c r="V73" s="31">
        <v>1.7203999999999999</v>
      </c>
      <c r="W73" s="31">
        <v>4.4138000000000002</v>
      </c>
      <c r="X73" s="31">
        <v>9.0878999999999994</v>
      </c>
      <c r="Y73" s="31">
        <v>22.906600000000001</v>
      </c>
      <c r="Z73" s="31">
        <v>100.6514</v>
      </c>
      <c r="AA73" s="16">
        <f t="shared" si="4"/>
        <v>80.289999999999992</v>
      </c>
      <c r="AB73" s="16">
        <f t="shared" si="4"/>
        <v>86.02</v>
      </c>
      <c r="AC73" s="16">
        <f t="shared" si="4"/>
        <v>88.275999999999996</v>
      </c>
      <c r="AD73" s="16">
        <f t="shared" si="3"/>
        <v>90.879000000000005</v>
      </c>
      <c r="AE73" s="16">
        <f t="shared" si="3"/>
        <v>91.626400000000004</v>
      </c>
      <c r="AF73" s="16">
        <f t="shared" si="3"/>
        <v>100.6514</v>
      </c>
      <c r="AH73" s="34" t="s">
        <v>55</v>
      </c>
      <c r="AI73" s="37">
        <v>10.42</v>
      </c>
      <c r="AJ73" s="6" t="s">
        <v>269</v>
      </c>
      <c r="AK73" s="2">
        <v>6</v>
      </c>
      <c r="AL73" s="17">
        <v>4.7476000000000003</v>
      </c>
      <c r="AM73" s="31">
        <v>0.99918827269999999</v>
      </c>
      <c r="AO73" t="b">
        <f t="shared" si="5"/>
        <v>1</v>
      </c>
      <c r="AP73" t="b">
        <f t="shared" si="6"/>
        <v>1</v>
      </c>
    </row>
    <row r="74" spans="1:42" x14ac:dyDescent="0.25">
      <c r="A74" t="s">
        <v>56</v>
      </c>
      <c r="C74">
        <v>10.535</v>
      </c>
      <c r="D74" t="s">
        <v>212</v>
      </c>
      <c r="E74">
        <v>105</v>
      </c>
      <c r="F74">
        <v>134</v>
      </c>
      <c r="G74">
        <v>91</v>
      </c>
      <c r="H74" s="46">
        <v>0.08</v>
      </c>
      <c r="I74" t="s">
        <v>82</v>
      </c>
      <c r="J74" t="s">
        <v>245</v>
      </c>
      <c r="K74" t="s">
        <v>68</v>
      </c>
      <c r="L74" t="s">
        <v>207</v>
      </c>
      <c r="M74" s="6" t="s">
        <v>269</v>
      </c>
      <c r="N74" s="2">
        <v>1</v>
      </c>
      <c r="O74" s="2">
        <v>2</v>
      </c>
      <c r="P74" s="2">
        <v>5</v>
      </c>
      <c r="Q74" s="2">
        <v>10</v>
      </c>
      <c r="R74" s="31">
        <v>25</v>
      </c>
      <c r="S74" s="31">
        <v>100</v>
      </c>
      <c r="T74" s="31" t="s">
        <v>69</v>
      </c>
      <c r="U74" s="31">
        <v>0.72909999999999997</v>
      </c>
      <c r="V74" s="31">
        <v>1.7012</v>
      </c>
      <c r="W74" s="31">
        <v>4.3514999999999997</v>
      </c>
      <c r="X74" s="31">
        <v>9.1598000000000006</v>
      </c>
      <c r="Y74" s="31">
        <v>22.1174</v>
      </c>
      <c r="Z74" s="31">
        <v>100.8458</v>
      </c>
      <c r="AA74" s="16">
        <f t="shared" si="4"/>
        <v>72.91</v>
      </c>
      <c r="AB74" s="16">
        <f t="shared" si="4"/>
        <v>85.06</v>
      </c>
      <c r="AC74" s="16">
        <f t="shared" si="4"/>
        <v>87.03</v>
      </c>
      <c r="AD74" s="16">
        <f t="shared" si="3"/>
        <v>91.597999999999999</v>
      </c>
      <c r="AE74" s="16">
        <f t="shared" si="3"/>
        <v>88.4696</v>
      </c>
      <c r="AF74" s="16">
        <f t="shared" si="3"/>
        <v>100.84580000000001</v>
      </c>
      <c r="AH74" s="34" t="s">
        <v>56</v>
      </c>
      <c r="AI74" s="37">
        <v>10.53</v>
      </c>
      <c r="AJ74" s="6" t="s">
        <v>269</v>
      </c>
      <c r="AK74" s="2">
        <v>6</v>
      </c>
      <c r="AL74" s="17">
        <v>6.2038000000000002</v>
      </c>
      <c r="AM74" s="31">
        <v>0.99863384020000001</v>
      </c>
      <c r="AO74" t="b">
        <f t="shared" si="5"/>
        <v>1</v>
      </c>
      <c r="AP74" t="b">
        <f t="shared" si="6"/>
        <v>1</v>
      </c>
    </row>
    <row r="75" spans="1:42" x14ac:dyDescent="0.25">
      <c r="A75" t="s">
        <v>57</v>
      </c>
      <c r="C75">
        <v>10.61</v>
      </c>
      <c r="D75" t="s">
        <v>197</v>
      </c>
      <c r="E75">
        <v>146</v>
      </c>
      <c r="F75">
        <v>148</v>
      </c>
      <c r="G75">
        <v>111</v>
      </c>
      <c r="H75" s="46">
        <v>7.0000000000000007E-2</v>
      </c>
      <c r="I75" t="s">
        <v>82</v>
      </c>
      <c r="J75" t="s">
        <v>245</v>
      </c>
      <c r="K75" t="s">
        <v>68</v>
      </c>
      <c r="L75" t="s">
        <v>207</v>
      </c>
      <c r="M75" s="6" t="s">
        <v>269</v>
      </c>
      <c r="N75" s="2">
        <v>1</v>
      </c>
      <c r="O75" s="2">
        <v>2</v>
      </c>
      <c r="P75" s="2">
        <v>5</v>
      </c>
      <c r="Q75" s="2">
        <v>10</v>
      </c>
      <c r="R75" s="31">
        <v>25</v>
      </c>
      <c r="S75" s="31">
        <v>100</v>
      </c>
      <c r="T75" s="31" t="s">
        <v>69</v>
      </c>
      <c r="U75" s="31">
        <v>0.88539999999999996</v>
      </c>
      <c r="V75" s="31">
        <v>1.8337000000000001</v>
      </c>
      <c r="W75" s="31">
        <v>4.4181999999999997</v>
      </c>
      <c r="X75" s="31">
        <v>9.2649000000000008</v>
      </c>
      <c r="Y75" s="31">
        <v>22.7685</v>
      </c>
      <c r="Z75" s="31">
        <v>100.6649</v>
      </c>
      <c r="AA75" s="16">
        <f t="shared" si="4"/>
        <v>88.539999999999992</v>
      </c>
      <c r="AB75" s="16">
        <f t="shared" si="4"/>
        <v>91.685000000000002</v>
      </c>
      <c r="AC75" s="16">
        <f t="shared" si="4"/>
        <v>88.364000000000004</v>
      </c>
      <c r="AD75" s="16">
        <f t="shared" si="3"/>
        <v>92.649000000000001</v>
      </c>
      <c r="AE75" s="16">
        <f t="shared" si="3"/>
        <v>91.073999999999998</v>
      </c>
      <c r="AF75" s="16">
        <f t="shared" si="3"/>
        <v>100.66490000000002</v>
      </c>
      <c r="AH75" s="34" t="s">
        <v>57</v>
      </c>
      <c r="AI75" s="37">
        <v>10.61</v>
      </c>
      <c r="AJ75" s="6" t="s">
        <v>269</v>
      </c>
      <c r="AK75" s="2">
        <v>6</v>
      </c>
      <c r="AL75" s="17">
        <v>4.8319999999999999</v>
      </c>
      <c r="AM75" s="31">
        <v>0.99915478290000004</v>
      </c>
      <c r="AO75" t="b">
        <f t="shared" si="5"/>
        <v>1</v>
      </c>
      <c r="AP75" t="b">
        <f t="shared" si="6"/>
        <v>1</v>
      </c>
    </row>
    <row r="76" spans="1:42" x14ac:dyDescent="0.25">
      <c r="A76" t="s">
        <v>258</v>
      </c>
      <c r="C76">
        <v>10.631</v>
      </c>
      <c r="D76" t="s">
        <v>197</v>
      </c>
      <c r="E76">
        <v>119</v>
      </c>
      <c r="F76">
        <v>91</v>
      </c>
      <c r="G76">
        <v>134</v>
      </c>
      <c r="H76" s="46">
        <v>7.0000000000000007E-2</v>
      </c>
      <c r="I76" t="s">
        <v>82</v>
      </c>
      <c r="J76" t="s">
        <v>245</v>
      </c>
      <c r="K76" t="s">
        <v>68</v>
      </c>
      <c r="L76" t="s">
        <v>207</v>
      </c>
      <c r="M76" s="6" t="s">
        <v>269</v>
      </c>
      <c r="N76" s="2">
        <v>1</v>
      </c>
      <c r="O76" s="2">
        <v>2</v>
      </c>
      <c r="P76" s="2">
        <v>5</v>
      </c>
      <c r="Q76" s="2">
        <v>10</v>
      </c>
      <c r="R76" s="31">
        <v>25</v>
      </c>
      <c r="S76" s="31">
        <v>100</v>
      </c>
      <c r="T76" s="31" t="s">
        <v>69</v>
      </c>
      <c r="U76" s="31">
        <v>0.74009999999999998</v>
      </c>
      <c r="V76" s="31">
        <v>1.7241</v>
      </c>
      <c r="W76" s="31">
        <v>4.3852000000000002</v>
      </c>
      <c r="X76" s="31">
        <v>9.1876999999999995</v>
      </c>
      <c r="Y76" s="31">
        <v>22.456199999999999</v>
      </c>
      <c r="Z76" s="31">
        <v>100.756</v>
      </c>
      <c r="AA76" s="16">
        <f t="shared" si="4"/>
        <v>74.009999999999991</v>
      </c>
      <c r="AB76" s="16">
        <f t="shared" si="4"/>
        <v>86.204999999999998</v>
      </c>
      <c r="AC76" s="16">
        <f t="shared" si="4"/>
        <v>87.704000000000008</v>
      </c>
      <c r="AD76" s="16">
        <f t="shared" si="3"/>
        <v>91.876999999999995</v>
      </c>
      <c r="AE76" s="16">
        <f t="shared" si="3"/>
        <v>89.824799999999996</v>
      </c>
      <c r="AF76" s="16">
        <f t="shared" si="3"/>
        <v>100.756</v>
      </c>
      <c r="AH76" s="34" t="s">
        <v>258</v>
      </c>
      <c r="AI76" s="37">
        <v>10.64</v>
      </c>
      <c r="AJ76" s="6" t="s">
        <v>269</v>
      </c>
      <c r="AK76" s="2">
        <v>6</v>
      </c>
      <c r="AL76" s="17">
        <v>5.5260999999999996</v>
      </c>
      <c r="AM76" s="31">
        <v>0.99890801699999998</v>
      </c>
      <c r="AO76" t="b">
        <f t="shared" si="5"/>
        <v>1</v>
      </c>
      <c r="AP76" t="b">
        <f t="shared" si="6"/>
        <v>1</v>
      </c>
    </row>
    <row r="77" spans="1:42" x14ac:dyDescent="0.25">
      <c r="A77" t="s">
        <v>101</v>
      </c>
      <c r="C77">
        <v>10.67</v>
      </c>
      <c r="D77" t="s">
        <v>214</v>
      </c>
      <c r="E77">
        <v>152</v>
      </c>
      <c r="F77">
        <v>115</v>
      </c>
      <c r="H77" s="46">
        <v>7.0000000000000007E-2</v>
      </c>
      <c r="I77" t="s">
        <v>82</v>
      </c>
      <c r="J77" t="s">
        <v>245</v>
      </c>
      <c r="K77" t="s">
        <v>68</v>
      </c>
      <c r="L77" t="s">
        <v>196</v>
      </c>
      <c r="M77" s="39" t="s">
        <v>195</v>
      </c>
      <c r="N77" s="2">
        <v>20</v>
      </c>
      <c r="O77" s="2">
        <v>20</v>
      </c>
      <c r="P77" s="2">
        <v>20</v>
      </c>
      <c r="Q77" s="2">
        <v>20</v>
      </c>
      <c r="R77" s="2">
        <v>20</v>
      </c>
      <c r="S77" s="31">
        <v>20</v>
      </c>
      <c r="T77" s="31" t="s">
        <v>69</v>
      </c>
      <c r="U77" s="31">
        <v>20</v>
      </c>
      <c r="V77" s="31">
        <v>20</v>
      </c>
      <c r="W77" s="31">
        <v>20</v>
      </c>
      <c r="X77" s="31">
        <v>20</v>
      </c>
      <c r="Y77" s="31">
        <v>20</v>
      </c>
      <c r="Z77" s="31">
        <v>20</v>
      </c>
      <c r="AA77" s="16">
        <f t="shared" si="4"/>
        <v>100</v>
      </c>
      <c r="AB77" s="16">
        <f t="shared" si="4"/>
        <v>100</v>
      </c>
      <c r="AC77" s="16">
        <f t="shared" si="4"/>
        <v>100</v>
      </c>
      <c r="AD77" s="16">
        <f t="shared" si="3"/>
        <v>100</v>
      </c>
      <c r="AE77" s="16">
        <f t="shared" si="3"/>
        <v>100</v>
      </c>
      <c r="AF77" s="16">
        <f t="shared" si="3"/>
        <v>100</v>
      </c>
      <c r="AG77" s="23"/>
      <c r="AH77" s="6" t="s">
        <v>101</v>
      </c>
      <c r="AI77" s="37">
        <v>10.67</v>
      </c>
      <c r="AJ77" s="39" t="s">
        <v>195</v>
      </c>
      <c r="AK77" s="2">
        <v>1</v>
      </c>
      <c r="AL77" s="17" t="s">
        <v>283</v>
      </c>
      <c r="AM77" s="31" t="s">
        <v>283</v>
      </c>
      <c r="AO77" t="b">
        <f t="shared" si="5"/>
        <v>1</v>
      </c>
      <c r="AP77" t="b">
        <f t="shared" si="6"/>
        <v>1</v>
      </c>
    </row>
    <row r="78" spans="1:42" x14ac:dyDescent="0.25">
      <c r="A78" t="s">
        <v>58</v>
      </c>
      <c r="C78">
        <v>10.686999999999999</v>
      </c>
      <c r="D78" t="s">
        <v>197</v>
      </c>
      <c r="E78">
        <v>146</v>
      </c>
      <c r="F78">
        <v>148</v>
      </c>
      <c r="G78">
        <v>111</v>
      </c>
      <c r="H78" s="46">
        <v>7.0000000000000007E-2</v>
      </c>
      <c r="I78" t="s">
        <v>82</v>
      </c>
      <c r="J78" t="s">
        <v>245</v>
      </c>
      <c r="K78" t="s">
        <v>68</v>
      </c>
      <c r="L78" t="s">
        <v>207</v>
      </c>
      <c r="M78" s="6" t="s">
        <v>269</v>
      </c>
      <c r="N78" s="2">
        <v>1</v>
      </c>
      <c r="O78" s="2">
        <v>2</v>
      </c>
      <c r="P78" s="2">
        <v>5</v>
      </c>
      <c r="Q78" s="2">
        <v>10</v>
      </c>
      <c r="R78" s="31">
        <v>25</v>
      </c>
      <c r="S78" s="31">
        <v>100</v>
      </c>
      <c r="T78" s="31" t="s">
        <v>69</v>
      </c>
      <c r="U78" s="31">
        <v>0.95779999999999998</v>
      </c>
      <c r="V78" s="31">
        <v>1.9225000000000001</v>
      </c>
      <c r="W78" s="31">
        <v>4.7573999999999996</v>
      </c>
      <c r="X78" s="31">
        <v>9.5067000000000004</v>
      </c>
      <c r="Y78" s="31">
        <v>24.31</v>
      </c>
      <c r="Z78" s="31">
        <v>100.2359</v>
      </c>
      <c r="AA78" s="16">
        <f t="shared" si="4"/>
        <v>95.78</v>
      </c>
      <c r="AB78" s="16">
        <f t="shared" si="4"/>
        <v>96.125</v>
      </c>
      <c r="AC78" s="16">
        <f t="shared" si="4"/>
        <v>95.147999999999982</v>
      </c>
      <c r="AD78" s="16">
        <f t="shared" si="3"/>
        <v>95.067000000000007</v>
      </c>
      <c r="AE78" s="16">
        <f t="shared" si="3"/>
        <v>97.24</v>
      </c>
      <c r="AF78" s="16">
        <f t="shared" si="3"/>
        <v>100.2359</v>
      </c>
      <c r="AH78" s="34" t="s">
        <v>58</v>
      </c>
      <c r="AI78" s="37">
        <v>10.68</v>
      </c>
      <c r="AJ78" s="6" t="s">
        <v>269</v>
      </c>
      <c r="AK78" s="2">
        <v>6</v>
      </c>
      <c r="AL78" s="17">
        <v>1.7374000000000001</v>
      </c>
      <c r="AM78" s="31">
        <v>0.99988640650000005</v>
      </c>
      <c r="AO78" t="b">
        <f t="shared" si="5"/>
        <v>1</v>
      </c>
      <c r="AP78" t="b">
        <f t="shared" si="6"/>
        <v>1</v>
      </c>
    </row>
    <row r="79" spans="1:42" x14ac:dyDescent="0.25">
      <c r="A79" t="s">
        <v>60</v>
      </c>
      <c r="C79">
        <v>10.923</v>
      </c>
      <c r="D79" t="s">
        <v>197</v>
      </c>
      <c r="E79">
        <v>91</v>
      </c>
      <c r="F79">
        <v>92</v>
      </c>
      <c r="G79">
        <v>134</v>
      </c>
      <c r="H79" s="46">
        <v>7.0000000000000007E-2</v>
      </c>
      <c r="I79" t="s">
        <v>82</v>
      </c>
      <c r="J79" t="s">
        <v>245</v>
      </c>
      <c r="K79" t="s">
        <v>68</v>
      </c>
      <c r="L79" t="s">
        <v>207</v>
      </c>
      <c r="M79" s="6" t="s">
        <v>269</v>
      </c>
      <c r="N79" s="2">
        <v>1</v>
      </c>
      <c r="O79" s="2">
        <v>2</v>
      </c>
      <c r="P79" s="2">
        <v>5</v>
      </c>
      <c r="Q79" s="2">
        <v>10</v>
      </c>
      <c r="R79" s="31">
        <v>25</v>
      </c>
      <c r="S79" s="31">
        <v>100</v>
      </c>
      <c r="T79" s="31" t="s">
        <v>69</v>
      </c>
      <c r="U79" s="31">
        <v>0.70069999999999999</v>
      </c>
      <c r="V79" s="31">
        <v>1.6272</v>
      </c>
      <c r="W79" s="31">
        <v>4.2389000000000001</v>
      </c>
      <c r="X79" s="31">
        <v>9.0359999999999996</v>
      </c>
      <c r="Y79" s="31">
        <v>21.860399999999998</v>
      </c>
      <c r="Z79" s="31">
        <v>100.9298</v>
      </c>
      <c r="AA79" s="16">
        <f t="shared" si="4"/>
        <v>70.069999999999993</v>
      </c>
      <c r="AB79" s="16">
        <f t="shared" si="4"/>
        <v>81.36</v>
      </c>
      <c r="AC79" s="16">
        <f t="shared" si="4"/>
        <v>84.777999999999992</v>
      </c>
      <c r="AD79" s="16">
        <f t="shared" si="3"/>
        <v>90.36</v>
      </c>
      <c r="AE79" s="16">
        <f t="shared" si="3"/>
        <v>87.441599999999994</v>
      </c>
      <c r="AF79" s="16">
        <f t="shared" si="3"/>
        <v>100.9298</v>
      </c>
      <c r="AH79" s="34" t="s">
        <v>60</v>
      </c>
      <c r="AI79" s="37">
        <v>10.92</v>
      </c>
      <c r="AJ79" s="6" t="s">
        <v>269</v>
      </c>
      <c r="AK79" s="2">
        <v>6</v>
      </c>
      <c r="AL79" s="17">
        <v>6.8436000000000003</v>
      </c>
      <c r="AM79" s="31">
        <v>0.99835538670000001</v>
      </c>
      <c r="AO79" t="b">
        <f t="shared" si="5"/>
        <v>1</v>
      </c>
      <c r="AP79" t="b">
        <f t="shared" si="6"/>
        <v>1</v>
      </c>
    </row>
    <row r="80" spans="1:42" x14ac:dyDescent="0.25">
      <c r="A80" t="s">
        <v>59</v>
      </c>
      <c r="C80">
        <v>10.93</v>
      </c>
      <c r="D80" t="s">
        <v>197</v>
      </c>
      <c r="E80">
        <v>146</v>
      </c>
      <c r="F80">
        <v>148</v>
      </c>
      <c r="G80">
        <v>111</v>
      </c>
      <c r="H80" s="46">
        <v>7.0000000000000007E-2</v>
      </c>
      <c r="I80" t="s">
        <v>82</v>
      </c>
      <c r="J80" t="s">
        <v>245</v>
      </c>
      <c r="K80" t="s">
        <v>68</v>
      </c>
      <c r="L80" t="s">
        <v>207</v>
      </c>
      <c r="M80" s="6" t="s">
        <v>269</v>
      </c>
      <c r="N80" s="2">
        <v>1</v>
      </c>
      <c r="O80" s="2">
        <v>2</v>
      </c>
      <c r="P80" s="2">
        <v>5</v>
      </c>
      <c r="Q80" s="2">
        <v>10</v>
      </c>
      <c r="R80" s="31">
        <v>25</v>
      </c>
      <c r="S80" s="31">
        <v>100</v>
      </c>
      <c r="T80" s="31" t="s">
        <v>69</v>
      </c>
      <c r="U80" s="31">
        <v>0.92649999999999999</v>
      </c>
      <c r="V80" s="31">
        <v>1.8868</v>
      </c>
      <c r="W80" s="31">
        <v>4.7217000000000002</v>
      </c>
      <c r="X80" s="31">
        <v>9.6872000000000007</v>
      </c>
      <c r="Y80" s="31">
        <v>25.583500000000001</v>
      </c>
      <c r="Z80" s="31">
        <v>99.902299999999997</v>
      </c>
      <c r="AA80" s="16">
        <f t="shared" si="4"/>
        <v>92.65</v>
      </c>
      <c r="AB80" s="16">
        <f t="shared" si="4"/>
        <v>94.34</v>
      </c>
      <c r="AC80" s="16">
        <f t="shared" si="4"/>
        <v>94.434000000000012</v>
      </c>
      <c r="AD80" s="16">
        <f t="shared" si="3"/>
        <v>96.872</v>
      </c>
      <c r="AE80" s="16">
        <f t="shared" si="3"/>
        <v>102.33400000000002</v>
      </c>
      <c r="AF80" s="16">
        <f t="shared" si="3"/>
        <v>99.902299999999997</v>
      </c>
      <c r="AH80" s="34" t="s">
        <v>59</v>
      </c>
      <c r="AI80" s="37">
        <v>10.93</v>
      </c>
      <c r="AJ80" s="6" t="s">
        <v>269</v>
      </c>
      <c r="AK80" s="2">
        <v>6</v>
      </c>
      <c r="AL80" s="17">
        <v>1.3862000000000001</v>
      </c>
      <c r="AM80" s="31">
        <v>0.99992616150000002</v>
      </c>
      <c r="AO80" t="b">
        <f t="shared" si="5"/>
        <v>1</v>
      </c>
      <c r="AP80" t="b">
        <f t="shared" si="6"/>
        <v>1</v>
      </c>
    </row>
    <row r="81" spans="1:42" x14ac:dyDescent="0.25">
      <c r="A81" t="s">
        <v>61</v>
      </c>
      <c r="C81">
        <v>11.11</v>
      </c>
      <c r="D81" t="s">
        <v>197</v>
      </c>
      <c r="E81">
        <v>117</v>
      </c>
      <c r="F81">
        <v>119</v>
      </c>
      <c r="G81">
        <v>201</v>
      </c>
      <c r="H81" s="46">
        <v>0.1</v>
      </c>
      <c r="I81" t="s">
        <v>82</v>
      </c>
      <c r="J81" t="s">
        <v>245</v>
      </c>
      <c r="K81" t="s">
        <v>68</v>
      </c>
      <c r="L81" t="s">
        <v>207</v>
      </c>
      <c r="M81" s="6" t="s">
        <v>271</v>
      </c>
      <c r="N81" s="2">
        <v>1</v>
      </c>
      <c r="O81" s="2">
        <v>2</v>
      </c>
      <c r="P81" s="2">
        <v>5</v>
      </c>
      <c r="Q81" s="2">
        <v>10</v>
      </c>
      <c r="R81" s="31">
        <v>25</v>
      </c>
      <c r="S81" s="31">
        <v>100</v>
      </c>
      <c r="T81" s="31" t="s">
        <v>69</v>
      </c>
      <c r="U81" s="31">
        <v>0.81210000000000004</v>
      </c>
      <c r="V81" s="31">
        <v>1.7577</v>
      </c>
      <c r="W81" s="31">
        <v>4.6776</v>
      </c>
      <c r="X81" s="31">
        <v>9.8812999999999995</v>
      </c>
      <c r="Y81" s="31">
        <v>25.1449</v>
      </c>
      <c r="Z81" s="31">
        <v>99.995599999999996</v>
      </c>
      <c r="AA81" s="16">
        <f t="shared" si="4"/>
        <v>81.210000000000008</v>
      </c>
      <c r="AB81" s="16">
        <f t="shared" si="4"/>
        <v>87.885000000000005</v>
      </c>
      <c r="AC81" s="16">
        <f t="shared" si="4"/>
        <v>93.552000000000007</v>
      </c>
      <c r="AD81" s="16">
        <f t="shared" si="3"/>
        <v>98.812999999999988</v>
      </c>
      <c r="AE81" s="16">
        <f t="shared" si="3"/>
        <v>100.57959999999999</v>
      </c>
      <c r="AF81" s="16">
        <f t="shared" si="3"/>
        <v>99.995599999999996</v>
      </c>
      <c r="AH81" s="34" t="s">
        <v>61</v>
      </c>
      <c r="AI81" s="37">
        <v>11.11</v>
      </c>
      <c r="AJ81" s="6" t="s">
        <v>271</v>
      </c>
      <c r="AK81" s="2">
        <v>6</v>
      </c>
      <c r="AL81" s="17">
        <v>0.7641</v>
      </c>
      <c r="AM81" s="31">
        <v>0.99998556719999998</v>
      </c>
      <c r="AO81" t="b">
        <f t="shared" si="5"/>
        <v>1</v>
      </c>
      <c r="AP81" t="b">
        <f t="shared" si="6"/>
        <v>1</v>
      </c>
    </row>
    <row r="82" spans="1:42" x14ac:dyDescent="0.25">
      <c r="A82" t="s">
        <v>62</v>
      </c>
      <c r="C82">
        <v>11.45</v>
      </c>
      <c r="D82" t="s">
        <v>197</v>
      </c>
      <c r="E82">
        <v>157</v>
      </c>
      <c r="F82">
        <v>155</v>
      </c>
      <c r="G82">
        <v>75</v>
      </c>
      <c r="H82" s="46">
        <v>0.1</v>
      </c>
      <c r="I82" t="s">
        <v>82</v>
      </c>
      <c r="J82" t="s">
        <v>245</v>
      </c>
      <c r="K82" t="s">
        <v>68</v>
      </c>
      <c r="L82" t="s">
        <v>207</v>
      </c>
      <c r="M82" s="6" t="s">
        <v>271</v>
      </c>
      <c r="N82" s="2">
        <v>1</v>
      </c>
      <c r="O82" s="2">
        <v>2</v>
      </c>
      <c r="P82" s="2">
        <v>5</v>
      </c>
      <c r="Q82" s="2">
        <v>10</v>
      </c>
      <c r="R82" s="31">
        <v>25</v>
      </c>
      <c r="S82" s="31">
        <v>100</v>
      </c>
      <c r="T82" s="31" t="s">
        <v>69</v>
      </c>
      <c r="U82" s="31">
        <v>0.93489999999999995</v>
      </c>
      <c r="V82" s="31">
        <v>1.7019</v>
      </c>
      <c r="W82" s="31">
        <v>4.3392999999999997</v>
      </c>
      <c r="X82" s="31">
        <v>9.6844000000000001</v>
      </c>
      <c r="Y82" s="31">
        <v>25.306899999999999</v>
      </c>
      <c r="Z82" s="31">
        <v>99.990300000000005</v>
      </c>
      <c r="AA82" s="16">
        <f t="shared" si="4"/>
        <v>93.49</v>
      </c>
      <c r="AB82" s="16">
        <f t="shared" si="4"/>
        <v>85.094999999999999</v>
      </c>
      <c r="AC82" s="16">
        <f t="shared" si="4"/>
        <v>86.786000000000001</v>
      </c>
      <c r="AD82" s="16">
        <f t="shared" si="3"/>
        <v>96.843999999999994</v>
      </c>
      <c r="AE82" s="16">
        <f t="shared" si="3"/>
        <v>101.2276</v>
      </c>
      <c r="AF82" s="16">
        <f t="shared" si="3"/>
        <v>99.990300000000005</v>
      </c>
      <c r="AH82" s="34" t="s">
        <v>62</v>
      </c>
      <c r="AI82" s="37">
        <v>11.45</v>
      </c>
      <c r="AJ82" s="6" t="s">
        <v>271</v>
      </c>
      <c r="AK82" s="2">
        <v>6</v>
      </c>
      <c r="AL82" s="17">
        <v>1.4467000000000001</v>
      </c>
      <c r="AM82" s="31">
        <v>0.99994673310000004</v>
      </c>
      <c r="AO82" t="b">
        <f t="shared" si="5"/>
        <v>1</v>
      </c>
      <c r="AP82" t="b">
        <f t="shared" si="6"/>
        <v>1</v>
      </c>
    </row>
    <row r="83" spans="1:42" x14ac:dyDescent="0.25">
      <c r="A83" t="s">
        <v>63</v>
      </c>
      <c r="C83">
        <v>11.58</v>
      </c>
      <c r="D83" t="s">
        <v>197</v>
      </c>
      <c r="E83">
        <v>77</v>
      </c>
      <c r="F83">
        <v>51</v>
      </c>
      <c r="G83">
        <v>123</v>
      </c>
      <c r="H83" s="46">
        <v>0.1</v>
      </c>
      <c r="I83" t="s">
        <v>82</v>
      </c>
      <c r="J83" t="s">
        <v>245</v>
      </c>
      <c r="K83" t="s">
        <v>68</v>
      </c>
      <c r="L83" t="s">
        <v>207</v>
      </c>
      <c r="M83" s="6" t="s">
        <v>271</v>
      </c>
      <c r="N83" s="2">
        <v>1</v>
      </c>
      <c r="O83" s="2">
        <v>2</v>
      </c>
      <c r="P83" s="2">
        <v>5</v>
      </c>
      <c r="Q83" s="2">
        <v>10</v>
      </c>
      <c r="R83" s="31">
        <v>25</v>
      </c>
      <c r="S83" s="31">
        <v>100</v>
      </c>
      <c r="T83" s="31" t="s">
        <v>69</v>
      </c>
      <c r="U83" s="31" t="s">
        <v>281</v>
      </c>
      <c r="V83" s="31">
        <v>1.9641999999999999</v>
      </c>
      <c r="W83" s="31">
        <v>4.2282000000000002</v>
      </c>
      <c r="X83" s="31">
        <v>9.4450000000000003</v>
      </c>
      <c r="Y83" s="31">
        <v>25.405799999999999</v>
      </c>
      <c r="Z83" s="31">
        <v>99.987799999999993</v>
      </c>
      <c r="AA83" s="16" t="e">
        <f t="shared" si="4"/>
        <v>#VALUE!</v>
      </c>
      <c r="AB83" s="16">
        <f t="shared" si="4"/>
        <v>98.21</v>
      </c>
      <c r="AC83" s="16">
        <f t="shared" si="4"/>
        <v>84.564000000000007</v>
      </c>
      <c r="AD83" s="16">
        <f t="shared" si="3"/>
        <v>94.45</v>
      </c>
      <c r="AE83" s="16">
        <f t="shared" si="3"/>
        <v>101.6232</v>
      </c>
      <c r="AF83" s="16">
        <f t="shared" si="3"/>
        <v>99.987799999999993</v>
      </c>
      <c r="AH83" s="34" t="s">
        <v>63</v>
      </c>
      <c r="AI83" s="37">
        <v>11.58</v>
      </c>
      <c r="AJ83" s="6" t="s">
        <v>271</v>
      </c>
      <c r="AK83" s="2">
        <v>5</v>
      </c>
      <c r="AL83" s="17">
        <v>1.714</v>
      </c>
      <c r="AM83" s="31">
        <v>0.9999141896</v>
      </c>
      <c r="AO83" t="b">
        <f t="shared" si="5"/>
        <v>1</v>
      </c>
      <c r="AP83" t="b">
        <f t="shared" si="6"/>
        <v>1</v>
      </c>
    </row>
    <row r="84" spans="1:42" x14ac:dyDescent="0.25">
      <c r="A84" t="s">
        <v>64</v>
      </c>
      <c r="C84">
        <v>11.98</v>
      </c>
      <c r="D84" t="s">
        <v>197</v>
      </c>
      <c r="E84">
        <v>180</v>
      </c>
      <c r="F84">
        <v>182</v>
      </c>
      <c r="G84">
        <v>145</v>
      </c>
      <c r="H84" s="46">
        <v>0.1</v>
      </c>
      <c r="I84" t="s">
        <v>82</v>
      </c>
      <c r="J84" t="s">
        <v>245</v>
      </c>
      <c r="K84" t="s">
        <v>68</v>
      </c>
      <c r="L84" t="s">
        <v>207</v>
      </c>
      <c r="M84" s="6" t="s">
        <v>269</v>
      </c>
      <c r="N84" s="2">
        <v>1</v>
      </c>
      <c r="O84" s="2">
        <v>2</v>
      </c>
      <c r="P84" s="2">
        <v>5</v>
      </c>
      <c r="Q84" s="2">
        <v>10</v>
      </c>
      <c r="R84" s="31">
        <v>25</v>
      </c>
      <c r="S84" s="31">
        <v>100</v>
      </c>
      <c r="T84" s="31" t="s">
        <v>69</v>
      </c>
      <c r="U84" s="31">
        <v>0.8276</v>
      </c>
      <c r="V84" s="31">
        <v>1.7022999999999999</v>
      </c>
      <c r="W84" s="31">
        <v>4.0404999999999998</v>
      </c>
      <c r="X84" s="31">
        <v>8.5344999999999995</v>
      </c>
      <c r="Y84" s="31">
        <v>21.496099999999998</v>
      </c>
      <c r="Z84" s="31">
        <v>101.0782</v>
      </c>
      <c r="AA84" s="16">
        <f t="shared" si="4"/>
        <v>82.76</v>
      </c>
      <c r="AB84" s="16">
        <f t="shared" si="4"/>
        <v>85.114999999999995</v>
      </c>
      <c r="AC84" s="16">
        <f t="shared" si="4"/>
        <v>80.809999999999988</v>
      </c>
      <c r="AD84" s="16">
        <f t="shared" si="3"/>
        <v>85.344999999999999</v>
      </c>
      <c r="AE84" s="16">
        <f t="shared" si="3"/>
        <v>85.984399999999994</v>
      </c>
      <c r="AF84" s="16">
        <f t="shared" si="3"/>
        <v>101.07819999999998</v>
      </c>
      <c r="AH84" s="34" t="s">
        <v>64</v>
      </c>
      <c r="AI84" s="37">
        <v>11.98</v>
      </c>
      <c r="AJ84" s="6" t="s">
        <v>269</v>
      </c>
      <c r="AK84" s="2">
        <v>6</v>
      </c>
      <c r="AL84" s="17">
        <v>7.9467999999999996</v>
      </c>
      <c r="AM84" s="31">
        <v>0.99781589569999996</v>
      </c>
      <c r="AO84" t="b">
        <f t="shared" si="5"/>
        <v>1</v>
      </c>
      <c r="AP84" t="b">
        <f t="shared" si="6"/>
        <v>1</v>
      </c>
    </row>
    <row r="85" spans="1:42" x14ac:dyDescent="0.25">
      <c r="A85" t="s">
        <v>65</v>
      </c>
      <c r="C85">
        <v>12.07</v>
      </c>
      <c r="D85" t="s">
        <v>197</v>
      </c>
      <c r="E85">
        <v>225</v>
      </c>
      <c r="F85">
        <v>227</v>
      </c>
      <c r="G85">
        <v>223</v>
      </c>
      <c r="H85" s="46">
        <v>0.1</v>
      </c>
      <c r="I85" t="s">
        <v>82</v>
      </c>
      <c r="J85" t="s">
        <v>245</v>
      </c>
      <c r="K85" t="s">
        <v>68</v>
      </c>
      <c r="L85" t="s">
        <v>207</v>
      </c>
      <c r="M85" s="6" t="s">
        <v>269</v>
      </c>
      <c r="N85" s="2">
        <v>1</v>
      </c>
      <c r="O85" s="2">
        <v>2</v>
      </c>
      <c r="P85" s="2">
        <v>5</v>
      </c>
      <c r="Q85" s="2">
        <v>10</v>
      </c>
      <c r="R85" s="31">
        <v>25</v>
      </c>
      <c r="S85" s="31">
        <v>100</v>
      </c>
      <c r="T85" s="31" t="s">
        <v>69</v>
      </c>
      <c r="U85" s="31">
        <v>0.69850000000000001</v>
      </c>
      <c r="V85" s="31">
        <v>1.6572</v>
      </c>
      <c r="W85" s="31">
        <v>4.2112999999999996</v>
      </c>
      <c r="X85" s="31">
        <v>8.6241000000000003</v>
      </c>
      <c r="Y85" s="31">
        <v>15.7813</v>
      </c>
      <c r="Z85" s="31">
        <v>102.49160000000001</v>
      </c>
      <c r="AA85" s="16">
        <f t="shared" si="4"/>
        <v>69.849999999999994</v>
      </c>
      <c r="AB85" s="16">
        <f t="shared" si="4"/>
        <v>82.86</v>
      </c>
      <c r="AC85" s="16">
        <f t="shared" si="4"/>
        <v>84.225999999999985</v>
      </c>
      <c r="AD85" s="16">
        <f t="shared" si="3"/>
        <v>86.241</v>
      </c>
      <c r="AE85" s="16">
        <f t="shared" si="3"/>
        <v>63.125200000000007</v>
      </c>
      <c r="AF85" s="16">
        <f t="shared" si="3"/>
        <v>102.49160000000002</v>
      </c>
      <c r="AH85" s="34" t="s">
        <v>65</v>
      </c>
      <c r="AI85" s="37">
        <v>12.07</v>
      </c>
      <c r="AJ85" s="6" t="s">
        <v>269</v>
      </c>
      <c r="AK85" s="2">
        <v>6</v>
      </c>
      <c r="AL85" s="17">
        <v>19.483599999999999</v>
      </c>
      <c r="AM85" s="31">
        <v>0.98808207219999999</v>
      </c>
      <c r="AO85" t="b">
        <f t="shared" si="5"/>
        <v>1</v>
      </c>
      <c r="AP85" t="b">
        <f t="shared" si="6"/>
        <v>0</v>
      </c>
    </row>
    <row r="86" spans="1:42" x14ac:dyDescent="0.25">
      <c r="A86" t="s">
        <v>66</v>
      </c>
      <c r="C86">
        <v>12.153</v>
      </c>
      <c r="D86" t="s">
        <v>197</v>
      </c>
      <c r="E86">
        <v>128</v>
      </c>
      <c r="F86">
        <v>127</v>
      </c>
      <c r="G86">
        <v>129</v>
      </c>
      <c r="H86" s="46">
        <v>0.1</v>
      </c>
      <c r="I86" t="s">
        <v>82</v>
      </c>
      <c r="J86" t="s">
        <v>245</v>
      </c>
      <c r="K86" t="s">
        <v>68</v>
      </c>
      <c r="L86" t="s">
        <v>207</v>
      </c>
      <c r="M86" s="6" t="s">
        <v>269</v>
      </c>
      <c r="N86" s="2">
        <v>1</v>
      </c>
      <c r="O86" s="2">
        <v>2</v>
      </c>
      <c r="P86" s="2">
        <v>5</v>
      </c>
      <c r="Q86" s="2">
        <v>10</v>
      </c>
      <c r="R86" s="31">
        <v>25</v>
      </c>
      <c r="S86" s="31">
        <v>100</v>
      </c>
      <c r="T86" s="31" t="s">
        <v>69</v>
      </c>
      <c r="U86" s="31">
        <v>0.95250000000000001</v>
      </c>
      <c r="V86" s="31">
        <v>1.9179999999999999</v>
      </c>
      <c r="W86" s="31">
        <v>4.6106999999999996</v>
      </c>
      <c r="X86" s="31">
        <v>9.8827999999999996</v>
      </c>
      <c r="Y86" s="31">
        <v>25.1557</v>
      </c>
      <c r="Z86" s="31">
        <v>99.993799999999993</v>
      </c>
      <c r="AA86" s="16">
        <f t="shared" si="4"/>
        <v>95.25</v>
      </c>
      <c r="AB86" s="16">
        <f t="shared" si="4"/>
        <v>95.899999999999991</v>
      </c>
      <c r="AC86" s="16">
        <f t="shared" si="4"/>
        <v>92.213999999999999</v>
      </c>
      <c r="AD86" s="16">
        <f t="shared" si="3"/>
        <v>98.827999999999989</v>
      </c>
      <c r="AE86" s="16">
        <f t="shared" si="3"/>
        <v>100.62279999999998</v>
      </c>
      <c r="AF86" s="16">
        <f t="shared" si="3"/>
        <v>99.993799999999993</v>
      </c>
      <c r="AH86" s="34" t="s">
        <v>66</v>
      </c>
      <c r="AI86" s="37">
        <v>12.15</v>
      </c>
      <c r="AJ86" s="6" t="s">
        <v>271</v>
      </c>
      <c r="AK86" s="2">
        <v>6</v>
      </c>
      <c r="AL86" s="17">
        <v>0.84830000000000005</v>
      </c>
      <c r="AM86" s="31">
        <v>0.99997980470000003</v>
      </c>
      <c r="AO86" t="b">
        <f t="shared" si="5"/>
        <v>1</v>
      </c>
      <c r="AP86" t="b">
        <f t="shared" si="6"/>
        <v>1</v>
      </c>
    </row>
    <row r="87" spans="1:42" x14ac:dyDescent="0.25">
      <c r="A87" t="s">
        <v>67</v>
      </c>
      <c r="C87">
        <v>12.29</v>
      </c>
      <c r="D87" t="s">
        <v>197</v>
      </c>
      <c r="E87">
        <v>180</v>
      </c>
      <c r="F87">
        <v>182</v>
      </c>
      <c r="G87">
        <v>145</v>
      </c>
      <c r="H87" s="46">
        <v>0.1</v>
      </c>
      <c r="I87" t="s">
        <v>82</v>
      </c>
      <c r="J87" t="s">
        <v>245</v>
      </c>
      <c r="K87" t="s">
        <v>68</v>
      </c>
      <c r="L87" t="s">
        <v>207</v>
      </c>
      <c r="M87" s="6" t="s">
        <v>269</v>
      </c>
      <c r="N87" s="2">
        <v>1</v>
      </c>
      <c r="O87" s="2">
        <v>2</v>
      </c>
      <c r="P87" s="2">
        <v>5</v>
      </c>
      <c r="Q87" s="2">
        <v>10</v>
      </c>
      <c r="R87" s="31">
        <v>25</v>
      </c>
      <c r="S87" s="31">
        <v>100</v>
      </c>
      <c r="T87" s="31" t="s">
        <v>69</v>
      </c>
      <c r="U87" s="31">
        <v>0.86770000000000003</v>
      </c>
      <c r="V87" s="31">
        <v>1.7725</v>
      </c>
      <c r="W87" s="31">
        <v>4.3262</v>
      </c>
      <c r="X87" s="31">
        <v>8.9886999999999997</v>
      </c>
      <c r="Y87" s="31">
        <v>22.420300000000001</v>
      </c>
      <c r="Z87" s="31">
        <v>100.7856</v>
      </c>
      <c r="AA87" s="16">
        <f t="shared" si="4"/>
        <v>86.77</v>
      </c>
      <c r="AB87" s="16">
        <f t="shared" si="4"/>
        <v>88.625</v>
      </c>
      <c r="AC87" s="16">
        <f t="shared" si="4"/>
        <v>86.524000000000001</v>
      </c>
      <c r="AD87" s="16">
        <f t="shared" si="3"/>
        <v>89.887</v>
      </c>
      <c r="AE87" s="16">
        <f t="shared" si="3"/>
        <v>89.681200000000004</v>
      </c>
      <c r="AF87" s="16">
        <f t="shared" si="3"/>
        <v>100.7856</v>
      </c>
      <c r="AH87" s="34" t="s">
        <v>67</v>
      </c>
      <c r="AI87" s="37">
        <v>12.29</v>
      </c>
      <c r="AJ87" s="6" t="s">
        <v>269</v>
      </c>
      <c r="AK87" s="2">
        <v>6</v>
      </c>
      <c r="AL87" s="17">
        <v>5.7257999999999996</v>
      </c>
      <c r="AM87" s="31">
        <v>0.9988299034</v>
      </c>
      <c r="AO87" t="b">
        <f t="shared" si="5"/>
        <v>1</v>
      </c>
      <c r="AP87" t="b">
        <f t="shared" si="6"/>
        <v>1</v>
      </c>
    </row>
  </sheetData>
  <conditionalFormatting sqref="AB3:AF87">
    <cfRule type="cellIs" dxfId="34" priority="2" operator="notBetween">
      <formula>70</formula>
      <formula>130</formula>
    </cfRule>
  </conditionalFormatting>
  <conditionalFormatting sqref="AO3:AP87">
    <cfRule type="cellIs" dxfId="33" priority="3" operator="equal">
      <formula>FALSE</formula>
    </cfRule>
  </conditionalFormatting>
  <conditionalFormatting sqref="AA3:AA87">
    <cfRule type="cellIs" dxfId="32" priority="1" operator="notBetween">
      <formula>50</formula>
      <formula>150</formula>
    </cfRule>
  </conditionalFormatting>
  <conditionalFormatting sqref="A1:XFD1048576">
    <cfRule type="expression" dxfId="31" priority="4">
      <formula>$A1="1,4-Dichlorobenzene-d4 [IS4]"</formula>
    </cfRule>
    <cfRule type="expression" dxfId="30" priority="5">
      <formula>$A1="1-Bromo-4-fluorobenzene (BFB) [SS3]"</formula>
    </cfRule>
    <cfRule type="expression" dxfId="29" priority="6">
      <formula>$A1="Chlorobenzene-d5 [IS3]"</formula>
    </cfRule>
    <cfRule type="expression" dxfId="28" priority="7">
      <formula>$A1="Toluene-d8 [SS2]"</formula>
    </cfRule>
    <cfRule type="expression" dxfId="27" priority="8">
      <formula>$A1="1,4-Difluorobenzene [IS2]"</formula>
    </cfRule>
    <cfRule type="expression" dxfId="26" priority="9">
      <formula>$A1="Pentafluorobenzene [IS1]"</formula>
    </cfRule>
    <cfRule type="expression" dxfId="25" priority="10">
      <formula>$A1="Dibromofluoromethane [SS1]"</formula>
    </cfRule>
    <cfRule type="expression" dxfId="24" priority="11">
      <formula>$A1="2-Hexanone"</formula>
    </cfRule>
    <cfRule type="expression" dxfId="23" priority="12">
      <formula>$A1="4-Methyl-2-pentanone (MIBK)"</formula>
    </cfRule>
    <cfRule type="expression" dxfId="22" priority="13">
      <formula>$A1="2-Butanone (MEK)"</formula>
    </cfRule>
    <cfRule type="expression" dxfId="21" priority="14">
      <formula>$A1="Acetone"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87"/>
  <sheetViews>
    <sheetView topLeftCell="A58" workbookViewId="0">
      <selection activeCell="D74" sqref="D74"/>
    </sheetView>
  </sheetViews>
  <sheetFormatPr defaultRowHeight="15" x14ac:dyDescent="0.25"/>
  <cols>
    <col min="1" max="1" width="33.28515625" customWidth="1"/>
    <col min="2" max="2" width="4.42578125" customWidth="1"/>
  </cols>
  <sheetData>
    <row r="2" spans="1:2" x14ac:dyDescent="0.25">
      <c r="A2" t="s">
        <v>166</v>
      </c>
      <c r="B2" t="s">
        <v>216</v>
      </c>
    </row>
    <row r="3" spans="1:2" x14ac:dyDescent="0.25">
      <c r="A3" t="s">
        <v>1</v>
      </c>
      <c r="B3">
        <v>1</v>
      </c>
    </row>
    <row r="4" spans="1:2" x14ac:dyDescent="0.25">
      <c r="A4" t="s">
        <v>185</v>
      </c>
      <c r="B4">
        <v>1</v>
      </c>
    </row>
    <row r="5" spans="1:2" x14ac:dyDescent="0.25">
      <c r="A5" t="s">
        <v>2</v>
      </c>
      <c r="B5">
        <v>1</v>
      </c>
    </row>
    <row r="6" spans="1:2" x14ac:dyDescent="0.25">
      <c r="A6" s="7" t="s">
        <v>3</v>
      </c>
      <c r="B6" s="7">
        <v>1</v>
      </c>
    </row>
    <row r="7" spans="1:2" x14ac:dyDescent="0.25">
      <c r="A7" t="s">
        <v>4</v>
      </c>
      <c r="B7">
        <v>1</v>
      </c>
    </row>
    <row r="8" spans="1:2" x14ac:dyDescent="0.25">
      <c r="A8" t="s">
        <v>5</v>
      </c>
      <c r="B8">
        <v>1</v>
      </c>
    </row>
    <row r="9" spans="1:2" x14ac:dyDescent="0.25">
      <c r="A9" t="s">
        <v>6</v>
      </c>
      <c r="B9">
        <v>1</v>
      </c>
    </row>
    <row r="10" spans="1:2" x14ac:dyDescent="0.25">
      <c r="A10" t="s">
        <v>7</v>
      </c>
      <c r="B10">
        <v>2</v>
      </c>
    </row>
    <row r="11" spans="1:2" x14ac:dyDescent="0.25">
      <c r="A11" t="s">
        <v>8</v>
      </c>
      <c r="B11">
        <v>1</v>
      </c>
    </row>
    <row r="12" spans="1:2" x14ac:dyDescent="0.25">
      <c r="A12" t="s">
        <v>9</v>
      </c>
      <c r="B12">
        <v>1</v>
      </c>
    </row>
    <row r="13" spans="1:2" x14ac:dyDescent="0.25">
      <c r="A13" t="s">
        <v>10</v>
      </c>
      <c r="B13">
        <v>1</v>
      </c>
    </row>
    <row r="14" spans="1:2" x14ac:dyDescent="0.25">
      <c r="A14" t="s">
        <v>215</v>
      </c>
      <c r="B14">
        <v>1</v>
      </c>
    </row>
    <row r="15" spans="1:2" x14ac:dyDescent="0.25">
      <c r="A15" t="s">
        <v>11</v>
      </c>
      <c r="B15">
        <v>1</v>
      </c>
    </row>
    <row r="16" spans="1:2" x14ac:dyDescent="0.25">
      <c r="A16" t="s">
        <v>191</v>
      </c>
      <c r="B16">
        <v>1</v>
      </c>
    </row>
    <row r="17" spans="1:2" x14ac:dyDescent="0.25">
      <c r="A17" t="s">
        <v>12</v>
      </c>
      <c r="B17">
        <v>1</v>
      </c>
    </row>
    <row r="18" spans="1:2" x14ac:dyDescent="0.25">
      <c r="A18" t="s">
        <v>13</v>
      </c>
      <c r="B18">
        <v>1</v>
      </c>
    </row>
    <row r="19" spans="1:2" x14ac:dyDescent="0.25">
      <c r="A19" t="s">
        <v>14</v>
      </c>
      <c r="B19">
        <v>1</v>
      </c>
    </row>
    <row r="20" spans="1:2" x14ac:dyDescent="0.25">
      <c r="A20" t="s">
        <v>15</v>
      </c>
      <c r="B20">
        <v>2</v>
      </c>
    </row>
    <row r="21" spans="1:2" x14ac:dyDescent="0.25">
      <c r="A21" t="s">
        <v>16</v>
      </c>
      <c r="B21">
        <v>1</v>
      </c>
    </row>
    <row r="22" spans="1:2" x14ac:dyDescent="0.25">
      <c r="A22" t="s">
        <v>17</v>
      </c>
      <c r="B22">
        <v>1</v>
      </c>
    </row>
    <row r="23" spans="1:2" x14ac:dyDescent="0.25">
      <c r="A23" s="55" t="s">
        <v>193</v>
      </c>
      <c r="B23" s="55">
        <v>2</v>
      </c>
    </row>
    <row r="24" spans="1:2" x14ac:dyDescent="0.25">
      <c r="A24" t="s">
        <v>18</v>
      </c>
      <c r="B24">
        <v>1</v>
      </c>
    </row>
    <row r="25" spans="1:2" x14ac:dyDescent="0.25">
      <c r="A25" t="s">
        <v>19</v>
      </c>
      <c r="B25">
        <v>1</v>
      </c>
    </row>
    <row r="26" spans="1:2" x14ac:dyDescent="0.25">
      <c r="A26" t="s">
        <v>20</v>
      </c>
      <c r="B26">
        <v>1</v>
      </c>
    </row>
    <row r="27" spans="1:2" x14ac:dyDescent="0.25">
      <c r="A27" t="s">
        <v>95</v>
      </c>
      <c r="B27">
        <v>20</v>
      </c>
    </row>
    <row r="28" spans="1:2" x14ac:dyDescent="0.25">
      <c r="A28" t="s">
        <v>96</v>
      </c>
      <c r="B28">
        <v>20</v>
      </c>
    </row>
    <row r="29" spans="1:2" x14ac:dyDescent="0.25">
      <c r="A29" t="s">
        <v>21</v>
      </c>
      <c r="B29">
        <v>1</v>
      </c>
    </row>
    <row r="30" spans="1:2" x14ac:dyDescent="0.25">
      <c r="A30" s="27" t="s">
        <v>199</v>
      </c>
      <c r="B30">
        <v>1</v>
      </c>
    </row>
    <row r="31" spans="1:2" x14ac:dyDescent="0.25">
      <c r="A31" t="s">
        <v>22</v>
      </c>
      <c r="B31">
        <v>1</v>
      </c>
    </row>
    <row r="32" spans="1:2" x14ac:dyDescent="0.25">
      <c r="A32" t="s">
        <v>23</v>
      </c>
      <c r="B32">
        <v>1</v>
      </c>
    </row>
    <row r="33" spans="1:2" x14ac:dyDescent="0.25">
      <c r="A33" t="s">
        <v>24</v>
      </c>
      <c r="B33">
        <v>1</v>
      </c>
    </row>
    <row r="34" spans="1:2" x14ac:dyDescent="0.25">
      <c r="A34" t="s">
        <v>97</v>
      </c>
      <c r="B34">
        <v>20</v>
      </c>
    </row>
    <row r="35" spans="1:2" x14ac:dyDescent="0.25">
      <c r="A35" t="s">
        <v>25</v>
      </c>
      <c r="B35">
        <v>1</v>
      </c>
    </row>
    <row r="36" spans="1:2" x14ac:dyDescent="0.25">
      <c r="A36" t="s">
        <v>26</v>
      </c>
      <c r="B36">
        <v>1</v>
      </c>
    </row>
    <row r="37" spans="1:2" x14ac:dyDescent="0.25">
      <c r="A37" t="s">
        <v>200</v>
      </c>
      <c r="B37">
        <v>1</v>
      </c>
    </row>
    <row r="38" spans="1:2" x14ac:dyDescent="0.25">
      <c r="A38" t="s">
        <v>201</v>
      </c>
      <c r="B38">
        <v>1</v>
      </c>
    </row>
    <row r="39" spans="1:2" x14ac:dyDescent="0.25">
      <c r="A39" t="s">
        <v>27</v>
      </c>
      <c r="B39">
        <v>1</v>
      </c>
    </row>
    <row r="40" spans="1:2" x14ac:dyDescent="0.25">
      <c r="A40" s="55" t="s">
        <v>28</v>
      </c>
      <c r="B40" s="55">
        <v>2</v>
      </c>
    </row>
    <row r="41" spans="1:2" x14ac:dyDescent="0.25">
      <c r="A41" t="s">
        <v>29</v>
      </c>
      <c r="B41">
        <v>1</v>
      </c>
    </row>
    <row r="42" spans="1:2" x14ac:dyDescent="0.25">
      <c r="A42" t="s">
        <v>202</v>
      </c>
      <c r="B42">
        <v>2</v>
      </c>
    </row>
    <row r="43" spans="1:2" x14ac:dyDescent="0.25">
      <c r="A43" t="s">
        <v>98</v>
      </c>
      <c r="B43">
        <v>20</v>
      </c>
    </row>
    <row r="44" spans="1:2" x14ac:dyDescent="0.25">
      <c r="A44" t="s">
        <v>30</v>
      </c>
      <c r="B44">
        <v>1</v>
      </c>
    </row>
    <row r="45" spans="1:2" x14ac:dyDescent="0.25">
      <c r="A45" t="s">
        <v>31</v>
      </c>
      <c r="B45">
        <v>1</v>
      </c>
    </row>
    <row r="46" spans="1:2" x14ac:dyDescent="0.25">
      <c r="A46" t="s">
        <v>205</v>
      </c>
      <c r="B46">
        <v>1</v>
      </c>
    </row>
    <row r="47" spans="1:2" x14ac:dyDescent="0.25">
      <c r="A47" t="s">
        <v>32</v>
      </c>
      <c r="B47">
        <v>1</v>
      </c>
    </row>
    <row r="48" spans="1:2" x14ac:dyDescent="0.25">
      <c r="A48" t="s">
        <v>33</v>
      </c>
      <c r="B48">
        <v>1</v>
      </c>
    </row>
    <row r="49" spans="1:2" x14ac:dyDescent="0.25">
      <c r="A49" t="s">
        <v>34</v>
      </c>
      <c r="B49">
        <v>1</v>
      </c>
    </row>
    <row r="50" spans="1:2" x14ac:dyDescent="0.25">
      <c r="A50" t="s">
        <v>35</v>
      </c>
      <c r="B50">
        <v>2</v>
      </c>
    </row>
    <row r="51" spans="1:2" x14ac:dyDescent="0.25">
      <c r="A51" t="s">
        <v>36</v>
      </c>
      <c r="B51">
        <v>1</v>
      </c>
    </row>
    <row r="52" spans="1:2" x14ac:dyDescent="0.25">
      <c r="A52" t="s">
        <v>37</v>
      </c>
      <c r="B52">
        <v>1</v>
      </c>
    </row>
    <row r="53" spans="1:2" x14ac:dyDescent="0.25">
      <c r="A53" t="s">
        <v>99</v>
      </c>
      <c r="B53">
        <v>20</v>
      </c>
    </row>
    <row r="54" spans="1:2" x14ac:dyDescent="0.25">
      <c r="A54" t="s">
        <v>38</v>
      </c>
      <c r="B54">
        <v>1</v>
      </c>
    </row>
    <row r="55" spans="1:2" x14ac:dyDescent="0.25">
      <c r="A55" t="s">
        <v>39</v>
      </c>
      <c r="B55">
        <v>1</v>
      </c>
    </row>
    <row r="56" spans="1:2" x14ac:dyDescent="0.25">
      <c r="A56" t="s">
        <v>40</v>
      </c>
      <c r="B56">
        <v>1</v>
      </c>
    </row>
    <row r="57" spans="1:2" x14ac:dyDescent="0.25">
      <c r="A57" t="s">
        <v>41</v>
      </c>
      <c r="B57">
        <v>1</v>
      </c>
    </row>
    <row r="58" spans="1:2" x14ac:dyDescent="0.25">
      <c r="A58" t="s">
        <v>42</v>
      </c>
      <c r="B58">
        <v>1</v>
      </c>
    </row>
    <row r="59" spans="1:2" x14ac:dyDescent="0.25">
      <c r="A59" t="s">
        <v>43</v>
      </c>
      <c r="B59">
        <v>1</v>
      </c>
    </row>
    <row r="60" spans="1:2" x14ac:dyDescent="0.25">
      <c r="A60" t="s">
        <v>44</v>
      </c>
      <c r="B60">
        <v>1</v>
      </c>
    </row>
    <row r="61" spans="1:2" x14ac:dyDescent="0.25">
      <c r="A61" t="s">
        <v>208</v>
      </c>
      <c r="B61">
        <v>1</v>
      </c>
    </row>
    <row r="62" spans="1:2" x14ac:dyDescent="0.25">
      <c r="A62" t="s">
        <v>100</v>
      </c>
      <c r="B62">
        <v>20</v>
      </c>
    </row>
    <row r="63" spans="1:2" x14ac:dyDescent="0.25">
      <c r="A63" t="s">
        <v>45</v>
      </c>
      <c r="B63">
        <v>1</v>
      </c>
    </row>
    <row r="64" spans="1:2" x14ac:dyDescent="0.25">
      <c r="A64" t="s">
        <v>46</v>
      </c>
      <c r="B64">
        <v>1</v>
      </c>
    </row>
    <row r="65" spans="1:2" x14ac:dyDescent="0.25">
      <c r="A65" t="s">
        <v>48</v>
      </c>
      <c r="B65">
        <v>1</v>
      </c>
    </row>
    <row r="66" spans="1:2" x14ac:dyDescent="0.25">
      <c r="A66" t="s">
        <v>47</v>
      </c>
      <c r="B66">
        <v>1</v>
      </c>
    </row>
    <row r="67" spans="1:2" x14ac:dyDescent="0.25">
      <c r="A67" t="s">
        <v>49</v>
      </c>
      <c r="B67">
        <v>1</v>
      </c>
    </row>
    <row r="68" spans="1:2" x14ac:dyDescent="0.25">
      <c r="A68" t="s">
        <v>50</v>
      </c>
      <c r="B68">
        <v>1</v>
      </c>
    </row>
    <row r="69" spans="1:2" x14ac:dyDescent="0.25">
      <c r="A69" t="s">
        <v>52</v>
      </c>
      <c r="B69">
        <v>1</v>
      </c>
    </row>
    <row r="70" spans="1:2" x14ac:dyDescent="0.25">
      <c r="A70" t="s">
        <v>51</v>
      </c>
      <c r="B70">
        <v>1</v>
      </c>
    </row>
    <row r="71" spans="1:2" x14ac:dyDescent="0.25">
      <c r="A71" t="s">
        <v>53</v>
      </c>
      <c r="B71">
        <v>1</v>
      </c>
    </row>
    <row r="72" spans="1:2" x14ac:dyDescent="0.25">
      <c r="A72" t="s">
        <v>54</v>
      </c>
      <c r="B72">
        <v>1</v>
      </c>
    </row>
    <row r="73" spans="1:2" x14ac:dyDescent="0.25">
      <c r="A73" t="s">
        <v>55</v>
      </c>
      <c r="B73">
        <v>1</v>
      </c>
    </row>
    <row r="74" spans="1:2" x14ac:dyDescent="0.25">
      <c r="A74" t="s">
        <v>56</v>
      </c>
      <c r="B74">
        <v>1</v>
      </c>
    </row>
    <row r="75" spans="1:2" x14ac:dyDescent="0.25">
      <c r="A75" t="s">
        <v>57</v>
      </c>
      <c r="B75">
        <v>1</v>
      </c>
    </row>
    <row r="76" spans="1:2" x14ac:dyDescent="0.25">
      <c r="A76" t="s">
        <v>213</v>
      </c>
      <c r="B76">
        <v>1</v>
      </c>
    </row>
    <row r="77" spans="1:2" x14ac:dyDescent="0.25">
      <c r="A77" t="s">
        <v>101</v>
      </c>
      <c r="B77">
        <v>20</v>
      </c>
    </row>
    <row r="78" spans="1:2" x14ac:dyDescent="0.25">
      <c r="A78" t="s">
        <v>58</v>
      </c>
      <c r="B78">
        <v>1</v>
      </c>
    </row>
    <row r="79" spans="1:2" x14ac:dyDescent="0.25">
      <c r="A79" t="s">
        <v>60</v>
      </c>
      <c r="B79">
        <v>1</v>
      </c>
    </row>
    <row r="80" spans="1:2" x14ac:dyDescent="0.25">
      <c r="A80" t="s">
        <v>59</v>
      </c>
      <c r="B80">
        <v>1</v>
      </c>
    </row>
    <row r="81" spans="1:2" x14ac:dyDescent="0.25">
      <c r="A81" t="s">
        <v>61</v>
      </c>
      <c r="B81">
        <v>1</v>
      </c>
    </row>
    <row r="82" spans="1:2" x14ac:dyDescent="0.25">
      <c r="A82" t="s">
        <v>62</v>
      </c>
      <c r="B82">
        <v>1</v>
      </c>
    </row>
    <row r="83" spans="1:2" x14ac:dyDescent="0.25">
      <c r="A83" s="55" t="s">
        <v>63</v>
      </c>
      <c r="B83" s="55">
        <v>2</v>
      </c>
    </row>
    <row r="84" spans="1:2" x14ac:dyDescent="0.25">
      <c r="A84" t="s">
        <v>64</v>
      </c>
      <c r="B84">
        <v>1</v>
      </c>
    </row>
    <row r="85" spans="1:2" x14ac:dyDescent="0.25">
      <c r="A85" t="s">
        <v>65</v>
      </c>
      <c r="B85">
        <v>1</v>
      </c>
    </row>
    <row r="86" spans="1:2" x14ac:dyDescent="0.25">
      <c r="A86" t="s">
        <v>66</v>
      </c>
      <c r="B86">
        <v>1</v>
      </c>
    </row>
    <row r="87" spans="1:2" x14ac:dyDescent="0.25">
      <c r="A87" t="s">
        <v>67</v>
      </c>
      <c r="B87">
        <v>1</v>
      </c>
    </row>
  </sheetData>
  <conditionalFormatting sqref="A1:B1048576">
    <cfRule type="expression" dxfId="20" priority="1">
      <formula>$A1="1,4-Dichlorobenzene-d4 [IS4]"</formula>
    </cfRule>
    <cfRule type="expression" dxfId="19" priority="2">
      <formula>$A1="1-Bromo-4-fluorobenzene (BFB) [SS3]"</formula>
    </cfRule>
    <cfRule type="expression" dxfId="18" priority="3">
      <formula>$A1="Chlorobenzene-d5 [IS3]"</formula>
    </cfRule>
    <cfRule type="expression" dxfId="17" priority="4">
      <formula>$A1="Toluene-d8 [SS2]"</formula>
    </cfRule>
    <cfRule type="expression" dxfId="16" priority="5">
      <formula>$A1="1,4-Difluorobenzene [IS2]"</formula>
    </cfRule>
    <cfRule type="expression" dxfId="15" priority="6">
      <formula>$A1="Pentafluorobenzene [IS1]"</formula>
    </cfRule>
    <cfRule type="expression" dxfId="14" priority="7">
      <formula>$A1="Dibromofluoromethane [SS1]"</formula>
    </cfRule>
    <cfRule type="expression" dxfId="13" priority="8">
      <formula>$A1="2-Hexanone"</formula>
    </cfRule>
    <cfRule type="expression" dxfId="12" priority="9">
      <formula>$A1="4-Methyl-2-pentanone (MIBK)"</formula>
    </cfRule>
    <cfRule type="expression" dxfId="11" priority="10">
      <formula>$A1="2-Butanone (MEK)"</formula>
    </cfRule>
    <cfRule type="expression" dxfId="10" priority="11">
      <formula>$A1="Acetone"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88"/>
  <sheetViews>
    <sheetView workbookViewId="0">
      <selection activeCell="F1" sqref="F1:T92"/>
    </sheetView>
  </sheetViews>
  <sheetFormatPr defaultRowHeight="15" x14ac:dyDescent="0.25"/>
  <cols>
    <col min="3" max="3" width="10.7109375" bestFit="1" customWidth="1"/>
    <col min="4" max="4" width="6.140625" bestFit="1" customWidth="1"/>
    <col min="5" max="5" width="6.140625" customWidth="1"/>
    <col min="6" max="6" width="41.140625" bestFit="1" customWidth="1"/>
    <col min="7" max="7" width="9.140625" style="2"/>
    <col min="8" max="8" width="11.140625" style="2" customWidth="1"/>
    <col min="9" max="10" width="9.140625" style="2"/>
    <col min="11" max="11" width="15.85546875" style="2" bestFit="1" customWidth="1"/>
    <col min="12" max="15" width="9.140625" style="2"/>
    <col min="16" max="16" width="20.42578125" style="2" bestFit="1" customWidth="1"/>
    <col min="17" max="17" width="10.7109375" style="2" customWidth="1"/>
    <col min="18" max="18" width="12" style="2" customWidth="1"/>
    <col min="19" max="19" width="11" style="2" customWidth="1"/>
    <col min="20" max="20" width="15.5703125" style="2" customWidth="1"/>
  </cols>
  <sheetData>
    <row r="1" spans="1:20" x14ac:dyDescent="0.25">
      <c r="F1" t="s">
        <v>70</v>
      </c>
      <c r="G1" s="2" t="s">
        <v>219</v>
      </c>
      <c r="H1" s="2" t="s">
        <v>220</v>
      </c>
      <c r="I1" s="2" t="s">
        <v>221</v>
      </c>
      <c r="J1" s="2" t="s">
        <v>74</v>
      </c>
      <c r="K1" s="2" t="s">
        <v>222</v>
      </c>
      <c r="L1" s="2" t="s">
        <v>223</v>
      </c>
      <c r="M1" s="2" t="s">
        <v>224</v>
      </c>
      <c r="N1" s="2" t="s">
        <v>225</v>
      </c>
      <c r="O1" s="2" t="s">
        <v>225</v>
      </c>
      <c r="P1" s="2" t="s">
        <v>225</v>
      </c>
      <c r="Q1" s="2" t="s">
        <v>226</v>
      </c>
      <c r="R1" s="2" t="s">
        <v>227</v>
      </c>
      <c r="S1" s="2" t="s">
        <v>227</v>
      </c>
      <c r="T1" s="2" t="s">
        <v>227</v>
      </c>
    </row>
    <row r="2" spans="1:20" x14ac:dyDescent="0.25">
      <c r="G2" s="2" t="s">
        <v>71</v>
      </c>
      <c r="H2" s="2" t="s">
        <v>228</v>
      </c>
      <c r="I2" s="2" t="s">
        <v>72</v>
      </c>
      <c r="J2" s="2" t="s">
        <v>69</v>
      </c>
      <c r="K2" s="2" t="s">
        <v>229</v>
      </c>
      <c r="L2" s="2" t="s">
        <v>230</v>
      </c>
      <c r="M2" s="2" t="s">
        <v>230</v>
      </c>
      <c r="N2" s="2" t="s">
        <v>231</v>
      </c>
      <c r="O2" s="2" t="s">
        <v>232</v>
      </c>
      <c r="P2" s="2" t="s">
        <v>233</v>
      </c>
      <c r="Q2" s="2" t="s">
        <v>230</v>
      </c>
      <c r="R2" s="2" t="s">
        <v>231</v>
      </c>
      <c r="S2" s="2" t="s">
        <v>232</v>
      </c>
      <c r="T2" s="2" t="s">
        <v>233</v>
      </c>
    </row>
    <row r="3" spans="1:20" x14ac:dyDescent="0.25">
      <c r="A3" t="s">
        <v>216</v>
      </c>
      <c r="B3" t="s">
        <v>259</v>
      </c>
      <c r="C3" t="s">
        <v>260</v>
      </c>
      <c r="D3" t="s">
        <v>261</v>
      </c>
      <c r="F3" t="s">
        <v>73</v>
      </c>
      <c r="G3" s="2" t="s">
        <v>73</v>
      </c>
      <c r="H3" s="2" t="s">
        <v>73</v>
      </c>
      <c r="I3" s="2" t="s">
        <v>73</v>
      </c>
      <c r="J3" s="2" t="s">
        <v>73</v>
      </c>
      <c r="K3" s="2" t="s">
        <v>73</v>
      </c>
      <c r="L3" s="2" t="s">
        <v>73</v>
      </c>
      <c r="M3" s="2" t="s">
        <v>73</v>
      </c>
      <c r="N3" s="2" t="s">
        <v>73</v>
      </c>
      <c r="O3" s="2" t="s">
        <v>73</v>
      </c>
      <c r="P3" s="2" t="s">
        <v>73</v>
      </c>
      <c r="Q3" s="2" t="s">
        <v>73</v>
      </c>
      <c r="R3" s="2" t="s">
        <v>73</v>
      </c>
      <c r="S3" s="2" t="s">
        <v>73</v>
      </c>
      <c r="T3" s="2" t="s">
        <v>73</v>
      </c>
    </row>
    <row r="4" spans="1:20" x14ac:dyDescent="0.25">
      <c r="A4">
        <v>1</v>
      </c>
      <c r="B4" t="b">
        <f>OR(J4&lt;0.5*A4,J4="n.a.",J4&gt;19)</f>
        <v>1</v>
      </c>
      <c r="C4" t="b">
        <f t="shared" ref="C4:C67" si="0">K4="Not confirmed"</f>
        <v>1</v>
      </c>
      <c r="D4" s="1" t="b">
        <f>AND(B4=FALSE,C4=FALSE)</f>
        <v>0</v>
      </c>
      <c r="F4" t="s">
        <v>1</v>
      </c>
      <c r="G4" s="2">
        <v>1.47</v>
      </c>
      <c r="H4" s="2">
        <v>305</v>
      </c>
      <c r="I4" s="2">
        <v>0.02</v>
      </c>
      <c r="J4" s="2">
        <v>6.3E-2</v>
      </c>
      <c r="K4" s="2" t="s">
        <v>285</v>
      </c>
      <c r="L4" s="2">
        <v>50</v>
      </c>
      <c r="M4" s="2">
        <v>52</v>
      </c>
      <c r="N4" s="2">
        <v>33.28</v>
      </c>
      <c r="O4" s="2" t="s">
        <v>283</v>
      </c>
      <c r="P4" s="2" t="s">
        <v>285</v>
      </c>
      <c r="Q4" s="2">
        <v>49</v>
      </c>
      <c r="R4" s="2">
        <v>9.99</v>
      </c>
      <c r="S4" s="2" t="s">
        <v>283</v>
      </c>
      <c r="T4" s="2" t="s">
        <v>285</v>
      </c>
    </row>
    <row r="5" spans="1:20" x14ac:dyDescent="0.25">
      <c r="A5">
        <v>1</v>
      </c>
      <c r="B5" t="b">
        <f t="shared" ref="B5:B68" si="1">OR(J5&lt;0.5*A5,J5="n.a.",J5&gt;19)</f>
        <v>1</v>
      </c>
      <c r="C5" t="b">
        <f t="shared" si="0"/>
        <v>1</v>
      </c>
      <c r="D5" s="1" t="b">
        <f t="shared" ref="D5:D68" si="2">AND(B5=FALSE,C5=FALSE)</f>
        <v>0</v>
      </c>
      <c r="F5" t="s">
        <v>249</v>
      </c>
      <c r="G5" s="2">
        <v>1.56</v>
      </c>
      <c r="H5" s="2">
        <v>82</v>
      </c>
      <c r="I5" s="2">
        <v>0.01</v>
      </c>
      <c r="J5" s="2">
        <v>1.0999999999999999E-2</v>
      </c>
      <c r="K5" s="2" t="s">
        <v>285</v>
      </c>
      <c r="L5" s="2">
        <v>62</v>
      </c>
      <c r="M5" s="2">
        <v>64</v>
      </c>
      <c r="N5" s="2">
        <v>31.82</v>
      </c>
      <c r="O5" s="2" t="s">
        <v>283</v>
      </c>
      <c r="P5" s="2" t="s">
        <v>285</v>
      </c>
      <c r="Q5" s="2">
        <v>61</v>
      </c>
      <c r="R5" s="2">
        <v>7.76</v>
      </c>
      <c r="S5" s="2" t="s">
        <v>283</v>
      </c>
      <c r="T5" s="2" t="s">
        <v>285</v>
      </c>
    </row>
    <row r="6" spans="1:20" x14ac:dyDescent="0.25">
      <c r="A6">
        <v>1</v>
      </c>
      <c r="B6" t="b">
        <f t="shared" si="1"/>
        <v>1</v>
      </c>
      <c r="C6" t="b">
        <f t="shared" si="0"/>
        <v>1</v>
      </c>
      <c r="D6" s="1" t="b">
        <f t="shared" si="2"/>
        <v>0</v>
      </c>
      <c r="F6" t="s">
        <v>2</v>
      </c>
      <c r="G6" s="2">
        <v>1.86</v>
      </c>
      <c r="H6" s="2">
        <v>1300</v>
      </c>
      <c r="I6" s="2">
        <v>0.1</v>
      </c>
      <c r="J6" s="2">
        <v>0.246</v>
      </c>
      <c r="K6" s="2" t="s">
        <v>285</v>
      </c>
      <c r="L6" s="2">
        <v>94</v>
      </c>
      <c r="M6" s="2">
        <v>96</v>
      </c>
      <c r="N6" s="2">
        <v>93.1</v>
      </c>
      <c r="O6" s="2">
        <v>134.27000000000001</v>
      </c>
      <c r="P6" s="2" t="s">
        <v>285</v>
      </c>
      <c r="Q6" s="2">
        <v>93</v>
      </c>
      <c r="R6" s="2">
        <v>19.36</v>
      </c>
      <c r="S6" s="2">
        <v>25.64</v>
      </c>
      <c r="T6" s="2" t="s">
        <v>286</v>
      </c>
    </row>
    <row r="7" spans="1:20" x14ac:dyDescent="0.25">
      <c r="A7">
        <v>1</v>
      </c>
      <c r="B7" t="b">
        <f t="shared" si="1"/>
        <v>1</v>
      </c>
      <c r="C7" t="b">
        <f t="shared" si="0"/>
        <v>1</v>
      </c>
      <c r="D7" s="1" t="b">
        <f t="shared" si="2"/>
        <v>0</v>
      </c>
      <c r="F7" t="s">
        <v>3</v>
      </c>
      <c r="G7" s="2" t="s">
        <v>283</v>
      </c>
      <c r="H7" s="2" t="s">
        <v>283</v>
      </c>
      <c r="I7" s="2" t="s">
        <v>283</v>
      </c>
      <c r="J7" s="2" t="s">
        <v>283</v>
      </c>
      <c r="K7" s="2" t="s">
        <v>285</v>
      </c>
      <c r="L7" s="2">
        <v>64</v>
      </c>
      <c r="M7" s="2">
        <v>66</v>
      </c>
      <c r="N7" s="2">
        <v>31.99</v>
      </c>
      <c r="O7" s="2" t="s">
        <v>283</v>
      </c>
      <c r="P7" s="2" t="s">
        <v>285</v>
      </c>
      <c r="Q7" s="2">
        <v>49</v>
      </c>
      <c r="R7" s="2">
        <v>21.06</v>
      </c>
      <c r="S7" s="2" t="s">
        <v>283</v>
      </c>
      <c r="T7" s="2" t="s">
        <v>285</v>
      </c>
    </row>
    <row r="8" spans="1:20" x14ac:dyDescent="0.25">
      <c r="A8">
        <v>1</v>
      </c>
      <c r="B8" t="b">
        <f t="shared" si="1"/>
        <v>1</v>
      </c>
      <c r="C8" t="b">
        <f t="shared" si="0"/>
        <v>1</v>
      </c>
      <c r="D8" s="1" t="b">
        <f t="shared" si="2"/>
        <v>0</v>
      </c>
      <c r="F8" t="s">
        <v>4</v>
      </c>
      <c r="G8" s="2" t="s">
        <v>283</v>
      </c>
      <c r="H8" s="2" t="s">
        <v>283</v>
      </c>
      <c r="I8" s="2" t="s">
        <v>283</v>
      </c>
      <c r="J8" s="2" t="s">
        <v>283</v>
      </c>
      <c r="K8" s="2" t="s">
        <v>285</v>
      </c>
      <c r="L8" s="2">
        <v>101</v>
      </c>
      <c r="M8" s="2">
        <v>103</v>
      </c>
      <c r="N8" s="2">
        <v>63.53</v>
      </c>
      <c r="O8" s="2" t="s">
        <v>283</v>
      </c>
      <c r="P8" s="2" t="s">
        <v>285</v>
      </c>
      <c r="Q8" s="2">
        <v>105</v>
      </c>
      <c r="R8" s="2">
        <v>10.039999999999999</v>
      </c>
      <c r="S8" s="2" t="s">
        <v>283</v>
      </c>
      <c r="T8" s="2" t="s">
        <v>285</v>
      </c>
    </row>
    <row r="9" spans="1:20" x14ac:dyDescent="0.25">
      <c r="A9">
        <v>1</v>
      </c>
      <c r="B9" t="b">
        <f t="shared" si="1"/>
        <v>1</v>
      </c>
      <c r="C9" t="b">
        <f t="shared" si="0"/>
        <v>1</v>
      </c>
      <c r="D9" s="1" t="b">
        <f t="shared" si="2"/>
        <v>0</v>
      </c>
      <c r="F9" t="s">
        <v>5</v>
      </c>
      <c r="G9" s="2" t="s">
        <v>283</v>
      </c>
      <c r="H9" s="2" t="s">
        <v>283</v>
      </c>
      <c r="I9" s="2" t="s">
        <v>283</v>
      </c>
      <c r="J9" s="2" t="s">
        <v>283</v>
      </c>
      <c r="K9" s="2" t="s">
        <v>285</v>
      </c>
      <c r="L9" s="2">
        <v>59</v>
      </c>
      <c r="M9" s="2">
        <v>74</v>
      </c>
      <c r="N9" s="2">
        <v>77.45</v>
      </c>
      <c r="O9" s="2" t="s">
        <v>283</v>
      </c>
      <c r="P9" s="2" t="s">
        <v>285</v>
      </c>
      <c r="Q9" s="2">
        <v>45</v>
      </c>
      <c r="R9" s="2">
        <v>61.91</v>
      </c>
      <c r="S9" s="2" t="s">
        <v>283</v>
      </c>
      <c r="T9" s="2" t="s">
        <v>285</v>
      </c>
    </row>
    <row r="10" spans="1:20" x14ac:dyDescent="0.25">
      <c r="A10">
        <v>1</v>
      </c>
      <c r="B10" t="b">
        <f t="shared" si="1"/>
        <v>1</v>
      </c>
      <c r="C10" t="b">
        <f t="shared" si="0"/>
        <v>1</v>
      </c>
      <c r="D10" s="1" t="b">
        <f t="shared" si="2"/>
        <v>0</v>
      </c>
      <c r="F10" t="s">
        <v>6</v>
      </c>
      <c r="G10" s="2">
        <v>2.76</v>
      </c>
      <c r="H10" s="2">
        <v>71</v>
      </c>
      <c r="I10" s="2">
        <v>0.01</v>
      </c>
      <c r="J10" s="2">
        <v>8.9999999999999993E-3</v>
      </c>
      <c r="K10" s="2" t="s">
        <v>285</v>
      </c>
      <c r="L10" s="2">
        <v>61</v>
      </c>
      <c r="M10" s="2">
        <v>96</v>
      </c>
      <c r="N10" s="2">
        <v>55.5</v>
      </c>
      <c r="O10" s="2" t="s">
        <v>283</v>
      </c>
      <c r="P10" s="2" t="s">
        <v>285</v>
      </c>
      <c r="Q10" s="2">
        <v>98</v>
      </c>
      <c r="R10" s="2">
        <v>35.35</v>
      </c>
      <c r="S10" s="2" t="s">
        <v>283</v>
      </c>
      <c r="T10" s="2" t="s">
        <v>285</v>
      </c>
    </row>
    <row r="11" spans="1:20" x14ac:dyDescent="0.25">
      <c r="A11">
        <v>2</v>
      </c>
      <c r="B11" t="b">
        <f t="shared" si="1"/>
        <v>1</v>
      </c>
      <c r="C11" t="b">
        <f t="shared" si="0"/>
        <v>1</v>
      </c>
      <c r="D11" s="1" t="b">
        <f t="shared" si="2"/>
        <v>0</v>
      </c>
      <c r="F11" t="s">
        <v>7</v>
      </c>
      <c r="G11" s="2" t="s">
        <v>283</v>
      </c>
      <c r="H11" s="2" t="s">
        <v>283</v>
      </c>
      <c r="I11" s="2" t="s">
        <v>283</v>
      </c>
      <c r="J11" s="2" t="s">
        <v>283</v>
      </c>
      <c r="K11" s="2" t="s">
        <v>285</v>
      </c>
      <c r="L11" s="2">
        <v>43</v>
      </c>
      <c r="M11" s="2">
        <v>58</v>
      </c>
      <c r="N11" s="2">
        <v>38.24</v>
      </c>
      <c r="O11" s="2" t="s">
        <v>283</v>
      </c>
      <c r="P11" s="2" t="s">
        <v>285</v>
      </c>
      <c r="Q11" s="2" t="s">
        <v>283</v>
      </c>
      <c r="R11" s="2" t="s">
        <v>283</v>
      </c>
      <c r="S11" s="2" t="s">
        <v>283</v>
      </c>
      <c r="T11" s="2" t="s">
        <v>283</v>
      </c>
    </row>
    <row r="12" spans="1:20" x14ac:dyDescent="0.25">
      <c r="A12">
        <v>1</v>
      </c>
      <c r="B12" t="b">
        <f t="shared" si="1"/>
        <v>1</v>
      </c>
      <c r="C12" t="b">
        <f t="shared" si="0"/>
        <v>0</v>
      </c>
      <c r="D12" s="1" t="b">
        <f t="shared" si="2"/>
        <v>0</v>
      </c>
      <c r="F12" t="s">
        <v>8</v>
      </c>
      <c r="G12" s="2">
        <v>2.91</v>
      </c>
      <c r="H12" s="2">
        <v>752</v>
      </c>
      <c r="I12" s="2">
        <v>0.06</v>
      </c>
      <c r="J12" s="2">
        <v>0.29399999999999998</v>
      </c>
      <c r="K12" s="2" t="s">
        <v>286</v>
      </c>
      <c r="L12" s="2">
        <v>142</v>
      </c>
      <c r="M12" s="2">
        <v>127</v>
      </c>
      <c r="N12" s="2">
        <v>27.8</v>
      </c>
      <c r="O12" s="2">
        <v>29</v>
      </c>
      <c r="P12" s="2" t="s">
        <v>286</v>
      </c>
      <c r="Q12" s="2">
        <v>141</v>
      </c>
      <c r="R12" s="2">
        <v>12.67</v>
      </c>
      <c r="S12" s="2">
        <v>8.1999999999999993</v>
      </c>
      <c r="T12" s="2" t="s">
        <v>286</v>
      </c>
    </row>
    <row r="13" spans="1:20" x14ac:dyDescent="0.25">
      <c r="A13">
        <v>1</v>
      </c>
      <c r="B13" t="b">
        <f t="shared" si="1"/>
        <v>1</v>
      </c>
      <c r="C13" t="b">
        <f t="shared" si="0"/>
        <v>1</v>
      </c>
      <c r="D13" s="1" t="b">
        <f t="shared" si="2"/>
        <v>0</v>
      </c>
      <c r="F13" t="s">
        <v>9</v>
      </c>
      <c r="G13" s="2">
        <v>2.97</v>
      </c>
      <c r="H13" s="2">
        <v>1191</v>
      </c>
      <c r="I13" s="2">
        <v>0.1</v>
      </c>
      <c r="J13" s="2">
        <v>7.8E-2</v>
      </c>
      <c r="K13" s="2" t="s">
        <v>285</v>
      </c>
      <c r="L13" s="2">
        <v>76</v>
      </c>
      <c r="M13" s="2">
        <v>78</v>
      </c>
      <c r="N13" s="2">
        <v>8.49</v>
      </c>
      <c r="O13" s="2" t="s">
        <v>283</v>
      </c>
      <c r="P13" s="2" t="s">
        <v>285</v>
      </c>
      <c r="Q13" s="2" t="s">
        <v>283</v>
      </c>
      <c r="R13" s="2" t="s">
        <v>283</v>
      </c>
      <c r="S13" s="2" t="s">
        <v>283</v>
      </c>
      <c r="T13" s="2" t="s">
        <v>283</v>
      </c>
    </row>
    <row r="14" spans="1:20" x14ac:dyDescent="0.25">
      <c r="A14">
        <v>1</v>
      </c>
      <c r="B14" t="b">
        <f t="shared" si="1"/>
        <v>1</v>
      </c>
      <c r="C14" t="b">
        <f t="shared" si="0"/>
        <v>1</v>
      </c>
      <c r="D14" s="1" t="b">
        <f t="shared" si="2"/>
        <v>0</v>
      </c>
      <c r="F14" t="s">
        <v>10</v>
      </c>
      <c r="G14" s="2" t="s">
        <v>283</v>
      </c>
      <c r="H14" s="2" t="s">
        <v>283</v>
      </c>
      <c r="I14" s="2" t="s">
        <v>283</v>
      </c>
      <c r="J14" s="2" t="s">
        <v>283</v>
      </c>
      <c r="K14" s="2" t="s">
        <v>285</v>
      </c>
      <c r="L14" s="2">
        <v>41</v>
      </c>
      <c r="M14" s="2">
        <v>39</v>
      </c>
      <c r="N14" s="2">
        <v>56.63</v>
      </c>
      <c r="O14" s="2" t="s">
        <v>283</v>
      </c>
      <c r="P14" s="2" t="s">
        <v>285</v>
      </c>
      <c r="Q14" s="2">
        <v>76</v>
      </c>
      <c r="R14" s="2">
        <v>45.99</v>
      </c>
      <c r="S14" s="2" t="s">
        <v>283</v>
      </c>
      <c r="T14" s="2" t="s">
        <v>285</v>
      </c>
    </row>
    <row r="15" spans="1:20" x14ac:dyDescent="0.25">
      <c r="A15">
        <v>1</v>
      </c>
      <c r="B15" t="b">
        <f t="shared" si="1"/>
        <v>1</v>
      </c>
      <c r="C15" t="b">
        <f t="shared" si="0"/>
        <v>0</v>
      </c>
      <c r="D15" s="1" t="b">
        <f t="shared" si="2"/>
        <v>0</v>
      </c>
      <c r="F15" t="s">
        <v>215</v>
      </c>
      <c r="G15" s="2">
        <v>3.37</v>
      </c>
      <c r="H15" s="2">
        <v>469</v>
      </c>
      <c r="I15" s="2">
        <v>0.04</v>
      </c>
      <c r="J15" s="2">
        <v>7.1999999999999995E-2</v>
      </c>
      <c r="K15" s="2" t="s">
        <v>286</v>
      </c>
      <c r="L15" s="2">
        <v>49</v>
      </c>
      <c r="M15" s="2">
        <v>84</v>
      </c>
      <c r="N15" s="2">
        <v>78.61</v>
      </c>
      <c r="O15" s="2">
        <v>88.33</v>
      </c>
      <c r="P15" s="2" t="s">
        <v>286</v>
      </c>
      <c r="Q15" s="2">
        <v>86</v>
      </c>
      <c r="R15" s="2">
        <v>50.43</v>
      </c>
      <c r="S15" s="2">
        <v>59.95</v>
      </c>
      <c r="T15" s="2" t="s">
        <v>286</v>
      </c>
    </row>
    <row r="16" spans="1:20" x14ac:dyDescent="0.25">
      <c r="A16">
        <v>1</v>
      </c>
      <c r="B16" t="b">
        <f t="shared" si="1"/>
        <v>1</v>
      </c>
      <c r="C16" t="b">
        <f t="shared" si="0"/>
        <v>1</v>
      </c>
      <c r="D16" s="1" t="b">
        <f t="shared" si="2"/>
        <v>0</v>
      </c>
      <c r="F16" t="s">
        <v>11</v>
      </c>
      <c r="G16" s="2">
        <v>3.7</v>
      </c>
      <c r="H16" s="2">
        <v>191</v>
      </c>
      <c r="I16" s="2">
        <v>0.02</v>
      </c>
      <c r="J16" s="2">
        <v>2.5000000000000001E-2</v>
      </c>
      <c r="K16" s="2" t="s">
        <v>285</v>
      </c>
      <c r="L16" s="2">
        <v>61</v>
      </c>
      <c r="M16" s="2">
        <v>96</v>
      </c>
      <c r="N16" s="2">
        <v>56.08</v>
      </c>
      <c r="O16" s="2" t="s">
        <v>283</v>
      </c>
      <c r="P16" s="2" t="s">
        <v>285</v>
      </c>
      <c r="Q16" s="2">
        <v>98</v>
      </c>
      <c r="R16" s="2">
        <v>35.14</v>
      </c>
      <c r="S16" s="2">
        <v>37.47</v>
      </c>
      <c r="T16" s="2" t="s">
        <v>286</v>
      </c>
    </row>
    <row r="17" spans="1:20" x14ac:dyDescent="0.25">
      <c r="A17">
        <v>1</v>
      </c>
      <c r="B17" t="b">
        <f t="shared" si="1"/>
        <v>1</v>
      </c>
      <c r="C17" t="b">
        <f t="shared" si="0"/>
        <v>1</v>
      </c>
      <c r="D17" s="1" t="b">
        <f t="shared" si="2"/>
        <v>0</v>
      </c>
      <c r="F17" t="s">
        <v>250</v>
      </c>
      <c r="G17" s="2" t="s">
        <v>283</v>
      </c>
      <c r="H17" s="2" t="s">
        <v>283</v>
      </c>
      <c r="I17" s="2" t="s">
        <v>283</v>
      </c>
      <c r="J17" s="2" t="s">
        <v>283</v>
      </c>
      <c r="K17" s="2" t="s">
        <v>285</v>
      </c>
      <c r="L17" s="2">
        <v>73</v>
      </c>
      <c r="M17" s="2">
        <v>41</v>
      </c>
      <c r="N17" s="2">
        <v>20.420000000000002</v>
      </c>
      <c r="O17" s="2" t="s">
        <v>283</v>
      </c>
      <c r="P17" s="2" t="s">
        <v>285</v>
      </c>
      <c r="Q17" s="2">
        <v>57</v>
      </c>
      <c r="R17" s="2">
        <v>21.32</v>
      </c>
      <c r="S17" s="2" t="s">
        <v>283</v>
      </c>
      <c r="T17" s="2" t="s">
        <v>285</v>
      </c>
    </row>
    <row r="18" spans="1:20" x14ac:dyDescent="0.25">
      <c r="A18">
        <v>1</v>
      </c>
      <c r="B18" t="b">
        <f t="shared" si="1"/>
        <v>1</v>
      </c>
      <c r="C18" t="b">
        <f t="shared" si="0"/>
        <v>1</v>
      </c>
      <c r="D18" s="1" t="b">
        <f t="shared" si="2"/>
        <v>0</v>
      </c>
      <c r="F18" t="s">
        <v>12</v>
      </c>
      <c r="G18" s="2" t="s">
        <v>283</v>
      </c>
      <c r="H18" s="2" t="s">
        <v>283</v>
      </c>
      <c r="I18" s="2" t="s">
        <v>283</v>
      </c>
      <c r="J18" s="2" t="s">
        <v>283</v>
      </c>
      <c r="K18" s="2" t="s">
        <v>285</v>
      </c>
      <c r="L18" s="2">
        <v>63</v>
      </c>
      <c r="M18" s="2">
        <v>65</v>
      </c>
      <c r="N18" s="2">
        <v>31.82</v>
      </c>
      <c r="O18" s="2" t="s">
        <v>283</v>
      </c>
      <c r="P18" s="2" t="s">
        <v>285</v>
      </c>
      <c r="Q18" s="2">
        <v>83</v>
      </c>
      <c r="R18" s="2">
        <v>10.17</v>
      </c>
      <c r="S18" s="2" t="s">
        <v>283</v>
      </c>
      <c r="T18" s="2" t="s">
        <v>285</v>
      </c>
    </row>
    <row r="19" spans="1:20" x14ac:dyDescent="0.25">
      <c r="A19">
        <v>1</v>
      </c>
      <c r="B19" t="b">
        <f t="shared" si="1"/>
        <v>1</v>
      </c>
      <c r="C19" t="b">
        <f t="shared" si="0"/>
        <v>1</v>
      </c>
      <c r="D19" s="1" t="b">
        <f t="shared" si="2"/>
        <v>0</v>
      </c>
      <c r="F19" t="s">
        <v>13</v>
      </c>
      <c r="G19" s="2" t="s">
        <v>283</v>
      </c>
      <c r="H19" s="2" t="s">
        <v>283</v>
      </c>
      <c r="I19" s="2" t="s">
        <v>283</v>
      </c>
      <c r="J19" s="2" t="s">
        <v>283</v>
      </c>
      <c r="K19" s="2" t="s">
        <v>285</v>
      </c>
      <c r="L19" s="2">
        <v>77</v>
      </c>
      <c r="M19" s="2">
        <v>41</v>
      </c>
      <c r="N19" s="2">
        <v>63.29</v>
      </c>
      <c r="O19" s="2" t="s">
        <v>283</v>
      </c>
      <c r="P19" s="2" t="s">
        <v>285</v>
      </c>
      <c r="Q19" s="2">
        <v>79</v>
      </c>
      <c r="R19" s="2">
        <v>25.72</v>
      </c>
      <c r="S19" s="2" t="s">
        <v>283</v>
      </c>
      <c r="T19" s="2" t="s">
        <v>285</v>
      </c>
    </row>
    <row r="20" spans="1:20" x14ac:dyDescent="0.25">
      <c r="A20">
        <v>1</v>
      </c>
      <c r="B20" t="b">
        <f t="shared" si="1"/>
        <v>1</v>
      </c>
      <c r="C20" t="b">
        <f t="shared" si="0"/>
        <v>1</v>
      </c>
      <c r="D20" s="1" t="b">
        <f t="shared" si="2"/>
        <v>0</v>
      </c>
      <c r="F20" t="s">
        <v>14</v>
      </c>
      <c r="G20" s="2">
        <v>4.83</v>
      </c>
      <c r="H20" s="2">
        <v>90</v>
      </c>
      <c r="I20" s="2">
        <v>0.01</v>
      </c>
      <c r="J20" s="2">
        <v>1.0999999999999999E-2</v>
      </c>
      <c r="K20" s="2" t="s">
        <v>285</v>
      </c>
      <c r="L20" s="2">
        <v>61</v>
      </c>
      <c r="M20" s="2">
        <v>96</v>
      </c>
      <c r="N20" s="2">
        <v>58.84</v>
      </c>
      <c r="O20" s="2" t="s">
        <v>283</v>
      </c>
      <c r="P20" s="2" t="s">
        <v>285</v>
      </c>
      <c r="Q20" s="2">
        <v>98</v>
      </c>
      <c r="R20" s="2">
        <v>37.36</v>
      </c>
      <c r="S20" s="2">
        <v>57.08</v>
      </c>
      <c r="T20" s="2" t="s">
        <v>286</v>
      </c>
    </row>
    <row r="21" spans="1:20" x14ac:dyDescent="0.25">
      <c r="A21">
        <v>2</v>
      </c>
      <c r="B21" t="b">
        <f t="shared" si="1"/>
        <v>1</v>
      </c>
      <c r="C21" t="b">
        <f t="shared" si="0"/>
        <v>1</v>
      </c>
      <c r="D21" s="1" t="b">
        <f t="shared" si="2"/>
        <v>0</v>
      </c>
      <c r="F21" t="s">
        <v>15</v>
      </c>
      <c r="G21" s="2" t="s">
        <v>283</v>
      </c>
      <c r="H21" s="2" t="s">
        <v>283</v>
      </c>
      <c r="I21" s="2" t="s">
        <v>283</v>
      </c>
      <c r="J21" s="2" t="s">
        <v>283</v>
      </c>
      <c r="K21" s="2" t="s">
        <v>285</v>
      </c>
      <c r="L21" s="2">
        <v>43</v>
      </c>
      <c r="M21" s="2">
        <v>72</v>
      </c>
      <c r="N21" s="2">
        <v>32.78</v>
      </c>
      <c r="O21" s="2" t="s">
        <v>283</v>
      </c>
      <c r="P21" s="2" t="s">
        <v>285</v>
      </c>
      <c r="Q21" s="2">
        <v>57</v>
      </c>
      <c r="R21" s="2">
        <v>9.1199999999999992</v>
      </c>
      <c r="S21" s="2" t="s">
        <v>283</v>
      </c>
      <c r="T21" s="2" t="s">
        <v>285</v>
      </c>
    </row>
    <row r="22" spans="1:20" x14ac:dyDescent="0.25">
      <c r="A22">
        <v>1</v>
      </c>
      <c r="B22" t="b">
        <f t="shared" si="1"/>
        <v>1</v>
      </c>
      <c r="C22" t="b">
        <f t="shared" si="0"/>
        <v>1</v>
      </c>
      <c r="D22" s="1" t="b">
        <f t="shared" si="2"/>
        <v>0</v>
      </c>
      <c r="F22" t="s">
        <v>16</v>
      </c>
      <c r="G22" s="2" t="s">
        <v>283</v>
      </c>
      <c r="H22" s="2" t="s">
        <v>283</v>
      </c>
      <c r="I22" s="2" t="s">
        <v>283</v>
      </c>
      <c r="J22" s="2" t="s">
        <v>283</v>
      </c>
      <c r="K22" s="2" t="s">
        <v>285</v>
      </c>
      <c r="L22" s="2">
        <v>55</v>
      </c>
      <c r="M22" s="2">
        <v>85</v>
      </c>
      <c r="N22" s="2">
        <v>12.68</v>
      </c>
      <c r="O22" s="2" t="s">
        <v>283</v>
      </c>
      <c r="P22" s="2" t="s">
        <v>285</v>
      </c>
      <c r="Q22" s="2" t="s">
        <v>283</v>
      </c>
      <c r="R22" s="2" t="s">
        <v>283</v>
      </c>
      <c r="S22" s="2" t="s">
        <v>283</v>
      </c>
      <c r="T22" s="2" t="s">
        <v>283</v>
      </c>
    </row>
    <row r="23" spans="1:20" x14ac:dyDescent="0.25">
      <c r="A23">
        <v>1</v>
      </c>
      <c r="B23" t="b">
        <f t="shared" si="1"/>
        <v>1</v>
      </c>
      <c r="C23" t="b">
        <f t="shared" si="0"/>
        <v>1</v>
      </c>
      <c r="D23" s="1" t="b">
        <f t="shared" si="2"/>
        <v>0</v>
      </c>
      <c r="F23" t="s">
        <v>251</v>
      </c>
      <c r="G23" s="2" t="s">
        <v>283</v>
      </c>
      <c r="H23" s="2" t="s">
        <v>283</v>
      </c>
      <c r="I23" s="2" t="s">
        <v>283</v>
      </c>
      <c r="J23" s="2" t="s">
        <v>283</v>
      </c>
      <c r="K23" s="2" t="s">
        <v>285</v>
      </c>
      <c r="L23" s="2">
        <v>67</v>
      </c>
      <c r="M23" s="2">
        <v>52</v>
      </c>
      <c r="N23" s="2">
        <v>30.88</v>
      </c>
      <c r="O23" s="2" t="s">
        <v>283</v>
      </c>
      <c r="P23" s="2" t="s">
        <v>285</v>
      </c>
      <c r="Q23" s="2">
        <v>40</v>
      </c>
      <c r="R23" s="2">
        <v>33.590000000000003</v>
      </c>
      <c r="S23" s="2" t="s">
        <v>283</v>
      </c>
      <c r="T23" s="2" t="s">
        <v>285</v>
      </c>
    </row>
    <row r="24" spans="1:20" x14ac:dyDescent="0.25">
      <c r="A24">
        <v>2</v>
      </c>
      <c r="B24" t="b">
        <f t="shared" si="1"/>
        <v>1</v>
      </c>
      <c r="C24" t="b">
        <f t="shared" si="0"/>
        <v>1</v>
      </c>
      <c r="D24" s="1" t="b">
        <f t="shared" si="2"/>
        <v>0</v>
      </c>
      <c r="F24" t="s">
        <v>17</v>
      </c>
      <c r="G24" s="2">
        <v>5.08</v>
      </c>
      <c r="H24" s="2">
        <v>88</v>
      </c>
      <c r="I24" s="2">
        <v>0.01</v>
      </c>
      <c r="J24" s="2">
        <v>0.02</v>
      </c>
      <c r="K24" s="2" t="s">
        <v>285</v>
      </c>
      <c r="L24" s="2">
        <v>49</v>
      </c>
      <c r="M24" s="2">
        <v>130</v>
      </c>
      <c r="N24" s="2">
        <v>61.12</v>
      </c>
      <c r="O24" s="2">
        <v>56.6</v>
      </c>
      <c r="P24" s="2" t="s">
        <v>286</v>
      </c>
      <c r="Q24" s="2">
        <v>128</v>
      </c>
      <c r="R24" s="2">
        <v>47.43</v>
      </c>
      <c r="S24" s="2" t="s">
        <v>283</v>
      </c>
      <c r="T24" s="2" t="s">
        <v>285</v>
      </c>
    </row>
    <row r="25" spans="1:20" x14ac:dyDescent="0.25">
      <c r="A25">
        <v>1</v>
      </c>
      <c r="B25" t="b">
        <f t="shared" si="1"/>
        <v>1</v>
      </c>
      <c r="C25" t="b">
        <f t="shared" si="0"/>
        <v>1</v>
      </c>
      <c r="D25" s="1" t="b">
        <f t="shared" si="2"/>
        <v>0</v>
      </c>
      <c r="F25" t="s">
        <v>18</v>
      </c>
      <c r="G25" s="2" t="s">
        <v>283</v>
      </c>
      <c r="H25" s="2" t="s">
        <v>283</v>
      </c>
      <c r="I25" s="2" t="s">
        <v>283</v>
      </c>
      <c r="J25" s="2" t="s">
        <v>283</v>
      </c>
      <c r="K25" s="2" t="s">
        <v>285</v>
      </c>
      <c r="L25" s="2">
        <v>42</v>
      </c>
      <c r="M25" s="2">
        <v>72</v>
      </c>
      <c r="N25" s="2">
        <v>51.54</v>
      </c>
      <c r="O25" s="2" t="s">
        <v>283</v>
      </c>
      <c r="P25" s="2" t="s">
        <v>285</v>
      </c>
      <c r="Q25" s="2">
        <v>71</v>
      </c>
      <c r="R25" s="2">
        <v>47.06</v>
      </c>
      <c r="S25" s="2" t="s">
        <v>283</v>
      </c>
      <c r="T25" s="2" t="s">
        <v>285</v>
      </c>
    </row>
    <row r="26" spans="1:20" x14ac:dyDescent="0.25">
      <c r="A26">
        <v>1</v>
      </c>
      <c r="B26" t="b">
        <f t="shared" si="1"/>
        <v>1</v>
      </c>
      <c r="C26" t="b">
        <f t="shared" si="0"/>
        <v>1</v>
      </c>
      <c r="D26" s="1" t="b">
        <f t="shared" si="2"/>
        <v>0</v>
      </c>
      <c r="F26" t="s">
        <v>19</v>
      </c>
      <c r="G26" s="2" t="s">
        <v>283</v>
      </c>
      <c r="H26" s="2" t="s">
        <v>283</v>
      </c>
      <c r="I26" s="2" t="s">
        <v>283</v>
      </c>
      <c r="J26" s="2" t="s">
        <v>283</v>
      </c>
      <c r="K26" s="2" t="s">
        <v>285</v>
      </c>
      <c r="L26" s="2">
        <v>83</v>
      </c>
      <c r="M26" s="2">
        <v>85</v>
      </c>
      <c r="N26" s="2">
        <v>65.03</v>
      </c>
      <c r="O26" s="2" t="s">
        <v>283</v>
      </c>
      <c r="P26" s="2" t="s">
        <v>285</v>
      </c>
      <c r="Q26" s="2">
        <v>47</v>
      </c>
      <c r="R26" s="2">
        <v>21.14</v>
      </c>
      <c r="S26" s="2" t="s">
        <v>283</v>
      </c>
      <c r="T26" s="2" t="s">
        <v>285</v>
      </c>
    </row>
    <row r="27" spans="1:20" x14ac:dyDescent="0.25">
      <c r="A27">
        <v>1</v>
      </c>
      <c r="B27" t="b">
        <f t="shared" si="1"/>
        <v>1</v>
      </c>
      <c r="C27" t="b">
        <f t="shared" si="0"/>
        <v>1</v>
      </c>
      <c r="D27" s="1" t="b">
        <f t="shared" si="2"/>
        <v>0</v>
      </c>
      <c r="F27" t="s">
        <v>20</v>
      </c>
      <c r="G27" s="2" t="s">
        <v>283</v>
      </c>
      <c r="H27" s="2" t="s">
        <v>283</v>
      </c>
      <c r="I27" s="2" t="s">
        <v>283</v>
      </c>
      <c r="J27" s="2" t="s">
        <v>283</v>
      </c>
      <c r="K27" s="2" t="s">
        <v>285</v>
      </c>
      <c r="L27" s="2">
        <v>97</v>
      </c>
      <c r="M27" s="2">
        <v>99</v>
      </c>
      <c r="N27" s="2">
        <v>63.66</v>
      </c>
      <c r="O27" s="2" t="s">
        <v>283</v>
      </c>
      <c r="P27" s="2" t="s">
        <v>285</v>
      </c>
      <c r="Q27" s="2">
        <v>61</v>
      </c>
      <c r="R27" s="2">
        <v>53.4</v>
      </c>
      <c r="S27" s="2" t="s">
        <v>283</v>
      </c>
      <c r="T27" s="2" t="s">
        <v>285</v>
      </c>
    </row>
    <row r="28" spans="1:20" x14ac:dyDescent="0.25">
      <c r="A28">
        <v>20</v>
      </c>
      <c r="B28" t="b">
        <f t="shared" si="1"/>
        <v>1</v>
      </c>
      <c r="C28" t="b">
        <f t="shared" si="0"/>
        <v>0</v>
      </c>
      <c r="D28" s="1" t="b">
        <f t="shared" si="2"/>
        <v>0</v>
      </c>
      <c r="F28" t="s">
        <v>95</v>
      </c>
      <c r="G28" s="2">
        <v>5.37</v>
      </c>
      <c r="H28" s="2">
        <v>67574</v>
      </c>
      <c r="I28" s="2">
        <v>5.41</v>
      </c>
      <c r="J28" s="2">
        <v>21.018000000000001</v>
      </c>
      <c r="K28" s="2" t="s">
        <v>286</v>
      </c>
      <c r="L28" s="2">
        <v>113</v>
      </c>
      <c r="M28" s="2">
        <v>111</v>
      </c>
      <c r="N28" s="2">
        <v>102.97</v>
      </c>
      <c r="O28" s="2">
        <v>101.85</v>
      </c>
      <c r="P28" s="2" t="s">
        <v>286</v>
      </c>
      <c r="Q28" s="2" t="s">
        <v>283</v>
      </c>
      <c r="R28" s="2" t="s">
        <v>283</v>
      </c>
      <c r="S28" s="2" t="s">
        <v>283</v>
      </c>
      <c r="T28" s="2" t="s">
        <v>283</v>
      </c>
    </row>
    <row r="29" spans="1:20" x14ac:dyDescent="0.25">
      <c r="A29">
        <v>20</v>
      </c>
      <c r="B29" t="b">
        <f t="shared" si="1"/>
        <v>1</v>
      </c>
      <c r="C29" t="b">
        <f t="shared" si="0"/>
        <v>0</v>
      </c>
      <c r="D29" s="1" t="b">
        <f t="shared" si="2"/>
        <v>0</v>
      </c>
      <c r="F29" t="s">
        <v>96</v>
      </c>
      <c r="G29" s="2">
        <v>5.43</v>
      </c>
      <c r="H29" s="2">
        <v>120073</v>
      </c>
      <c r="I29" s="2">
        <v>9.6199999999999992</v>
      </c>
      <c r="J29" s="2">
        <v>20</v>
      </c>
      <c r="K29" s="2" t="s">
        <v>286</v>
      </c>
      <c r="L29" s="2">
        <v>168</v>
      </c>
      <c r="M29" s="2">
        <v>99</v>
      </c>
      <c r="N29" s="2">
        <v>66.91</v>
      </c>
      <c r="O29" s="2">
        <v>66.36</v>
      </c>
      <c r="P29" s="2" t="s">
        <v>286</v>
      </c>
      <c r="Q29" s="2" t="s">
        <v>283</v>
      </c>
      <c r="R29" s="2" t="s">
        <v>283</v>
      </c>
      <c r="S29" s="2" t="s">
        <v>283</v>
      </c>
      <c r="T29" s="2" t="s">
        <v>283</v>
      </c>
    </row>
    <row r="30" spans="1:20" x14ac:dyDescent="0.25">
      <c r="A30">
        <v>1</v>
      </c>
      <c r="B30" t="b">
        <f t="shared" si="1"/>
        <v>1</v>
      </c>
      <c r="C30" t="b">
        <f t="shared" si="0"/>
        <v>1</v>
      </c>
      <c r="D30" s="1" t="b">
        <f t="shared" si="2"/>
        <v>0</v>
      </c>
      <c r="F30" t="s">
        <v>21</v>
      </c>
      <c r="G30" s="2" t="s">
        <v>283</v>
      </c>
      <c r="H30" s="2" t="s">
        <v>283</v>
      </c>
      <c r="I30" s="2" t="s">
        <v>283</v>
      </c>
      <c r="J30" s="2" t="s">
        <v>283</v>
      </c>
      <c r="K30" s="2" t="s">
        <v>285</v>
      </c>
      <c r="L30" s="2">
        <v>56</v>
      </c>
      <c r="M30" s="2">
        <v>41</v>
      </c>
      <c r="N30" s="2">
        <v>51.28</v>
      </c>
      <c r="O30" s="2" t="s">
        <v>283</v>
      </c>
      <c r="P30" s="2" t="s">
        <v>285</v>
      </c>
      <c r="Q30" s="2">
        <v>43</v>
      </c>
      <c r="R30" s="2">
        <v>23.39</v>
      </c>
      <c r="S30" s="2" t="s">
        <v>283</v>
      </c>
      <c r="T30" s="2" t="s">
        <v>285</v>
      </c>
    </row>
    <row r="31" spans="1:20" x14ac:dyDescent="0.25">
      <c r="A31">
        <v>1</v>
      </c>
      <c r="B31" t="b">
        <f t="shared" si="1"/>
        <v>1</v>
      </c>
      <c r="C31" t="b">
        <f t="shared" si="0"/>
        <v>1</v>
      </c>
      <c r="D31" s="1" t="b">
        <f t="shared" si="2"/>
        <v>0</v>
      </c>
      <c r="F31" t="s">
        <v>252</v>
      </c>
      <c r="G31" s="2" t="s">
        <v>283</v>
      </c>
      <c r="H31" s="2" t="s">
        <v>283</v>
      </c>
      <c r="I31" s="2" t="s">
        <v>283</v>
      </c>
      <c r="J31" s="2" t="s">
        <v>283</v>
      </c>
      <c r="K31" s="2" t="s">
        <v>285</v>
      </c>
      <c r="L31" s="2">
        <v>119</v>
      </c>
      <c r="M31" s="2">
        <v>121</v>
      </c>
      <c r="N31" s="2">
        <v>31.52</v>
      </c>
      <c r="O31" s="2" t="s">
        <v>283</v>
      </c>
      <c r="P31" s="2" t="s">
        <v>285</v>
      </c>
      <c r="Q31" s="2" t="s">
        <v>283</v>
      </c>
      <c r="R31" s="2" t="s">
        <v>283</v>
      </c>
      <c r="S31" s="2" t="s">
        <v>283</v>
      </c>
      <c r="T31" s="2" t="s">
        <v>283</v>
      </c>
    </row>
    <row r="32" spans="1:20" x14ac:dyDescent="0.25">
      <c r="A32">
        <v>1</v>
      </c>
      <c r="B32" t="b">
        <f t="shared" si="1"/>
        <v>1</v>
      </c>
      <c r="C32" t="b">
        <f t="shared" si="0"/>
        <v>1</v>
      </c>
      <c r="D32" s="1" t="b">
        <f t="shared" si="2"/>
        <v>0</v>
      </c>
      <c r="F32" t="s">
        <v>22</v>
      </c>
      <c r="G32" s="2">
        <v>5.52</v>
      </c>
      <c r="H32" s="2">
        <v>122</v>
      </c>
      <c r="I32" s="2">
        <v>0.01</v>
      </c>
      <c r="J32" s="2">
        <v>1.7000000000000001E-2</v>
      </c>
      <c r="K32" s="2" t="s">
        <v>285</v>
      </c>
      <c r="L32" s="2">
        <v>75</v>
      </c>
      <c r="M32" s="2">
        <v>77</v>
      </c>
      <c r="N32" s="2">
        <v>31.06</v>
      </c>
      <c r="O32" s="2" t="s">
        <v>283</v>
      </c>
      <c r="P32" s="2" t="s">
        <v>285</v>
      </c>
      <c r="Q32" s="2">
        <v>110</v>
      </c>
      <c r="R32" s="2">
        <v>28.21</v>
      </c>
      <c r="S32" s="2" t="s">
        <v>283</v>
      </c>
      <c r="T32" s="2" t="s">
        <v>285</v>
      </c>
    </row>
    <row r="33" spans="1:20" x14ac:dyDescent="0.25">
      <c r="A33">
        <v>1</v>
      </c>
      <c r="B33" t="b">
        <f t="shared" si="1"/>
        <v>1</v>
      </c>
      <c r="C33" t="b">
        <f t="shared" si="0"/>
        <v>1</v>
      </c>
      <c r="D33" s="1" t="b">
        <f t="shared" si="2"/>
        <v>0</v>
      </c>
      <c r="F33" t="s">
        <v>23</v>
      </c>
      <c r="G33" s="2">
        <v>5.72</v>
      </c>
      <c r="H33" s="2">
        <v>269</v>
      </c>
      <c r="I33" s="2">
        <v>0.02</v>
      </c>
      <c r="J33" s="2">
        <v>1.2E-2</v>
      </c>
      <c r="K33" s="2" t="s">
        <v>285</v>
      </c>
      <c r="L33" s="2">
        <v>78</v>
      </c>
      <c r="M33" s="2">
        <v>77</v>
      </c>
      <c r="N33" s="2">
        <v>24.86</v>
      </c>
      <c r="O33" s="2" t="s">
        <v>283</v>
      </c>
      <c r="P33" s="2" t="s">
        <v>285</v>
      </c>
      <c r="Q33" s="2">
        <v>52</v>
      </c>
      <c r="R33" s="2">
        <v>14.16</v>
      </c>
      <c r="S33" s="2" t="s">
        <v>283</v>
      </c>
      <c r="T33" s="2" t="s">
        <v>285</v>
      </c>
    </row>
    <row r="34" spans="1:20" x14ac:dyDescent="0.25">
      <c r="A34">
        <v>1</v>
      </c>
      <c r="B34" t="b">
        <f t="shared" si="1"/>
        <v>1</v>
      </c>
      <c r="C34" t="b">
        <f t="shared" si="0"/>
        <v>1</v>
      </c>
      <c r="D34" s="1" t="b">
        <f t="shared" si="2"/>
        <v>0</v>
      </c>
      <c r="F34" t="s">
        <v>24</v>
      </c>
      <c r="G34" s="2">
        <v>5.77</v>
      </c>
      <c r="H34" s="2">
        <v>84</v>
      </c>
      <c r="I34" s="2">
        <v>0.01</v>
      </c>
      <c r="J34" s="2">
        <v>1.4E-2</v>
      </c>
      <c r="K34" s="2" t="s">
        <v>285</v>
      </c>
      <c r="L34" s="2">
        <v>62</v>
      </c>
      <c r="M34" s="2">
        <v>64</v>
      </c>
      <c r="N34" s="2">
        <v>32.21</v>
      </c>
      <c r="O34" s="2" t="s">
        <v>283</v>
      </c>
      <c r="P34" s="2" t="s">
        <v>285</v>
      </c>
      <c r="Q34" s="2">
        <v>49</v>
      </c>
      <c r="R34" s="2">
        <v>25.31</v>
      </c>
      <c r="S34" s="2" t="s">
        <v>283</v>
      </c>
      <c r="T34" s="2" t="s">
        <v>285</v>
      </c>
    </row>
    <row r="35" spans="1:20" x14ac:dyDescent="0.25">
      <c r="A35">
        <v>20</v>
      </c>
      <c r="B35" t="b">
        <f t="shared" si="1"/>
        <v>1</v>
      </c>
      <c r="C35" t="b">
        <f t="shared" si="0"/>
        <v>0</v>
      </c>
      <c r="D35" s="1" t="b">
        <f t="shared" si="2"/>
        <v>0</v>
      </c>
      <c r="F35" t="s">
        <v>97</v>
      </c>
      <c r="G35" s="2">
        <v>6.18</v>
      </c>
      <c r="H35" s="2">
        <v>203583</v>
      </c>
      <c r="I35" s="2">
        <v>16.309999999999999</v>
      </c>
      <c r="J35" s="2">
        <v>20</v>
      </c>
      <c r="K35" s="2" t="s">
        <v>286</v>
      </c>
      <c r="L35" s="2">
        <v>114</v>
      </c>
      <c r="M35" s="2">
        <v>88</v>
      </c>
      <c r="N35" s="2">
        <v>21.87</v>
      </c>
      <c r="O35" s="2">
        <v>21.83</v>
      </c>
      <c r="P35" s="2" t="s">
        <v>286</v>
      </c>
      <c r="Q35" s="2">
        <v>63</v>
      </c>
      <c r="R35" s="2">
        <v>26.92</v>
      </c>
      <c r="S35" s="2">
        <v>27.32</v>
      </c>
      <c r="T35" s="2" t="s">
        <v>286</v>
      </c>
    </row>
    <row r="36" spans="1:20" x14ac:dyDescent="0.25">
      <c r="A36">
        <v>1</v>
      </c>
      <c r="B36" t="b">
        <f t="shared" si="1"/>
        <v>1</v>
      </c>
      <c r="C36" t="b">
        <f t="shared" si="0"/>
        <v>1</v>
      </c>
      <c r="D36" s="1" t="b">
        <f t="shared" si="2"/>
        <v>0</v>
      </c>
      <c r="F36" t="s">
        <v>25</v>
      </c>
      <c r="G36" s="2">
        <v>6.39</v>
      </c>
      <c r="H36" s="2">
        <v>63</v>
      </c>
      <c r="I36" s="2">
        <v>0.01</v>
      </c>
      <c r="J36" s="2">
        <v>1.7000000000000001E-2</v>
      </c>
      <c r="K36" s="2" t="s">
        <v>285</v>
      </c>
      <c r="L36" s="2">
        <v>130</v>
      </c>
      <c r="M36" s="2">
        <v>132</v>
      </c>
      <c r="N36" s="2">
        <v>96.24</v>
      </c>
      <c r="O36" s="2">
        <v>126.68</v>
      </c>
      <c r="P36" s="2" t="s">
        <v>285</v>
      </c>
      <c r="Q36" s="2">
        <v>95</v>
      </c>
      <c r="R36" s="2">
        <v>116.16</v>
      </c>
      <c r="S36" s="2">
        <v>135.01</v>
      </c>
      <c r="T36" s="2" t="s">
        <v>286</v>
      </c>
    </row>
    <row r="37" spans="1:20" x14ac:dyDescent="0.25">
      <c r="A37">
        <v>1</v>
      </c>
      <c r="B37" t="b">
        <f t="shared" si="1"/>
        <v>1</v>
      </c>
      <c r="C37" t="b">
        <f t="shared" si="0"/>
        <v>1</v>
      </c>
      <c r="D37" s="1" t="b">
        <f t="shared" si="2"/>
        <v>0</v>
      </c>
      <c r="F37" t="s">
        <v>26</v>
      </c>
      <c r="G37" s="2" t="s">
        <v>283</v>
      </c>
      <c r="H37" s="2" t="s">
        <v>283</v>
      </c>
      <c r="I37" s="2" t="s">
        <v>283</v>
      </c>
      <c r="J37" s="2" t="s">
        <v>283</v>
      </c>
      <c r="K37" s="2" t="s">
        <v>285</v>
      </c>
      <c r="L37" s="2">
        <v>63</v>
      </c>
      <c r="M37" s="2">
        <v>62</v>
      </c>
      <c r="N37" s="2">
        <v>70.19</v>
      </c>
      <c r="O37" s="2" t="s">
        <v>283</v>
      </c>
      <c r="P37" s="2" t="s">
        <v>285</v>
      </c>
      <c r="Q37" s="2">
        <v>41</v>
      </c>
      <c r="R37" s="2">
        <v>39.799999999999997</v>
      </c>
      <c r="S37" s="2" t="s">
        <v>283</v>
      </c>
      <c r="T37" s="2" t="s">
        <v>285</v>
      </c>
    </row>
    <row r="38" spans="1:20" x14ac:dyDescent="0.25">
      <c r="A38">
        <v>1</v>
      </c>
      <c r="B38" t="b">
        <f t="shared" si="1"/>
        <v>1</v>
      </c>
      <c r="C38" t="b">
        <f t="shared" si="0"/>
        <v>1</v>
      </c>
      <c r="D38" s="1" t="b">
        <f t="shared" si="2"/>
        <v>0</v>
      </c>
      <c r="F38" t="s">
        <v>253</v>
      </c>
      <c r="G38" s="2">
        <v>6.73</v>
      </c>
      <c r="H38" s="2">
        <v>52</v>
      </c>
      <c r="I38" s="2">
        <v>0</v>
      </c>
      <c r="J38" s="2">
        <v>2.3E-2</v>
      </c>
      <c r="K38" s="2" t="s">
        <v>285</v>
      </c>
      <c r="L38" s="2">
        <v>174</v>
      </c>
      <c r="M38" s="2">
        <v>93</v>
      </c>
      <c r="N38" s="2">
        <v>118.46</v>
      </c>
      <c r="O38" s="2">
        <v>176.67</v>
      </c>
      <c r="P38" s="2" t="s">
        <v>285</v>
      </c>
      <c r="Q38" s="2">
        <v>95</v>
      </c>
      <c r="R38" s="2">
        <v>98.8</v>
      </c>
      <c r="S38" s="2" t="s">
        <v>283</v>
      </c>
      <c r="T38" s="2" t="s">
        <v>285</v>
      </c>
    </row>
    <row r="39" spans="1:20" x14ac:dyDescent="0.25">
      <c r="A39">
        <v>1</v>
      </c>
      <c r="B39" t="b">
        <f t="shared" si="1"/>
        <v>1</v>
      </c>
      <c r="C39" t="b">
        <f t="shared" si="0"/>
        <v>1</v>
      </c>
      <c r="D39" s="1" t="b">
        <f t="shared" si="2"/>
        <v>0</v>
      </c>
      <c r="F39" t="s">
        <v>254</v>
      </c>
      <c r="G39" s="2" t="s">
        <v>283</v>
      </c>
      <c r="H39" s="2" t="s">
        <v>283</v>
      </c>
      <c r="I39" s="2" t="s">
        <v>283</v>
      </c>
      <c r="J39" s="2" t="s">
        <v>283</v>
      </c>
      <c r="K39" s="2" t="s">
        <v>285</v>
      </c>
      <c r="L39" s="2">
        <v>41</v>
      </c>
      <c r="M39" s="2">
        <v>69</v>
      </c>
      <c r="N39" s="2">
        <v>102.85</v>
      </c>
      <c r="O39" s="2" t="s">
        <v>283</v>
      </c>
      <c r="P39" s="2" t="s">
        <v>285</v>
      </c>
      <c r="Q39" s="2">
        <v>39</v>
      </c>
      <c r="R39" s="2">
        <v>46.52</v>
      </c>
      <c r="S39" s="2" t="s">
        <v>283</v>
      </c>
      <c r="T39" s="2" t="s">
        <v>285</v>
      </c>
    </row>
    <row r="40" spans="1:20" x14ac:dyDescent="0.25">
      <c r="A40">
        <v>1</v>
      </c>
      <c r="B40" t="b">
        <f t="shared" si="1"/>
        <v>1</v>
      </c>
      <c r="C40" t="b">
        <f t="shared" si="0"/>
        <v>1</v>
      </c>
      <c r="D40" s="1" t="b">
        <f t="shared" si="2"/>
        <v>0</v>
      </c>
      <c r="F40" t="s">
        <v>27</v>
      </c>
      <c r="G40" s="2" t="s">
        <v>283</v>
      </c>
      <c r="H40" s="2" t="s">
        <v>283</v>
      </c>
      <c r="I40" s="2" t="s">
        <v>283</v>
      </c>
      <c r="J40" s="2" t="s">
        <v>283</v>
      </c>
      <c r="K40" s="2" t="s">
        <v>285</v>
      </c>
      <c r="L40" s="2">
        <v>83</v>
      </c>
      <c r="M40" s="2">
        <v>85</v>
      </c>
      <c r="N40" s="2">
        <v>63.94</v>
      </c>
      <c r="O40" s="2" t="s">
        <v>283</v>
      </c>
      <c r="P40" s="2" t="s">
        <v>285</v>
      </c>
      <c r="Q40" s="2">
        <v>47</v>
      </c>
      <c r="R40" s="2">
        <v>17.77</v>
      </c>
      <c r="S40" s="2" t="s">
        <v>283</v>
      </c>
      <c r="T40" s="2" t="s">
        <v>285</v>
      </c>
    </row>
    <row r="41" spans="1:20" x14ac:dyDescent="0.25">
      <c r="A41">
        <v>2</v>
      </c>
      <c r="B41" t="b">
        <f t="shared" si="1"/>
        <v>1</v>
      </c>
      <c r="C41" t="b">
        <f t="shared" si="0"/>
        <v>1</v>
      </c>
      <c r="D41" s="1" t="b">
        <f t="shared" si="2"/>
        <v>0</v>
      </c>
      <c r="F41" t="s">
        <v>28</v>
      </c>
      <c r="G41" s="2" t="s">
        <v>283</v>
      </c>
      <c r="H41" s="2" t="s">
        <v>283</v>
      </c>
      <c r="I41" s="2" t="s">
        <v>283</v>
      </c>
      <c r="J41" s="2" t="s">
        <v>283</v>
      </c>
      <c r="K41" s="2" t="s">
        <v>285</v>
      </c>
      <c r="L41" s="2">
        <v>43</v>
      </c>
      <c r="M41" s="2">
        <v>41</v>
      </c>
      <c r="N41" s="2">
        <v>80.23</v>
      </c>
      <c r="O41" s="2" t="s">
        <v>283</v>
      </c>
      <c r="P41" s="2" t="s">
        <v>285</v>
      </c>
      <c r="Q41" s="2">
        <v>39</v>
      </c>
      <c r="R41" s="2">
        <v>24.59</v>
      </c>
      <c r="S41" s="2" t="s">
        <v>283</v>
      </c>
      <c r="T41" s="2" t="s">
        <v>285</v>
      </c>
    </row>
    <row r="42" spans="1:20" x14ac:dyDescent="0.25">
      <c r="A42">
        <v>1</v>
      </c>
      <c r="B42" t="b">
        <f t="shared" si="1"/>
        <v>1</v>
      </c>
      <c r="C42" t="b">
        <f t="shared" si="0"/>
        <v>1</v>
      </c>
      <c r="D42" s="1" t="b">
        <f t="shared" si="2"/>
        <v>0</v>
      </c>
      <c r="F42" t="s">
        <v>29</v>
      </c>
      <c r="G42" s="2" t="s">
        <v>283</v>
      </c>
      <c r="H42" s="2" t="s">
        <v>283</v>
      </c>
      <c r="I42" s="2" t="s">
        <v>283</v>
      </c>
      <c r="J42" s="2" t="s">
        <v>283</v>
      </c>
      <c r="K42" s="2" t="s">
        <v>285</v>
      </c>
      <c r="L42" s="2">
        <v>75</v>
      </c>
      <c r="M42" s="2">
        <v>39</v>
      </c>
      <c r="N42" s="2">
        <v>36.75</v>
      </c>
      <c r="O42" s="2" t="s">
        <v>283</v>
      </c>
      <c r="P42" s="2" t="s">
        <v>285</v>
      </c>
      <c r="Q42" s="2">
        <v>77</v>
      </c>
      <c r="R42" s="2">
        <v>31.52</v>
      </c>
      <c r="S42" s="2" t="s">
        <v>283</v>
      </c>
      <c r="T42" s="2" t="s">
        <v>285</v>
      </c>
    </row>
    <row r="43" spans="1:20" x14ac:dyDescent="0.25">
      <c r="A43">
        <v>2</v>
      </c>
      <c r="B43" t="b">
        <f t="shared" si="1"/>
        <v>1</v>
      </c>
      <c r="C43" t="b">
        <f t="shared" si="0"/>
        <v>1</v>
      </c>
      <c r="D43" s="1" t="b">
        <f t="shared" si="2"/>
        <v>0</v>
      </c>
      <c r="F43" t="s">
        <v>255</v>
      </c>
      <c r="G43" s="2" t="s">
        <v>283</v>
      </c>
      <c r="H43" s="2" t="s">
        <v>283</v>
      </c>
      <c r="I43" s="2" t="s">
        <v>283</v>
      </c>
      <c r="J43" s="2" t="s">
        <v>283</v>
      </c>
      <c r="K43" s="2" t="s">
        <v>285</v>
      </c>
      <c r="L43" s="2">
        <v>43</v>
      </c>
      <c r="M43" s="2">
        <v>58</v>
      </c>
      <c r="N43" s="2">
        <v>44.32</v>
      </c>
      <c r="O43" s="2" t="s">
        <v>283</v>
      </c>
      <c r="P43" s="2" t="s">
        <v>285</v>
      </c>
      <c r="Q43" s="2">
        <v>41</v>
      </c>
      <c r="R43" s="2">
        <v>23.08</v>
      </c>
      <c r="S43" s="2" t="s">
        <v>283</v>
      </c>
      <c r="T43" s="2" t="s">
        <v>285</v>
      </c>
    </row>
    <row r="44" spans="1:20" x14ac:dyDescent="0.25">
      <c r="A44">
        <v>20</v>
      </c>
      <c r="B44" t="b">
        <f t="shared" si="1"/>
        <v>1</v>
      </c>
      <c r="C44" t="b">
        <f t="shared" si="0"/>
        <v>0</v>
      </c>
      <c r="D44" s="1" t="b">
        <f t="shared" si="2"/>
        <v>0</v>
      </c>
      <c r="F44" t="s">
        <v>98</v>
      </c>
      <c r="G44" s="2">
        <v>7.61</v>
      </c>
      <c r="H44" s="2">
        <v>295107</v>
      </c>
      <c r="I44" s="2">
        <v>23.65</v>
      </c>
      <c r="J44" s="2">
        <v>19.587</v>
      </c>
      <c r="K44" s="2" t="s">
        <v>286</v>
      </c>
      <c r="L44" s="2">
        <v>98</v>
      </c>
      <c r="M44" s="2">
        <v>100</v>
      </c>
      <c r="N44" s="2">
        <v>59.45</v>
      </c>
      <c r="O44" s="2">
        <v>59.33</v>
      </c>
      <c r="P44" s="2" t="s">
        <v>286</v>
      </c>
      <c r="Q44" s="2">
        <v>70</v>
      </c>
      <c r="R44" s="2">
        <v>15.27</v>
      </c>
      <c r="S44" s="2">
        <v>15.19</v>
      </c>
      <c r="T44" s="2" t="s">
        <v>286</v>
      </c>
    </row>
    <row r="45" spans="1:20" x14ac:dyDescent="0.25">
      <c r="A45">
        <v>1</v>
      </c>
      <c r="B45" t="b">
        <f t="shared" si="1"/>
        <v>1</v>
      </c>
      <c r="C45" t="b">
        <f t="shared" si="0"/>
        <v>0</v>
      </c>
      <c r="D45" s="1" t="b">
        <f t="shared" si="2"/>
        <v>0</v>
      </c>
      <c r="F45" t="s">
        <v>30</v>
      </c>
      <c r="G45" s="2">
        <v>7.68</v>
      </c>
      <c r="H45" s="2">
        <v>496</v>
      </c>
      <c r="I45" s="2">
        <v>0.04</v>
      </c>
      <c r="J45" s="2">
        <v>2.4E-2</v>
      </c>
      <c r="K45" s="2" t="s">
        <v>286</v>
      </c>
      <c r="L45" s="2">
        <v>91</v>
      </c>
      <c r="M45" s="2">
        <v>92</v>
      </c>
      <c r="N45" s="2">
        <v>54.22</v>
      </c>
      <c r="O45" s="2">
        <v>48.52</v>
      </c>
      <c r="P45" s="2" t="s">
        <v>286</v>
      </c>
      <c r="Q45" s="2">
        <v>65</v>
      </c>
      <c r="R45" s="2">
        <v>15.46</v>
      </c>
      <c r="S45" s="2">
        <v>18.43</v>
      </c>
      <c r="T45" s="2" t="s">
        <v>286</v>
      </c>
    </row>
    <row r="46" spans="1:20" x14ac:dyDescent="0.25">
      <c r="A46">
        <v>1</v>
      </c>
      <c r="B46" t="b">
        <f t="shared" si="1"/>
        <v>1</v>
      </c>
      <c r="C46" t="b">
        <f t="shared" si="0"/>
        <v>1</v>
      </c>
      <c r="D46" s="1" t="b">
        <f t="shared" si="2"/>
        <v>0</v>
      </c>
      <c r="F46" t="s">
        <v>31</v>
      </c>
      <c r="G46" s="2">
        <v>7.94</v>
      </c>
      <c r="H46" s="2">
        <v>111</v>
      </c>
      <c r="I46" s="2">
        <v>0.01</v>
      </c>
      <c r="J46" s="2">
        <v>2.4E-2</v>
      </c>
      <c r="K46" s="2" t="s">
        <v>285</v>
      </c>
      <c r="L46" s="2">
        <v>75</v>
      </c>
      <c r="M46" s="2">
        <v>39</v>
      </c>
      <c r="N46" s="2">
        <v>35.92</v>
      </c>
      <c r="O46" s="2" t="s">
        <v>283</v>
      </c>
      <c r="P46" s="2" t="s">
        <v>285</v>
      </c>
      <c r="Q46" s="2">
        <v>77</v>
      </c>
      <c r="R46" s="2">
        <v>31.36</v>
      </c>
      <c r="S46" s="2" t="s">
        <v>283</v>
      </c>
      <c r="T46" s="2" t="s">
        <v>285</v>
      </c>
    </row>
    <row r="47" spans="1:20" x14ac:dyDescent="0.25">
      <c r="A47">
        <v>1</v>
      </c>
      <c r="B47" t="b">
        <f t="shared" si="1"/>
        <v>1</v>
      </c>
      <c r="C47" t="b">
        <f t="shared" si="0"/>
        <v>1</v>
      </c>
      <c r="D47" s="1" t="b">
        <f t="shared" si="2"/>
        <v>0</v>
      </c>
      <c r="F47" t="s">
        <v>256</v>
      </c>
      <c r="G47" s="2" t="s">
        <v>283</v>
      </c>
      <c r="H47" s="2" t="s">
        <v>283</v>
      </c>
      <c r="I47" s="2" t="s">
        <v>283</v>
      </c>
      <c r="J47" s="2" t="s">
        <v>283</v>
      </c>
      <c r="K47" s="2" t="s">
        <v>285</v>
      </c>
      <c r="L47" s="2">
        <v>69</v>
      </c>
      <c r="M47" s="2">
        <v>41</v>
      </c>
      <c r="N47" s="2">
        <v>52.74</v>
      </c>
      <c r="O47" s="2" t="s">
        <v>283</v>
      </c>
      <c r="P47" s="2" t="s">
        <v>285</v>
      </c>
      <c r="Q47" s="2">
        <v>99</v>
      </c>
      <c r="R47" s="2">
        <v>19.77</v>
      </c>
      <c r="S47" s="2" t="s">
        <v>283</v>
      </c>
      <c r="T47" s="2" t="s">
        <v>285</v>
      </c>
    </row>
    <row r="48" spans="1:20" x14ac:dyDescent="0.25">
      <c r="A48">
        <v>1</v>
      </c>
      <c r="B48" t="b">
        <f t="shared" si="1"/>
        <v>1</v>
      </c>
      <c r="C48" t="b">
        <f t="shared" si="0"/>
        <v>1</v>
      </c>
      <c r="D48" s="1" t="b">
        <f t="shared" si="2"/>
        <v>0</v>
      </c>
      <c r="F48" t="s">
        <v>32</v>
      </c>
      <c r="G48" s="2" t="s">
        <v>283</v>
      </c>
      <c r="H48" s="2" t="s">
        <v>283</v>
      </c>
      <c r="I48" s="2" t="s">
        <v>283</v>
      </c>
      <c r="J48" s="2" t="s">
        <v>283</v>
      </c>
      <c r="K48" s="2" t="s">
        <v>285</v>
      </c>
      <c r="L48" s="2">
        <v>97</v>
      </c>
      <c r="M48" s="2">
        <v>83</v>
      </c>
      <c r="N48" s="2">
        <v>90.54</v>
      </c>
      <c r="O48" s="2" t="s">
        <v>283</v>
      </c>
      <c r="P48" s="2" t="s">
        <v>285</v>
      </c>
      <c r="Q48" s="2">
        <v>99</v>
      </c>
      <c r="R48" s="2">
        <v>61.87</v>
      </c>
      <c r="S48" s="2" t="s">
        <v>283</v>
      </c>
      <c r="T48" s="2" t="s">
        <v>285</v>
      </c>
    </row>
    <row r="49" spans="1:20" x14ac:dyDescent="0.25">
      <c r="A49">
        <v>1</v>
      </c>
      <c r="B49" t="b">
        <f t="shared" si="1"/>
        <v>1</v>
      </c>
      <c r="C49" t="b">
        <f t="shared" si="0"/>
        <v>0</v>
      </c>
      <c r="D49" s="1" t="b">
        <f t="shared" si="2"/>
        <v>0</v>
      </c>
      <c r="F49" t="s">
        <v>33</v>
      </c>
      <c r="G49" s="2">
        <v>8.16</v>
      </c>
      <c r="H49" s="2">
        <v>113</v>
      </c>
      <c r="I49" s="2">
        <v>0.01</v>
      </c>
      <c r="J49" s="2">
        <v>2.3E-2</v>
      </c>
      <c r="K49" s="2" t="s">
        <v>286</v>
      </c>
      <c r="L49" s="2">
        <v>166</v>
      </c>
      <c r="M49" s="2">
        <v>164</v>
      </c>
      <c r="N49" s="2">
        <v>79.099999999999994</v>
      </c>
      <c r="O49" s="2">
        <v>90.4</v>
      </c>
      <c r="P49" s="2" t="s">
        <v>286</v>
      </c>
      <c r="Q49" s="2">
        <v>129</v>
      </c>
      <c r="R49" s="2">
        <v>75.53</v>
      </c>
      <c r="S49" s="2">
        <v>65.39</v>
      </c>
      <c r="T49" s="2" t="s">
        <v>286</v>
      </c>
    </row>
    <row r="50" spans="1:20" x14ac:dyDescent="0.25">
      <c r="A50">
        <v>1</v>
      </c>
      <c r="B50" t="b">
        <f t="shared" si="1"/>
        <v>1</v>
      </c>
      <c r="C50" t="b">
        <f t="shared" si="0"/>
        <v>1</v>
      </c>
      <c r="D50" s="1" t="b">
        <f t="shared" si="2"/>
        <v>0</v>
      </c>
      <c r="F50" t="s">
        <v>34</v>
      </c>
      <c r="G50" s="2">
        <v>8.25</v>
      </c>
      <c r="H50" s="2">
        <v>116</v>
      </c>
      <c r="I50" s="2">
        <v>0.01</v>
      </c>
      <c r="J50" s="2">
        <v>1.2999999999999999E-2</v>
      </c>
      <c r="K50" s="2" t="s">
        <v>285</v>
      </c>
      <c r="L50" s="2">
        <v>76</v>
      </c>
      <c r="M50" s="2">
        <v>41</v>
      </c>
      <c r="N50" s="2">
        <v>51.7</v>
      </c>
      <c r="O50" s="2" t="s">
        <v>283</v>
      </c>
      <c r="P50" s="2" t="s">
        <v>285</v>
      </c>
      <c r="Q50" s="2">
        <v>78</v>
      </c>
      <c r="R50" s="2">
        <v>31.57</v>
      </c>
      <c r="S50" s="2" t="s">
        <v>283</v>
      </c>
      <c r="T50" s="2" t="s">
        <v>285</v>
      </c>
    </row>
    <row r="51" spans="1:20" x14ac:dyDescent="0.25">
      <c r="A51">
        <v>2</v>
      </c>
      <c r="B51" t="b">
        <f t="shared" si="1"/>
        <v>1</v>
      </c>
      <c r="C51" t="b">
        <f t="shared" si="0"/>
        <v>1</v>
      </c>
      <c r="D51" s="1" t="b">
        <f t="shared" si="2"/>
        <v>0</v>
      </c>
      <c r="F51" t="s">
        <v>35</v>
      </c>
      <c r="G51" s="2" t="s">
        <v>283</v>
      </c>
      <c r="H51" s="2" t="s">
        <v>283</v>
      </c>
      <c r="I51" s="2" t="s">
        <v>283</v>
      </c>
      <c r="J51" s="2" t="s">
        <v>283</v>
      </c>
      <c r="K51" s="2" t="s">
        <v>285</v>
      </c>
      <c r="L51" s="2">
        <v>43</v>
      </c>
      <c r="M51" s="2">
        <v>58</v>
      </c>
      <c r="N51" s="2">
        <v>61.85</v>
      </c>
      <c r="O51" s="2" t="s">
        <v>283</v>
      </c>
      <c r="P51" s="2" t="s">
        <v>285</v>
      </c>
      <c r="Q51" s="2">
        <v>57</v>
      </c>
      <c r="R51" s="2">
        <v>22.84</v>
      </c>
      <c r="S51" s="2" t="s">
        <v>283</v>
      </c>
      <c r="T51" s="2" t="s">
        <v>285</v>
      </c>
    </row>
    <row r="52" spans="1:20" x14ac:dyDescent="0.25">
      <c r="A52">
        <v>1</v>
      </c>
      <c r="B52" t="b">
        <f t="shared" si="1"/>
        <v>1</v>
      </c>
      <c r="C52" t="b">
        <f t="shared" si="0"/>
        <v>1</v>
      </c>
      <c r="D52" s="1" t="b">
        <f t="shared" si="2"/>
        <v>0</v>
      </c>
      <c r="F52" t="s">
        <v>36</v>
      </c>
      <c r="G52" s="2">
        <v>8.43</v>
      </c>
      <c r="H52" s="2">
        <v>25</v>
      </c>
      <c r="I52" s="2">
        <v>0</v>
      </c>
      <c r="J52" s="2">
        <v>1.0999999999999999E-2</v>
      </c>
      <c r="K52" s="2" t="s">
        <v>285</v>
      </c>
      <c r="L52" s="2">
        <v>129</v>
      </c>
      <c r="M52" s="2">
        <v>127</v>
      </c>
      <c r="N52" s="2">
        <v>78.260000000000005</v>
      </c>
      <c r="O52" s="2">
        <v>97.06</v>
      </c>
      <c r="P52" s="2" t="s">
        <v>286</v>
      </c>
      <c r="Q52" s="2">
        <v>131</v>
      </c>
      <c r="R52" s="2">
        <v>23.51</v>
      </c>
      <c r="S52" s="2" t="s">
        <v>283</v>
      </c>
      <c r="T52" s="2" t="s">
        <v>285</v>
      </c>
    </row>
    <row r="53" spans="1:20" x14ac:dyDescent="0.25">
      <c r="A53">
        <v>1</v>
      </c>
      <c r="B53" t="b">
        <f t="shared" si="1"/>
        <v>1</v>
      </c>
      <c r="C53" t="b">
        <f t="shared" si="0"/>
        <v>1</v>
      </c>
      <c r="D53" s="1" t="b">
        <f t="shared" si="2"/>
        <v>0</v>
      </c>
      <c r="F53" t="s">
        <v>37</v>
      </c>
      <c r="G53" s="2" t="s">
        <v>283</v>
      </c>
      <c r="H53" s="2" t="s">
        <v>283</v>
      </c>
      <c r="I53" s="2" t="s">
        <v>283</v>
      </c>
      <c r="J53" s="2" t="s">
        <v>283</v>
      </c>
      <c r="K53" s="2" t="s">
        <v>285</v>
      </c>
      <c r="L53" s="2">
        <v>107</v>
      </c>
      <c r="M53" s="2">
        <v>109</v>
      </c>
      <c r="N53" s="2">
        <v>93.42</v>
      </c>
      <c r="O53" s="2" t="s">
        <v>283</v>
      </c>
      <c r="P53" s="2" t="s">
        <v>285</v>
      </c>
      <c r="Q53" s="2">
        <v>93</v>
      </c>
      <c r="R53" s="2">
        <v>4.76</v>
      </c>
      <c r="S53" s="2" t="s">
        <v>283</v>
      </c>
      <c r="T53" s="2" t="s">
        <v>285</v>
      </c>
    </row>
    <row r="54" spans="1:20" x14ac:dyDescent="0.25">
      <c r="A54">
        <v>20</v>
      </c>
      <c r="B54" t="b">
        <f t="shared" si="1"/>
        <v>1</v>
      </c>
      <c r="C54" t="b">
        <f t="shared" si="0"/>
        <v>0</v>
      </c>
      <c r="D54" s="1" t="b">
        <f t="shared" si="2"/>
        <v>0</v>
      </c>
      <c r="F54" t="s">
        <v>99</v>
      </c>
      <c r="G54" s="2">
        <v>8.92</v>
      </c>
      <c r="H54" s="2">
        <v>180867</v>
      </c>
      <c r="I54" s="2">
        <v>14.49</v>
      </c>
      <c r="J54" s="2">
        <v>20</v>
      </c>
      <c r="K54" s="2" t="s">
        <v>286</v>
      </c>
      <c r="L54" s="2">
        <v>117</v>
      </c>
      <c r="M54" s="2">
        <v>82</v>
      </c>
      <c r="N54" s="2">
        <v>71.97</v>
      </c>
      <c r="O54" s="2">
        <v>73.010000000000005</v>
      </c>
      <c r="P54" s="2" t="s">
        <v>286</v>
      </c>
      <c r="Q54" s="2">
        <v>52</v>
      </c>
      <c r="R54" s="2">
        <v>21.7</v>
      </c>
      <c r="S54" s="2">
        <v>21.48</v>
      </c>
      <c r="T54" s="2" t="s">
        <v>286</v>
      </c>
    </row>
    <row r="55" spans="1:20" x14ac:dyDescent="0.25">
      <c r="A55">
        <v>1</v>
      </c>
      <c r="B55" t="b">
        <f t="shared" si="1"/>
        <v>1</v>
      </c>
      <c r="C55" t="b">
        <f t="shared" si="0"/>
        <v>1</v>
      </c>
      <c r="D55" s="1" t="b">
        <f t="shared" si="2"/>
        <v>0</v>
      </c>
      <c r="F55" t="s">
        <v>38</v>
      </c>
      <c r="G55" s="2">
        <v>8.94</v>
      </c>
      <c r="H55" s="2">
        <v>310</v>
      </c>
      <c r="I55" s="2">
        <v>0.02</v>
      </c>
      <c r="J55" s="2">
        <v>2.8000000000000001E-2</v>
      </c>
      <c r="K55" s="2" t="s">
        <v>285</v>
      </c>
      <c r="L55" s="2">
        <v>112</v>
      </c>
      <c r="M55" s="2">
        <v>77</v>
      </c>
      <c r="N55" s="2">
        <v>95.73</v>
      </c>
      <c r="O55" s="2">
        <v>657.71</v>
      </c>
      <c r="P55" s="2" t="s">
        <v>285</v>
      </c>
      <c r="Q55" s="2">
        <v>114</v>
      </c>
      <c r="R55" s="2">
        <v>31.17</v>
      </c>
      <c r="S55" s="2">
        <v>29.03</v>
      </c>
      <c r="T55" s="2" t="s">
        <v>286</v>
      </c>
    </row>
    <row r="56" spans="1:20" x14ac:dyDescent="0.25">
      <c r="A56">
        <v>1</v>
      </c>
      <c r="B56" t="b">
        <f t="shared" si="1"/>
        <v>1</v>
      </c>
      <c r="C56" t="b">
        <f t="shared" si="0"/>
        <v>1</v>
      </c>
      <c r="D56" s="1" t="b">
        <f t="shared" si="2"/>
        <v>0</v>
      </c>
      <c r="F56" t="s">
        <v>39</v>
      </c>
      <c r="G56" s="2" t="s">
        <v>283</v>
      </c>
      <c r="H56" s="2" t="s">
        <v>283</v>
      </c>
      <c r="I56" s="2" t="s">
        <v>283</v>
      </c>
      <c r="J56" s="2" t="s">
        <v>283</v>
      </c>
      <c r="K56" s="2" t="s">
        <v>285</v>
      </c>
      <c r="L56" s="2">
        <v>131</v>
      </c>
      <c r="M56" s="2">
        <v>133</v>
      </c>
      <c r="N56" s="2">
        <v>116.9</v>
      </c>
      <c r="O56" s="2" t="s">
        <v>283</v>
      </c>
      <c r="P56" s="2" t="s">
        <v>285</v>
      </c>
      <c r="Q56" s="2">
        <v>117</v>
      </c>
      <c r="R56" s="2">
        <v>87.39</v>
      </c>
      <c r="S56" s="2" t="s">
        <v>283</v>
      </c>
      <c r="T56" s="2" t="s">
        <v>285</v>
      </c>
    </row>
    <row r="57" spans="1:20" x14ac:dyDescent="0.25">
      <c r="A57">
        <v>1</v>
      </c>
      <c r="B57" t="b">
        <f t="shared" si="1"/>
        <v>1</v>
      </c>
      <c r="C57" t="b">
        <f t="shared" si="0"/>
        <v>1</v>
      </c>
      <c r="D57" s="1" t="b">
        <f t="shared" si="2"/>
        <v>0</v>
      </c>
      <c r="F57" t="s">
        <v>40</v>
      </c>
      <c r="G57" s="2">
        <v>9.0299999999999994</v>
      </c>
      <c r="H57" s="2">
        <v>439</v>
      </c>
      <c r="I57" s="2">
        <v>0.04</v>
      </c>
      <c r="J57" s="2">
        <v>2.3E-2</v>
      </c>
      <c r="K57" s="2" t="s">
        <v>285</v>
      </c>
      <c r="L57" s="2">
        <v>91</v>
      </c>
      <c r="M57" s="2">
        <v>106</v>
      </c>
      <c r="N57" s="2">
        <v>32.47</v>
      </c>
      <c r="O57" s="2">
        <v>34.06</v>
      </c>
      <c r="P57" s="2" t="s">
        <v>286</v>
      </c>
      <c r="Q57" s="2">
        <v>51</v>
      </c>
      <c r="R57" s="2">
        <v>10.66</v>
      </c>
      <c r="S57" s="2" t="s">
        <v>283</v>
      </c>
      <c r="T57" s="2" t="s">
        <v>285</v>
      </c>
    </row>
    <row r="58" spans="1:20" x14ac:dyDescent="0.25">
      <c r="A58">
        <v>1</v>
      </c>
      <c r="B58" t="b">
        <f t="shared" si="1"/>
        <v>1</v>
      </c>
      <c r="C58" t="b">
        <f t="shared" si="0"/>
        <v>0</v>
      </c>
      <c r="D58" s="1" t="b">
        <f t="shared" si="2"/>
        <v>0</v>
      </c>
      <c r="F58" t="s">
        <v>41</v>
      </c>
      <c r="G58" s="2">
        <v>9.1300000000000008</v>
      </c>
      <c r="H58" s="2">
        <v>1025</v>
      </c>
      <c r="I58" s="2">
        <v>0.08</v>
      </c>
      <c r="J58" s="2">
        <v>3.3000000000000002E-2</v>
      </c>
      <c r="K58" s="2" t="s">
        <v>286</v>
      </c>
      <c r="L58" s="2">
        <v>91</v>
      </c>
      <c r="M58" s="2">
        <v>106</v>
      </c>
      <c r="N58" s="2">
        <v>46.32</v>
      </c>
      <c r="O58" s="2">
        <v>40.049999999999997</v>
      </c>
      <c r="P58" s="2" t="s">
        <v>286</v>
      </c>
      <c r="Q58" s="2">
        <v>105</v>
      </c>
      <c r="R58" s="2">
        <v>19.71</v>
      </c>
      <c r="S58" s="2">
        <v>22.17</v>
      </c>
      <c r="T58" s="2" t="s">
        <v>286</v>
      </c>
    </row>
    <row r="59" spans="1:20" x14ac:dyDescent="0.25">
      <c r="A59">
        <v>1</v>
      </c>
      <c r="B59" t="b">
        <f t="shared" si="1"/>
        <v>1</v>
      </c>
      <c r="C59" t="b">
        <f t="shared" si="0"/>
        <v>1</v>
      </c>
      <c r="D59" s="1" t="b">
        <f t="shared" si="2"/>
        <v>0</v>
      </c>
      <c r="F59" t="s">
        <v>42</v>
      </c>
      <c r="G59" s="2">
        <v>9.44</v>
      </c>
      <c r="H59" s="2">
        <v>524</v>
      </c>
      <c r="I59" s="2">
        <v>0.04</v>
      </c>
      <c r="J59" s="2">
        <v>3.1E-2</v>
      </c>
      <c r="K59" s="2" t="s">
        <v>285</v>
      </c>
      <c r="L59" s="2">
        <v>91</v>
      </c>
      <c r="M59" s="2">
        <v>106</v>
      </c>
      <c r="N59" s="2">
        <v>44.32</v>
      </c>
      <c r="O59" s="2">
        <v>35.26</v>
      </c>
      <c r="P59" s="2" t="s">
        <v>286</v>
      </c>
      <c r="Q59" s="2">
        <v>105</v>
      </c>
      <c r="R59" s="2">
        <v>22.76</v>
      </c>
      <c r="S59" s="2" t="s">
        <v>283</v>
      </c>
      <c r="T59" s="2" t="s">
        <v>285</v>
      </c>
    </row>
    <row r="60" spans="1:20" x14ac:dyDescent="0.25">
      <c r="A60">
        <v>1</v>
      </c>
      <c r="B60" t="b">
        <f t="shared" si="1"/>
        <v>1</v>
      </c>
      <c r="C60" t="b">
        <f t="shared" si="0"/>
        <v>1</v>
      </c>
      <c r="D60" s="1" t="b">
        <f t="shared" si="2"/>
        <v>0</v>
      </c>
      <c r="F60" t="s">
        <v>43</v>
      </c>
      <c r="G60" s="2">
        <v>9.4499999999999993</v>
      </c>
      <c r="H60" s="2">
        <v>321</v>
      </c>
      <c r="I60" s="2">
        <v>0.03</v>
      </c>
      <c r="J60" s="2">
        <v>2.7E-2</v>
      </c>
      <c r="K60" s="2" t="s">
        <v>285</v>
      </c>
      <c r="L60" s="2">
        <v>104</v>
      </c>
      <c r="M60" s="2">
        <v>78</v>
      </c>
      <c r="N60" s="2">
        <v>82.18</v>
      </c>
      <c r="O60" s="2" t="s">
        <v>283</v>
      </c>
      <c r="P60" s="2" t="s">
        <v>285</v>
      </c>
      <c r="Q60" s="2">
        <v>103</v>
      </c>
      <c r="R60" s="2">
        <v>56.43</v>
      </c>
      <c r="S60" s="2">
        <v>58.57</v>
      </c>
      <c r="T60" s="2" t="s">
        <v>286</v>
      </c>
    </row>
    <row r="61" spans="1:20" x14ac:dyDescent="0.25">
      <c r="A61">
        <v>1</v>
      </c>
      <c r="B61" t="b">
        <f t="shared" si="1"/>
        <v>1</v>
      </c>
      <c r="C61" t="b">
        <f t="shared" si="0"/>
        <v>0</v>
      </c>
      <c r="D61" s="1" t="b">
        <f t="shared" si="2"/>
        <v>0</v>
      </c>
      <c r="F61" t="s">
        <v>44</v>
      </c>
      <c r="G61" s="2">
        <v>9.58</v>
      </c>
      <c r="H61" s="2">
        <v>26</v>
      </c>
      <c r="I61" s="2">
        <v>0</v>
      </c>
      <c r="J61" s="2">
        <v>2.8000000000000001E-2</v>
      </c>
      <c r="K61" s="2" t="s">
        <v>286</v>
      </c>
      <c r="L61" s="2">
        <v>173</v>
      </c>
      <c r="M61" s="2">
        <v>171</v>
      </c>
      <c r="N61" s="2">
        <v>51.78</v>
      </c>
      <c r="O61" s="2">
        <v>31.15</v>
      </c>
      <c r="P61" s="2" t="s">
        <v>286</v>
      </c>
      <c r="Q61" s="2">
        <v>175</v>
      </c>
      <c r="R61" s="2">
        <v>46.86</v>
      </c>
      <c r="S61" s="2">
        <v>31.32</v>
      </c>
      <c r="T61" s="2" t="s">
        <v>286</v>
      </c>
    </row>
    <row r="62" spans="1:20" x14ac:dyDescent="0.25">
      <c r="A62">
        <v>1</v>
      </c>
      <c r="B62" t="b">
        <f t="shared" si="1"/>
        <v>1</v>
      </c>
      <c r="C62" t="b">
        <f t="shared" si="0"/>
        <v>1</v>
      </c>
      <c r="D62" s="1" t="b">
        <f t="shared" si="2"/>
        <v>0</v>
      </c>
      <c r="F62" t="s">
        <v>257</v>
      </c>
      <c r="G62" s="2">
        <v>9.7200000000000006</v>
      </c>
      <c r="H62" s="2">
        <v>352</v>
      </c>
      <c r="I62" s="2">
        <v>0.03</v>
      </c>
      <c r="J62" s="2">
        <v>2.1999999999999999E-2</v>
      </c>
      <c r="K62" s="2" t="s">
        <v>285</v>
      </c>
      <c r="L62" s="2">
        <v>105</v>
      </c>
      <c r="M62" s="2">
        <v>120</v>
      </c>
      <c r="N62" s="2">
        <v>26.63</v>
      </c>
      <c r="O62" s="2">
        <v>26.87</v>
      </c>
      <c r="P62" s="2" t="s">
        <v>286</v>
      </c>
      <c r="Q62" s="2">
        <v>79</v>
      </c>
      <c r="R62" s="2">
        <v>18.649999999999999</v>
      </c>
      <c r="S62" s="2" t="s">
        <v>283</v>
      </c>
      <c r="T62" s="2" t="s">
        <v>285</v>
      </c>
    </row>
    <row r="63" spans="1:20" x14ac:dyDescent="0.25">
      <c r="A63">
        <v>20</v>
      </c>
      <c r="B63" t="b">
        <f t="shared" si="1"/>
        <v>1</v>
      </c>
      <c r="C63" t="b">
        <f t="shared" si="0"/>
        <v>0</v>
      </c>
      <c r="D63" s="1" t="b">
        <f t="shared" si="2"/>
        <v>0</v>
      </c>
      <c r="F63" t="s">
        <v>100</v>
      </c>
      <c r="G63" s="2">
        <v>9.84</v>
      </c>
      <c r="H63" s="2">
        <v>105468</v>
      </c>
      <c r="I63" s="2">
        <v>8.4499999999999993</v>
      </c>
      <c r="J63" s="2">
        <v>23.419</v>
      </c>
      <c r="K63" s="2" t="s">
        <v>286</v>
      </c>
      <c r="L63" s="2">
        <v>95</v>
      </c>
      <c r="M63" s="2">
        <v>174</v>
      </c>
      <c r="N63" s="2">
        <v>58.14</v>
      </c>
      <c r="O63" s="2">
        <v>57.1</v>
      </c>
      <c r="P63" s="2" t="s">
        <v>286</v>
      </c>
      <c r="Q63" s="2">
        <v>176</v>
      </c>
      <c r="R63" s="2">
        <v>55.07</v>
      </c>
      <c r="S63" s="2">
        <v>55.36</v>
      </c>
      <c r="T63" s="2" t="s">
        <v>286</v>
      </c>
    </row>
    <row r="64" spans="1:20" x14ac:dyDescent="0.25">
      <c r="A64">
        <v>1</v>
      </c>
      <c r="B64" t="b">
        <f t="shared" si="1"/>
        <v>1</v>
      </c>
      <c r="C64" t="b">
        <f t="shared" si="0"/>
        <v>0</v>
      </c>
      <c r="D64" s="1" t="b">
        <f t="shared" si="2"/>
        <v>0</v>
      </c>
      <c r="F64" t="s">
        <v>45</v>
      </c>
      <c r="G64" s="2">
        <v>9.94</v>
      </c>
      <c r="H64" s="2">
        <v>404</v>
      </c>
      <c r="I64" s="2">
        <v>0.03</v>
      </c>
      <c r="J64" s="2">
        <v>4.3999999999999997E-2</v>
      </c>
      <c r="K64" s="2" t="s">
        <v>286</v>
      </c>
      <c r="L64" s="2">
        <v>77</v>
      </c>
      <c r="M64" s="2">
        <v>156</v>
      </c>
      <c r="N64" s="2">
        <v>40.549999999999997</v>
      </c>
      <c r="O64" s="2">
        <v>38.15</v>
      </c>
      <c r="P64" s="2" t="s">
        <v>286</v>
      </c>
      <c r="Q64" s="2">
        <v>158</v>
      </c>
      <c r="R64" s="2">
        <v>39.549999999999997</v>
      </c>
      <c r="S64" s="2">
        <v>38.200000000000003</v>
      </c>
      <c r="T64" s="2" t="s">
        <v>286</v>
      </c>
    </row>
    <row r="65" spans="1:20" x14ac:dyDescent="0.25">
      <c r="A65">
        <v>1</v>
      </c>
      <c r="B65" t="b">
        <f t="shared" si="1"/>
        <v>1</v>
      </c>
      <c r="C65" t="b">
        <f t="shared" si="0"/>
        <v>1</v>
      </c>
      <c r="D65" s="1" t="b">
        <f t="shared" si="2"/>
        <v>0</v>
      </c>
      <c r="F65" t="s">
        <v>46</v>
      </c>
      <c r="G65" s="2" t="s">
        <v>283</v>
      </c>
      <c r="H65" s="2" t="s">
        <v>283</v>
      </c>
      <c r="I65" s="2" t="s">
        <v>283</v>
      </c>
      <c r="J65" s="2" t="s">
        <v>283</v>
      </c>
      <c r="K65" s="2" t="s">
        <v>285</v>
      </c>
      <c r="L65" s="2">
        <v>83</v>
      </c>
      <c r="M65" s="2">
        <v>85</v>
      </c>
      <c r="N65" s="2">
        <v>64.209999999999994</v>
      </c>
      <c r="O65" s="2" t="s">
        <v>283</v>
      </c>
      <c r="P65" s="2" t="s">
        <v>285</v>
      </c>
      <c r="Q65" s="2">
        <v>95</v>
      </c>
      <c r="R65" s="2">
        <v>13.73</v>
      </c>
      <c r="S65" s="2" t="s">
        <v>283</v>
      </c>
      <c r="T65" s="2" t="s">
        <v>285</v>
      </c>
    </row>
    <row r="66" spans="1:20" x14ac:dyDescent="0.25">
      <c r="A66">
        <v>1</v>
      </c>
      <c r="B66" t="b">
        <f t="shared" si="1"/>
        <v>1</v>
      </c>
      <c r="C66" t="b">
        <f t="shared" si="0"/>
        <v>1</v>
      </c>
      <c r="D66" s="1" t="b">
        <f t="shared" si="2"/>
        <v>0</v>
      </c>
      <c r="F66" t="s">
        <v>48</v>
      </c>
      <c r="G66" s="2">
        <v>9.99</v>
      </c>
      <c r="H66" s="2">
        <v>138</v>
      </c>
      <c r="I66" s="2">
        <v>0.01</v>
      </c>
      <c r="J66" s="2">
        <v>2.4E-2</v>
      </c>
      <c r="K66" s="2" t="s">
        <v>285</v>
      </c>
      <c r="L66" s="2">
        <v>75</v>
      </c>
      <c r="M66" s="2">
        <v>53</v>
      </c>
      <c r="N66" s="2">
        <v>18.190000000000001</v>
      </c>
      <c r="O66" s="2" t="s">
        <v>283</v>
      </c>
      <c r="P66" s="2" t="s">
        <v>285</v>
      </c>
      <c r="Q66" s="2">
        <v>89</v>
      </c>
      <c r="R66" s="2">
        <v>6.14</v>
      </c>
      <c r="S66" s="2" t="s">
        <v>283</v>
      </c>
      <c r="T66" s="2" t="s">
        <v>285</v>
      </c>
    </row>
    <row r="67" spans="1:20" x14ac:dyDescent="0.25">
      <c r="A67">
        <v>1</v>
      </c>
      <c r="B67" t="b">
        <f t="shared" si="1"/>
        <v>1</v>
      </c>
      <c r="C67" t="b">
        <f t="shared" si="0"/>
        <v>1</v>
      </c>
      <c r="D67" s="1" t="b">
        <f t="shared" si="2"/>
        <v>0</v>
      </c>
      <c r="F67" t="s">
        <v>47</v>
      </c>
      <c r="G67" s="2" t="s">
        <v>283</v>
      </c>
      <c r="H67" s="2" t="s">
        <v>283</v>
      </c>
      <c r="I67" s="2" t="s">
        <v>283</v>
      </c>
      <c r="J67" s="2" t="s">
        <v>283</v>
      </c>
      <c r="K67" s="2" t="s">
        <v>285</v>
      </c>
      <c r="L67" s="2">
        <v>77</v>
      </c>
      <c r="M67" s="2">
        <v>110</v>
      </c>
      <c r="N67" s="2">
        <v>61.87</v>
      </c>
      <c r="O67" s="2" t="s">
        <v>283</v>
      </c>
      <c r="P67" s="2" t="s">
        <v>285</v>
      </c>
      <c r="Q67" s="2">
        <v>61</v>
      </c>
      <c r="R67" s="2">
        <v>61.07</v>
      </c>
      <c r="S67" s="2" t="s">
        <v>283</v>
      </c>
      <c r="T67" s="2" t="s">
        <v>285</v>
      </c>
    </row>
    <row r="68" spans="1:20" x14ac:dyDescent="0.25">
      <c r="A68">
        <v>1</v>
      </c>
      <c r="B68" t="b">
        <f t="shared" si="1"/>
        <v>1</v>
      </c>
      <c r="C68" t="b">
        <f t="shared" ref="C68:C88" si="3">K68="Not confirmed"</f>
        <v>0</v>
      </c>
      <c r="D68" s="1" t="b">
        <f t="shared" si="2"/>
        <v>0</v>
      </c>
      <c r="F68" t="s">
        <v>49</v>
      </c>
      <c r="G68" s="2">
        <v>10.029999999999999</v>
      </c>
      <c r="H68" s="2">
        <v>670</v>
      </c>
      <c r="I68" s="2">
        <v>0.05</v>
      </c>
      <c r="J68" s="2">
        <v>3.4000000000000002E-2</v>
      </c>
      <c r="K68" s="2" t="s">
        <v>286</v>
      </c>
      <c r="L68" s="2">
        <v>91</v>
      </c>
      <c r="M68" s="2">
        <v>120</v>
      </c>
      <c r="N68" s="2">
        <v>21.96</v>
      </c>
      <c r="O68" s="2">
        <v>24.9</v>
      </c>
      <c r="P68" s="2" t="s">
        <v>286</v>
      </c>
      <c r="Q68" s="2">
        <v>65</v>
      </c>
      <c r="R68" s="2">
        <v>14.33</v>
      </c>
      <c r="S68" s="2">
        <v>16.760000000000002</v>
      </c>
      <c r="T68" s="2" t="s">
        <v>286</v>
      </c>
    </row>
    <row r="69" spans="1:20" x14ac:dyDescent="0.25">
      <c r="A69">
        <v>1</v>
      </c>
      <c r="B69" t="b">
        <f t="shared" ref="B69:B88" si="4">OR(J69&lt;0.5*A69,J69="n.a.",J69&gt;19)</f>
        <v>1</v>
      </c>
      <c r="C69" t="b">
        <f t="shared" si="3"/>
        <v>0</v>
      </c>
      <c r="D69" s="1" t="b">
        <f t="shared" ref="D69:D88" si="5">AND(B69=FALSE,C69=FALSE)</f>
        <v>0</v>
      </c>
      <c r="F69" t="s">
        <v>50</v>
      </c>
      <c r="G69" s="2">
        <v>10.08</v>
      </c>
      <c r="H69" s="2">
        <v>427</v>
      </c>
      <c r="I69" s="2">
        <v>0.03</v>
      </c>
      <c r="J69" s="2">
        <v>3.5999999999999997E-2</v>
      </c>
      <c r="K69" s="2" t="s">
        <v>286</v>
      </c>
      <c r="L69" s="2">
        <v>91</v>
      </c>
      <c r="M69" s="2">
        <v>126</v>
      </c>
      <c r="N69" s="2">
        <v>29.85</v>
      </c>
      <c r="O69" s="2">
        <v>26.99</v>
      </c>
      <c r="P69" s="2" t="s">
        <v>286</v>
      </c>
      <c r="Q69" s="2">
        <v>89</v>
      </c>
      <c r="R69" s="2">
        <v>19.14</v>
      </c>
      <c r="S69" s="2">
        <v>16</v>
      </c>
      <c r="T69" s="2" t="s">
        <v>286</v>
      </c>
    </row>
    <row r="70" spans="1:20" x14ac:dyDescent="0.25">
      <c r="A70">
        <v>1</v>
      </c>
      <c r="B70" t="b">
        <f t="shared" si="4"/>
        <v>1</v>
      </c>
      <c r="C70" t="b">
        <f t="shared" si="3"/>
        <v>1</v>
      </c>
      <c r="D70" s="1" t="b">
        <f t="shared" si="5"/>
        <v>0</v>
      </c>
      <c r="F70" t="s">
        <v>52</v>
      </c>
      <c r="G70" s="2">
        <v>10.16</v>
      </c>
      <c r="H70" s="2">
        <v>382</v>
      </c>
      <c r="I70" s="2">
        <v>0.03</v>
      </c>
      <c r="J70" s="2">
        <v>2.4E-2</v>
      </c>
      <c r="K70" s="2" t="s">
        <v>285</v>
      </c>
      <c r="L70" s="2">
        <v>105</v>
      </c>
      <c r="M70" s="2">
        <v>120</v>
      </c>
      <c r="N70" s="2">
        <v>42.65</v>
      </c>
      <c r="O70" s="2">
        <v>41.11</v>
      </c>
      <c r="P70" s="2" t="s">
        <v>286</v>
      </c>
      <c r="Q70" s="2">
        <v>119</v>
      </c>
      <c r="R70" s="2">
        <v>10.32</v>
      </c>
      <c r="S70" s="2" t="s">
        <v>283</v>
      </c>
      <c r="T70" s="2" t="s">
        <v>285</v>
      </c>
    </row>
    <row r="71" spans="1:20" x14ac:dyDescent="0.25">
      <c r="A71">
        <v>1</v>
      </c>
      <c r="B71" t="b">
        <f t="shared" si="4"/>
        <v>1</v>
      </c>
      <c r="C71" t="b">
        <f t="shared" si="3"/>
        <v>1</v>
      </c>
      <c r="D71" s="1" t="b">
        <f t="shared" si="5"/>
        <v>0</v>
      </c>
      <c r="F71" t="s">
        <v>51</v>
      </c>
      <c r="G71" s="2">
        <v>10.17</v>
      </c>
      <c r="H71" s="2">
        <v>620</v>
      </c>
      <c r="I71" s="2">
        <v>0.05</v>
      </c>
      <c r="J71" s="2">
        <v>4.3999999999999997E-2</v>
      </c>
      <c r="K71" s="2" t="s">
        <v>285</v>
      </c>
      <c r="L71" s="2">
        <v>91</v>
      </c>
      <c r="M71" s="2">
        <v>126</v>
      </c>
      <c r="N71" s="2">
        <v>26.32</v>
      </c>
      <c r="O71" s="2">
        <v>31.67</v>
      </c>
      <c r="P71" s="2" t="s">
        <v>286</v>
      </c>
      <c r="Q71" s="2">
        <v>89</v>
      </c>
      <c r="R71" s="2">
        <v>12.32</v>
      </c>
      <c r="S71" s="2" t="s">
        <v>283</v>
      </c>
      <c r="T71" s="2" t="s">
        <v>285</v>
      </c>
    </row>
    <row r="72" spans="1:20" x14ac:dyDescent="0.25">
      <c r="A72">
        <v>1</v>
      </c>
      <c r="B72" t="b">
        <f t="shared" si="4"/>
        <v>1</v>
      </c>
      <c r="C72" t="b">
        <f t="shared" si="3"/>
        <v>0</v>
      </c>
      <c r="D72" s="1" t="b">
        <f t="shared" si="5"/>
        <v>0</v>
      </c>
      <c r="F72" t="s">
        <v>53</v>
      </c>
      <c r="G72" s="2">
        <v>10.38</v>
      </c>
      <c r="H72" s="2">
        <v>297</v>
      </c>
      <c r="I72" s="2">
        <v>0.02</v>
      </c>
      <c r="J72" s="2">
        <v>2.3E-2</v>
      </c>
      <c r="K72" s="2" t="s">
        <v>286</v>
      </c>
      <c r="L72" s="2">
        <v>119</v>
      </c>
      <c r="M72" s="2">
        <v>91</v>
      </c>
      <c r="N72" s="2">
        <v>81.69</v>
      </c>
      <c r="O72" s="2">
        <v>96.76</v>
      </c>
      <c r="P72" s="2" t="s">
        <v>286</v>
      </c>
      <c r="Q72" s="2">
        <v>134</v>
      </c>
      <c r="R72" s="2">
        <v>27.84</v>
      </c>
      <c r="S72" s="2">
        <v>29.53</v>
      </c>
      <c r="T72" s="2" t="s">
        <v>286</v>
      </c>
    </row>
    <row r="73" spans="1:20" x14ac:dyDescent="0.25">
      <c r="A73">
        <v>1</v>
      </c>
      <c r="B73" t="b">
        <f t="shared" si="4"/>
        <v>1</v>
      </c>
      <c r="C73" t="b">
        <f t="shared" si="3"/>
        <v>1</v>
      </c>
      <c r="D73" s="1" t="b">
        <f t="shared" si="5"/>
        <v>0</v>
      </c>
      <c r="F73" t="s">
        <v>54</v>
      </c>
      <c r="G73" s="2">
        <v>10.39</v>
      </c>
      <c r="H73" s="2">
        <v>11</v>
      </c>
      <c r="I73" s="2">
        <v>0</v>
      </c>
      <c r="J73" s="2">
        <v>0.29199999999999998</v>
      </c>
      <c r="K73" s="2" t="s">
        <v>285</v>
      </c>
      <c r="L73" s="2">
        <v>167</v>
      </c>
      <c r="M73" s="2">
        <v>130</v>
      </c>
      <c r="N73" s="2">
        <v>96.11</v>
      </c>
      <c r="O73" s="2" t="s">
        <v>283</v>
      </c>
      <c r="P73" s="2" t="s">
        <v>285</v>
      </c>
      <c r="Q73" s="2">
        <v>132</v>
      </c>
      <c r="R73" s="2">
        <v>94.02</v>
      </c>
      <c r="S73" s="2" t="s">
        <v>283</v>
      </c>
      <c r="T73" s="2" t="s">
        <v>285</v>
      </c>
    </row>
    <row r="74" spans="1:20" x14ac:dyDescent="0.25">
      <c r="A74">
        <v>1</v>
      </c>
      <c r="B74" t="b">
        <f t="shared" si="4"/>
        <v>1</v>
      </c>
      <c r="C74" t="b">
        <f t="shared" si="3"/>
        <v>1</v>
      </c>
      <c r="D74" s="1" t="b">
        <f t="shared" si="5"/>
        <v>0</v>
      </c>
      <c r="F74" t="s">
        <v>55</v>
      </c>
      <c r="G74" s="2">
        <v>10.42</v>
      </c>
      <c r="H74" s="2">
        <v>521</v>
      </c>
      <c r="I74" s="2">
        <v>0.04</v>
      </c>
      <c r="J74" s="2">
        <v>3.4000000000000002E-2</v>
      </c>
      <c r="K74" s="2" t="s">
        <v>285</v>
      </c>
      <c r="L74" s="2">
        <v>105</v>
      </c>
      <c r="M74" s="2">
        <v>120</v>
      </c>
      <c r="N74" s="2">
        <v>40.880000000000003</v>
      </c>
      <c r="O74" s="2">
        <v>29.41</v>
      </c>
      <c r="P74" s="2" t="s">
        <v>286</v>
      </c>
      <c r="Q74" s="2">
        <v>77</v>
      </c>
      <c r="R74" s="2">
        <v>15.9</v>
      </c>
      <c r="S74" s="2" t="s">
        <v>283</v>
      </c>
      <c r="T74" s="2" t="s">
        <v>285</v>
      </c>
    </row>
    <row r="75" spans="1:20" x14ac:dyDescent="0.25">
      <c r="A75">
        <v>1</v>
      </c>
      <c r="B75" t="b">
        <f t="shared" si="4"/>
        <v>1</v>
      </c>
      <c r="C75" t="b">
        <f t="shared" si="3"/>
        <v>1</v>
      </c>
      <c r="D75" s="1" t="b">
        <f t="shared" si="5"/>
        <v>0</v>
      </c>
      <c r="F75" t="s">
        <v>56</v>
      </c>
      <c r="G75" s="2">
        <v>10.54</v>
      </c>
      <c r="H75" s="2">
        <v>596</v>
      </c>
      <c r="I75" s="2">
        <v>0.05</v>
      </c>
      <c r="J75" s="2">
        <v>3.2000000000000001E-2</v>
      </c>
      <c r="K75" s="2" t="s">
        <v>285</v>
      </c>
      <c r="L75" s="2">
        <v>105</v>
      </c>
      <c r="M75" s="2">
        <v>134</v>
      </c>
      <c r="N75" s="2">
        <v>22.33</v>
      </c>
      <c r="O75" s="2">
        <v>18.399999999999999</v>
      </c>
      <c r="P75" s="2" t="s">
        <v>286</v>
      </c>
      <c r="Q75" s="2">
        <v>91</v>
      </c>
      <c r="R75" s="2">
        <v>16.73</v>
      </c>
      <c r="S75" s="2" t="s">
        <v>283</v>
      </c>
      <c r="T75" s="2" t="s">
        <v>285</v>
      </c>
    </row>
    <row r="76" spans="1:20" x14ac:dyDescent="0.25">
      <c r="A76">
        <v>1</v>
      </c>
      <c r="B76" t="b">
        <f t="shared" si="4"/>
        <v>1</v>
      </c>
      <c r="C76" t="b">
        <f t="shared" si="3"/>
        <v>0</v>
      </c>
      <c r="D76" s="1" t="b">
        <f t="shared" si="5"/>
        <v>0</v>
      </c>
      <c r="F76" t="s">
        <v>57</v>
      </c>
      <c r="G76" s="2">
        <v>10.61</v>
      </c>
      <c r="H76" s="2">
        <v>504</v>
      </c>
      <c r="I76" s="2">
        <v>0.04</v>
      </c>
      <c r="J76" s="2">
        <v>6.4000000000000001E-2</v>
      </c>
      <c r="K76" s="2" t="s">
        <v>286</v>
      </c>
      <c r="L76" s="2">
        <v>146</v>
      </c>
      <c r="M76" s="2">
        <v>148</v>
      </c>
      <c r="N76" s="2">
        <v>61.86</v>
      </c>
      <c r="O76" s="2">
        <v>56.69</v>
      </c>
      <c r="P76" s="2" t="s">
        <v>286</v>
      </c>
      <c r="Q76" s="2">
        <v>111</v>
      </c>
      <c r="R76" s="2">
        <v>45.71</v>
      </c>
      <c r="S76" s="2">
        <v>43.69</v>
      </c>
      <c r="T76" s="2" t="s">
        <v>286</v>
      </c>
    </row>
    <row r="77" spans="1:20" x14ac:dyDescent="0.25">
      <c r="A77">
        <v>1</v>
      </c>
      <c r="B77" t="b">
        <f t="shared" si="4"/>
        <v>1</v>
      </c>
      <c r="C77" t="b">
        <f t="shared" si="3"/>
        <v>0</v>
      </c>
      <c r="D77" s="1" t="b">
        <f t="shared" si="5"/>
        <v>0</v>
      </c>
      <c r="F77" t="s">
        <v>258</v>
      </c>
      <c r="G77" s="2">
        <v>10.64</v>
      </c>
      <c r="H77" s="2">
        <v>356</v>
      </c>
      <c r="I77" s="2">
        <v>0.03</v>
      </c>
      <c r="J77" s="2">
        <v>2.5999999999999999E-2</v>
      </c>
      <c r="K77" s="2" t="s">
        <v>286</v>
      </c>
      <c r="L77" s="2">
        <v>119</v>
      </c>
      <c r="M77" s="2">
        <v>91</v>
      </c>
      <c r="N77" s="2">
        <v>34.770000000000003</v>
      </c>
      <c r="O77" s="2">
        <v>48.06</v>
      </c>
      <c r="P77" s="2" t="s">
        <v>286</v>
      </c>
      <c r="Q77" s="2">
        <v>134</v>
      </c>
      <c r="R77" s="2">
        <v>33.299999999999997</v>
      </c>
      <c r="S77" s="2">
        <v>45.84</v>
      </c>
      <c r="T77" s="2" t="s">
        <v>286</v>
      </c>
    </row>
    <row r="78" spans="1:20" x14ac:dyDescent="0.25">
      <c r="A78">
        <v>20</v>
      </c>
      <c r="B78" t="b">
        <f t="shared" si="4"/>
        <v>1</v>
      </c>
      <c r="C78" t="b">
        <f t="shared" si="3"/>
        <v>0</v>
      </c>
      <c r="D78" s="1" t="b">
        <f t="shared" si="5"/>
        <v>0</v>
      </c>
      <c r="F78" t="s">
        <v>101</v>
      </c>
      <c r="G78" s="2">
        <v>10.67</v>
      </c>
      <c r="H78" s="2">
        <v>83096</v>
      </c>
      <c r="I78" s="2">
        <v>6.66</v>
      </c>
      <c r="J78" s="2">
        <v>20</v>
      </c>
      <c r="K78" s="2" t="s">
        <v>286</v>
      </c>
      <c r="L78" s="2">
        <v>152</v>
      </c>
      <c r="M78" s="2">
        <v>115</v>
      </c>
      <c r="N78" s="2">
        <v>66.44</v>
      </c>
      <c r="O78" s="2">
        <v>71.33</v>
      </c>
      <c r="P78" s="2" t="s">
        <v>286</v>
      </c>
      <c r="Q78" s="2" t="s">
        <v>283</v>
      </c>
      <c r="R78" s="2" t="s">
        <v>283</v>
      </c>
      <c r="S78" s="2" t="s">
        <v>283</v>
      </c>
      <c r="T78" s="2" t="s">
        <v>283</v>
      </c>
    </row>
    <row r="79" spans="1:20" x14ac:dyDescent="0.25">
      <c r="A79">
        <v>1</v>
      </c>
      <c r="B79" t="b">
        <f t="shared" si="4"/>
        <v>1</v>
      </c>
      <c r="C79" t="b">
        <f t="shared" si="3"/>
        <v>1</v>
      </c>
      <c r="D79" s="1" t="b">
        <f t="shared" si="5"/>
        <v>0</v>
      </c>
      <c r="F79" t="s">
        <v>58</v>
      </c>
      <c r="G79" s="2">
        <v>10.68</v>
      </c>
      <c r="H79" s="2">
        <v>596</v>
      </c>
      <c r="I79" s="2">
        <v>0.05</v>
      </c>
      <c r="J79" s="2">
        <v>0.08</v>
      </c>
      <c r="K79" s="2" t="s">
        <v>285</v>
      </c>
      <c r="L79" s="2">
        <v>146</v>
      </c>
      <c r="M79" s="2">
        <v>148</v>
      </c>
      <c r="N79" s="2">
        <v>63.42</v>
      </c>
      <c r="O79" s="2">
        <v>94.32</v>
      </c>
      <c r="P79" s="2" t="s">
        <v>285</v>
      </c>
      <c r="Q79" s="2">
        <v>111</v>
      </c>
      <c r="R79" s="2">
        <v>49.13</v>
      </c>
      <c r="S79" s="2">
        <v>203.22</v>
      </c>
      <c r="T79" s="2" t="s">
        <v>285</v>
      </c>
    </row>
    <row r="80" spans="1:20" x14ac:dyDescent="0.25">
      <c r="A80">
        <v>1</v>
      </c>
      <c r="B80" t="b">
        <f t="shared" si="4"/>
        <v>1</v>
      </c>
      <c r="C80" t="b">
        <f t="shared" si="3"/>
        <v>0</v>
      </c>
      <c r="D80" s="1" t="b">
        <f t="shared" si="5"/>
        <v>0</v>
      </c>
      <c r="F80" t="s">
        <v>60</v>
      </c>
      <c r="G80" s="2">
        <v>10.92</v>
      </c>
      <c r="H80" s="2">
        <v>771</v>
      </c>
      <c r="I80" s="2">
        <v>0.06</v>
      </c>
      <c r="J80" s="2">
        <v>5.1999999999999998E-2</v>
      </c>
      <c r="K80" s="2" t="s">
        <v>286</v>
      </c>
      <c r="L80" s="2">
        <v>91</v>
      </c>
      <c r="M80" s="2">
        <v>92</v>
      </c>
      <c r="N80" s="2">
        <v>52.02</v>
      </c>
      <c r="O80" s="2">
        <v>50.16</v>
      </c>
      <c r="P80" s="2" t="s">
        <v>286</v>
      </c>
      <c r="Q80" s="2">
        <v>134</v>
      </c>
      <c r="R80" s="2">
        <v>27.77</v>
      </c>
      <c r="S80" s="2">
        <v>27.23</v>
      </c>
      <c r="T80" s="2" t="s">
        <v>286</v>
      </c>
    </row>
    <row r="81" spans="1:20" x14ac:dyDescent="0.25">
      <c r="A81">
        <v>1</v>
      </c>
      <c r="B81" t="b">
        <f t="shared" si="4"/>
        <v>1</v>
      </c>
      <c r="C81" t="b">
        <f t="shared" si="3"/>
        <v>0</v>
      </c>
      <c r="D81" s="1" t="b">
        <f t="shared" si="5"/>
        <v>0</v>
      </c>
      <c r="F81" t="s">
        <v>59</v>
      </c>
      <c r="G81" s="2">
        <v>10.93</v>
      </c>
      <c r="H81" s="2">
        <v>425</v>
      </c>
      <c r="I81" s="2">
        <v>0.03</v>
      </c>
      <c r="J81" s="2">
        <v>5.6000000000000001E-2</v>
      </c>
      <c r="K81" s="2" t="s">
        <v>286</v>
      </c>
      <c r="L81" s="2">
        <v>146</v>
      </c>
      <c r="M81" s="2">
        <v>148</v>
      </c>
      <c r="N81" s="2">
        <v>61.95</v>
      </c>
      <c r="O81" s="2">
        <v>55.78</v>
      </c>
      <c r="P81" s="2" t="s">
        <v>286</v>
      </c>
      <c r="Q81" s="2">
        <v>111</v>
      </c>
      <c r="R81" s="2">
        <v>45.16</v>
      </c>
      <c r="S81" s="2">
        <v>55.29</v>
      </c>
      <c r="T81" s="2" t="s">
        <v>286</v>
      </c>
    </row>
    <row r="82" spans="1:20" x14ac:dyDescent="0.25">
      <c r="A82">
        <v>1</v>
      </c>
      <c r="B82" t="b">
        <f t="shared" si="4"/>
        <v>1</v>
      </c>
      <c r="C82" t="b">
        <f t="shared" si="3"/>
        <v>1</v>
      </c>
      <c r="D82" s="1" t="b">
        <f t="shared" si="5"/>
        <v>0</v>
      </c>
      <c r="F82" t="s">
        <v>61</v>
      </c>
      <c r="G82" s="2" t="s">
        <v>283</v>
      </c>
      <c r="H82" s="2" t="s">
        <v>283</v>
      </c>
      <c r="I82" s="2" t="s">
        <v>283</v>
      </c>
      <c r="J82" s="2" t="s">
        <v>283</v>
      </c>
      <c r="K82" s="2" t="s">
        <v>285</v>
      </c>
      <c r="L82" s="2">
        <v>117</v>
      </c>
      <c r="M82" s="2">
        <v>119</v>
      </c>
      <c r="N82" s="2">
        <v>95.55</v>
      </c>
      <c r="O82" s="2" t="s">
        <v>283</v>
      </c>
      <c r="P82" s="2" t="s">
        <v>285</v>
      </c>
      <c r="Q82" s="2">
        <v>201</v>
      </c>
      <c r="R82" s="2">
        <v>64.760000000000005</v>
      </c>
      <c r="S82" s="2" t="s">
        <v>283</v>
      </c>
      <c r="T82" s="2" t="s">
        <v>285</v>
      </c>
    </row>
    <row r="83" spans="1:20" x14ac:dyDescent="0.25">
      <c r="A83">
        <v>1</v>
      </c>
      <c r="B83" t="b">
        <f t="shared" si="4"/>
        <v>1</v>
      </c>
      <c r="C83" t="b">
        <f t="shared" si="3"/>
        <v>1</v>
      </c>
      <c r="D83" s="1" t="b">
        <f t="shared" si="5"/>
        <v>0</v>
      </c>
      <c r="F83" t="s">
        <v>62</v>
      </c>
      <c r="G83" s="2" t="s">
        <v>283</v>
      </c>
      <c r="H83" s="2" t="s">
        <v>283</v>
      </c>
      <c r="I83" s="2" t="s">
        <v>283</v>
      </c>
      <c r="J83" s="2" t="s">
        <v>283</v>
      </c>
      <c r="K83" s="2" t="s">
        <v>285</v>
      </c>
      <c r="L83" s="2">
        <v>157</v>
      </c>
      <c r="M83" s="2">
        <v>155</v>
      </c>
      <c r="N83" s="2">
        <v>80.56</v>
      </c>
      <c r="O83" s="2" t="s">
        <v>283</v>
      </c>
      <c r="P83" s="2" t="s">
        <v>285</v>
      </c>
      <c r="Q83" s="2">
        <v>75</v>
      </c>
      <c r="R83" s="2">
        <v>144.35</v>
      </c>
      <c r="S83" s="2" t="s">
        <v>283</v>
      </c>
      <c r="T83" s="2" t="s">
        <v>285</v>
      </c>
    </row>
    <row r="84" spans="1:20" x14ac:dyDescent="0.25">
      <c r="A84">
        <v>2</v>
      </c>
      <c r="B84" t="b">
        <f t="shared" si="4"/>
        <v>1</v>
      </c>
      <c r="C84" t="b">
        <f t="shared" si="3"/>
        <v>1</v>
      </c>
      <c r="D84" s="1" t="b">
        <f t="shared" si="5"/>
        <v>0</v>
      </c>
      <c r="F84" t="s">
        <v>63</v>
      </c>
      <c r="G84" s="2" t="s">
        <v>283</v>
      </c>
      <c r="H84" s="2" t="s">
        <v>283</v>
      </c>
      <c r="I84" s="2" t="s">
        <v>283</v>
      </c>
      <c r="J84" s="2" t="s">
        <v>283</v>
      </c>
      <c r="K84" s="2" t="s">
        <v>285</v>
      </c>
      <c r="L84" s="2">
        <v>77</v>
      </c>
      <c r="M84" s="2">
        <v>51</v>
      </c>
      <c r="N84" s="2">
        <v>47.26</v>
      </c>
      <c r="O84" s="2" t="s">
        <v>283</v>
      </c>
      <c r="P84" s="2" t="s">
        <v>285</v>
      </c>
      <c r="Q84" s="2">
        <v>123</v>
      </c>
      <c r="R84" s="2">
        <v>28.1</v>
      </c>
      <c r="S84" s="2" t="s">
        <v>283</v>
      </c>
      <c r="T84" s="2" t="s">
        <v>285</v>
      </c>
    </row>
    <row r="85" spans="1:20" x14ac:dyDescent="0.25">
      <c r="A85">
        <v>1</v>
      </c>
      <c r="B85" t="b">
        <f t="shared" si="4"/>
        <v>1</v>
      </c>
      <c r="C85" t="b">
        <f t="shared" si="3"/>
        <v>0</v>
      </c>
      <c r="D85" s="1" t="b">
        <f t="shared" si="5"/>
        <v>0</v>
      </c>
      <c r="F85" t="s">
        <v>64</v>
      </c>
      <c r="G85" s="2">
        <v>11.98</v>
      </c>
      <c r="H85" s="2">
        <v>412</v>
      </c>
      <c r="I85" s="2">
        <v>0.03</v>
      </c>
      <c r="J85" s="2">
        <v>9.9000000000000005E-2</v>
      </c>
      <c r="K85" s="2" t="s">
        <v>286</v>
      </c>
      <c r="L85" s="2">
        <v>180</v>
      </c>
      <c r="M85" s="2">
        <v>182</v>
      </c>
      <c r="N85" s="2">
        <v>94.65</v>
      </c>
      <c r="O85" s="2">
        <v>120.49</v>
      </c>
      <c r="P85" s="2" t="s">
        <v>286</v>
      </c>
      <c r="Q85" s="2">
        <v>145</v>
      </c>
      <c r="R85" s="2">
        <v>44.53</v>
      </c>
      <c r="S85" s="2">
        <v>47.61</v>
      </c>
      <c r="T85" s="2" t="s">
        <v>286</v>
      </c>
    </row>
    <row r="86" spans="1:20" x14ac:dyDescent="0.25">
      <c r="A86">
        <v>1</v>
      </c>
      <c r="B86" t="b">
        <f t="shared" si="4"/>
        <v>1</v>
      </c>
      <c r="C86" t="b">
        <f t="shared" si="3"/>
        <v>0</v>
      </c>
      <c r="D86" s="1" t="b">
        <f t="shared" si="5"/>
        <v>0</v>
      </c>
      <c r="F86" t="s">
        <v>65</v>
      </c>
      <c r="G86" s="2">
        <v>12.07</v>
      </c>
      <c r="H86" s="2">
        <v>112</v>
      </c>
      <c r="I86" s="2">
        <v>0.01</v>
      </c>
      <c r="J86" s="2">
        <v>7.1999999999999995E-2</v>
      </c>
      <c r="K86" s="2" t="s">
        <v>286</v>
      </c>
      <c r="L86" s="2">
        <v>225</v>
      </c>
      <c r="M86" s="2">
        <v>227</v>
      </c>
      <c r="N86" s="2">
        <v>64.12</v>
      </c>
      <c r="O86" s="2">
        <v>49.42</v>
      </c>
      <c r="P86" s="2" t="s">
        <v>286</v>
      </c>
      <c r="Q86" s="2">
        <v>223</v>
      </c>
      <c r="R86" s="2">
        <v>63.14</v>
      </c>
      <c r="S86" s="2">
        <v>58.72</v>
      </c>
      <c r="T86" s="2" t="s">
        <v>286</v>
      </c>
    </row>
    <row r="87" spans="1:20" x14ac:dyDescent="0.25">
      <c r="A87">
        <v>1</v>
      </c>
      <c r="B87" t="b">
        <f t="shared" si="4"/>
        <v>1</v>
      </c>
      <c r="C87" t="b">
        <f t="shared" si="3"/>
        <v>0</v>
      </c>
      <c r="D87" s="1" t="b">
        <f t="shared" si="5"/>
        <v>0</v>
      </c>
      <c r="F87" t="s">
        <v>66</v>
      </c>
      <c r="G87" s="2">
        <v>12.15</v>
      </c>
      <c r="H87" s="2">
        <v>1772</v>
      </c>
      <c r="I87" s="2">
        <v>0.14000000000000001</v>
      </c>
      <c r="J87" s="2">
        <v>0.155</v>
      </c>
      <c r="K87" s="2" t="s">
        <v>286</v>
      </c>
      <c r="L87" s="2">
        <v>128</v>
      </c>
      <c r="M87" s="2">
        <v>127</v>
      </c>
      <c r="N87" s="2">
        <v>13.15</v>
      </c>
      <c r="O87" s="2">
        <v>11.14</v>
      </c>
      <c r="P87" s="2" t="s">
        <v>286</v>
      </c>
      <c r="Q87" s="2">
        <v>129</v>
      </c>
      <c r="R87" s="2">
        <v>10.35</v>
      </c>
      <c r="S87" s="2">
        <v>8.58</v>
      </c>
      <c r="T87" s="2" t="s">
        <v>286</v>
      </c>
    </row>
    <row r="88" spans="1:20" x14ac:dyDescent="0.25">
      <c r="A88">
        <v>1</v>
      </c>
      <c r="B88" t="b">
        <f t="shared" si="4"/>
        <v>1</v>
      </c>
      <c r="C88" t="b">
        <f t="shared" si="3"/>
        <v>0</v>
      </c>
      <c r="D88" s="1" t="b">
        <f t="shared" si="5"/>
        <v>0</v>
      </c>
      <c r="F88" t="s">
        <v>67</v>
      </c>
      <c r="G88" s="2">
        <v>12.29</v>
      </c>
      <c r="H88" s="2">
        <v>540</v>
      </c>
      <c r="I88" s="2">
        <v>0.04</v>
      </c>
      <c r="J88" s="2">
        <v>0.13500000000000001</v>
      </c>
      <c r="K88" s="2" t="s">
        <v>286</v>
      </c>
      <c r="L88" s="2">
        <v>180</v>
      </c>
      <c r="M88" s="2">
        <v>182</v>
      </c>
      <c r="N88" s="2">
        <v>95.5</v>
      </c>
      <c r="O88" s="2">
        <v>88.41</v>
      </c>
      <c r="P88" s="2" t="s">
        <v>286</v>
      </c>
      <c r="Q88" s="2">
        <v>145</v>
      </c>
      <c r="R88" s="2">
        <v>46.86</v>
      </c>
      <c r="S88" s="2">
        <v>45.68</v>
      </c>
      <c r="T88" s="2" t="s">
        <v>286</v>
      </c>
    </row>
  </sheetData>
  <conditionalFormatting sqref="D3:E3 B1:C1048576">
    <cfRule type="cellIs" dxfId="9" priority="2" operator="equal">
      <formula>FALSE</formula>
    </cfRule>
  </conditionalFormatting>
  <conditionalFormatting sqref="D1:E1048576">
    <cfRule type="cellIs" dxfId="8" priority="1" operator="equal">
      <formula>TRUE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88"/>
  <sheetViews>
    <sheetView workbookViewId="0">
      <selection activeCell="G16" sqref="G16"/>
    </sheetView>
  </sheetViews>
  <sheetFormatPr defaultRowHeight="15" x14ac:dyDescent="0.25"/>
  <cols>
    <col min="1" max="1" width="25.85546875" bestFit="1" customWidth="1"/>
    <col min="2" max="2" width="6" bestFit="1" customWidth="1"/>
    <col min="3" max="3" width="7" bestFit="1" customWidth="1"/>
    <col min="4" max="4" width="7.140625" bestFit="1" customWidth="1"/>
    <col min="7" max="7" width="11" bestFit="1" customWidth="1"/>
    <col min="9" max="9" width="9.140625" style="14"/>
    <col min="10" max="10" width="10.5703125" style="2" bestFit="1" customWidth="1"/>
    <col min="11" max="11" width="6.140625" style="2" bestFit="1" customWidth="1"/>
    <col min="12" max="12" width="41.140625" bestFit="1" customWidth="1"/>
    <col min="17" max="17" width="15.85546875" customWidth="1"/>
    <col min="22" max="22" width="11.28515625" customWidth="1"/>
    <col min="25" max="25" width="9.140625" customWidth="1"/>
    <col min="26" max="26" width="11.42578125" customWidth="1"/>
  </cols>
  <sheetData>
    <row r="1" spans="1:26" x14ac:dyDescent="0.25">
      <c r="L1" t="s">
        <v>70</v>
      </c>
      <c r="M1" t="s">
        <v>219</v>
      </c>
      <c r="N1" t="s">
        <v>220</v>
      </c>
      <c r="O1" t="s">
        <v>221</v>
      </c>
      <c r="P1" t="s">
        <v>74</v>
      </c>
      <c r="Q1" t="s">
        <v>222</v>
      </c>
      <c r="R1" t="s">
        <v>223</v>
      </c>
      <c r="S1" t="s">
        <v>224</v>
      </c>
      <c r="T1" t="s">
        <v>225</v>
      </c>
      <c r="U1" t="s">
        <v>225</v>
      </c>
      <c r="V1" t="s">
        <v>225</v>
      </c>
      <c r="W1" t="s">
        <v>226</v>
      </c>
      <c r="X1" t="s">
        <v>227</v>
      </c>
      <c r="Y1" t="s">
        <v>227</v>
      </c>
      <c r="Z1" t="s">
        <v>227</v>
      </c>
    </row>
    <row r="2" spans="1:26" x14ac:dyDescent="0.25">
      <c r="B2" t="s">
        <v>82</v>
      </c>
      <c r="C2" t="s">
        <v>68</v>
      </c>
      <c r="D2" t="s">
        <v>78</v>
      </c>
      <c r="E2" t="s">
        <v>79</v>
      </c>
      <c r="F2" s="3" t="s">
        <v>80</v>
      </c>
      <c r="G2" s="3" t="s">
        <v>81</v>
      </c>
      <c r="M2" t="s">
        <v>71</v>
      </c>
      <c r="N2" t="s">
        <v>228</v>
      </c>
      <c r="O2" t="s">
        <v>72</v>
      </c>
      <c r="P2" t="s">
        <v>69</v>
      </c>
      <c r="Q2" t="s">
        <v>229</v>
      </c>
      <c r="R2" t="s">
        <v>230</v>
      </c>
      <c r="S2" t="s">
        <v>230</v>
      </c>
      <c r="T2" t="s">
        <v>231</v>
      </c>
      <c r="U2" t="s">
        <v>232</v>
      </c>
      <c r="V2" t="s">
        <v>233</v>
      </c>
      <c r="W2" t="s">
        <v>230</v>
      </c>
      <c r="X2" t="s">
        <v>231</v>
      </c>
      <c r="Y2" t="s">
        <v>232</v>
      </c>
      <c r="Z2" t="s">
        <v>233</v>
      </c>
    </row>
    <row r="3" spans="1:26" x14ac:dyDescent="0.25">
      <c r="A3" t="str">
        <f>L29</f>
        <v>Pentafluorobenzene [IS1]</v>
      </c>
      <c r="B3">
        <f>M29</f>
        <v>5.43</v>
      </c>
      <c r="C3">
        <f>N29</f>
        <v>117326</v>
      </c>
      <c r="D3">
        <v>5.43</v>
      </c>
      <c r="E3">
        <v>131289</v>
      </c>
      <c r="F3" s="1" t="b">
        <f>ABS(D3-B3)&lt;=0.5</f>
        <v>1</v>
      </c>
      <c r="G3" s="1" t="b">
        <f>AND(C3&gt;E3*0.5,C3&lt;E3*1.5)</f>
        <v>1</v>
      </c>
      <c r="I3" s="14" t="s">
        <v>103</v>
      </c>
      <c r="J3" s="2" t="s">
        <v>75</v>
      </c>
      <c r="K3" s="5" t="s">
        <v>0</v>
      </c>
      <c r="L3" t="s">
        <v>73</v>
      </c>
      <c r="M3" t="s">
        <v>73</v>
      </c>
      <c r="N3" t="s">
        <v>73</v>
      </c>
      <c r="O3" t="s">
        <v>73</v>
      </c>
      <c r="P3" t="s">
        <v>73</v>
      </c>
      <c r="Q3" t="s">
        <v>73</v>
      </c>
      <c r="R3" t="s">
        <v>73</v>
      </c>
      <c r="S3" t="s">
        <v>73</v>
      </c>
      <c r="T3" t="s">
        <v>73</v>
      </c>
      <c r="U3" t="s">
        <v>73</v>
      </c>
      <c r="V3" t="s">
        <v>73</v>
      </c>
      <c r="W3" t="s">
        <v>73</v>
      </c>
      <c r="X3" t="s">
        <v>73</v>
      </c>
      <c r="Y3" t="s">
        <v>73</v>
      </c>
      <c r="Z3" t="s">
        <v>73</v>
      </c>
    </row>
    <row r="4" spans="1:26" x14ac:dyDescent="0.25">
      <c r="A4" t="str">
        <f>L35</f>
        <v>1,4-Difluorobenzene [IS2]</v>
      </c>
      <c r="B4">
        <f>M35</f>
        <v>6.17</v>
      </c>
      <c r="C4">
        <f>N35</f>
        <v>200882</v>
      </c>
      <c r="D4">
        <v>6.18</v>
      </c>
      <c r="E4">
        <v>226648</v>
      </c>
      <c r="F4" s="1" t="b">
        <f t="shared" ref="F4:F6" si="0">ABS(D4-B4)&lt;=0.5</f>
        <v>1</v>
      </c>
      <c r="G4" s="1" t="b">
        <f t="shared" ref="G4:G6" si="1">AND(C4&gt;=E4*0.5,C4&lt;=E4*1.5)</f>
        <v>1</v>
      </c>
      <c r="I4" s="14">
        <f>P4/J4*100</f>
        <v>102.52000000000001</v>
      </c>
      <c r="J4" s="2">
        <v>10</v>
      </c>
      <c r="K4" s="29" t="b">
        <f>AND(P4&gt;J4*0.8,P4&lt;J4*1.2)</f>
        <v>1</v>
      </c>
      <c r="L4" t="s">
        <v>1</v>
      </c>
      <c r="M4">
        <v>1.48</v>
      </c>
      <c r="N4">
        <v>48415</v>
      </c>
      <c r="O4">
        <v>0.35</v>
      </c>
      <c r="P4">
        <v>10.252000000000001</v>
      </c>
      <c r="Q4" t="s">
        <v>286</v>
      </c>
      <c r="R4">
        <v>50</v>
      </c>
      <c r="S4">
        <v>52</v>
      </c>
      <c r="T4">
        <v>33.28</v>
      </c>
      <c r="U4">
        <v>33.19</v>
      </c>
      <c r="V4" t="s">
        <v>286</v>
      </c>
      <c r="W4">
        <v>49</v>
      </c>
      <c r="X4">
        <v>9.99</v>
      </c>
      <c r="Y4">
        <v>10.4</v>
      </c>
      <c r="Z4" t="s">
        <v>286</v>
      </c>
    </row>
    <row r="5" spans="1:26" x14ac:dyDescent="0.25">
      <c r="A5" t="str">
        <f>L54</f>
        <v>Chlorobenzene-d5 [IS3]</v>
      </c>
      <c r="B5">
        <f>M54</f>
        <v>8.92</v>
      </c>
      <c r="C5">
        <f>N54</f>
        <v>180952</v>
      </c>
      <c r="D5">
        <v>8.92</v>
      </c>
      <c r="E5">
        <v>215399</v>
      </c>
      <c r="F5" s="1" t="b">
        <f t="shared" si="0"/>
        <v>1</v>
      </c>
      <c r="G5" s="1" t="b">
        <f t="shared" si="1"/>
        <v>1</v>
      </c>
      <c r="I5" s="14">
        <f t="shared" ref="I5:I68" si="2">P5/J5*100</f>
        <v>90.679999999999993</v>
      </c>
      <c r="J5" s="2">
        <v>10</v>
      </c>
      <c r="K5" s="29" t="b">
        <f t="shared" ref="K5:K68" si="3">AND(P5&gt;J5*0.8,P5&lt;J5*1.2)</f>
        <v>1</v>
      </c>
      <c r="L5" t="s">
        <v>249</v>
      </c>
      <c r="M5">
        <v>1.57</v>
      </c>
      <c r="N5">
        <v>63197</v>
      </c>
      <c r="O5">
        <v>0.46</v>
      </c>
      <c r="P5">
        <v>9.0679999999999996</v>
      </c>
      <c r="Q5" t="s">
        <v>286</v>
      </c>
      <c r="R5">
        <v>62</v>
      </c>
      <c r="S5">
        <v>64</v>
      </c>
      <c r="T5">
        <v>31.82</v>
      </c>
      <c r="U5">
        <v>30.75</v>
      </c>
      <c r="V5" t="s">
        <v>286</v>
      </c>
      <c r="W5">
        <v>61</v>
      </c>
      <c r="X5">
        <v>7.76</v>
      </c>
      <c r="Y5">
        <v>8.14</v>
      </c>
      <c r="Z5" t="s">
        <v>286</v>
      </c>
    </row>
    <row r="6" spans="1:26" x14ac:dyDescent="0.25">
      <c r="A6" t="str">
        <f>L78</f>
        <v>1,4-Dichlorobenzene-d4 [IS4]</v>
      </c>
      <c r="B6">
        <f>M78</f>
        <v>10.67</v>
      </c>
      <c r="C6">
        <f>N78</f>
        <v>103193</v>
      </c>
      <c r="D6">
        <v>10.67</v>
      </c>
      <c r="E6">
        <v>118720</v>
      </c>
      <c r="F6" s="1" t="b">
        <f t="shared" si="0"/>
        <v>1</v>
      </c>
      <c r="G6" s="1" t="b">
        <f t="shared" si="1"/>
        <v>1</v>
      </c>
      <c r="I6" s="14">
        <f t="shared" si="2"/>
        <v>125.50000000000001</v>
      </c>
      <c r="J6" s="2">
        <v>10</v>
      </c>
      <c r="K6" s="29" t="b">
        <f t="shared" si="3"/>
        <v>0</v>
      </c>
      <c r="L6" t="s">
        <v>2</v>
      </c>
      <c r="M6">
        <v>1.85</v>
      </c>
      <c r="N6">
        <v>61919</v>
      </c>
      <c r="O6">
        <v>0.45</v>
      </c>
      <c r="P6">
        <v>12.55</v>
      </c>
      <c r="Q6" t="s">
        <v>286</v>
      </c>
      <c r="R6">
        <v>94</v>
      </c>
      <c r="S6">
        <v>96</v>
      </c>
      <c r="T6">
        <v>93.1</v>
      </c>
      <c r="U6">
        <v>94.29</v>
      </c>
      <c r="V6" t="s">
        <v>286</v>
      </c>
      <c r="W6">
        <v>93</v>
      </c>
      <c r="X6">
        <v>19.36</v>
      </c>
      <c r="Y6">
        <v>21.19</v>
      </c>
      <c r="Z6" t="s">
        <v>286</v>
      </c>
    </row>
    <row r="7" spans="1:26" x14ac:dyDescent="0.25">
      <c r="I7" s="14">
        <f t="shared" si="2"/>
        <v>100.92000000000002</v>
      </c>
      <c r="J7" s="2">
        <v>10</v>
      </c>
      <c r="K7" s="29" t="b">
        <f t="shared" si="3"/>
        <v>1</v>
      </c>
      <c r="L7" t="s">
        <v>3</v>
      </c>
      <c r="M7">
        <v>1.96</v>
      </c>
      <c r="N7">
        <v>43280</v>
      </c>
      <c r="O7">
        <v>0.32</v>
      </c>
      <c r="P7">
        <v>10.092000000000001</v>
      </c>
      <c r="Q7" t="s">
        <v>286</v>
      </c>
      <c r="R7">
        <v>64</v>
      </c>
      <c r="S7">
        <v>66</v>
      </c>
      <c r="T7">
        <v>31.99</v>
      </c>
      <c r="U7">
        <v>32.96</v>
      </c>
      <c r="V7" t="s">
        <v>286</v>
      </c>
      <c r="W7">
        <v>49</v>
      </c>
      <c r="X7">
        <v>21.06</v>
      </c>
      <c r="Y7">
        <v>22.19</v>
      </c>
      <c r="Z7" t="s">
        <v>286</v>
      </c>
    </row>
    <row r="8" spans="1:26" x14ac:dyDescent="0.25">
      <c r="I8" s="14">
        <f t="shared" si="2"/>
        <v>99.97</v>
      </c>
      <c r="J8" s="2">
        <v>10</v>
      </c>
      <c r="K8" s="29" t="b">
        <f t="shared" si="3"/>
        <v>1</v>
      </c>
      <c r="L8" t="s">
        <v>4</v>
      </c>
      <c r="M8">
        <v>2.2000000000000002</v>
      </c>
      <c r="N8">
        <v>63629</v>
      </c>
      <c r="O8">
        <v>0.47</v>
      </c>
      <c r="P8">
        <v>9.9969999999999999</v>
      </c>
      <c r="Q8" t="s">
        <v>286</v>
      </c>
      <c r="R8">
        <v>101</v>
      </c>
      <c r="S8">
        <v>103</v>
      </c>
      <c r="T8">
        <v>63.53</v>
      </c>
      <c r="U8">
        <v>64.66</v>
      </c>
      <c r="V8" t="s">
        <v>286</v>
      </c>
      <c r="W8">
        <v>105</v>
      </c>
      <c r="X8">
        <v>10.039999999999999</v>
      </c>
      <c r="Y8">
        <v>10.48</v>
      </c>
      <c r="Z8" t="s">
        <v>286</v>
      </c>
    </row>
    <row r="9" spans="1:26" x14ac:dyDescent="0.25">
      <c r="A9" s="4" t="s">
        <v>76</v>
      </c>
      <c r="B9">
        <f>85-4</f>
        <v>81</v>
      </c>
      <c r="I9" s="14">
        <f t="shared" si="2"/>
        <v>103.25</v>
      </c>
      <c r="J9" s="2">
        <v>10</v>
      </c>
      <c r="K9" s="29" t="b">
        <f t="shared" si="3"/>
        <v>1</v>
      </c>
      <c r="L9" t="s">
        <v>5</v>
      </c>
      <c r="M9">
        <v>2.5099999999999998</v>
      </c>
      <c r="N9">
        <v>48885</v>
      </c>
      <c r="O9">
        <v>0.36</v>
      </c>
      <c r="P9">
        <v>10.324999999999999</v>
      </c>
      <c r="Q9" t="s">
        <v>286</v>
      </c>
      <c r="R9">
        <v>59</v>
      </c>
      <c r="S9">
        <v>74</v>
      </c>
      <c r="T9">
        <v>77.45</v>
      </c>
      <c r="U9">
        <v>78.55</v>
      </c>
      <c r="V9" t="s">
        <v>286</v>
      </c>
      <c r="W9">
        <v>45</v>
      </c>
      <c r="X9">
        <v>61.91</v>
      </c>
      <c r="Y9">
        <v>65.8</v>
      </c>
      <c r="Z9" t="s">
        <v>286</v>
      </c>
    </row>
    <row r="10" spans="1:26" x14ac:dyDescent="0.25">
      <c r="A10" s="1" t="s">
        <v>77</v>
      </c>
      <c r="B10" s="1">
        <f>COUNTIF(K4:K88,"FALSE")</f>
        <v>2</v>
      </c>
      <c r="I10" s="14">
        <f t="shared" si="2"/>
        <v>95.72</v>
      </c>
      <c r="J10" s="2">
        <v>10</v>
      </c>
      <c r="K10" s="29" t="b">
        <f t="shared" si="3"/>
        <v>1</v>
      </c>
      <c r="L10" t="s">
        <v>6</v>
      </c>
      <c r="M10">
        <v>2.75</v>
      </c>
      <c r="N10">
        <v>72328</v>
      </c>
      <c r="O10">
        <v>0.53</v>
      </c>
      <c r="P10">
        <v>9.5719999999999992</v>
      </c>
      <c r="Q10" t="s">
        <v>286</v>
      </c>
      <c r="R10">
        <v>61</v>
      </c>
      <c r="S10">
        <v>96</v>
      </c>
      <c r="T10">
        <v>55.5</v>
      </c>
      <c r="U10">
        <v>55.37</v>
      </c>
      <c r="V10" t="s">
        <v>286</v>
      </c>
      <c r="W10">
        <v>98</v>
      </c>
      <c r="X10">
        <v>35.35</v>
      </c>
      <c r="Y10">
        <v>34.57</v>
      </c>
      <c r="Z10" t="s">
        <v>286</v>
      </c>
    </row>
    <row r="11" spans="1:26" x14ac:dyDescent="0.25">
      <c r="I11" s="14">
        <f t="shared" si="2"/>
        <v>115.48333333333333</v>
      </c>
      <c r="J11" s="2">
        <v>18</v>
      </c>
      <c r="K11" s="29" t="b">
        <f t="shared" si="3"/>
        <v>1</v>
      </c>
      <c r="L11" t="s">
        <v>7</v>
      </c>
      <c r="M11">
        <v>2.84</v>
      </c>
      <c r="N11">
        <v>32415</v>
      </c>
      <c r="O11">
        <v>0.24</v>
      </c>
      <c r="P11">
        <v>20.786999999999999</v>
      </c>
      <c r="Q11" t="s">
        <v>286</v>
      </c>
      <c r="R11">
        <v>43</v>
      </c>
      <c r="S11">
        <v>58</v>
      </c>
      <c r="T11">
        <v>38.24</v>
      </c>
      <c r="U11">
        <v>33.42</v>
      </c>
      <c r="V11" t="s">
        <v>286</v>
      </c>
      <c r="W11" t="s">
        <v>283</v>
      </c>
      <c r="X11" t="s">
        <v>283</v>
      </c>
      <c r="Y11" t="s">
        <v>283</v>
      </c>
      <c r="Z11" t="s">
        <v>283</v>
      </c>
    </row>
    <row r="12" spans="1:26" x14ac:dyDescent="0.25">
      <c r="I12" s="14">
        <f t="shared" si="2"/>
        <v>61.22</v>
      </c>
      <c r="J12" s="2">
        <v>10</v>
      </c>
      <c r="K12" s="29" t="b">
        <f t="shared" si="3"/>
        <v>0</v>
      </c>
      <c r="L12" t="s">
        <v>8</v>
      </c>
      <c r="M12">
        <v>2.9</v>
      </c>
      <c r="N12">
        <v>30103</v>
      </c>
      <c r="O12">
        <v>0.22</v>
      </c>
      <c r="P12">
        <v>6.1219999999999999</v>
      </c>
      <c r="Q12" t="s">
        <v>286</v>
      </c>
      <c r="R12">
        <v>142</v>
      </c>
      <c r="S12">
        <v>127</v>
      </c>
      <c r="T12">
        <v>27.8</v>
      </c>
      <c r="U12">
        <v>29.23</v>
      </c>
      <c r="V12" t="s">
        <v>286</v>
      </c>
      <c r="W12">
        <v>141</v>
      </c>
      <c r="X12">
        <v>12.67</v>
      </c>
      <c r="Y12">
        <v>13.72</v>
      </c>
      <c r="Z12" t="s">
        <v>286</v>
      </c>
    </row>
    <row r="13" spans="1:26" x14ac:dyDescent="0.25">
      <c r="I13" s="14">
        <f t="shared" si="2"/>
        <v>81.940000000000012</v>
      </c>
      <c r="J13" s="2">
        <v>10</v>
      </c>
      <c r="K13" s="29" t="b">
        <f t="shared" si="3"/>
        <v>1</v>
      </c>
      <c r="L13" t="s">
        <v>9</v>
      </c>
      <c r="M13">
        <v>2.97</v>
      </c>
      <c r="N13">
        <v>122114</v>
      </c>
      <c r="O13">
        <v>0.89</v>
      </c>
      <c r="P13">
        <v>8.1940000000000008</v>
      </c>
      <c r="Q13" t="s">
        <v>286</v>
      </c>
      <c r="R13">
        <v>76</v>
      </c>
      <c r="S13">
        <v>78</v>
      </c>
      <c r="T13">
        <v>8.49</v>
      </c>
      <c r="U13">
        <v>9.06</v>
      </c>
      <c r="V13" t="s">
        <v>286</v>
      </c>
      <c r="W13" t="s">
        <v>283</v>
      </c>
      <c r="X13" t="s">
        <v>283</v>
      </c>
      <c r="Y13" t="s">
        <v>283</v>
      </c>
      <c r="Z13" t="s">
        <v>283</v>
      </c>
    </row>
    <row r="14" spans="1:26" x14ac:dyDescent="0.25">
      <c r="I14" s="14">
        <f t="shared" si="2"/>
        <v>84.59</v>
      </c>
      <c r="J14" s="2">
        <v>10</v>
      </c>
      <c r="K14" s="29" t="b">
        <f t="shared" si="3"/>
        <v>1</v>
      </c>
      <c r="L14" t="s">
        <v>10</v>
      </c>
      <c r="M14">
        <v>3.21</v>
      </c>
      <c r="N14">
        <v>56589</v>
      </c>
      <c r="O14">
        <v>0.41</v>
      </c>
      <c r="P14">
        <v>8.4589999999999996</v>
      </c>
      <c r="Q14" t="s">
        <v>286</v>
      </c>
      <c r="R14">
        <v>41</v>
      </c>
      <c r="S14">
        <v>39</v>
      </c>
      <c r="T14">
        <v>56.63</v>
      </c>
      <c r="U14">
        <v>58.91</v>
      </c>
      <c r="V14" t="s">
        <v>286</v>
      </c>
      <c r="W14">
        <v>76</v>
      </c>
      <c r="X14">
        <v>45.99</v>
      </c>
      <c r="Y14">
        <v>44.74</v>
      </c>
      <c r="Z14" t="s">
        <v>286</v>
      </c>
    </row>
    <row r="15" spans="1:26" x14ac:dyDescent="0.25">
      <c r="I15" s="14">
        <f t="shared" si="2"/>
        <v>104.57000000000001</v>
      </c>
      <c r="J15" s="2">
        <v>10</v>
      </c>
      <c r="K15" s="29" t="b">
        <f t="shared" si="3"/>
        <v>1</v>
      </c>
      <c r="L15" t="s">
        <v>215</v>
      </c>
      <c r="M15">
        <v>3.37</v>
      </c>
      <c r="N15">
        <v>66477</v>
      </c>
      <c r="O15">
        <v>0.49</v>
      </c>
      <c r="P15">
        <v>10.457000000000001</v>
      </c>
      <c r="Q15" t="s">
        <v>286</v>
      </c>
      <c r="R15">
        <v>49</v>
      </c>
      <c r="S15">
        <v>84</v>
      </c>
      <c r="T15">
        <v>78.61</v>
      </c>
      <c r="U15">
        <v>77.61</v>
      </c>
      <c r="V15" t="s">
        <v>286</v>
      </c>
      <c r="W15">
        <v>86</v>
      </c>
      <c r="X15">
        <v>50.43</v>
      </c>
      <c r="Y15">
        <v>48.91</v>
      </c>
      <c r="Z15" t="s">
        <v>286</v>
      </c>
    </row>
    <row r="16" spans="1:26" x14ac:dyDescent="0.25">
      <c r="I16" s="14">
        <f t="shared" si="2"/>
        <v>94.469999999999985</v>
      </c>
      <c r="J16" s="2">
        <v>10</v>
      </c>
      <c r="K16" s="29" t="b">
        <f t="shared" si="3"/>
        <v>1</v>
      </c>
      <c r="L16" t="s">
        <v>11</v>
      </c>
      <c r="M16">
        <v>3.69</v>
      </c>
      <c r="N16">
        <v>69613</v>
      </c>
      <c r="O16">
        <v>0.51</v>
      </c>
      <c r="P16">
        <v>9.4469999999999992</v>
      </c>
      <c r="Q16" t="s">
        <v>286</v>
      </c>
      <c r="R16">
        <v>61</v>
      </c>
      <c r="S16">
        <v>96</v>
      </c>
      <c r="T16">
        <v>56.08</v>
      </c>
      <c r="U16">
        <v>56.98</v>
      </c>
      <c r="V16" t="s">
        <v>286</v>
      </c>
      <c r="W16">
        <v>98</v>
      </c>
      <c r="X16">
        <v>35.14</v>
      </c>
      <c r="Y16">
        <v>35.049999999999997</v>
      </c>
      <c r="Z16" t="s">
        <v>286</v>
      </c>
    </row>
    <row r="17" spans="9:26" x14ac:dyDescent="0.25">
      <c r="I17" s="14">
        <f t="shared" si="2"/>
        <v>94.58</v>
      </c>
      <c r="J17" s="2">
        <v>10</v>
      </c>
      <c r="K17" s="29" t="b">
        <f t="shared" si="3"/>
        <v>1</v>
      </c>
      <c r="L17" t="s">
        <v>250</v>
      </c>
      <c r="M17">
        <v>3.7</v>
      </c>
      <c r="N17">
        <v>137773</v>
      </c>
      <c r="O17">
        <v>1.01</v>
      </c>
      <c r="P17">
        <v>9.4580000000000002</v>
      </c>
      <c r="Q17" t="s">
        <v>286</v>
      </c>
      <c r="R17">
        <v>73</v>
      </c>
      <c r="S17">
        <v>41</v>
      </c>
      <c r="T17">
        <v>20.420000000000002</v>
      </c>
      <c r="U17">
        <v>21.13</v>
      </c>
      <c r="V17" t="s">
        <v>286</v>
      </c>
      <c r="W17">
        <v>57</v>
      </c>
      <c r="X17">
        <v>21.32</v>
      </c>
      <c r="Y17">
        <v>21.72</v>
      </c>
      <c r="Z17" t="s">
        <v>286</v>
      </c>
    </row>
    <row r="18" spans="9:26" x14ac:dyDescent="0.25">
      <c r="I18" s="14">
        <f t="shared" si="2"/>
        <v>99.890000000000015</v>
      </c>
      <c r="J18" s="2">
        <v>10</v>
      </c>
      <c r="K18" s="29" t="b">
        <f t="shared" si="3"/>
        <v>1</v>
      </c>
      <c r="L18" t="s">
        <v>12</v>
      </c>
      <c r="M18">
        <v>4.2</v>
      </c>
      <c r="N18">
        <v>94961</v>
      </c>
      <c r="O18">
        <v>0.7</v>
      </c>
      <c r="P18">
        <v>9.9890000000000008</v>
      </c>
      <c r="Q18" t="s">
        <v>286</v>
      </c>
      <c r="R18">
        <v>63</v>
      </c>
      <c r="S18">
        <v>65</v>
      </c>
      <c r="T18">
        <v>31.82</v>
      </c>
      <c r="U18">
        <v>32.25</v>
      </c>
      <c r="V18" t="s">
        <v>286</v>
      </c>
      <c r="W18">
        <v>83</v>
      </c>
      <c r="X18">
        <v>10.17</v>
      </c>
      <c r="Y18">
        <v>10.26</v>
      </c>
      <c r="Z18" t="s">
        <v>286</v>
      </c>
    </row>
    <row r="19" spans="9:26" x14ac:dyDescent="0.25">
      <c r="I19" s="14">
        <f t="shared" si="2"/>
        <v>85.87</v>
      </c>
      <c r="J19" s="2">
        <v>10</v>
      </c>
      <c r="K19" s="29" t="b">
        <f t="shared" si="3"/>
        <v>1</v>
      </c>
      <c r="L19" t="s">
        <v>13</v>
      </c>
      <c r="M19">
        <v>4.82</v>
      </c>
      <c r="N19">
        <v>44049</v>
      </c>
      <c r="O19">
        <v>0.32</v>
      </c>
      <c r="P19">
        <v>8.5869999999999997</v>
      </c>
      <c r="Q19" t="s">
        <v>286</v>
      </c>
      <c r="R19">
        <v>77</v>
      </c>
      <c r="S19">
        <v>41</v>
      </c>
      <c r="T19">
        <v>63.29</v>
      </c>
      <c r="U19">
        <v>67.77</v>
      </c>
      <c r="V19" t="s">
        <v>286</v>
      </c>
      <c r="W19">
        <v>79</v>
      </c>
      <c r="X19">
        <v>25.72</v>
      </c>
      <c r="Y19">
        <v>26.01</v>
      </c>
      <c r="Z19" t="s">
        <v>286</v>
      </c>
    </row>
    <row r="20" spans="9:26" x14ac:dyDescent="0.25">
      <c r="I20" s="14">
        <f t="shared" si="2"/>
        <v>95.25</v>
      </c>
      <c r="J20" s="2">
        <v>10</v>
      </c>
      <c r="K20" s="29" t="b">
        <f t="shared" si="3"/>
        <v>1</v>
      </c>
      <c r="L20" t="s">
        <v>14</v>
      </c>
      <c r="M20">
        <v>4.83</v>
      </c>
      <c r="N20">
        <v>78639</v>
      </c>
      <c r="O20">
        <v>0.57999999999999996</v>
      </c>
      <c r="P20">
        <v>9.5250000000000004</v>
      </c>
      <c r="Q20" t="s">
        <v>286</v>
      </c>
      <c r="R20">
        <v>61</v>
      </c>
      <c r="S20">
        <v>96</v>
      </c>
      <c r="T20">
        <v>58.84</v>
      </c>
      <c r="U20">
        <v>58.97</v>
      </c>
      <c r="V20" t="s">
        <v>286</v>
      </c>
      <c r="W20">
        <v>98</v>
      </c>
      <c r="X20">
        <v>37.36</v>
      </c>
      <c r="Y20">
        <v>36.49</v>
      </c>
      <c r="Z20" t="s">
        <v>286</v>
      </c>
    </row>
    <row r="21" spans="9:26" x14ac:dyDescent="0.25">
      <c r="I21" s="14">
        <f t="shared" si="2"/>
        <v>105.51666666666665</v>
      </c>
      <c r="J21" s="2">
        <v>18</v>
      </c>
      <c r="K21" s="29" t="b">
        <f t="shared" si="3"/>
        <v>1</v>
      </c>
      <c r="L21" t="s">
        <v>15</v>
      </c>
      <c r="M21">
        <v>4.84</v>
      </c>
      <c r="N21">
        <v>44736</v>
      </c>
      <c r="O21">
        <v>0.33</v>
      </c>
      <c r="P21">
        <v>18.992999999999999</v>
      </c>
      <c r="Q21" t="s">
        <v>286</v>
      </c>
      <c r="R21">
        <v>43</v>
      </c>
      <c r="S21">
        <v>72</v>
      </c>
      <c r="T21">
        <v>32.78</v>
      </c>
      <c r="U21">
        <v>33.32</v>
      </c>
      <c r="V21" t="s">
        <v>286</v>
      </c>
      <c r="W21">
        <v>57</v>
      </c>
      <c r="X21">
        <v>9.1199999999999992</v>
      </c>
      <c r="Y21">
        <v>9.25</v>
      </c>
      <c r="Z21" t="s">
        <v>286</v>
      </c>
    </row>
    <row r="22" spans="9:26" x14ac:dyDescent="0.25">
      <c r="I22" s="14">
        <f t="shared" si="2"/>
        <v>91.96</v>
      </c>
      <c r="J22" s="2">
        <v>10</v>
      </c>
      <c r="K22" s="29" t="b">
        <f t="shared" si="3"/>
        <v>1</v>
      </c>
      <c r="L22" t="s">
        <v>16</v>
      </c>
      <c r="M22">
        <v>4.9400000000000004</v>
      </c>
      <c r="N22">
        <v>35742</v>
      </c>
      <c r="O22">
        <v>0.26</v>
      </c>
      <c r="P22">
        <v>9.1959999999999997</v>
      </c>
      <c r="Q22" t="s">
        <v>286</v>
      </c>
      <c r="R22">
        <v>55</v>
      </c>
      <c r="S22">
        <v>85</v>
      </c>
      <c r="T22">
        <v>12.68</v>
      </c>
      <c r="U22">
        <v>13.94</v>
      </c>
      <c r="V22" t="s">
        <v>286</v>
      </c>
      <c r="W22" t="s">
        <v>283</v>
      </c>
      <c r="X22" t="s">
        <v>283</v>
      </c>
      <c r="Y22" t="s">
        <v>283</v>
      </c>
      <c r="Z22" t="s">
        <v>283</v>
      </c>
    </row>
    <row r="23" spans="9:26" x14ac:dyDescent="0.25">
      <c r="I23" s="14">
        <f t="shared" si="2"/>
        <v>86.210000000000008</v>
      </c>
      <c r="J23" s="2">
        <v>10</v>
      </c>
      <c r="K23" s="29" t="b">
        <f t="shared" si="3"/>
        <v>1</v>
      </c>
      <c r="L23" t="s">
        <v>251</v>
      </c>
      <c r="M23">
        <v>5.07</v>
      </c>
      <c r="N23">
        <v>24474</v>
      </c>
      <c r="O23">
        <v>0.18</v>
      </c>
      <c r="P23">
        <v>8.6210000000000004</v>
      </c>
      <c r="Q23" t="s">
        <v>286</v>
      </c>
      <c r="R23">
        <v>67</v>
      </c>
      <c r="S23">
        <v>52</v>
      </c>
      <c r="T23">
        <v>30.88</v>
      </c>
      <c r="U23">
        <v>33.47</v>
      </c>
      <c r="V23" t="s">
        <v>286</v>
      </c>
      <c r="W23">
        <v>40</v>
      </c>
      <c r="X23">
        <v>33.590000000000003</v>
      </c>
      <c r="Y23">
        <v>36.549999999999997</v>
      </c>
      <c r="Z23" t="s">
        <v>286</v>
      </c>
    </row>
    <row r="24" spans="9:26" x14ac:dyDescent="0.25">
      <c r="I24" s="14">
        <f t="shared" si="2"/>
        <v>102.15999999999998</v>
      </c>
      <c r="J24" s="2">
        <v>10</v>
      </c>
      <c r="K24" s="29" t="b">
        <f t="shared" si="3"/>
        <v>1</v>
      </c>
      <c r="L24" t="s">
        <v>17</v>
      </c>
      <c r="M24">
        <v>5.08</v>
      </c>
      <c r="N24">
        <v>45031</v>
      </c>
      <c r="O24">
        <v>0.33</v>
      </c>
      <c r="P24">
        <v>10.215999999999999</v>
      </c>
      <c r="Q24" t="s">
        <v>286</v>
      </c>
      <c r="R24">
        <v>49</v>
      </c>
      <c r="S24">
        <v>130</v>
      </c>
      <c r="T24">
        <v>61.12</v>
      </c>
      <c r="U24">
        <v>58.87</v>
      </c>
      <c r="V24" t="s">
        <v>286</v>
      </c>
      <c r="W24">
        <v>128</v>
      </c>
      <c r="X24">
        <v>47.43</v>
      </c>
      <c r="Y24">
        <v>45.97</v>
      </c>
      <c r="Z24" t="s">
        <v>286</v>
      </c>
    </row>
    <row r="25" spans="9:26" x14ac:dyDescent="0.25">
      <c r="I25" s="14">
        <f t="shared" si="2"/>
        <v>92.06</v>
      </c>
      <c r="J25" s="2">
        <v>10</v>
      </c>
      <c r="K25" s="29" t="b">
        <f t="shared" si="3"/>
        <v>1</v>
      </c>
      <c r="L25" t="s">
        <v>18</v>
      </c>
      <c r="M25">
        <v>5.09</v>
      </c>
      <c r="N25">
        <v>15745</v>
      </c>
      <c r="O25">
        <v>0.12</v>
      </c>
      <c r="P25">
        <v>9.2059999999999995</v>
      </c>
      <c r="Q25" t="s">
        <v>286</v>
      </c>
      <c r="R25">
        <v>42</v>
      </c>
      <c r="S25">
        <v>72</v>
      </c>
      <c r="T25">
        <v>51.54</v>
      </c>
      <c r="U25">
        <v>52.42</v>
      </c>
      <c r="V25" t="s">
        <v>286</v>
      </c>
      <c r="W25">
        <v>71</v>
      </c>
      <c r="X25">
        <v>47.06</v>
      </c>
      <c r="Y25">
        <v>50.27</v>
      </c>
      <c r="Z25" t="s">
        <v>286</v>
      </c>
    </row>
    <row r="26" spans="9:26" x14ac:dyDescent="0.25">
      <c r="I26" s="14">
        <f t="shared" si="2"/>
        <v>101.84</v>
      </c>
      <c r="J26" s="2">
        <v>10</v>
      </c>
      <c r="K26" s="29" t="b">
        <f t="shared" si="3"/>
        <v>1</v>
      </c>
      <c r="L26" t="s">
        <v>19</v>
      </c>
      <c r="M26">
        <v>5.21</v>
      </c>
      <c r="N26">
        <v>74631</v>
      </c>
      <c r="O26">
        <v>0.55000000000000004</v>
      </c>
      <c r="P26">
        <v>10.183999999999999</v>
      </c>
      <c r="Q26" t="s">
        <v>286</v>
      </c>
      <c r="R26">
        <v>83</v>
      </c>
      <c r="S26">
        <v>85</v>
      </c>
      <c r="T26">
        <v>65.03</v>
      </c>
      <c r="U26">
        <v>64.67</v>
      </c>
      <c r="V26" t="s">
        <v>286</v>
      </c>
      <c r="W26">
        <v>47</v>
      </c>
      <c r="X26">
        <v>21.14</v>
      </c>
      <c r="Y26">
        <v>22.35</v>
      </c>
      <c r="Z26" t="s">
        <v>286</v>
      </c>
    </row>
    <row r="27" spans="9:26" x14ac:dyDescent="0.25">
      <c r="I27" s="14">
        <f t="shared" si="2"/>
        <v>95.83</v>
      </c>
      <c r="J27" s="2">
        <v>10</v>
      </c>
      <c r="K27" s="29" t="b">
        <f t="shared" si="3"/>
        <v>1</v>
      </c>
      <c r="L27" t="s">
        <v>20</v>
      </c>
      <c r="M27">
        <v>5.34</v>
      </c>
      <c r="N27">
        <v>47838</v>
      </c>
      <c r="O27">
        <v>0.35</v>
      </c>
      <c r="P27">
        <v>9.5830000000000002</v>
      </c>
      <c r="Q27" t="s">
        <v>286</v>
      </c>
      <c r="R27">
        <v>97</v>
      </c>
      <c r="S27">
        <v>99</v>
      </c>
      <c r="T27">
        <v>63.66</v>
      </c>
      <c r="U27">
        <v>63.12</v>
      </c>
      <c r="V27" t="s">
        <v>286</v>
      </c>
      <c r="W27">
        <v>61</v>
      </c>
      <c r="X27">
        <v>53.4</v>
      </c>
      <c r="Y27">
        <v>53.85</v>
      </c>
      <c r="Z27" t="s">
        <v>286</v>
      </c>
    </row>
    <row r="28" spans="9:26" x14ac:dyDescent="0.25">
      <c r="I28" s="14">
        <f t="shared" si="2"/>
        <v>105.10999999999999</v>
      </c>
      <c r="J28" s="2">
        <v>20</v>
      </c>
      <c r="K28" s="29" t="b">
        <f t="shared" si="3"/>
        <v>1</v>
      </c>
      <c r="L28" t="s">
        <v>95</v>
      </c>
      <c r="M28">
        <v>5.37</v>
      </c>
      <c r="N28">
        <v>66039</v>
      </c>
      <c r="O28">
        <v>0.48</v>
      </c>
      <c r="P28">
        <v>21.021999999999998</v>
      </c>
      <c r="Q28" t="s">
        <v>286</v>
      </c>
      <c r="R28">
        <v>113</v>
      </c>
      <c r="S28">
        <v>111</v>
      </c>
      <c r="T28">
        <v>102.97</v>
      </c>
      <c r="U28">
        <v>102.91</v>
      </c>
      <c r="V28" t="s">
        <v>286</v>
      </c>
      <c r="W28" t="s">
        <v>283</v>
      </c>
      <c r="X28" t="s">
        <v>283</v>
      </c>
      <c r="Y28" t="s">
        <v>283</v>
      </c>
      <c r="Z28" t="s">
        <v>283</v>
      </c>
    </row>
    <row r="29" spans="9:26" x14ac:dyDescent="0.25">
      <c r="I29" s="14">
        <f t="shared" si="2"/>
        <v>100</v>
      </c>
      <c r="J29" s="2">
        <v>20</v>
      </c>
      <c r="K29" s="29" t="b">
        <f t="shared" si="3"/>
        <v>1</v>
      </c>
      <c r="L29" t="s">
        <v>96</v>
      </c>
      <c r="M29">
        <v>5.43</v>
      </c>
      <c r="N29">
        <v>117326</v>
      </c>
      <c r="O29">
        <v>0.86</v>
      </c>
      <c r="P29">
        <v>20</v>
      </c>
      <c r="Q29" t="s">
        <v>286</v>
      </c>
      <c r="R29">
        <v>168</v>
      </c>
      <c r="S29">
        <v>99</v>
      </c>
      <c r="T29">
        <v>66.91</v>
      </c>
      <c r="U29">
        <v>65.61</v>
      </c>
      <c r="V29" t="s">
        <v>286</v>
      </c>
      <c r="W29" t="s">
        <v>283</v>
      </c>
      <c r="X29" t="s">
        <v>283</v>
      </c>
      <c r="Y29" t="s">
        <v>283</v>
      </c>
      <c r="Z29" t="s">
        <v>283</v>
      </c>
    </row>
    <row r="30" spans="9:26" x14ac:dyDescent="0.25">
      <c r="I30" s="14">
        <f t="shared" si="2"/>
        <v>91.039999999999992</v>
      </c>
      <c r="J30" s="2">
        <v>10</v>
      </c>
      <c r="K30" s="29" t="b">
        <f t="shared" si="3"/>
        <v>1</v>
      </c>
      <c r="L30" t="s">
        <v>21</v>
      </c>
      <c r="M30">
        <v>5.49</v>
      </c>
      <c r="N30">
        <v>82752</v>
      </c>
      <c r="O30">
        <v>0.61</v>
      </c>
      <c r="P30">
        <v>9.1039999999999992</v>
      </c>
      <c r="Q30" t="s">
        <v>286</v>
      </c>
      <c r="R30">
        <v>56</v>
      </c>
      <c r="S30">
        <v>41</v>
      </c>
      <c r="T30">
        <v>51.28</v>
      </c>
      <c r="U30">
        <v>50.45</v>
      </c>
      <c r="V30" t="s">
        <v>286</v>
      </c>
      <c r="W30">
        <v>43</v>
      </c>
      <c r="X30">
        <v>23.39</v>
      </c>
      <c r="Y30">
        <v>22.74</v>
      </c>
      <c r="Z30" t="s">
        <v>286</v>
      </c>
    </row>
    <row r="31" spans="9:26" x14ac:dyDescent="0.25">
      <c r="I31" s="14">
        <f t="shared" si="2"/>
        <v>99.68</v>
      </c>
      <c r="J31" s="2">
        <v>10</v>
      </c>
      <c r="K31" s="29" t="b">
        <f t="shared" si="3"/>
        <v>1</v>
      </c>
      <c r="L31" t="s">
        <v>252</v>
      </c>
      <c r="M31">
        <v>5.5</v>
      </c>
      <c r="N31">
        <v>28861</v>
      </c>
      <c r="O31">
        <v>0.21</v>
      </c>
      <c r="P31">
        <v>9.968</v>
      </c>
      <c r="Q31" t="s">
        <v>286</v>
      </c>
      <c r="R31">
        <v>119</v>
      </c>
      <c r="S31">
        <v>121</v>
      </c>
      <c r="T31">
        <v>31.52</v>
      </c>
      <c r="U31">
        <v>31.74</v>
      </c>
      <c r="V31" t="s">
        <v>286</v>
      </c>
      <c r="W31" t="s">
        <v>283</v>
      </c>
      <c r="X31" t="s">
        <v>283</v>
      </c>
      <c r="Y31" t="s">
        <v>283</v>
      </c>
      <c r="Z31" t="s">
        <v>283</v>
      </c>
    </row>
    <row r="32" spans="9:26" x14ac:dyDescent="0.25">
      <c r="I32" s="14">
        <f t="shared" si="2"/>
        <v>91.16</v>
      </c>
      <c r="J32" s="2">
        <v>10</v>
      </c>
      <c r="K32" s="29" t="b">
        <f t="shared" si="3"/>
        <v>1</v>
      </c>
      <c r="L32" t="s">
        <v>22</v>
      </c>
      <c r="M32">
        <v>5.52</v>
      </c>
      <c r="N32">
        <v>63626</v>
      </c>
      <c r="O32">
        <v>0.47</v>
      </c>
      <c r="P32">
        <v>9.1159999999999997</v>
      </c>
      <c r="Q32" t="s">
        <v>286</v>
      </c>
      <c r="R32">
        <v>75</v>
      </c>
      <c r="S32">
        <v>77</v>
      </c>
      <c r="T32">
        <v>31.06</v>
      </c>
      <c r="U32">
        <v>31.32</v>
      </c>
      <c r="V32" t="s">
        <v>286</v>
      </c>
      <c r="W32">
        <v>110</v>
      </c>
      <c r="X32">
        <v>28.21</v>
      </c>
      <c r="Y32">
        <v>28.63</v>
      </c>
      <c r="Z32" t="s">
        <v>286</v>
      </c>
    </row>
    <row r="33" spans="9:26" x14ac:dyDescent="0.25">
      <c r="I33" s="14">
        <f t="shared" si="2"/>
        <v>96.09</v>
      </c>
      <c r="J33" s="2">
        <v>10</v>
      </c>
      <c r="K33" s="29" t="b">
        <f t="shared" si="3"/>
        <v>1</v>
      </c>
      <c r="L33" t="s">
        <v>23</v>
      </c>
      <c r="M33">
        <v>5.71</v>
      </c>
      <c r="N33">
        <v>211268</v>
      </c>
      <c r="O33">
        <v>1.55</v>
      </c>
      <c r="P33">
        <v>9.609</v>
      </c>
      <c r="Q33" t="s">
        <v>286</v>
      </c>
      <c r="R33">
        <v>78</v>
      </c>
      <c r="S33">
        <v>77</v>
      </c>
      <c r="T33">
        <v>24.86</v>
      </c>
      <c r="U33">
        <v>25.07</v>
      </c>
      <c r="V33" t="s">
        <v>286</v>
      </c>
      <c r="W33">
        <v>52</v>
      </c>
      <c r="X33">
        <v>14.16</v>
      </c>
      <c r="Y33">
        <v>14.25</v>
      </c>
      <c r="Z33" t="s">
        <v>286</v>
      </c>
    </row>
    <row r="34" spans="9:26" x14ac:dyDescent="0.25">
      <c r="I34" s="14">
        <f t="shared" si="2"/>
        <v>118.04999999999998</v>
      </c>
      <c r="J34" s="2">
        <v>10</v>
      </c>
      <c r="K34" s="29" t="b">
        <f t="shared" si="3"/>
        <v>1</v>
      </c>
      <c r="L34" t="s">
        <v>24</v>
      </c>
      <c r="M34">
        <v>5.78</v>
      </c>
      <c r="N34">
        <v>71241</v>
      </c>
      <c r="O34">
        <v>0.52</v>
      </c>
      <c r="P34">
        <v>11.805</v>
      </c>
      <c r="Q34" t="s">
        <v>286</v>
      </c>
      <c r="R34">
        <v>62</v>
      </c>
      <c r="S34">
        <v>64</v>
      </c>
      <c r="T34">
        <v>32.21</v>
      </c>
      <c r="U34">
        <v>32.54</v>
      </c>
      <c r="V34" t="s">
        <v>286</v>
      </c>
      <c r="W34">
        <v>49</v>
      </c>
      <c r="X34">
        <v>25.31</v>
      </c>
      <c r="Y34">
        <v>24.65</v>
      </c>
      <c r="Z34" t="s">
        <v>286</v>
      </c>
    </row>
    <row r="35" spans="9:26" x14ac:dyDescent="0.25">
      <c r="I35" s="14">
        <f t="shared" si="2"/>
        <v>100</v>
      </c>
      <c r="J35" s="2">
        <v>20</v>
      </c>
      <c r="K35" s="29" t="b">
        <f t="shared" si="3"/>
        <v>1</v>
      </c>
      <c r="L35" t="s">
        <v>97</v>
      </c>
      <c r="M35">
        <v>6.17</v>
      </c>
      <c r="N35">
        <v>200882</v>
      </c>
      <c r="O35">
        <v>1.47</v>
      </c>
      <c r="P35">
        <v>20</v>
      </c>
      <c r="Q35" t="s">
        <v>286</v>
      </c>
      <c r="R35">
        <v>114</v>
      </c>
      <c r="S35">
        <v>88</v>
      </c>
      <c r="T35">
        <v>21.87</v>
      </c>
      <c r="U35">
        <v>21.79</v>
      </c>
      <c r="V35" t="s">
        <v>286</v>
      </c>
      <c r="W35">
        <v>63</v>
      </c>
      <c r="X35">
        <v>26.92</v>
      </c>
      <c r="Y35">
        <v>26.87</v>
      </c>
      <c r="Z35" t="s">
        <v>286</v>
      </c>
    </row>
    <row r="36" spans="9:26" x14ac:dyDescent="0.25">
      <c r="I36" s="14">
        <f t="shared" si="2"/>
        <v>97.5</v>
      </c>
      <c r="J36" s="2">
        <v>10</v>
      </c>
      <c r="K36" s="29" t="b">
        <f t="shared" si="3"/>
        <v>1</v>
      </c>
      <c r="L36" t="s">
        <v>25</v>
      </c>
      <c r="M36">
        <v>6.39</v>
      </c>
      <c r="N36">
        <v>35533</v>
      </c>
      <c r="O36">
        <v>0.26</v>
      </c>
      <c r="P36">
        <v>9.75</v>
      </c>
      <c r="Q36" t="s">
        <v>286</v>
      </c>
      <c r="R36">
        <v>130</v>
      </c>
      <c r="S36">
        <v>132</v>
      </c>
      <c r="T36">
        <v>96.24</v>
      </c>
      <c r="U36">
        <v>94.15</v>
      </c>
      <c r="V36" t="s">
        <v>286</v>
      </c>
      <c r="W36">
        <v>95</v>
      </c>
      <c r="X36">
        <v>116.16</v>
      </c>
      <c r="Y36">
        <v>118.57</v>
      </c>
      <c r="Z36" t="s">
        <v>286</v>
      </c>
    </row>
    <row r="37" spans="9:26" x14ac:dyDescent="0.25">
      <c r="I37" s="14">
        <f t="shared" si="2"/>
        <v>102.85</v>
      </c>
      <c r="J37" s="2">
        <v>10</v>
      </c>
      <c r="K37" s="29" t="b">
        <f t="shared" si="3"/>
        <v>1</v>
      </c>
      <c r="L37" t="s">
        <v>26</v>
      </c>
      <c r="M37">
        <v>6.65</v>
      </c>
      <c r="N37">
        <v>52561</v>
      </c>
      <c r="O37">
        <v>0.39</v>
      </c>
      <c r="P37">
        <v>10.285</v>
      </c>
      <c r="Q37" t="s">
        <v>286</v>
      </c>
      <c r="R37">
        <v>63</v>
      </c>
      <c r="S37">
        <v>62</v>
      </c>
      <c r="T37">
        <v>70.19</v>
      </c>
      <c r="U37">
        <v>69.349999999999994</v>
      </c>
      <c r="V37" t="s">
        <v>286</v>
      </c>
      <c r="W37">
        <v>41</v>
      </c>
      <c r="X37">
        <v>39.799999999999997</v>
      </c>
      <c r="Y37">
        <v>40.659999999999997</v>
      </c>
      <c r="Z37" t="s">
        <v>286</v>
      </c>
    </row>
    <row r="38" spans="9:26" x14ac:dyDescent="0.25">
      <c r="I38" s="14">
        <f t="shared" si="2"/>
        <v>105.61</v>
      </c>
      <c r="J38" s="2">
        <v>10</v>
      </c>
      <c r="K38" s="29" t="b">
        <f t="shared" si="3"/>
        <v>1</v>
      </c>
      <c r="L38" t="s">
        <v>253</v>
      </c>
      <c r="M38">
        <v>6.73</v>
      </c>
      <c r="N38">
        <v>23533</v>
      </c>
      <c r="O38">
        <v>0.17</v>
      </c>
      <c r="P38">
        <v>10.561</v>
      </c>
      <c r="Q38" t="s">
        <v>286</v>
      </c>
      <c r="R38">
        <v>174</v>
      </c>
      <c r="S38">
        <v>93</v>
      </c>
      <c r="T38">
        <v>118.46</v>
      </c>
      <c r="U38">
        <v>122.96</v>
      </c>
      <c r="V38" t="s">
        <v>286</v>
      </c>
      <c r="W38">
        <v>95</v>
      </c>
      <c r="X38">
        <v>98.8</v>
      </c>
      <c r="Y38">
        <v>103.83</v>
      </c>
      <c r="Z38" t="s">
        <v>286</v>
      </c>
    </row>
    <row r="39" spans="9:26" x14ac:dyDescent="0.25">
      <c r="I39" s="14">
        <f t="shared" si="2"/>
        <v>93.910000000000011</v>
      </c>
      <c r="J39" s="2">
        <v>10</v>
      </c>
      <c r="K39" s="29" t="b">
        <f t="shared" si="3"/>
        <v>1</v>
      </c>
      <c r="L39" t="s">
        <v>254</v>
      </c>
      <c r="M39">
        <v>6.75</v>
      </c>
      <c r="N39">
        <v>27641</v>
      </c>
      <c r="O39">
        <v>0.2</v>
      </c>
      <c r="P39">
        <v>9.391</v>
      </c>
      <c r="Q39" t="s">
        <v>286</v>
      </c>
      <c r="R39">
        <v>41</v>
      </c>
      <c r="S39">
        <v>69</v>
      </c>
      <c r="T39">
        <v>102.85</v>
      </c>
      <c r="U39">
        <v>102</v>
      </c>
      <c r="V39" t="s">
        <v>286</v>
      </c>
      <c r="W39">
        <v>39</v>
      </c>
      <c r="X39">
        <v>46.52</v>
      </c>
      <c r="Y39">
        <v>46.47</v>
      </c>
      <c r="Z39" t="s">
        <v>286</v>
      </c>
    </row>
    <row r="40" spans="9:26" x14ac:dyDescent="0.25">
      <c r="I40" s="14">
        <f t="shared" si="2"/>
        <v>86.820000000000007</v>
      </c>
      <c r="J40" s="2">
        <v>10</v>
      </c>
      <c r="K40" s="29" t="b">
        <f t="shared" si="3"/>
        <v>1</v>
      </c>
      <c r="L40" t="s">
        <v>27</v>
      </c>
      <c r="M40">
        <v>6.92</v>
      </c>
      <c r="N40">
        <v>41020</v>
      </c>
      <c r="O40">
        <v>0.3</v>
      </c>
      <c r="P40">
        <v>8.6820000000000004</v>
      </c>
      <c r="Q40" t="s">
        <v>286</v>
      </c>
      <c r="R40">
        <v>83</v>
      </c>
      <c r="S40">
        <v>85</v>
      </c>
      <c r="T40">
        <v>63.94</v>
      </c>
      <c r="U40">
        <v>64.94</v>
      </c>
      <c r="V40" t="s">
        <v>286</v>
      </c>
      <c r="W40">
        <v>47</v>
      </c>
      <c r="X40">
        <v>17.77</v>
      </c>
      <c r="Y40">
        <v>18.73</v>
      </c>
      <c r="Z40" t="s">
        <v>286</v>
      </c>
    </row>
    <row r="41" spans="9:26" x14ac:dyDescent="0.25">
      <c r="I41" s="14">
        <f t="shared" si="2"/>
        <v>98.72</v>
      </c>
      <c r="J41" s="2">
        <v>10</v>
      </c>
      <c r="K41" s="29" t="b">
        <f t="shared" si="3"/>
        <v>1</v>
      </c>
      <c r="L41" t="s">
        <v>28</v>
      </c>
      <c r="M41">
        <v>7.15</v>
      </c>
      <c r="N41">
        <v>5766</v>
      </c>
      <c r="O41">
        <v>0.04</v>
      </c>
      <c r="P41">
        <v>9.8719999999999999</v>
      </c>
      <c r="Q41" t="s">
        <v>286</v>
      </c>
      <c r="R41">
        <v>43</v>
      </c>
      <c r="S41">
        <v>41</v>
      </c>
      <c r="T41">
        <v>80.23</v>
      </c>
      <c r="U41">
        <v>87.69</v>
      </c>
      <c r="V41" t="s">
        <v>286</v>
      </c>
      <c r="W41">
        <v>39</v>
      </c>
      <c r="X41">
        <v>24.59</v>
      </c>
      <c r="Y41">
        <v>25.36</v>
      </c>
      <c r="Z41" t="s">
        <v>286</v>
      </c>
    </row>
    <row r="42" spans="9:26" x14ac:dyDescent="0.25">
      <c r="I42" s="14">
        <f t="shared" si="2"/>
        <v>98.02</v>
      </c>
      <c r="J42" s="2">
        <v>10</v>
      </c>
      <c r="K42" s="29" t="b">
        <f t="shared" si="3"/>
        <v>1</v>
      </c>
      <c r="L42" t="s">
        <v>29</v>
      </c>
      <c r="M42">
        <v>7.36</v>
      </c>
      <c r="N42">
        <v>60517</v>
      </c>
      <c r="O42">
        <v>0.44</v>
      </c>
      <c r="P42">
        <v>9.8019999999999996</v>
      </c>
      <c r="Q42" t="s">
        <v>286</v>
      </c>
      <c r="R42">
        <v>75</v>
      </c>
      <c r="S42">
        <v>39</v>
      </c>
      <c r="T42">
        <v>36.75</v>
      </c>
      <c r="U42">
        <v>38.229999999999997</v>
      </c>
      <c r="V42" t="s">
        <v>286</v>
      </c>
      <c r="W42">
        <v>77</v>
      </c>
      <c r="X42">
        <v>31.52</v>
      </c>
      <c r="Y42">
        <v>31.51</v>
      </c>
      <c r="Z42" t="s">
        <v>286</v>
      </c>
    </row>
    <row r="43" spans="9:26" x14ac:dyDescent="0.25">
      <c r="I43" s="14">
        <f t="shared" si="2"/>
        <v>102.99444444444445</v>
      </c>
      <c r="J43" s="2">
        <v>18</v>
      </c>
      <c r="K43" s="29" t="b">
        <f t="shared" si="3"/>
        <v>1</v>
      </c>
      <c r="L43" t="s">
        <v>255</v>
      </c>
      <c r="M43">
        <v>7.52</v>
      </c>
      <c r="N43">
        <v>99512</v>
      </c>
      <c r="O43">
        <v>0.73</v>
      </c>
      <c r="P43">
        <v>18.539000000000001</v>
      </c>
      <c r="Q43" t="s">
        <v>286</v>
      </c>
      <c r="R43">
        <v>43</v>
      </c>
      <c r="S43">
        <v>58</v>
      </c>
      <c r="T43">
        <v>44.32</v>
      </c>
      <c r="U43">
        <v>44.93</v>
      </c>
      <c r="V43" t="s">
        <v>286</v>
      </c>
      <c r="W43">
        <v>41</v>
      </c>
      <c r="X43">
        <v>23.08</v>
      </c>
      <c r="Y43">
        <v>23.22</v>
      </c>
      <c r="Z43" t="s">
        <v>286</v>
      </c>
    </row>
    <row r="44" spans="9:26" x14ac:dyDescent="0.25">
      <c r="I44" s="14">
        <f t="shared" si="2"/>
        <v>101.19</v>
      </c>
      <c r="J44" s="2">
        <v>20</v>
      </c>
      <c r="K44" s="29" t="b">
        <f t="shared" si="3"/>
        <v>1</v>
      </c>
      <c r="L44" t="s">
        <v>98</v>
      </c>
      <c r="M44">
        <v>7.61</v>
      </c>
      <c r="N44">
        <v>305060</v>
      </c>
      <c r="O44">
        <v>2.23</v>
      </c>
      <c r="P44">
        <v>20.238</v>
      </c>
      <c r="Q44" t="s">
        <v>286</v>
      </c>
      <c r="R44">
        <v>98</v>
      </c>
      <c r="S44">
        <v>100</v>
      </c>
      <c r="T44">
        <v>59.45</v>
      </c>
      <c r="U44">
        <v>58.38</v>
      </c>
      <c r="V44" t="s">
        <v>286</v>
      </c>
      <c r="W44">
        <v>70</v>
      </c>
      <c r="X44">
        <v>15.27</v>
      </c>
      <c r="Y44">
        <v>15.37</v>
      </c>
      <c r="Z44" t="s">
        <v>286</v>
      </c>
    </row>
    <row r="45" spans="9:26" x14ac:dyDescent="0.25">
      <c r="I45" s="14">
        <f t="shared" si="2"/>
        <v>90.429999999999993</v>
      </c>
      <c r="J45" s="2">
        <v>10</v>
      </c>
      <c r="K45" s="29" t="b">
        <f t="shared" si="3"/>
        <v>1</v>
      </c>
      <c r="L45" t="s">
        <v>30</v>
      </c>
      <c r="M45">
        <v>7.68</v>
      </c>
      <c r="N45">
        <v>190372</v>
      </c>
      <c r="O45">
        <v>1.39</v>
      </c>
      <c r="P45">
        <v>9.0429999999999993</v>
      </c>
      <c r="Q45" t="s">
        <v>286</v>
      </c>
      <c r="R45">
        <v>91</v>
      </c>
      <c r="S45">
        <v>92</v>
      </c>
      <c r="T45">
        <v>54.22</v>
      </c>
      <c r="U45">
        <v>54.21</v>
      </c>
      <c r="V45" t="s">
        <v>286</v>
      </c>
      <c r="W45">
        <v>65</v>
      </c>
      <c r="X45">
        <v>15.46</v>
      </c>
      <c r="Y45">
        <v>15.11</v>
      </c>
      <c r="Z45" t="s">
        <v>286</v>
      </c>
    </row>
    <row r="46" spans="9:26" x14ac:dyDescent="0.25">
      <c r="I46" s="14">
        <f t="shared" si="2"/>
        <v>98.22</v>
      </c>
      <c r="J46" s="2">
        <v>10</v>
      </c>
      <c r="K46" s="29" t="b">
        <f t="shared" si="3"/>
        <v>1</v>
      </c>
      <c r="L46" t="s">
        <v>31</v>
      </c>
      <c r="M46">
        <v>7.93</v>
      </c>
      <c r="N46">
        <v>46707</v>
      </c>
      <c r="O46">
        <v>0.34</v>
      </c>
      <c r="P46">
        <v>9.8219999999999992</v>
      </c>
      <c r="Q46" t="s">
        <v>286</v>
      </c>
      <c r="R46">
        <v>75</v>
      </c>
      <c r="S46">
        <v>39</v>
      </c>
      <c r="T46">
        <v>35.92</v>
      </c>
      <c r="U46">
        <v>37.049999999999997</v>
      </c>
      <c r="V46" t="s">
        <v>286</v>
      </c>
      <c r="W46">
        <v>77</v>
      </c>
      <c r="X46">
        <v>31.36</v>
      </c>
      <c r="Y46">
        <v>31.52</v>
      </c>
      <c r="Z46" t="s">
        <v>286</v>
      </c>
    </row>
    <row r="47" spans="9:26" x14ac:dyDescent="0.25">
      <c r="I47" s="14">
        <f t="shared" si="2"/>
        <v>93.88</v>
      </c>
      <c r="J47" s="2">
        <v>10</v>
      </c>
      <c r="K47" s="29" t="b">
        <f t="shared" si="3"/>
        <v>1</v>
      </c>
      <c r="L47" t="s">
        <v>256</v>
      </c>
      <c r="M47">
        <v>8</v>
      </c>
      <c r="N47">
        <v>54139</v>
      </c>
      <c r="O47">
        <v>0.4</v>
      </c>
      <c r="P47">
        <v>9.3879999999999999</v>
      </c>
      <c r="Q47" t="s">
        <v>286</v>
      </c>
      <c r="R47">
        <v>69</v>
      </c>
      <c r="S47">
        <v>41</v>
      </c>
      <c r="T47">
        <v>52.74</v>
      </c>
      <c r="U47">
        <v>53.05</v>
      </c>
      <c r="V47" t="s">
        <v>286</v>
      </c>
      <c r="W47">
        <v>99</v>
      </c>
      <c r="X47">
        <v>19.77</v>
      </c>
      <c r="Y47">
        <v>19.16</v>
      </c>
      <c r="Z47" t="s">
        <v>286</v>
      </c>
    </row>
    <row r="48" spans="9:26" x14ac:dyDescent="0.25">
      <c r="I48" s="14">
        <f t="shared" si="2"/>
        <v>94.29</v>
      </c>
      <c r="J48" s="2">
        <v>10</v>
      </c>
      <c r="K48" s="29" t="b">
        <f t="shared" si="3"/>
        <v>1</v>
      </c>
      <c r="L48" t="s">
        <v>32</v>
      </c>
      <c r="M48">
        <v>8.11</v>
      </c>
      <c r="N48">
        <v>39012</v>
      </c>
      <c r="O48">
        <v>0.28999999999999998</v>
      </c>
      <c r="P48">
        <v>9.4290000000000003</v>
      </c>
      <c r="Q48" t="s">
        <v>286</v>
      </c>
      <c r="R48">
        <v>97</v>
      </c>
      <c r="S48">
        <v>83</v>
      </c>
      <c r="T48">
        <v>90.54</v>
      </c>
      <c r="U48">
        <v>90.92</v>
      </c>
      <c r="V48" t="s">
        <v>286</v>
      </c>
      <c r="W48">
        <v>99</v>
      </c>
      <c r="X48">
        <v>61.87</v>
      </c>
      <c r="Y48">
        <v>60.67</v>
      </c>
      <c r="Z48" t="s">
        <v>286</v>
      </c>
    </row>
    <row r="49" spans="9:26" x14ac:dyDescent="0.25">
      <c r="I49" s="14">
        <f t="shared" si="2"/>
        <v>106.07</v>
      </c>
      <c r="J49" s="2">
        <v>10</v>
      </c>
      <c r="K49" s="29" t="b">
        <f t="shared" si="3"/>
        <v>1</v>
      </c>
      <c r="L49" t="s">
        <v>33</v>
      </c>
      <c r="M49">
        <v>8.16</v>
      </c>
      <c r="N49">
        <v>50963</v>
      </c>
      <c r="O49">
        <v>0.37</v>
      </c>
      <c r="P49">
        <v>10.606999999999999</v>
      </c>
      <c r="Q49" t="s">
        <v>286</v>
      </c>
      <c r="R49">
        <v>166</v>
      </c>
      <c r="S49">
        <v>164</v>
      </c>
      <c r="T49">
        <v>79.099999999999994</v>
      </c>
      <c r="U49">
        <v>79.36</v>
      </c>
      <c r="V49" t="s">
        <v>286</v>
      </c>
      <c r="W49">
        <v>129</v>
      </c>
      <c r="X49">
        <v>75.53</v>
      </c>
      <c r="Y49">
        <v>76.19</v>
      </c>
      <c r="Z49" t="s">
        <v>286</v>
      </c>
    </row>
    <row r="50" spans="9:26" x14ac:dyDescent="0.25">
      <c r="I50" s="14">
        <f t="shared" si="2"/>
        <v>96.53</v>
      </c>
      <c r="J50" s="2">
        <v>10</v>
      </c>
      <c r="K50" s="29" t="b">
        <f t="shared" si="3"/>
        <v>1</v>
      </c>
      <c r="L50" t="s">
        <v>34</v>
      </c>
      <c r="M50">
        <v>8.25</v>
      </c>
      <c r="N50">
        <v>86495</v>
      </c>
      <c r="O50">
        <v>0.63</v>
      </c>
      <c r="P50">
        <v>9.6530000000000005</v>
      </c>
      <c r="Q50" t="s">
        <v>286</v>
      </c>
      <c r="R50">
        <v>76</v>
      </c>
      <c r="S50">
        <v>41</v>
      </c>
      <c r="T50">
        <v>51.7</v>
      </c>
      <c r="U50">
        <v>52.14</v>
      </c>
      <c r="V50" t="s">
        <v>286</v>
      </c>
      <c r="W50">
        <v>78</v>
      </c>
      <c r="X50">
        <v>31.57</v>
      </c>
      <c r="Y50">
        <v>32</v>
      </c>
      <c r="Z50" t="s">
        <v>286</v>
      </c>
    </row>
    <row r="51" spans="9:26" x14ac:dyDescent="0.25">
      <c r="I51" s="14">
        <f t="shared" si="2"/>
        <v>105.66666666666666</v>
      </c>
      <c r="J51" s="2">
        <v>18</v>
      </c>
      <c r="K51" s="29" t="b">
        <f t="shared" si="3"/>
        <v>1</v>
      </c>
      <c r="L51" t="s">
        <v>35</v>
      </c>
      <c r="M51">
        <v>8.32</v>
      </c>
      <c r="N51">
        <v>69981</v>
      </c>
      <c r="O51">
        <v>0.51</v>
      </c>
      <c r="P51">
        <v>19.02</v>
      </c>
      <c r="Q51" t="s">
        <v>286</v>
      </c>
      <c r="R51">
        <v>43</v>
      </c>
      <c r="S51">
        <v>58</v>
      </c>
      <c r="T51">
        <v>61.85</v>
      </c>
      <c r="U51">
        <v>62.13</v>
      </c>
      <c r="V51" t="s">
        <v>286</v>
      </c>
      <c r="W51">
        <v>57</v>
      </c>
      <c r="X51">
        <v>22.84</v>
      </c>
      <c r="Y51">
        <v>23.29</v>
      </c>
      <c r="Z51" t="s">
        <v>286</v>
      </c>
    </row>
    <row r="52" spans="9:26" x14ac:dyDescent="0.25">
      <c r="I52" s="14">
        <f t="shared" si="2"/>
        <v>94.49</v>
      </c>
      <c r="J52" s="2">
        <v>10</v>
      </c>
      <c r="K52" s="29" t="b">
        <f t="shared" si="3"/>
        <v>1</v>
      </c>
      <c r="L52" t="s">
        <v>36</v>
      </c>
      <c r="M52">
        <v>8.43</v>
      </c>
      <c r="N52">
        <v>22691</v>
      </c>
      <c r="O52">
        <v>0.17</v>
      </c>
      <c r="P52">
        <v>9.4489999999999998</v>
      </c>
      <c r="Q52" t="s">
        <v>286</v>
      </c>
      <c r="R52">
        <v>129</v>
      </c>
      <c r="S52">
        <v>127</v>
      </c>
      <c r="T52">
        <v>78.260000000000005</v>
      </c>
      <c r="U52">
        <v>78.19</v>
      </c>
      <c r="V52" t="s">
        <v>286</v>
      </c>
      <c r="W52">
        <v>131</v>
      </c>
      <c r="X52">
        <v>23.51</v>
      </c>
      <c r="Y52">
        <v>23.62</v>
      </c>
      <c r="Z52" t="s">
        <v>286</v>
      </c>
    </row>
    <row r="53" spans="9:26" x14ac:dyDescent="0.25">
      <c r="I53" s="14">
        <f t="shared" si="2"/>
        <v>96.66</v>
      </c>
      <c r="J53" s="2">
        <v>10</v>
      </c>
      <c r="K53" s="29" t="b">
        <f t="shared" si="3"/>
        <v>1</v>
      </c>
      <c r="L53" t="s">
        <v>37</v>
      </c>
      <c r="M53">
        <v>8.52</v>
      </c>
      <c r="N53">
        <v>36800</v>
      </c>
      <c r="O53">
        <v>0.27</v>
      </c>
      <c r="P53">
        <v>9.6660000000000004</v>
      </c>
      <c r="Q53" t="s">
        <v>286</v>
      </c>
      <c r="R53">
        <v>107</v>
      </c>
      <c r="S53">
        <v>109</v>
      </c>
      <c r="T53">
        <v>93.42</v>
      </c>
      <c r="U53">
        <v>92.45</v>
      </c>
      <c r="V53" t="s">
        <v>286</v>
      </c>
      <c r="W53">
        <v>93</v>
      </c>
      <c r="X53">
        <v>4.76</v>
      </c>
      <c r="Y53">
        <v>4.91</v>
      </c>
      <c r="Z53" t="s">
        <v>286</v>
      </c>
    </row>
    <row r="54" spans="9:26" x14ac:dyDescent="0.25">
      <c r="I54" s="14">
        <f t="shared" si="2"/>
        <v>100</v>
      </c>
      <c r="J54" s="2">
        <v>20</v>
      </c>
      <c r="K54" s="29" t="b">
        <f t="shared" si="3"/>
        <v>1</v>
      </c>
      <c r="L54" t="s">
        <v>99</v>
      </c>
      <c r="M54">
        <v>8.92</v>
      </c>
      <c r="N54">
        <v>180952</v>
      </c>
      <c r="O54">
        <v>1.33</v>
      </c>
      <c r="P54">
        <v>20</v>
      </c>
      <c r="Q54" t="s">
        <v>286</v>
      </c>
      <c r="R54">
        <v>117</v>
      </c>
      <c r="S54">
        <v>82</v>
      </c>
      <c r="T54">
        <v>71.97</v>
      </c>
      <c r="U54">
        <v>73.27</v>
      </c>
      <c r="V54" t="s">
        <v>286</v>
      </c>
      <c r="W54">
        <v>52</v>
      </c>
      <c r="X54">
        <v>21.7</v>
      </c>
      <c r="Y54">
        <v>21.83</v>
      </c>
      <c r="Z54" t="s">
        <v>286</v>
      </c>
    </row>
    <row r="55" spans="9:26" x14ac:dyDescent="0.25">
      <c r="I55" s="14">
        <f t="shared" si="2"/>
        <v>93.04</v>
      </c>
      <c r="J55" s="2">
        <v>10</v>
      </c>
      <c r="K55" s="29" t="b">
        <f t="shared" si="3"/>
        <v>1</v>
      </c>
      <c r="L55" t="s">
        <v>38</v>
      </c>
      <c r="M55">
        <v>8.94</v>
      </c>
      <c r="N55">
        <v>103315</v>
      </c>
      <c r="O55">
        <v>0.76</v>
      </c>
      <c r="P55">
        <v>9.3040000000000003</v>
      </c>
      <c r="Q55" t="s">
        <v>286</v>
      </c>
      <c r="R55">
        <v>112</v>
      </c>
      <c r="S55">
        <v>77</v>
      </c>
      <c r="T55">
        <v>95.73</v>
      </c>
      <c r="U55">
        <v>93.53</v>
      </c>
      <c r="V55" t="s">
        <v>286</v>
      </c>
      <c r="W55">
        <v>114</v>
      </c>
      <c r="X55">
        <v>31.17</v>
      </c>
      <c r="Y55">
        <v>30.71</v>
      </c>
      <c r="Z55" t="s">
        <v>286</v>
      </c>
    </row>
    <row r="56" spans="9:26" x14ac:dyDescent="0.25">
      <c r="I56" s="14">
        <f t="shared" si="2"/>
        <v>96.09</v>
      </c>
      <c r="J56" s="2">
        <v>10</v>
      </c>
      <c r="K56" s="29" t="b">
        <f t="shared" si="3"/>
        <v>1</v>
      </c>
      <c r="L56" t="s">
        <v>39</v>
      </c>
      <c r="M56">
        <v>9.02</v>
      </c>
      <c r="N56">
        <v>22638</v>
      </c>
      <c r="O56">
        <v>0.17</v>
      </c>
      <c r="P56">
        <v>9.609</v>
      </c>
      <c r="Q56" t="s">
        <v>286</v>
      </c>
      <c r="R56">
        <v>131</v>
      </c>
      <c r="S56">
        <v>133</v>
      </c>
      <c r="T56">
        <v>116.9</v>
      </c>
      <c r="U56">
        <v>118.21</v>
      </c>
      <c r="V56" t="s">
        <v>286</v>
      </c>
      <c r="W56">
        <v>117</v>
      </c>
      <c r="X56">
        <v>87.39</v>
      </c>
      <c r="Y56">
        <v>81.75</v>
      </c>
      <c r="Z56" t="s">
        <v>286</v>
      </c>
    </row>
    <row r="57" spans="9:26" x14ac:dyDescent="0.25">
      <c r="I57" s="14">
        <f t="shared" si="2"/>
        <v>102.27</v>
      </c>
      <c r="J57" s="2">
        <v>10</v>
      </c>
      <c r="K57" s="29" t="b">
        <f t="shared" si="3"/>
        <v>1</v>
      </c>
      <c r="L57" t="s">
        <v>40</v>
      </c>
      <c r="M57">
        <v>9.0299999999999994</v>
      </c>
      <c r="N57">
        <v>192395</v>
      </c>
      <c r="O57">
        <v>1.41</v>
      </c>
      <c r="P57">
        <v>10.227</v>
      </c>
      <c r="Q57" t="s">
        <v>286</v>
      </c>
      <c r="R57">
        <v>91</v>
      </c>
      <c r="S57">
        <v>106</v>
      </c>
      <c r="T57">
        <v>32.47</v>
      </c>
      <c r="U57">
        <v>31.65</v>
      </c>
      <c r="V57" t="s">
        <v>286</v>
      </c>
      <c r="W57">
        <v>51</v>
      </c>
      <c r="X57">
        <v>10.66</v>
      </c>
      <c r="Y57">
        <v>10.76</v>
      </c>
      <c r="Z57" t="s">
        <v>286</v>
      </c>
    </row>
    <row r="58" spans="9:26" x14ac:dyDescent="0.25">
      <c r="I58" s="14">
        <f t="shared" si="2"/>
        <v>109.61000000000001</v>
      </c>
      <c r="J58" s="2">
        <v>10</v>
      </c>
      <c r="K58" s="29" t="b">
        <f t="shared" si="3"/>
        <v>1</v>
      </c>
      <c r="L58" t="s">
        <v>41</v>
      </c>
      <c r="M58">
        <v>9.1300000000000008</v>
      </c>
      <c r="N58">
        <v>343861</v>
      </c>
      <c r="O58">
        <v>2.52</v>
      </c>
      <c r="P58">
        <v>10.961</v>
      </c>
      <c r="Q58" t="s">
        <v>286</v>
      </c>
      <c r="R58">
        <v>91</v>
      </c>
      <c r="S58">
        <v>106</v>
      </c>
      <c r="T58">
        <v>46.32</v>
      </c>
      <c r="U58">
        <v>44.04</v>
      </c>
      <c r="V58" t="s">
        <v>286</v>
      </c>
      <c r="W58">
        <v>105</v>
      </c>
      <c r="X58">
        <v>19.71</v>
      </c>
      <c r="Y58">
        <v>18.84</v>
      </c>
      <c r="Z58" t="s">
        <v>286</v>
      </c>
    </row>
    <row r="59" spans="9:26" x14ac:dyDescent="0.25">
      <c r="I59" s="14">
        <f t="shared" si="2"/>
        <v>103.71000000000001</v>
      </c>
      <c r="J59" s="2">
        <v>10</v>
      </c>
      <c r="K59" s="29" t="b">
        <f t="shared" si="3"/>
        <v>1</v>
      </c>
      <c r="L59" t="s">
        <v>42</v>
      </c>
      <c r="M59">
        <v>9.43</v>
      </c>
      <c r="N59">
        <v>175363</v>
      </c>
      <c r="O59">
        <v>1.28</v>
      </c>
      <c r="P59">
        <v>10.371</v>
      </c>
      <c r="Q59" t="s">
        <v>286</v>
      </c>
      <c r="R59">
        <v>91</v>
      </c>
      <c r="S59">
        <v>106</v>
      </c>
      <c r="T59">
        <v>44.32</v>
      </c>
      <c r="U59">
        <v>42.87</v>
      </c>
      <c r="V59" t="s">
        <v>286</v>
      </c>
      <c r="W59">
        <v>105</v>
      </c>
      <c r="X59">
        <v>22.76</v>
      </c>
      <c r="Y59">
        <v>21.81</v>
      </c>
      <c r="Z59" t="s">
        <v>286</v>
      </c>
    </row>
    <row r="60" spans="9:26" x14ac:dyDescent="0.25">
      <c r="I60" s="14">
        <f t="shared" si="2"/>
        <v>100.73</v>
      </c>
      <c r="J60" s="2">
        <v>10</v>
      </c>
      <c r="K60" s="29" t="b">
        <f t="shared" si="3"/>
        <v>1</v>
      </c>
      <c r="L60" t="s">
        <v>43</v>
      </c>
      <c r="M60">
        <v>9.4499999999999993</v>
      </c>
      <c r="N60">
        <v>120301</v>
      </c>
      <c r="O60">
        <v>0.88</v>
      </c>
      <c r="P60">
        <v>10.073</v>
      </c>
      <c r="Q60" t="s">
        <v>286</v>
      </c>
      <c r="R60">
        <v>104</v>
      </c>
      <c r="S60">
        <v>78</v>
      </c>
      <c r="T60">
        <v>82.18</v>
      </c>
      <c r="U60">
        <v>85.08</v>
      </c>
      <c r="V60" t="s">
        <v>286</v>
      </c>
      <c r="W60">
        <v>103</v>
      </c>
      <c r="X60">
        <v>56.43</v>
      </c>
      <c r="Y60">
        <v>56.61</v>
      </c>
      <c r="Z60" t="s">
        <v>286</v>
      </c>
    </row>
    <row r="61" spans="9:26" x14ac:dyDescent="0.25">
      <c r="I61" s="14">
        <f t="shared" si="2"/>
        <v>92.38</v>
      </c>
      <c r="J61" s="2">
        <v>10</v>
      </c>
      <c r="K61" s="29" t="b">
        <f t="shared" si="3"/>
        <v>1</v>
      </c>
      <c r="L61" t="s">
        <v>44</v>
      </c>
      <c r="M61">
        <v>9.58</v>
      </c>
      <c r="N61">
        <v>11096</v>
      </c>
      <c r="O61">
        <v>0.08</v>
      </c>
      <c r="P61">
        <v>9.2379999999999995</v>
      </c>
      <c r="Q61" t="s">
        <v>286</v>
      </c>
      <c r="R61">
        <v>173</v>
      </c>
      <c r="S61">
        <v>171</v>
      </c>
      <c r="T61">
        <v>51.78</v>
      </c>
      <c r="U61">
        <v>49.11</v>
      </c>
      <c r="V61" t="s">
        <v>286</v>
      </c>
      <c r="W61">
        <v>175</v>
      </c>
      <c r="X61">
        <v>46.86</v>
      </c>
      <c r="Y61">
        <v>47.28</v>
      </c>
      <c r="Z61" t="s">
        <v>286</v>
      </c>
    </row>
    <row r="62" spans="9:26" x14ac:dyDescent="0.25">
      <c r="I62" s="14">
        <f t="shared" si="2"/>
        <v>90.8</v>
      </c>
      <c r="J62" s="2">
        <v>10</v>
      </c>
      <c r="K62" s="29" t="b">
        <f t="shared" si="3"/>
        <v>1</v>
      </c>
      <c r="L62" t="s">
        <v>257</v>
      </c>
      <c r="M62">
        <v>9.7200000000000006</v>
      </c>
      <c r="N62">
        <v>179221</v>
      </c>
      <c r="O62">
        <v>1.31</v>
      </c>
      <c r="P62">
        <v>9.08</v>
      </c>
      <c r="Q62" t="s">
        <v>286</v>
      </c>
      <c r="R62">
        <v>105</v>
      </c>
      <c r="S62">
        <v>120</v>
      </c>
      <c r="T62">
        <v>26.63</v>
      </c>
      <c r="U62">
        <v>27.1</v>
      </c>
      <c r="V62" t="s">
        <v>286</v>
      </c>
      <c r="W62">
        <v>79</v>
      </c>
      <c r="X62">
        <v>18.649999999999999</v>
      </c>
      <c r="Y62">
        <v>19.29</v>
      </c>
      <c r="Z62" t="s">
        <v>286</v>
      </c>
    </row>
    <row r="63" spans="9:26" x14ac:dyDescent="0.25">
      <c r="I63" s="14">
        <f t="shared" si="2"/>
        <v>99.890000000000015</v>
      </c>
      <c r="J63" s="2">
        <v>20</v>
      </c>
      <c r="K63" s="29" t="b">
        <f t="shared" si="3"/>
        <v>1</v>
      </c>
      <c r="L63" t="s">
        <v>100</v>
      </c>
      <c r="M63">
        <v>9.84</v>
      </c>
      <c r="N63">
        <v>111729</v>
      </c>
      <c r="O63">
        <v>0.82</v>
      </c>
      <c r="P63">
        <v>19.978000000000002</v>
      </c>
      <c r="Q63" t="s">
        <v>286</v>
      </c>
      <c r="R63">
        <v>95</v>
      </c>
      <c r="S63">
        <v>174</v>
      </c>
      <c r="T63">
        <v>58.14</v>
      </c>
      <c r="U63">
        <v>57.99</v>
      </c>
      <c r="V63" t="s">
        <v>286</v>
      </c>
      <c r="W63">
        <v>176</v>
      </c>
      <c r="X63">
        <v>55.07</v>
      </c>
      <c r="Y63">
        <v>54.83</v>
      </c>
      <c r="Z63" t="s">
        <v>286</v>
      </c>
    </row>
    <row r="64" spans="9:26" x14ac:dyDescent="0.25">
      <c r="I64" s="14">
        <f t="shared" si="2"/>
        <v>94.82</v>
      </c>
      <c r="J64" s="2">
        <v>10</v>
      </c>
      <c r="K64" s="29" t="b">
        <f t="shared" si="3"/>
        <v>1</v>
      </c>
      <c r="L64" t="s">
        <v>45</v>
      </c>
      <c r="M64">
        <v>9.94</v>
      </c>
      <c r="N64">
        <v>107697</v>
      </c>
      <c r="O64">
        <v>0.79</v>
      </c>
      <c r="P64">
        <v>9.4819999999999993</v>
      </c>
      <c r="Q64" t="s">
        <v>286</v>
      </c>
      <c r="R64">
        <v>77</v>
      </c>
      <c r="S64">
        <v>156</v>
      </c>
      <c r="T64">
        <v>40.549999999999997</v>
      </c>
      <c r="U64">
        <v>40.21</v>
      </c>
      <c r="V64" t="s">
        <v>286</v>
      </c>
      <c r="W64">
        <v>158</v>
      </c>
      <c r="X64">
        <v>39.549999999999997</v>
      </c>
      <c r="Y64">
        <v>38.36</v>
      </c>
      <c r="Z64" t="s">
        <v>286</v>
      </c>
    </row>
    <row r="65" spans="9:26" x14ac:dyDescent="0.25">
      <c r="I65" s="14">
        <f t="shared" si="2"/>
        <v>88.059999999999988</v>
      </c>
      <c r="J65" s="2">
        <v>10</v>
      </c>
      <c r="K65" s="29" t="b">
        <f t="shared" si="3"/>
        <v>1</v>
      </c>
      <c r="L65" t="s">
        <v>46</v>
      </c>
      <c r="M65">
        <v>9.9499999999999993</v>
      </c>
      <c r="N65">
        <v>47269</v>
      </c>
      <c r="O65">
        <v>0.35</v>
      </c>
      <c r="P65">
        <v>8.8059999999999992</v>
      </c>
      <c r="Q65" t="s">
        <v>286</v>
      </c>
      <c r="R65">
        <v>83</v>
      </c>
      <c r="S65">
        <v>85</v>
      </c>
      <c r="T65">
        <v>64.209999999999994</v>
      </c>
      <c r="U65">
        <v>64.28</v>
      </c>
      <c r="V65" t="s">
        <v>286</v>
      </c>
      <c r="W65">
        <v>95</v>
      </c>
      <c r="X65">
        <v>13.73</v>
      </c>
      <c r="Y65">
        <v>13.97</v>
      </c>
      <c r="Z65" t="s">
        <v>286</v>
      </c>
    </row>
    <row r="66" spans="9:26" x14ac:dyDescent="0.25">
      <c r="I66" s="14">
        <f t="shared" si="2"/>
        <v>92.63</v>
      </c>
      <c r="J66" s="2">
        <v>10</v>
      </c>
      <c r="K66" s="29" t="b">
        <f t="shared" si="3"/>
        <v>1</v>
      </c>
      <c r="L66" t="s">
        <v>47</v>
      </c>
      <c r="M66">
        <v>9.99</v>
      </c>
      <c r="N66">
        <v>22170</v>
      </c>
      <c r="O66">
        <v>0.16</v>
      </c>
      <c r="P66">
        <v>9.2629999999999999</v>
      </c>
      <c r="Q66" t="s">
        <v>286</v>
      </c>
      <c r="R66">
        <v>77</v>
      </c>
      <c r="S66">
        <v>110</v>
      </c>
      <c r="T66">
        <v>61.87</v>
      </c>
      <c r="U66">
        <v>62.88</v>
      </c>
      <c r="V66" t="s">
        <v>286</v>
      </c>
      <c r="W66">
        <v>61</v>
      </c>
      <c r="X66">
        <v>61.07</v>
      </c>
      <c r="Y66">
        <v>62.58</v>
      </c>
      <c r="Z66" t="s">
        <v>286</v>
      </c>
    </row>
    <row r="67" spans="9:26" x14ac:dyDescent="0.25">
      <c r="I67" s="14">
        <f t="shared" si="2"/>
        <v>90.7</v>
      </c>
      <c r="J67" s="2">
        <v>10</v>
      </c>
      <c r="K67" s="29" t="b">
        <f t="shared" si="3"/>
        <v>1</v>
      </c>
      <c r="L67" t="s">
        <v>48</v>
      </c>
      <c r="M67">
        <v>9.99</v>
      </c>
      <c r="N67">
        <v>66054</v>
      </c>
      <c r="O67">
        <v>0.48</v>
      </c>
      <c r="P67">
        <v>9.07</v>
      </c>
      <c r="Q67" t="s">
        <v>286</v>
      </c>
      <c r="R67">
        <v>75</v>
      </c>
      <c r="S67">
        <v>53</v>
      </c>
      <c r="T67">
        <v>18.190000000000001</v>
      </c>
      <c r="U67">
        <v>18.760000000000002</v>
      </c>
      <c r="V67" t="s">
        <v>286</v>
      </c>
      <c r="W67">
        <v>89</v>
      </c>
      <c r="X67">
        <v>6.14</v>
      </c>
      <c r="Y67">
        <v>5.85</v>
      </c>
      <c r="Z67" t="s">
        <v>286</v>
      </c>
    </row>
    <row r="68" spans="9:26" x14ac:dyDescent="0.25">
      <c r="I68" s="14">
        <f t="shared" si="2"/>
        <v>90.35</v>
      </c>
      <c r="J68" s="2">
        <v>10</v>
      </c>
      <c r="K68" s="29" t="b">
        <f t="shared" si="3"/>
        <v>1</v>
      </c>
      <c r="L68" t="s">
        <v>49</v>
      </c>
      <c r="M68">
        <v>10.02</v>
      </c>
      <c r="N68">
        <v>219848</v>
      </c>
      <c r="O68">
        <v>1.61</v>
      </c>
      <c r="P68">
        <v>9.0350000000000001</v>
      </c>
      <c r="Q68" t="s">
        <v>286</v>
      </c>
      <c r="R68">
        <v>91</v>
      </c>
      <c r="S68">
        <v>120</v>
      </c>
      <c r="T68">
        <v>21.96</v>
      </c>
      <c r="U68">
        <v>22.18</v>
      </c>
      <c r="V68" t="s">
        <v>286</v>
      </c>
      <c r="W68">
        <v>65</v>
      </c>
      <c r="X68">
        <v>14.33</v>
      </c>
      <c r="Y68">
        <v>14.45</v>
      </c>
      <c r="Z68" t="s">
        <v>286</v>
      </c>
    </row>
    <row r="69" spans="9:26" x14ac:dyDescent="0.25">
      <c r="I69" s="14">
        <f t="shared" ref="I69:I88" si="4">P69/J69*100</f>
        <v>95.95</v>
      </c>
      <c r="J69" s="2">
        <v>10</v>
      </c>
      <c r="K69" s="29" t="b">
        <f t="shared" ref="K69:K88" si="5">AND(P69&gt;J69*0.8,P69&lt;J69*1.2)</f>
        <v>1</v>
      </c>
      <c r="L69" t="s">
        <v>50</v>
      </c>
      <c r="M69">
        <v>10.08</v>
      </c>
      <c r="N69">
        <v>141631</v>
      </c>
      <c r="O69">
        <v>1.04</v>
      </c>
      <c r="P69">
        <v>9.5950000000000006</v>
      </c>
      <c r="Q69" t="s">
        <v>286</v>
      </c>
      <c r="R69">
        <v>91</v>
      </c>
      <c r="S69">
        <v>126</v>
      </c>
      <c r="T69">
        <v>29.85</v>
      </c>
      <c r="U69">
        <v>29.42</v>
      </c>
      <c r="V69" t="s">
        <v>286</v>
      </c>
      <c r="W69">
        <v>89</v>
      </c>
      <c r="X69">
        <v>19.14</v>
      </c>
      <c r="Y69">
        <v>19.39</v>
      </c>
      <c r="Z69" t="s">
        <v>286</v>
      </c>
    </row>
    <row r="70" spans="9:26" x14ac:dyDescent="0.25">
      <c r="I70" s="14">
        <f t="shared" si="4"/>
        <v>88.58</v>
      </c>
      <c r="J70" s="2">
        <v>10</v>
      </c>
      <c r="K70" s="29" t="b">
        <f t="shared" si="5"/>
        <v>1</v>
      </c>
      <c r="L70" t="s">
        <v>52</v>
      </c>
      <c r="M70">
        <v>10.16</v>
      </c>
      <c r="N70">
        <v>172776</v>
      </c>
      <c r="O70">
        <v>1.27</v>
      </c>
      <c r="P70">
        <v>8.8580000000000005</v>
      </c>
      <c r="Q70" t="s">
        <v>286</v>
      </c>
      <c r="R70">
        <v>105</v>
      </c>
      <c r="S70">
        <v>120</v>
      </c>
      <c r="T70">
        <v>42.65</v>
      </c>
      <c r="U70">
        <v>43.07</v>
      </c>
      <c r="V70" t="s">
        <v>286</v>
      </c>
      <c r="W70">
        <v>119</v>
      </c>
      <c r="X70">
        <v>10.32</v>
      </c>
      <c r="Y70">
        <v>10.51</v>
      </c>
      <c r="Z70" t="s">
        <v>286</v>
      </c>
    </row>
    <row r="71" spans="9:26" x14ac:dyDescent="0.25">
      <c r="I71" s="14">
        <f t="shared" si="4"/>
        <v>97.6</v>
      </c>
      <c r="J71" s="2">
        <v>10</v>
      </c>
      <c r="K71" s="29" t="b">
        <f t="shared" si="5"/>
        <v>1</v>
      </c>
      <c r="L71" t="s">
        <v>51</v>
      </c>
      <c r="M71">
        <v>10.17</v>
      </c>
      <c r="N71">
        <v>169765</v>
      </c>
      <c r="O71">
        <v>1.24</v>
      </c>
      <c r="P71">
        <v>9.76</v>
      </c>
      <c r="Q71" t="s">
        <v>286</v>
      </c>
      <c r="R71">
        <v>91</v>
      </c>
      <c r="S71">
        <v>126</v>
      </c>
      <c r="T71">
        <v>26.32</v>
      </c>
      <c r="U71">
        <v>25.72</v>
      </c>
      <c r="V71" t="s">
        <v>286</v>
      </c>
      <c r="W71">
        <v>89</v>
      </c>
      <c r="X71">
        <v>12.32</v>
      </c>
      <c r="Y71">
        <v>12.52</v>
      </c>
      <c r="Z71" t="s">
        <v>286</v>
      </c>
    </row>
    <row r="72" spans="9:26" x14ac:dyDescent="0.25">
      <c r="I72" s="14">
        <f t="shared" si="4"/>
        <v>87.89</v>
      </c>
      <c r="J72" s="2">
        <v>10</v>
      </c>
      <c r="K72" s="29" t="b">
        <f t="shared" si="5"/>
        <v>1</v>
      </c>
      <c r="L72" t="s">
        <v>53</v>
      </c>
      <c r="M72">
        <v>10.38</v>
      </c>
      <c r="N72">
        <v>139298</v>
      </c>
      <c r="O72">
        <v>1.02</v>
      </c>
      <c r="P72">
        <v>8.7889999999999997</v>
      </c>
      <c r="Q72" t="s">
        <v>286</v>
      </c>
      <c r="R72">
        <v>119</v>
      </c>
      <c r="S72">
        <v>91</v>
      </c>
      <c r="T72">
        <v>81.69</v>
      </c>
      <c r="U72">
        <v>83.68</v>
      </c>
      <c r="V72" t="s">
        <v>286</v>
      </c>
      <c r="W72">
        <v>134</v>
      </c>
      <c r="X72">
        <v>27.84</v>
      </c>
      <c r="Y72">
        <v>28.11</v>
      </c>
      <c r="Z72" t="s">
        <v>286</v>
      </c>
    </row>
    <row r="73" spans="9:26" x14ac:dyDescent="0.25">
      <c r="I73" s="14">
        <f t="shared" si="4"/>
        <v>97.02</v>
      </c>
      <c r="J73" s="2">
        <v>10</v>
      </c>
      <c r="K73" s="29" t="b">
        <f t="shared" si="5"/>
        <v>1</v>
      </c>
      <c r="L73" t="s">
        <v>54</v>
      </c>
      <c r="M73">
        <v>10.4</v>
      </c>
      <c r="N73">
        <v>8006</v>
      </c>
      <c r="O73">
        <v>0.06</v>
      </c>
      <c r="P73">
        <v>9.702</v>
      </c>
      <c r="Q73" t="s">
        <v>286</v>
      </c>
      <c r="R73">
        <v>167</v>
      </c>
      <c r="S73">
        <v>130</v>
      </c>
      <c r="T73">
        <v>96.11</v>
      </c>
      <c r="U73">
        <v>95.78</v>
      </c>
      <c r="V73" t="s">
        <v>286</v>
      </c>
      <c r="W73">
        <v>132</v>
      </c>
      <c r="X73">
        <v>94.02</v>
      </c>
      <c r="Y73">
        <v>93.1</v>
      </c>
      <c r="Z73" t="s">
        <v>286</v>
      </c>
    </row>
    <row r="74" spans="9:26" x14ac:dyDescent="0.25">
      <c r="I74" s="14">
        <f t="shared" si="4"/>
        <v>90.15</v>
      </c>
      <c r="J74" s="2">
        <v>10</v>
      </c>
      <c r="K74" s="29" t="b">
        <f t="shared" si="5"/>
        <v>1</v>
      </c>
      <c r="L74" t="s">
        <v>55</v>
      </c>
      <c r="M74">
        <v>10.42</v>
      </c>
      <c r="N74">
        <v>170493</v>
      </c>
      <c r="O74">
        <v>1.25</v>
      </c>
      <c r="P74">
        <v>9.0150000000000006</v>
      </c>
      <c r="Q74" t="s">
        <v>286</v>
      </c>
      <c r="R74">
        <v>105</v>
      </c>
      <c r="S74">
        <v>120</v>
      </c>
      <c r="T74">
        <v>40.880000000000003</v>
      </c>
      <c r="U74">
        <v>41.23</v>
      </c>
      <c r="V74" t="s">
        <v>286</v>
      </c>
      <c r="W74">
        <v>77</v>
      </c>
      <c r="X74">
        <v>15.9</v>
      </c>
      <c r="Y74">
        <v>16.22</v>
      </c>
      <c r="Z74" t="s">
        <v>286</v>
      </c>
    </row>
    <row r="75" spans="9:26" x14ac:dyDescent="0.25">
      <c r="I75" s="14">
        <f t="shared" si="4"/>
        <v>88.67</v>
      </c>
      <c r="J75" s="2">
        <v>10</v>
      </c>
      <c r="K75" s="29" t="b">
        <f t="shared" si="5"/>
        <v>1</v>
      </c>
      <c r="L75" t="s">
        <v>56</v>
      </c>
      <c r="M75">
        <v>10.53</v>
      </c>
      <c r="N75">
        <v>202991</v>
      </c>
      <c r="O75">
        <v>1.49</v>
      </c>
      <c r="P75">
        <v>8.8670000000000009</v>
      </c>
      <c r="Q75" t="s">
        <v>286</v>
      </c>
      <c r="R75">
        <v>105</v>
      </c>
      <c r="S75">
        <v>134</v>
      </c>
      <c r="T75">
        <v>22.33</v>
      </c>
      <c r="U75">
        <v>22.38</v>
      </c>
      <c r="V75" t="s">
        <v>286</v>
      </c>
      <c r="W75">
        <v>91</v>
      </c>
      <c r="X75">
        <v>16.73</v>
      </c>
      <c r="Y75">
        <v>16.91</v>
      </c>
      <c r="Z75" t="s">
        <v>286</v>
      </c>
    </row>
    <row r="76" spans="9:26" x14ac:dyDescent="0.25">
      <c r="I76" s="14">
        <f t="shared" si="4"/>
        <v>90.530000000000015</v>
      </c>
      <c r="J76" s="2">
        <v>10</v>
      </c>
      <c r="K76" s="29" t="b">
        <f t="shared" si="5"/>
        <v>1</v>
      </c>
      <c r="L76" t="s">
        <v>57</v>
      </c>
      <c r="M76">
        <v>10.61</v>
      </c>
      <c r="N76">
        <v>88538</v>
      </c>
      <c r="O76">
        <v>0.65</v>
      </c>
      <c r="P76">
        <v>9.0530000000000008</v>
      </c>
      <c r="Q76" t="s">
        <v>286</v>
      </c>
      <c r="R76">
        <v>146</v>
      </c>
      <c r="S76">
        <v>148</v>
      </c>
      <c r="T76">
        <v>61.86</v>
      </c>
      <c r="U76">
        <v>62.46</v>
      </c>
      <c r="V76" t="s">
        <v>286</v>
      </c>
      <c r="W76">
        <v>111</v>
      </c>
      <c r="X76">
        <v>45.71</v>
      </c>
      <c r="Y76">
        <v>46.31</v>
      </c>
      <c r="Z76" t="s">
        <v>286</v>
      </c>
    </row>
    <row r="77" spans="9:26" x14ac:dyDescent="0.25">
      <c r="I77" s="14">
        <f t="shared" si="4"/>
        <v>93.589999999999989</v>
      </c>
      <c r="J77" s="2">
        <v>10</v>
      </c>
      <c r="K77" s="29" t="b">
        <f t="shared" si="5"/>
        <v>1</v>
      </c>
      <c r="L77" t="s">
        <v>258</v>
      </c>
      <c r="M77">
        <v>10.64</v>
      </c>
      <c r="N77">
        <v>162089</v>
      </c>
      <c r="O77">
        <v>1.19</v>
      </c>
      <c r="P77">
        <v>9.359</v>
      </c>
      <c r="Q77" t="s">
        <v>286</v>
      </c>
      <c r="R77">
        <v>119</v>
      </c>
      <c r="S77">
        <v>91</v>
      </c>
      <c r="T77">
        <v>34.770000000000003</v>
      </c>
      <c r="U77">
        <v>34.99</v>
      </c>
      <c r="V77" t="s">
        <v>286</v>
      </c>
      <c r="W77">
        <v>134</v>
      </c>
      <c r="X77">
        <v>33.299999999999997</v>
      </c>
      <c r="Y77">
        <v>32.81</v>
      </c>
      <c r="Z77" t="s">
        <v>286</v>
      </c>
    </row>
    <row r="78" spans="9:26" x14ac:dyDescent="0.25">
      <c r="I78" s="14">
        <f t="shared" si="4"/>
        <v>100</v>
      </c>
      <c r="J78" s="2">
        <v>20</v>
      </c>
      <c r="K78" s="29" t="b">
        <f t="shared" si="5"/>
        <v>1</v>
      </c>
      <c r="L78" t="s">
        <v>101</v>
      </c>
      <c r="M78">
        <v>10.67</v>
      </c>
      <c r="N78">
        <v>103193</v>
      </c>
      <c r="O78">
        <v>0.76</v>
      </c>
      <c r="P78">
        <v>20</v>
      </c>
      <c r="Q78" t="s">
        <v>286</v>
      </c>
      <c r="R78">
        <v>152</v>
      </c>
      <c r="S78">
        <v>115</v>
      </c>
      <c r="T78">
        <v>66.44</v>
      </c>
      <c r="U78">
        <v>71.3</v>
      </c>
      <c r="V78" t="s">
        <v>286</v>
      </c>
      <c r="W78" t="s">
        <v>283</v>
      </c>
      <c r="X78" t="s">
        <v>283</v>
      </c>
      <c r="Y78" t="s">
        <v>283</v>
      </c>
      <c r="Z78" t="s">
        <v>283</v>
      </c>
    </row>
    <row r="79" spans="9:26" x14ac:dyDescent="0.25">
      <c r="I79" s="14">
        <f t="shared" si="4"/>
        <v>98.61999999999999</v>
      </c>
      <c r="J79" s="2">
        <v>10</v>
      </c>
      <c r="K79" s="29" t="b">
        <f t="shared" si="5"/>
        <v>1</v>
      </c>
      <c r="L79" t="s">
        <v>58</v>
      </c>
      <c r="M79">
        <v>10.68</v>
      </c>
      <c r="N79">
        <v>91584</v>
      </c>
      <c r="O79">
        <v>0.67</v>
      </c>
      <c r="P79">
        <v>9.8620000000000001</v>
      </c>
      <c r="Q79" t="s">
        <v>286</v>
      </c>
      <c r="R79">
        <v>146</v>
      </c>
      <c r="S79">
        <v>148</v>
      </c>
      <c r="T79">
        <v>63.42</v>
      </c>
      <c r="U79">
        <v>61.41</v>
      </c>
      <c r="V79" t="s">
        <v>286</v>
      </c>
      <c r="W79">
        <v>111</v>
      </c>
      <c r="X79">
        <v>49.13</v>
      </c>
      <c r="Y79">
        <v>46.76</v>
      </c>
      <c r="Z79" t="s">
        <v>286</v>
      </c>
    </row>
    <row r="80" spans="9:26" x14ac:dyDescent="0.25">
      <c r="I80" s="14">
        <f t="shared" si="4"/>
        <v>89.69</v>
      </c>
      <c r="J80" s="2">
        <v>10</v>
      </c>
      <c r="K80" s="29" t="b">
        <f t="shared" si="5"/>
        <v>1</v>
      </c>
      <c r="L80" t="s">
        <v>60</v>
      </c>
      <c r="M80">
        <v>10.92</v>
      </c>
      <c r="N80">
        <v>164014</v>
      </c>
      <c r="O80">
        <v>1.2</v>
      </c>
      <c r="P80">
        <v>8.9689999999999994</v>
      </c>
      <c r="Q80" t="s">
        <v>286</v>
      </c>
      <c r="R80">
        <v>91</v>
      </c>
      <c r="S80">
        <v>92</v>
      </c>
      <c r="T80">
        <v>52.02</v>
      </c>
      <c r="U80">
        <v>51.72</v>
      </c>
      <c r="V80" t="s">
        <v>286</v>
      </c>
      <c r="W80">
        <v>134</v>
      </c>
      <c r="X80">
        <v>27.77</v>
      </c>
      <c r="Y80">
        <v>27.31</v>
      </c>
      <c r="Z80" t="s">
        <v>286</v>
      </c>
    </row>
    <row r="81" spans="9:26" x14ac:dyDescent="0.25">
      <c r="I81" s="14">
        <f t="shared" si="4"/>
        <v>97.05</v>
      </c>
      <c r="J81" s="2">
        <v>10</v>
      </c>
      <c r="K81" s="29" t="b">
        <f t="shared" si="5"/>
        <v>1</v>
      </c>
      <c r="L81" t="s">
        <v>59</v>
      </c>
      <c r="M81">
        <v>10.93</v>
      </c>
      <c r="N81">
        <v>91789</v>
      </c>
      <c r="O81">
        <v>0.67</v>
      </c>
      <c r="P81">
        <v>9.7050000000000001</v>
      </c>
      <c r="Q81" t="s">
        <v>286</v>
      </c>
      <c r="R81">
        <v>146</v>
      </c>
      <c r="S81">
        <v>148</v>
      </c>
      <c r="T81">
        <v>61.95</v>
      </c>
      <c r="U81">
        <v>61.99</v>
      </c>
      <c r="V81" t="s">
        <v>286</v>
      </c>
      <c r="W81">
        <v>111</v>
      </c>
      <c r="X81">
        <v>45.16</v>
      </c>
      <c r="Y81">
        <v>47.26</v>
      </c>
      <c r="Z81" t="s">
        <v>286</v>
      </c>
    </row>
    <row r="82" spans="9:26" x14ac:dyDescent="0.25">
      <c r="I82" s="14">
        <f t="shared" si="4"/>
        <v>102.63</v>
      </c>
      <c r="J82" s="2">
        <v>10</v>
      </c>
      <c r="K82" s="29" t="b">
        <f t="shared" si="5"/>
        <v>1</v>
      </c>
      <c r="L82" t="s">
        <v>61</v>
      </c>
      <c r="M82">
        <v>11.11</v>
      </c>
      <c r="N82">
        <v>13258</v>
      </c>
      <c r="O82">
        <v>0.1</v>
      </c>
      <c r="P82">
        <v>10.263</v>
      </c>
      <c r="Q82" t="s">
        <v>286</v>
      </c>
      <c r="R82">
        <v>117</v>
      </c>
      <c r="S82">
        <v>119</v>
      </c>
      <c r="T82">
        <v>95.55</v>
      </c>
      <c r="U82">
        <v>96.26</v>
      </c>
      <c r="V82" t="s">
        <v>286</v>
      </c>
      <c r="W82">
        <v>201</v>
      </c>
      <c r="X82">
        <v>64.760000000000005</v>
      </c>
      <c r="Y82">
        <v>63.16</v>
      </c>
      <c r="Z82" t="s">
        <v>286</v>
      </c>
    </row>
    <row r="83" spans="9:26" x14ac:dyDescent="0.25">
      <c r="I83" s="14">
        <f t="shared" si="4"/>
        <v>99.600000000000009</v>
      </c>
      <c r="J83" s="2">
        <v>10</v>
      </c>
      <c r="K83" s="29" t="b">
        <f t="shared" si="5"/>
        <v>1</v>
      </c>
      <c r="L83" t="s">
        <v>62</v>
      </c>
      <c r="M83">
        <v>11.45</v>
      </c>
      <c r="N83">
        <v>7123</v>
      </c>
      <c r="O83">
        <v>0.05</v>
      </c>
      <c r="P83">
        <v>9.9600000000000009</v>
      </c>
      <c r="Q83" t="s">
        <v>286</v>
      </c>
      <c r="R83">
        <v>157</v>
      </c>
      <c r="S83">
        <v>155</v>
      </c>
      <c r="T83">
        <v>80.56</v>
      </c>
      <c r="U83">
        <v>79.069999999999993</v>
      </c>
      <c r="V83" t="s">
        <v>286</v>
      </c>
      <c r="W83">
        <v>75</v>
      </c>
      <c r="X83">
        <v>144.35</v>
      </c>
      <c r="Y83">
        <v>150.96</v>
      </c>
      <c r="Z83" t="s">
        <v>286</v>
      </c>
    </row>
    <row r="84" spans="9:26" x14ac:dyDescent="0.25">
      <c r="I84" s="14">
        <f t="shared" si="4"/>
        <v>91.419999999999987</v>
      </c>
      <c r="J84" s="2">
        <v>10</v>
      </c>
      <c r="K84" s="29" t="b">
        <f t="shared" si="5"/>
        <v>1</v>
      </c>
      <c r="L84" t="s">
        <v>63</v>
      </c>
      <c r="M84">
        <v>11.58</v>
      </c>
      <c r="N84">
        <v>1358</v>
      </c>
      <c r="O84">
        <v>0.01</v>
      </c>
      <c r="P84">
        <v>9.1419999999999995</v>
      </c>
      <c r="Q84" t="s">
        <v>286</v>
      </c>
      <c r="R84">
        <v>77</v>
      </c>
      <c r="S84">
        <v>51</v>
      </c>
      <c r="T84">
        <v>47.26</v>
      </c>
      <c r="U84">
        <v>50.14</v>
      </c>
      <c r="V84" t="s">
        <v>286</v>
      </c>
      <c r="W84">
        <v>123</v>
      </c>
      <c r="X84">
        <v>28.1</v>
      </c>
      <c r="Y84">
        <v>28.02</v>
      </c>
      <c r="Z84" t="s">
        <v>286</v>
      </c>
    </row>
    <row r="85" spans="9:26" x14ac:dyDescent="0.25">
      <c r="I85" s="14">
        <f t="shared" si="4"/>
        <v>86.76</v>
      </c>
      <c r="J85" s="2">
        <v>10</v>
      </c>
      <c r="K85" s="29" t="b">
        <f t="shared" si="5"/>
        <v>1</v>
      </c>
      <c r="L85" t="s">
        <v>64</v>
      </c>
      <c r="M85">
        <v>11.98</v>
      </c>
      <c r="N85">
        <v>44970</v>
      </c>
      <c r="O85">
        <v>0.33</v>
      </c>
      <c r="P85">
        <v>8.6760000000000002</v>
      </c>
      <c r="Q85" t="s">
        <v>286</v>
      </c>
      <c r="R85">
        <v>180</v>
      </c>
      <c r="S85">
        <v>182</v>
      </c>
      <c r="T85">
        <v>94.65</v>
      </c>
      <c r="U85">
        <v>92.04</v>
      </c>
      <c r="V85" t="s">
        <v>286</v>
      </c>
      <c r="W85">
        <v>145</v>
      </c>
      <c r="X85">
        <v>44.53</v>
      </c>
      <c r="Y85">
        <v>45.01</v>
      </c>
      <c r="Z85" t="s">
        <v>286</v>
      </c>
    </row>
    <row r="86" spans="9:26" x14ac:dyDescent="0.25">
      <c r="I86" s="14">
        <f t="shared" si="4"/>
        <v>87.72</v>
      </c>
      <c r="J86" s="2">
        <v>10</v>
      </c>
      <c r="K86" s="29" t="b">
        <f t="shared" si="5"/>
        <v>1</v>
      </c>
      <c r="L86" t="s">
        <v>65</v>
      </c>
      <c r="M86">
        <v>12.07</v>
      </c>
      <c r="N86">
        <v>16850</v>
      </c>
      <c r="O86">
        <v>0.12</v>
      </c>
      <c r="P86">
        <v>8.7720000000000002</v>
      </c>
      <c r="Q86" t="s">
        <v>286</v>
      </c>
      <c r="R86">
        <v>225</v>
      </c>
      <c r="S86">
        <v>227</v>
      </c>
      <c r="T86">
        <v>64.12</v>
      </c>
      <c r="U86">
        <v>62.08</v>
      </c>
      <c r="V86" t="s">
        <v>286</v>
      </c>
      <c r="W86">
        <v>223</v>
      </c>
      <c r="X86">
        <v>63.14</v>
      </c>
      <c r="Y86">
        <v>61.7</v>
      </c>
      <c r="Z86" t="s">
        <v>286</v>
      </c>
    </row>
    <row r="87" spans="9:26" x14ac:dyDescent="0.25">
      <c r="I87" s="14">
        <f t="shared" si="4"/>
        <v>100.46</v>
      </c>
      <c r="J87" s="2">
        <v>10</v>
      </c>
      <c r="K87" s="29" t="b">
        <f t="shared" si="5"/>
        <v>1</v>
      </c>
      <c r="L87" t="s">
        <v>66</v>
      </c>
      <c r="M87">
        <v>12.15</v>
      </c>
      <c r="N87">
        <v>145257</v>
      </c>
      <c r="O87">
        <v>1.06</v>
      </c>
      <c r="P87">
        <v>10.045999999999999</v>
      </c>
      <c r="Q87" t="s">
        <v>286</v>
      </c>
      <c r="R87">
        <v>128</v>
      </c>
      <c r="S87">
        <v>127</v>
      </c>
      <c r="T87">
        <v>13.15</v>
      </c>
      <c r="U87">
        <v>13.87</v>
      </c>
      <c r="V87" t="s">
        <v>286</v>
      </c>
      <c r="W87">
        <v>129</v>
      </c>
      <c r="X87">
        <v>10.35</v>
      </c>
      <c r="Y87">
        <v>10.53</v>
      </c>
      <c r="Z87" t="s">
        <v>286</v>
      </c>
    </row>
    <row r="88" spans="9:26" x14ac:dyDescent="0.25">
      <c r="I88" s="14">
        <f t="shared" si="4"/>
        <v>93.08</v>
      </c>
      <c r="J88" s="2">
        <v>10</v>
      </c>
      <c r="K88" s="29" t="b">
        <f t="shared" si="5"/>
        <v>1</v>
      </c>
      <c r="L88" t="s">
        <v>67</v>
      </c>
      <c r="M88">
        <v>12.29</v>
      </c>
      <c r="N88">
        <v>46426</v>
      </c>
      <c r="O88">
        <v>0.34</v>
      </c>
      <c r="P88">
        <v>9.3079999999999998</v>
      </c>
      <c r="Q88" t="s">
        <v>286</v>
      </c>
      <c r="R88">
        <v>180</v>
      </c>
      <c r="S88">
        <v>182</v>
      </c>
      <c r="T88">
        <v>95.5</v>
      </c>
      <c r="U88">
        <v>90.86</v>
      </c>
      <c r="V88" t="s">
        <v>286</v>
      </c>
      <c r="W88">
        <v>145</v>
      </c>
      <c r="X88">
        <v>46.86</v>
      </c>
      <c r="Y88">
        <v>47.41</v>
      </c>
      <c r="Z88" t="s">
        <v>286</v>
      </c>
    </row>
  </sheetData>
  <conditionalFormatting sqref="I4:I88">
    <cfRule type="cellIs" dxfId="7" priority="1" operator="greaterThan">
      <formula>120</formula>
    </cfRule>
    <cfRule type="cellIs" dxfId="6" priority="3" operator="lessThan">
      <formula>80</formula>
    </cfRule>
  </conditionalFormatting>
  <conditionalFormatting sqref="F3:G6 K4:K88">
    <cfRule type="cellIs" dxfId="5" priority="2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M93"/>
  <sheetViews>
    <sheetView tabSelected="1" workbookViewId="0">
      <pane xSplit="1" ySplit="7" topLeftCell="I8" activePane="bottomRight" state="frozen"/>
      <selection pane="topRight" activeCell="B1" sqref="B1"/>
      <selection pane="bottomLeft" activeCell="A8" sqref="A8"/>
      <selection pane="bottomRight" activeCell="T23" sqref="T23"/>
    </sheetView>
  </sheetViews>
  <sheetFormatPr defaultRowHeight="15" x14ac:dyDescent="0.25"/>
  <cols>
    <col min="1" max="1" width="41.140625" style="7" bestFit="1" customWidth="1"/>
    <col min="2" max="2" width="15.7109375" style="28" customWidth="1"/>
    <col min="3" max="39" width="15.7109375" style="8" customWidth="1"/>
    <col min="40" max="16384" width="9.140625" style="7"/>
  </cols>
  <sheetData>
    <row r="1" spans="1:39" x14ac:dyDescent="0.25">
      <c r="A1" s="7" t="s">
        <v>275</v>
      </c>
      <c r="B1" s="57" t="s">
        <v>312</v>
      </c>
    </row>
    <row r="2" spans="1:39" x14ac:dyDescent="0.25">
      <c r="A2" s="9">
        <v>240119</v>
      </c>
      <c r="B2" s="11" t="s">
        <v>311</v>
      </c>
    </row>
    <row r="4" spans="1:39" x14ac:dyDescent="0.25">
      <c r="A4" s="7" t="s">
        <v>70</v>
      </c>
      <c r="B4" s="28" t="s">
        <v>74</v>
      </c>
    </row>
    <row r="5" spans="1:39" x14ac:dyDescent="0.25">
      <c r="B5" s="28" t="s">
        <v>69</v>
      </c>
    </row>
    <row r="6" spans="1:39" x14ac:dyDescent="0.25">
      <c r="A6" s="7" t="s">
        <v>83</v>
      </c>
      <c r="B6" s="8" t="s">
        <v>287</v>
      </c>
      <c r="C6" s="8" t="s">
        <v>288</v>
      </c>
      <c r="D6" s="8" t="s">
        <v>289</v>
      </c>
      <c r="E6" s="8" t="s">
        <v>290</v>
      </c>
      <c r="F6" s="8" t="s">
        <v>291</v>
      </c>
      <c r="G6" s="8" t="s">
        <v>292</v>
      </c>
      <c r="H6" s="8" t="s">
        <v>293</v>
      </c>
      <c r="I6" s="8" t="s">
        <v>294</v>
      </c>
      <c r="J6" s="8" t="s">
        <v>295</v>
      </c>
      <c r="K6" s="8" t="s">
        <v>296</v>
      </c>
      <c r="L6" s="8" t="s">
        <v>297</v>
      </c>
      <c r="M6" s="8" t="s">
        <v>298</v>
      </c>
      <c r="N6" s="8" t="s">
        <v>299</v>
      </c>
      <c r="O6" s="8" t="s">
        <v>300</v>
      </c>
      <c r="P6" s="8" t="s">
        <v>301</v>
      </c>
      <c r="Q6" s="8" t="s">
        <v>302</v>
      </c>
      <c r="R6" s="54" t="s">
        <v>303</v>
      </c>
      <c r="S6" s="8" t="s">
        <v>304</v>
      </c>
      <c r="T6" s="8" t="s">
        <v>305</v>
      </c>
      <c r="U6" s="8" t="s">
        <v>306</v>
      </c>
      <c r="AA6" s="54"/>
      <c r="AE6" s="7"/>
      <c r="AF6" s="7"/>
      <c r="AG6" s="7"/>
      <c r="AH6" s="7"/>
      <c r="AI6" s="7"/>
      <c r="AJ6" s="7"/>
      <c r="AK6" s="7"/>
      <c r="AL6" s="7"/>
      <c r="AM6" s="7"/>
    </row>
    <row r="7" spans="1:39" x14ac:dyDescent="0.25">
      <c r="A7" s="7" t="s">
        <v>73</v>
      </c>
      <c r="B7" s="8" t="s">
        <v>73</v>
      </c>
      <c r="C7" s="8" t="s">
        <v>73</v>
      </c>
      <c r="D7" s="8" t="s">
        <v>73</v>
      </c>
      <c r="E7" s="8" t="s">
        <v>73</v>
      </c>
      <c r="F7" s="8" t="s">
        <v>73</v>
      </c>
      <c r="G7" s="8" t="s">
        <v>73</v>
      </c>
      <c r="H7" s="8" t="s">
        <v>73</v>
      </c>
      <c r="I7" s="8" t="s">
        <v>73</v>
      </c>
      <c r="J7" s="8" t="s">
        <v>73</v>
      </c>
      <c r="K7" s="8" t="s">
        <v>73</v>
      </c>
      <c r="L7" s="8" t="s">
        <v>73</v>
      </c>
      <c r="M7" s="8" t="s">
        <v>73</v>
      </c>
      <c r="N7" s="8" t="s">
        <v>73</v>
      </c>
      <c r="O7" s="8" t="s">
        <v>73</v>
      </c>
      <c r="P7" s="8" t="s">
        <v>73</v>
      </c>
      <c r="Q7" s="8" t="s">
        <v>73</v>
      </c>
      <c r="R7" s="8" t="s">
        <v>73</v>
      </c>
      <c r="S7" s="8" t="s">
        <v>73</v>
      </c>
      <c r="T7" s="8" t="s">
        <v>73</v>
      </c>
      <c r="U7" s="8" t="s">
        <v>73</v>
      </c>
      <c r="AE7" s="7"/>
      <c r="AF7" s="7"/>
      <c r="AG7" s="7"/>
      <c r="AH7" s="7"/>
      <c r="AI7" s="7"/>
      <c r="AJ7" s="7"/>
      <c r="AK7" s="7"/>
      <c r="AL7" s="7"/>
      <c r="AM7" s="7"/>
    </row>
    <row r="8" spans="1:39" x14ac:dyDescent="0.25">
      <c r="A8" t="s">
        <v>1</v>
      </c>
      <c r="B8" s="8">
        <v>0.97960000000000003</v>
      </c>
      <c r="C8" s="8">
        <v>2.2412000000000001</v>
      </c>
      <c r="D8" s="8">
        <v>5.4637000000000002</v>
      </c>
      <c r="E8" s="8">
        <v>10.587199999999999</v>
      </c>
      <c r="F8" s="8">
        <v>26.1614</v>
      </c>
      <c r="G8" s="8">
        <v>99.623099999999994</v>
      </c>
      <c r="H8" s="8" t="s">
        <v>281</v>
      </c>
      <c r="I8" s="8" t="s">
        <v>281</v>
      </c>
      <c r="J8" s="8" t="s">
        <v>281</v>
      </c>
      <c r="K8" s="8" t="s">
        <v>281</v>
      </c>
      <c r="L8" s="8" t="s">
        <v>281</v>
      </c>
      <c r="M8" s="8" t="s">
        <v>281</v>
      </c>
      <c r="N8" s="8" t="s">
        <v>281</v>
      </c>
      <c r="O8" s="8" t="s">
        <v>281</v>
      </c>
      <c r="P8" s="8" t="s">
        <v>281</v>
      </c>
      <c r="Q8" s="8" t="s">
        <v>281</v>
      </c>
      <c r="R8" s="8" t="s">
        <v>281</v>
      </c>
      <c r="S8" s="8" t="s">
        <v>281</v>
      </c>
      <c r="T8" s="8" t="s">
        <v>281</v>
      </c>
      <c r="U8" s="8">
        <v>10.2522</v>
      </c>
      <c r="AE8" s="7"/>
      <c r="AF8" s="7"/>
      <c r="AG8" s="7"/>
      <c r="AH8" s="7"/>
      <c r="AI8" s="7"/>
      <c r="AJ8" s="7"/>
      <c r="AK8" s="7"/>
      <c r="AL8" s="7"/>
      <c r="AM8" s="7"/>
    </row>
    <row r="9" spans="1:39" x14ac:dyDescent="0.25">
      <c r="A9" t="s">
        <v>249</v>
      </c>
      <c r="B9" s="8">
        <v>0.80410000000000004</v>
      </c>
      <c r="C9" s="8">
        <v>1.9961</v>
      </c>
      <c r="D9" s="8">
        <v>5.0682</v>
      </c>
      <c r="E9" s="8">
        <v>9.6952999999999996</v>
      </c>
      <c r="F9" s="8">
        <v>25.144400000000001</v>
      </c>
      <c r="G9" s="8">
        <v>99.992800000000003</v>
      </c>
      <c r="H9" s="8" t="s">
        <v>281</v>
      </c>
      <c r="I9" s="8" t="s">
        <v>281</v>
      </c>
      <c r="J9" s="8" t="s">
        <v>281</v>
      </c>
      <c r="K9" s="8" t="s">
        <v>281</v>
      </c>
      <c r="L9" s="8" t="s">
        <v>281</v>
      </c>
      <c r="M9" s="8" t="s">
        <v>281</v>
      </c>
      <c r="N9" s="8" t="s">
        <v>281</v>
      </c>
      <c r="O9" s="8" t="s">
        <v>281</v>
      </c>
      <c r="P9" s="8" t="s">
        <v>281</v>
      </c>
      <c r="Q9" s="8" t="s">
        <v>281</v>
      </c>
      <c r="R9" s="56" t="s">
        <v>281</v>
      </c>
      <c r="S9" s="8" t="s">
        <v>281</v>
      </c>
      <c r="T9" s="8" t="s">
        <v>281</v>
      </c>
      <c r="U9" s="8">
        <v>9.0676000000000005</v>
      </c>
      <c r="AE9" s="7"/>
      <c r="AF9" s="7"/>
      <c r="AG9" s="7"/>
      <c r="AH9" s="7"/>
      <c r="AI9" s="7"/>
      <c r="AJ9" s="7"/>
      <c r="AK9" s="7"/>
      <c r="AL9" s="7"/>
      <c r="AM9" s="7"/>
    </row>
    <row r="10" spans="1:39" x14ac:dyDescent="0.25">
      <c r="A10" t="s">
        <v>2</v>
      </c>
      <c r="B10" s="8">
        <v>1.319</v>
      </c>
      <c r="C10" s="8">
        <v>2.6442000000000001</v>
      </c>
      <c r="D10" s="8">
        <v>5.9926000000000004</v>
      </c>
      <c r="E10" s="8">
        <v>9.9093999999999998</v>
      </c>
      <c r="F10" s="8">
        <v>24.654599999999999</v>
      </c>
      <c r="G10" s="8">
        <v>100.05589999999999</v>
      </c>
      <c r="H10" s="8">
        <v>0.5544</v>
      </c>
      <c r="I10" s="8" t="s">
        <v>281</v>
      </c>
      <c r="J10" s="8">
        <v>0.30399999999999999</v>
      </c>
      <c r="K10" s="8" t="s">
        <v>281</v>
      </c>
      <c r="L10" s="8">
        <v>0.17130000000000001</v>
      </c>
      <c r="M10" s="8">
        <v>0.19670000000000001</v>
      </c>
      <c r="N10" s="8" t="s">
        <v>281</v>
      </c>
      <c r="O10" s="8">
        <v>0.1535</v>
      </c>
      <c r="P10" s="8">
        <v>0.127</v>
      </c>
      <c r="Q10" s="8" t="s">
        <v>281</v>
      </c>
      <c r="R10" s="8">
        <v>0.17680000000000001</v>
      </c>
      <c r="S10" s="8">
        <v>9.1300000000000006E-2</v>
      </c>
      <c r="T10" s="8">
        <v>6.1899999999999997E-2</v>
      </c>
      <c r="U10" s="8">
        <v>12.5502</v>
      </c>
      <c r="AE10" s="7"/>
      <c r="AF10" s="7"/>
      <c r="AG10" s="7"/>
      <c r="AH10" s="7"/>
      <c r="AI10" s="7"/>
      <c r="AJ10" s="7"/>
      <c r="AK10" s="7"/>
      <c r="AL10" s="7"/>
      <c r="AM10" s="7"/>
    </row>
    <row r="11" spans="1:39" x14ac:dyDescent="0.25">
      <c r="A11" s="7" t="s">
        <v>3</v>
      </c>
      <c r="B11" s="8">
        <v>0.95579999999999998</v>
      </c>
      <c r="C11" s="8">
        <v>2.0461999999999998</v>
      </c>
      <c r="D11" s="8">
        <v>5.4196999999999997</v>
      </c>
      <c r="E11" s="8">
        <v>10.429</v>
      </c>
      <c r="F11" s="8">
        <v>26.285699999999999</v>
      </c>
      <c r="G11" s="8">
        <v>99.614199999999997</v>
      </c>
      <c r="H11" s="8" t="s">
        <v>281</v>
      </c>
      <c r="I11" s="8" t="s">
        <v>281</v>
      </c>
      <c r="J11" s="8" t="s">
        <v>281</v>
      </c>
      <c r="K11" s="8" t="s">
        <v>281</v>
      </c>
      <c r="L11" s="8" t="s">
        <v>281</v>
      </c>
      <c r="M11" s="8" t="s">
        <v>281</v>
      </c>
      <c r="N11" s="8" t="s">
        <v>281</v>
      </c>
      <c r="O11" s="8" t="s">
        <v>281</v>
      </c>
      <c r="P11" s="8" t="s">
        <v>281</v>
      </c>
      <c r="Q11" s="8" t="s">
        <v>281</v>
      </c>
      <c r="R11" s="8" t="s">
        <v>281</v>
      </c>
      <c r="S11" s="8" t="s">
        <v>281</v>
      </c>
      <c r="T11" s="8" t="s">
        <v>281</v>
      </c>
      <c r="U11" s="8">
        <v>10.0923</v>
      </c>
      <c r="AE11" s="7"/>
      <c r="AF11" s="7"/>
      <c r="AG11" s="7"/>
      <c r="AH11" s="7"/>
      <c r="AI11" s="7"/>
      <c r="AJ11" s="7"/>
      <c r="AK11" s="7"/>
      <c r="AL11" s="7"/>
      <c r="AM11" s="7"/>
    </row>
    <row r="12" spans="1:39" x14ac:dyDescent="0.25">
      <c r="A12" t="s">
        <v>4</v>
      </c>
      <c r="B12" s="8">
        <v>0.7853</v>
      </c>
      <c r="C12" s="8">
        <v>1.9984</v>
      </c>
      <c r="D12" s="8">
        <v>5.1990999999999996</v>
      </c>
      <c r="E12" s="8">
        <v>9.9300999999999995</v>
      </c>
      <c r="F12" s="8">
        <v>25.807700000000001</v>
      </c>
      <c r="G12" s="8">
        <v>99.797300000000007</v>
      </c>
      <c r="H12" s="8" t="s">
        <v>281</v>
      </c>
      <c r="I12" s="8" t="s">
        <v>281</v>
      </c>
      <c r="J12" s="8" t="s">
        <v>281</v>
      </c>
      <c r="K12" s="8" t="s">
        <v>281</v>
      </c>
      <c r="L12" s="8" t="s">
        <v>281</v>
      </c>
      <c r="M12" s="8" t="s">
        <v>281</v>
      </c>
      <c r="N12" s="8" t="s">
        <v>281</v>
      </c>
      <c r="O12" s="8" t="s">
        <v>281</v>
      </c>
      <c r="P12" s="8" t="s">
        <v>281</v>
      </c>
      <c r="Q12" s="8" t="s">
        <v>281</v>
      </c>
      <c r="R12" s="8" t="s">
        <v>281</v>
      </c>
      <c r="S12" s="8" t="s">
        <v>281</v>
      </c>
      <c r="T12" s="8" t="s">
        <v>281</v>
      </c>
      <c r="U12" s="8">
        <v>9.9972999999999992</v>
      </c>
      <c r="AE12" s="7"/>
      <c r="AF12" s="7"/>
      <c r="AG12" s="7"/>
      <c r="AH12" s="7"/>
      <c r="AI12" s="7"/>
      <c r="AJ12" s="7"/>
      <c r="AK12" s="7"/>
      <c r="AL12" s="7"/>
      <c r="AM12" s="7"/>
    </row>
    <row r="13" spans="1:39" x14ac:dyDescent="0.25">
      <c r="A13" t="s">
        <v>5</v>
      </c>
      <c r="B13" s="8">
        <v>0.89019999999999999</v>
      </c>
      <c r="C13" s="8">
        <v>2.0407999999999999</v>
      </c>
      <c r="D13" s="8">
        <v>4.9877000000000002</v>
      </c>
      <c r="E13" s="8">
        <v>9.7149999999999999</v>
      </c>
      <c r="F13" s="8">
        <v>25.282800000000002</v>
      </c>
      <c r="G13" s="8">
        <v>99.958699999999993</v>
      </c>
      <c r="H13" s="8" t="s">
        <v>281</v>
      </c>
      <c r="I13" s="8" t="s">
        <v>281</v>
      </c>
      <c r="J13" s="8" t="s">
        <v>281</v>
      </c>
      <c r="K13" s="8" t="s">
        <v>281</v>
      </c>
      <c r="L13" s="8" t="s">
        <v>281</v>
      </c>
      <c r="M13" s="8" t="s">
        <v>281</v>
      </c>
      <c r="N13" s="8" t="s">
        <v>281</v>
      </c>
      <c r="O13" s="8" t="s">
        <v>281</v>
      </c>
      <c r="P13" s="8" t="s">
        <v>281</v>
      </c>
      <c r="Q13" s="8" t="s">
        <v>281</v>
      </c>
      <c r="R13" s="8" t="s">
        <v>281</v>
      </c>
      <c r="S13" s="8" t="s">
        <v>281</v>
      </c>
      <c r="T13" s="8" t="s">
        <v>281</v>
      </c>
      <c r="U13" s="8">
        <v>10.324999999999999</v>
      </c>
      <c r="AE13" s="7"/>
      <c r="AF13" s="7"/>
      <c r="AG13" s="7"/>
      <c r="AH13" s="7"/>
      <c r="AI13" s="7"/>
      <c r="AJ13" s="7"/>
      <c r="AK13" s="7"/>
      <c r="AL13" s="7"/>
      <c r="AM13" s="7"/>
    </row>
    <row r="14" spans="1:39" x14ac:dyDescent="0.25">
      <c r="A14" t="s">
        <v>6</v>
      </c>
      <c r="B14" s="8">
        <v>0.84040000000000004</v>
      </c>
      <c r="C14" s="8">
        <v>1.9705999999999999</v>
      </c>
      <c r="D14" s="8">
        <v>5.1623000000000001</v>
      </c>
      <c r="E14" s="8">
        <v>10.076599999999999</v>
      </c>
      <c r="F14" s="8">
        <v>25.154299999999999</v>
      </c>
      <c r="G14" s="8">
        <v>99.947800000000001</v>
      </c>
      <c r="H14" s="8">
        <v>4.7300000000000002E-2</v>
      </c>
      <c r="I14" s="8" t="s">
        <v>281</v>
      </c>
      <c r="J14" s="8" t="s">
        <v>281</v>
      </c>
      <c r="K14" s="8" t="s">
        <v>281</v>
      </c>
      <c r="L14" s="8" t="s">
        <v>281</v>
      </c>
      <c r="M14" s="8" t="s">
        <v>281</v>
      </c>
      <c r="N14" s="8" t="s">
        <v>281</v>
      </c>
      <c r="O14" s="8" t="s">
        <v>281</v>
      </c>
      <c r="P14" s="8" t="s">
        <v>281</v>
      </c>
      <c r="Q14" s="8" t="s">
        <v>281</v>
      </c>
      <c r="R14" s="8" t="s">
        <v>281</v>
      </c>
      <c r="S14" s="8" t="s">
        <v>281</v>
      </c>
      <c r="T14" s="8" t="s">
        <v>281</v>
      </c>
      <c r="U14" s="8">
        <v>9.5721000000000007</v>
      </c>
      <c r="AE14" s="7"/>
      <c r="AF14" s="7"/>
      <c r="AG14" s="7"/>
      <c r="AH14" s="7"/>
      <c r="AI14" s="7"/>
      <c r="AJ14" s="7"/>
      <c r="AK14" s="7"/>
      <c r="AL14" s="7"/>
      <c r="AM14" s="7"/>
    </row>
    <row r="15" spans="1:39" x14ac:dyDescent="0.25">
      <c r="A15" t="s">
        <v>7</v>
      </c>
      <c r="B15" s="8">
        <v>2.5983999999999998</v>
      </c>
      <c r="C15" s="8">
        <v>3.5844</v>
      </c>
      <c r="D15" s="8">
        <v>9.2142999999999997</v>
      </c>
      <c r="E15" s="8">
        <v>20.496700000000001</v>
      </c>
      <c r="F15" s="8">
        <v>50.152500000000003</v>
      </c>
      <c r="G15" s="8">
        <v>199.9538</v>
      </c>
      <c r="H15" s="8" t="s">
        <v>281</v>
      </c>
      <c r="I15" s="8" t="s">
        <v>281</v>
      </c>
      <c r="J15" s="8">
        <v>8.4702999999999999</v>
      </c>
      <c r="K15" s="8">
        <v>7.2729999999999997</v>
      </c>
      <c r="L15" s="8">
        <v>3.6465000000000001</v>
      </c>
      <c r="M15" s="8">
        <v>7.0542999999999996</v>
      </c>
      <c r="N15" s="8">
        <v>12.4937</v>
      </c>
      <c r="O15" s="8">
        <v>10.936400000000001</v>
      </c>
      <c r="P15" s="8">
        <v>11.960599999999999</v>
      </c>
      <c r="Q15" s="8">
        <v>11.0113</v>
      </c>
      <c r="R15" s="8">
        <v>1.3803000000000001</v>
      </c>
      <c r="S15" s="8">
        <v>1.3548</v>
      </c>
      <c r="T15" s="8">
        <v>2.0211000000000001</v>
      </c>
      <c r="U15" s="8">
        <v>20.786999999999999</v>
      </c>
      <c r="AE15" s="7"/>
      <c r="AF15" s="7"/>
      <c r="AG15" s="7"/>
      <c r="AH15" s="7"/>
      <c r="AI15" s="7"/>
      <c r="AJ15" s="7"/>
      <c r="AK15" s="7"/>
      <c r="AL15" s="7"/>
      <c r="AM15" s="7"/>
    </row>
    <row r="16" spans="1:39" x14ac:dyDescent="0.25">
      <c r="A16" t="s">
        <v>8</v>
      </c>
      <c r="B16" s="8">
        <v>1</v>
      </c>
      <c r="C16" s="8">
        <v>2</v>
      </c>
      <c r="D16" s="8">
        <v>5</v>
      </c>
      <c r="E16" s="8">
        <v>10</v>
      </c>
      <c r="F16" s="8">
        <v>25</v>
      </c>
      <c r="G16" s="8">
        <v>100</v>
      </c>
      <c r="H16" s="8" t="s">
        <v>281</v>
      </c>
      <c r="I16" s="8">
        <v>0.29420000000000002</v>
      </c>
      <c r="J16" s="8" t="s">
        <v>281</v>
      </c>
      <c r="K16" s="8">
        <v>0.15870000000000001</v>
      </c>
      <c r="L16" s="8">
        <v>0.1263</v>
      </c>
      <c r="M16" s="8" t="s">
        <v>281</v>
      </c>
      <c r="N16" s="8" t="s">
        <v>281</v>
      </c>
      <c r="O16" s="8" t="s">
        <v>281</v>
      </c>
      <c r="P16" s="8" t="s">
        <v>281</v>
      </c>
      <c r="Q16" s="8" t="s">
        <v>281</v>
      </c>
      <c r="R16" s="8" t="s">
        <v>281</v>
      </c>
      <c r="S16" s="8" t="s">
        <v>281</v>
      </c>
      <c r="T16" s="8" t="s">
        <v>281</v>
      </c>
      <c r="U16" s="8">
        <v>6.1219000000000001</v>
      </c>
      <c r="AE16" s="7"/>
      <c r="AF16" s="7"/>
      <c r="AG16" s="7"/>
      <c r="AH16" s="7"/>
      <c r="AI16" s="7"/>
      <c r="AJ16" s="7"/>
      <c r="AK16" s="7"/>
      <c r="AL16" s="7"/>
      <c r="AM16" s="7"/>
    </row>
    <row r="17" spans="1:39" x14ac:dyDescent="0.25">
      <c r="A17" t="s">
        <v>9</v>
      </c>
      <c r="B17" s="8">
        <v>0.72689999999999999</v>
      </c>
      <c r="C17" s="8">
        <v>1.7396</v>
      </c>
      <c r="D17" s="8">
        <v>4.6218000000000004</v>
      </c>
      <c r="E17" s="8">
        <v>9.0731999999999999</v>
      </c>
      <c r="F17" s="8">
        <v>23.592199999999998</v>
      </c>
      <c r="G17" s="8">
        <v>100.47150000000001</v>
      </c>
      <c r="H17" s="8">
        <v>0.30780000000000002</v>
      </c>
      <c r="I17" s="8" t="s">
        <v>281</v>
      </c>
      <c r="J17" s="8" t="s">
        <v>281</v>
      </c>
      <c r="K17" s="8" t="s">
        <v>281</v>
      </c>
      <c r="L17" s="8" t="s">
        <v>281</v>
      </c>
      <c r="M17" s="8" t="s">
        <v>281</v>
      </c>
      <c r="N17" s="8" t="s">
        <v>281</v>
      </c>
      <c r="O17" s="8" t="s">
        <v>281</v>
      </c>
      <c r="P17" s="8" t="s">
        <v>281</v>
      </c>
      <c r="Q17" s="8" t="s">
        <v>281</v>
      </c>
      <c r="R17" s="8" t="s">
        <v>281</v>
      </c>
      <c r="S17" s="8" t="s">
        <v>281</v>
      </c>
      <c r="T17" s="8" t="s">
        <v>281</v>
      </c>
      <c r="U17" s="8">
        <v>8.1936999999999998</v>
      </c>
      <c r="AE17" s="7"/>
      <c r="AF17" s="7"/>
      <c r="AG17" s="7"/>
      <c r="AH17" s="7"/>
      <c r="AI17" s="7"/>
      <c r="AJ17" s="7"/>
      <c r="AK17" s="7"/>
      <c r="AL17" s="7"/>
      <c r="AM17" s="7"/>
    </row>
    <row r="18" spans="1:39" x14ac:dyDescent="0.25">
      <c r="A18" t="s">
        <v>10</v>
      </c>
      <c r="B18" s="8">
        <v>0.77200000000000002</v>
      </c>
      <c r="C18" s="8">
        <v>1.6765000000000001</v>
      </c>
      <c r="D18" s="8">
        <v>4.5174000000000003</v>
      </c>
      <c r="E18" s="8">
        <v>9.1434999999999995</v>
      </c>
      <c r="F18" s="8">
        <v>23.3203</v>
      </c>
      <c r="G18" s="8">
        <v>100.5384</v>
      </c>
      <c r="H18" s="8" t="s">
        <v>281</v>
      </c>
      <c r="I18" s="8" t="s">
        <v>281</v>
      </c>
      <c r="J18" s="8" t="s">
        <v>281</v>
      </c>
      <c r="K18" s="8" t="s">
        <v>281</v>
      </c>
      <c r="L18" s="8" t="s">
        <v>281</v>
      </c>
      <c r="M18" s="8" t="s">
        <v>281</v>
      </c>
      <c r="N18" s="8" t="s">
        <v>281</v>
      </c>
      <c r="O18" s="8" t="s">
        <v>281</v>
      </c>
      <c r="P18" s="8" t="s">
        <v>281</v>
      </c>
      <c r="Q18" s="8" t="s">
        <v>281</v>
      </c>
      <c r="R18" s="8" t="s">
        <v>281</v>
      </c>
      <c r="S18" s="8" t="s">
        <v>281</v>
      </c>
      <c r="T18" s="8" t="s">
        <v>281</v>
      </c>
      <c r="U18" s="8">
        <v>8.4594000000000005</v>
      </c>
      <c r="AE18" s="7"/>
      <c r="AF18" s="7"/>
      <c r="AG18" s="7"/>
      <c r="AH18" s="7"/>
      <c r="AI18" s="7"/>
      <c r="AJ18" s="7"/>
      <c r="AK18" s="7"/>
      <c r="AL18" s="7"/>
      <c r="AM18" s="7"/>
    </row>
    <row r="19" spans="1:39" x14ac:dyDescent="0.25">
      <c r="A19" t="s">
        <v>215</v>
      </c>
      <c r="B19" s="8">
        <v>1.0914999999999999</v>
      </c>
      <c r="C19" s="8">
        <v>2.2130999999999998</v>
      </c>
      <c r="D19" s="8">
        <v>5.5125000000000002</v>
      </c>
      <c r="E19" s="8">
        <v>10.6915</v>
      </c>
      <c r="F19" s="8">
        <v>26.273800000000001</v>
      </c>
      <c r="G19" s="8">
        <v>99.581599999999995</v>
      </c>
      <c r="H19" s="8">
        <v>0.1167</v>
      </c>
      <c r="I19" s="8">
        <v>7.2099999999999997E-2</v>
      </c>
      <c r="J19" s="8">
        <v>9.3899999999999997E-2</v>
      </c>
      <c r="K19" s="8">
        <v>7.0499999999999993E-2</v>
      </c>
      <c r="L19" s="8">
        <v>0.13969999999999999</v>
      </c>
      <c r="M19" s="8">
        <v>0.1416</v>
      </c>
      <c r="N19" s="8">
        <v>9.2399999999999996E-2</v>
      </c>
      <c r="O19" s="8">
        <v>6.6600000000000006E-2</v>
      </c>
      <c r="P19" s="8">
        <v>7.6899999999999996E-2</v>
      </c>
      <c r="Q19" s="8" t="s">
        <v>281</v>
      </c>
      <c r="R19" s="8" t="s">
        <v>281</v>
      </c>
      <c r="S19" s="8">
        <v>7.1999999999999995E-2</v>
      </c>
      <c r="T19" s="8">
        <v>5.8999999999999997E-2</v>
      </c>
      <c r="U19" s="8">
        <v>10.4572</v>
      </c>
      <c r="AE19" s="7"/>
      <c r="AF19" s="7"/>
      <c r="AG19" s="7"/>
      <c r="AH19" s="7"/>
      <c r="AI19" s="7"/>
      <c r="AJ19" s="7"/>
      <c r="AK19" s="7"/>
      <c r="AL19" s="7"/>
      <c r="AM19" s="7"/>
    </row>
    <row r="20" spans="1:39" x14ac:dyDescent="0.25">
      <c r="A20" t="s">
        <v>11</v>
      </c>
      <c r="B20" s="8">
        <v>0.88170000000000004</v>
      </c>
      <c r="C20" s="8">
        <v>2.0207999999999999</v>
      </c>
      <c r="D20" s="8">
        <v>5.1142000000000003</v>
      </c>
      <c r="E20" s="8">
        <v>9.9633000000000003</v>
      </c>
      <c r="F20" s="8">
        <v>24.567299999999999</v>
      </c>
      <c r="G20" s="8">
        <v>100.1069</v>
      </c>
      <c r="H20" s="8">
        <v>0.12559999999999999</v>
      </c>
      <c r="I20" s="8" t="s">
        <v>281</v>
      </c>
      <c r="J20" s="8" t="s">
        <v>281</v>
      </c>
      <c r="K20" s="8" t="s">
        <v>281</v>
      </c>
      <c r="L20" s="8" t="s">
        <v>281</v>
      </c>
      <c r="M20" s="8" t="s">
        <v>281</v>
      </c>
      <c r="N20" s="8" t="s">
        <v>281</v>
      </c>
      <c r="O20" s="8" t="s">
        <v>281</v>
      </c>
      <c r="P20" s="8" t="s">
        <v>281</v>
      </c>
      <c r="Q20" s="8" t="s">
        <v>281</v>
      </c>
      <c r="R20" s="8" t="s">
        <v>281</v>
      </c>
      <c r="S20" s="8" t="s">
        <v>281</v>
      </c>
      <c r="T20" s="8" t="s">
        <v>281</v>
      </c>
      <c r="U20" s="8">
        <v>9.4467999999999996</v>
      </c>
      <c r="AE20" s="7"/>
      <c r="AF20" s="7"/>
      <c r="AG20" s="7"/>
      <c r="AH20" s="7"/>
      <c r="AI20" s="7"/>
      <c r="AJ20" s="7"/>
      <c r="AK20" s="7"/>
      <c r="AL20" s="7"/>
      <c r="AM20" s="7"/>
    </row>
    <row r="21" spans="1:39" x14ac:dyDescent="0.25">
      <c r="A21" t="s">
        <v>250</v>
      </c>
      <c r="B21" s="8">
        <v>0.86040000000000005</v>
      </c>
      <c r="C21" s="8">
        <v>1.8523000000000001</v>
      </c>
      <c r="D21" s="8">
        <v>4.6707999999999998</v>
      </c>
      <c r="E21" s="8">
        <v>9.1791</v>
      </c>
      <c r="F21" s="8">
        <v>23.8491</v>
      </c>
      <c r="G21" s="8">
        <v>100.39060000000001</v>
      </c>
      <c r="H21" s="8" t="s">
        <v>281</v>
      </c>
      <c r="I21" s="8" t="s">
        <v>281</v>
      </c>
      <c r="J21" s="8" t="s">
        <v>281</v>
      </c>
      <c r="K21" s="8" t="s">
        <v>281</v>
      </c>
      <c r="L21" s="8" t="s">
        <v>281</v>
      </c>
      <c r="M21" s="8" t="s">
        <v>281</v>
      </c>
      <c r="N21" s="8" t="s">
        <v>281</v>
      </c>
      <c r="O21" s="8" t="s">
        <v>281</v>
      </c>
      <c r="P21" s="8" t="s">
        <v>281</v>
      </c>
      <c r="Q21" s="8" t="s">
        <v>281</v>
      </c>
      <c r="R21" s="8" t="s">
        <v>281</v>
      </c>
      <c r="S21" s="8" t="s">
        <v>281</v>
      </c>
      <c r="T21" s="8" t="s">
        <v>281</v>
      </c>
      <c r="U21" s="8">
        <v>9.4581</v>
      </c>
      <c r="AE21" s="7"/>
      <c r="AF21" s="7"/>
      <c r="AG21" s="7"/>
      <c r="AH21" s="7"/>
      <c r="AI21" s="7"/>
      <c r="AJ21" s="7"/>
      <c r="AK21" s="7"/>
      <c r="AL21" s="7"/>
      <c r="AM21" s="7"/>
    </row>
    <row r="22" spans="1:39" x14ac:dyDescent="0.25">
      <c r="A22" t="s">
        <v>12</v>
      </c>
      <c r="B22" s="8">
        <v>0.94650000000000001</v>
      </c>
      <c r="C22" s="8">
        <v>2.0373000000000001</v>
      </c>
      <c r="D22" s="8">
        <v>5.2023000000000001</v>
      </c>
      <c r="E22" s="8">
        <v>10.2186</v>
      </c>
      <c r="F22" s="8">
        <v>24.716899999999999</v>
      </c>
      <c r="G22" s="8">
        <v>100.0386</v>
      </c>
      <c r="H22" s="8" t="s">
        <v>281</v>
      </c>
      <c r="I22" s="8" t="s">
        <v>281</v>
      </c>
      <c r="J22" s="8" t="s">
        <v>281</v>
      </c>
      <c r="K22" s="8" t="s">
        <v>281</v>
      </c>
      <c r="L22" s="8" t="s">
        <v>281</v>
      </c>
      <c r="M22" s="8" t="s">
        <v>281</v>
      </c>
      <c r="N22" s="8" t="s">
        <v>281</v>
      </c>
      <c r="O22" s="8" t="s">
        <v>281</v>
      </c>
      <c r="P22" s="8" t="s">
        <v>281</v>
      </c>
      <c r="Q22" s="8" t="s">
        <v>281</v>
      </c>
      <c r="R22" s="8" t="s">
        <v>281</v>
      </c>
      <c r="S22" s="8" t="s">
        <v>281</v>
      </c>
      <c r="T22" s="8" t="s">
        <v>281</v>
      </c>
      <c r="U22" s="8">
        <v>9.9885000000000002</v>
      </c>
      <c r="AE22" s="7"/>
      <c r="AF22" s="7"/>
      <c r="AG22" s="7"/>
      <c r="AH22" s="7"/>
      <c r="AI22" s="7"/>
      <c r="AJ22" s="7"/>
      <c r="AK22" s="7"/>
      <c r="AL22" s="7"/>
      <c r="AM22" s="7"/>
    </row>
    <row r="23" spans="1:39" x14ac:dyDescent="0.25">
      <c r="A23" t="s">
        <v>14</v>
      </c>
      <c r="B23" s="8">
        <v>0.91469999999999996</v>
      </c>
      <c r="C23" s="8">
        <v>2.012</v>
      </c>
      <c r="D23" s="8">
        <v>5.0891999999999999</v>
      </c>
      <c r="E23" s="8">
        <v>9.7951999999999995</v>
      </c>
      <c r="F23" s="8">
        <v>24.7879</v>
      </c>
      <c r="G23" s="8">
        <v>100.0697</v>
      </c>
      <c r="H23" s="8">
        <v>4.3799999999999999E-2</v>
      </c>
      <c r="I23" s="8" t="s">
        <v>281</v>
      </c>
      <c r="J23" s="8" t="s">
        <v>281</v>
      </c>
      <c r="K23" s="8" t="s">
        <v>281</v>
      </c>
      <c r="L23" s="8" t="s">
        <v>281</v>
      </c>
      <c r="M23" s="8" t="s">
        <v>281</v>
      </c>
      <c r="N23" s="8" t="s">
        <v>281</v>
      </c>
      <c r="O23" s="8" t="s">
        <v>281</v>
      </c>
      <c r="P23" s="8" t="s">
        <v>281</v>
      </c>
      <c r="Q23" s="8" t="s">
        <v>281</v>
      </c>
      <c r="R23" s="8" t="s">
        <v>281</v>
      </c>
      <c r="S23" s="8" t="s">
        <v>281</v>
      </c>
      <c r="T23" s="8" t="s">
        <v>281</v>
      </c>
      <c r="U23" s="8">
        <v>9.5249000000000006</v>
      </c>
      <c r="AE23" s="7"/>
      <c r="AF23" s="7"/>
      <c r="AG23" s="7"/>
      <c r="AH23" s="7"/>
      <c r="AI23" s="7"/>
      <c r="AJ23" s="7"/>
      <c r="AK23" s="7"/>
      <c r="AL23" s="7"/>
      <c r="AM23" s="7"/>
    </row>
    <row r="24" spans="1:39" x14ac:dyDescent="0.25">
      <c r="A24" t="s">
        <v>13</v>
      </c>
      <c r="B24" s="8">
        <v>0.77380000000000004</v>
      </c>
      <c r="C24" s="8">
        <v>1.8965000000000001</v>
      </c>
      <c r="D24" s="8">
        <v>4.9726999999999997</v>
      </c>
      <c r="E24" s="8">
        <v>9.5434999999999999</v>
      </c>
      <c r="F24" s="8">
        <v>25.2376</v>
      </c>
      <c r="G24" s="8">
        <v>99.991399999999999</v>
      </c>
      <c r="H24" s="8" t="s">
        <v>281</v>
      </c>
      <c r="I24" s="8" t="s">
        <v>281</v>
      </c>
      <c r="J24" s="8" t="s">
        <v>281</v>
      </c>
      <c r="K24" s="8" t="s">
        <v>281</v>
      </c>
      <c r="L24" s="8" t="s">
        <v>281</v>
      </c>
      <c r="M24" s="8" t="s">
        <v>281</v>
      </c>
      <c r="N24" s="8" t="s">
        <v>281</v>
      </c>
      <c r="O24" s="8" t="s">
        <v>281</v>
      </c>
      <c r="P24" s="8" t="s">
        <v>281</v>
      </c>
      <c r="Q24" s="8" t="s">
        <v>281</v>
      </c>
      <c r="R24" s="8" t="s">
        <v>281</v>
      </c>
      <c r="S24" s="8" t="s">
        <v>281</v>
      </c>
      <c r="T24" s="8" t="s">
        <v>281</v>
      </c>
      <c r="U24" s="8">
        <v>8.5869999999999997</v>
      </c>
      <c r="AE24" s="7"/>
      <c r="AF24" s="7"/>
      <c r="AG24" s="7"/>
      <c r="AH24" s="7"/>
      <c r="AI24" s="7"/>
      <c r="AJ24" s="7"/>
      <c r="AK24" s="7"/>
      <c r="AL24" s="7"/>
      <c r="AM24" s="7"/>
    </row>
    <row r="25" spans="1:39" x14ac:dyDescent="0.25">
      <c r="A25" t="s">
        <v>15</v>
      </c>
      <c r="B25" s="8">
        <v>1.4351</v>
      </c>
      <c r="C25" s="8">
        <v>3.3736999999999999</v>
      </c>
      <c r="D25" s="8">
        <v>9.0381999999999998</v>
      </c>
      <c r="E25" s="8">
        <v>19.1386</v>
      </c>
      <c r="F25" s="8">
        <v>50.268300000000004</v>
      </c>
      <c r="G25" s="8">
        <v>200.08529999999999</v>
      </c>
      <c r="H25" s="8" t="s">
        <v>281</v>
      </c>
      <c r="I25" s="8" t="s">
        <v>281</v>
      </c>
      <c r="J25" s="8">
        <v>3.6095000000000002</v>
      </c>
      <c r="K25" s="8">
        <v>1.9074</v>
      </c>
      <c r="L25" s="8">
        <v>1.6617999999999999</v>
      </c>
      <c r="M25" s="8">
        <v>2.1143000000000001</v>
      </c>
      <c r="N25" s="8">
        <v>1.7636000000000001</v>
      </c>
      <c r="O25" s="8">
        <v>1.7177</v>
      </c>
      <c r="P25" s="8">
        <v>1.7172000000000001</v>
      </c>
      <c r="Q25" s="8">
        <v>1.694</v>
      </c>
      <c r="R25" s="8" t="s">
        <v>281</v>
      </c>
      <c r="S25" s="8" t="s">
        <v>281</v>
      </c>
      <c r="T25" s="8" t="s">
        <v>281</v>
      </c>
      <c r="U25" s="8">
        <v>18.993300000000001</v>
      </c>
      <c r="AE25" s="7"/>
      <c r="AF25" s="7"/>
      <c r="AG25" s="7"/>
      <c r="AH25" s="7"/>
      <c r="AI25" s="7"/>
      <c r="AJ25" s="7"/>
      <c r="AK25" s="7"/>
      <c r="AL25" s="7"/>
      <c r="AM25" s="7"/>
    </row>
    <row r="26" spans="1:39" x14ac:dyDescent="0.25">
      <c r="A26" t="s">
        <v>16</v>
      </c>
      <c r="B26" s="8">
        <v>1.2888999999999999</v>
      </c>
      <c r="C26" s="8">
        <v>2.2982</v>
      </c>
      <c r="D26" s="8">
        <v>4.6999000000000004</v>
      </c>
      <c r="E26" s="8">
        <v>9.4387000000000008</v>
      </c>
      <c r="F26" s="8">
        <v>25.282699999999998</v>
      </c>
      <c r="G26" s="8">
        <v>99.990700000000004</v>
      </c>
      <c r="H26" s="8" t="s">
        <v>281</v>
      </c>
      <c r="I26" s="8" t="s">
        <v>281</v>
      </c>
      <c r="J26" s="8" t="s">
        <v>281</v>
      </c>
      <c r="K26" s="8" t="s">
        <v>281</v>
      </c>
      <c r="L26" s="8" t="s">
        <v>281</v>
      </c>
      <c r="M26" s="8" t="s">
        <v>281</v>
      </c>
      <c r="N26" s="8" t="s">
        <v>281</v>
      </c>
      <c r="O26" s="8" t="s">
        <v>281</v>
      </c>
      <c r="P26" s="8" t="s">
        <v>281</v>
      </c>
      <c r="Q26" s="8" t="s">
        <v>281</v>
      </c>
      <c r="R26" s="8" t="s">
        <v>281</v>
      </c>
      <c r="S26" s="8" t="s">
        <v>281</v>
      </c>
      <c r="T26" s="8" t="s">
        <v>281</v>
      </c>
      <c r="U26" s="8">
        <v>9.1956000000000007</v>
      </c>
      <c r="AE26" s="7"/>
      <c r="AF26" s="7"/>
      <c r="AG26" s="7"/>
      <c r="AH26" s="7"/>
      <c r="AI26" s="7"/>
      <c r="AJ26" s="7"/>
      <c r="AK26" s="7"/>
      <c r="AL26" s="7"/>
      <c r="AM26" s="7"/>
    </row>
    <row r="27" spans="1:39" x14ac:dyDescent="0.25">
      <c r="A27" t="s">
        <v>17</v>
      </c>
      <c r="B27" s="8">
        <v>0.95650000000000002</v>
      </c>
      <c r="C27" s="8">
        <v>1.9824999999999999</v>
      </c>
      <c r="D27" s="8">
        <v>4.9069000000000003</v>
      </c>
      <c r="E27" s="8">
        <v>9.8192000000000004</v>
      </c>
      <c r="F27" s="8">
        <v>25.087900000000001</v>
      </c>
      <c r="G27" s="8">
        <v>100.0016</v>
      </c>
      <c r="H27" s="8">
        <v>6.2199999999999998E-2</v>
      </c>
      <c r="I27" s="8" t="s">
        <v>281</v>
      </c>
      <c r="J27" s="8" t="s">
        <v>281</v>
      </c>
      <c r="K27" s="8" t="s">
        <v>281</v>
      </c>
      <c r="L27" s="8" t="s">
        <v>281</v>
      </c>
      <c r="M27" s="8">
        <v>8.8300000000000003E-2</v>
      </c>
      <c r="N27" s="8" t="s">
        <v>281</v>
      </c>
      <c r="O27" s="8" t="s">
        <v>281</v>
      </c>
      <c r="P27" s="8" t="s">
        <v>281</v>
      </c>
      <c r="Q27" s="8" t="s">
        <v>281</v>
      </c>
      <c r="R27" s="8" t="s">
        <v>281</v>
      </c>
      <c r="S27" s="8" t="s">
        <v>281</v>
      </c>
      <c r="T27" s="8" t="s">
        <v>281</v>
      </c>
      <c r="U27" s="8">
        <v>10.2158</v>
      </c>
      <c r="AE27" s="7"/>
      <c r="AF27" s="7"/>
      <c r="AG27" s="7"/>
      <c r="AH27" s="7"/>
      <c r="AI27" s="7"/>
      <c r="AJ27" s="7"/>
      <c r="AK27" s="7"/>
      <c r="AL27" s="7"/>
      <c r="AM27" s="7"/>
    </row>
    <row r="28" spans="1:39" x14ac:dyDescent="0.25">
      <c r="A28" t="s">
        <v>251</v>
      </c>
      <c r="B28" s="8" t="s">
        <v>281</v>
      </c>
      <c r="C28" s="8">
        <v>1.5646</v>
      </c>
      <c r="D28" s="8">
        <v>4.2984999999999998</v>
      </c>
      <c r="E28" s="8">
        <v>8.9143000000000008</v>
      </c>
      <c r="F28" s="8">
        <v>23.699200000000001</v>
      </c>
      <c r="G28" s="8">
        <v>100.48099999999999</v>
      </c>
      <c r="H28" s="8" t="s">
        <v>281</v>
      </c>
      <c r="I28" s="8" t="s">
        <v>281</v>
      </c>
      <c r="J28" s="8" t="s">
        <v>281</v>
      </c>
      <c r="K28" s="8" t="s">
        <v>281</v>
      </c>
      <c r="L28" s="8" t="s">
        <v>281</v>
      </c>
      <c r="M28" s="8" t="s">
        <v>281</v>
      </c>
      <c r="N28" s="8" t="s">
        <v>281</v>
      </c>
      <c r="O28" s="8" t="s">
        <v>281</v>
      </c>
      <c r="P28" s="8" t="s">
        <v>281</v>
      </c>
      <c r="Q28" s="8" t="s">
        <v>281</v>
      </c>
      <c r="R28" s="8" t="s">
        <v>281</v>
      </c>
      <c r="S28" s="8" t="s">
        <v>281</v>
      </c>
      <c r="T28" s="8" t="s">
        <v>281</v>
      </c>
      <c r="U28" s="8">
        <v>8.6206999999999994</v>
      </c>
      <c r="AE28" s="7"/>
      <c r="AF28" s="7"/>
      <c r="AG28" s="7"/>
      <c r="AH28" s="7"/>
      <c r="AI28" s="7"/>
      <c r="AJ28" s="7"/>
      <c r="AK28" s="7"/>
      <c r="AL28" s="7"/>
      <c r="AM28" s="7"/>
    </row>
    <row r="29" spans="1:39" x14ac:dyDescent="0.25">
      <c r="A29" t="s">
        <v>18</v>
      </c>
      <c r="B29" s="8">
        <v>0.75939999999999996</v>
      </c>
      <c r="C29" s="8">
        <v>1.5539000000000001</v>
      </c>
      <c r="D29" s="8">
        <v>4.53</v>
      </c>
      <c r="E29" s="8">
        <v>9.6472999999999995</v>
      </c>
      <c r="F29" s="8">
        <v>25.218599999999999</v>
      </c>
      <c r="G29" s="8">
        <v>100.0155</v>
      </c>
      <c r="H29" s="8" t="s">
        <v>281</v>
      </c>
      <c r="I29" s="8" t="s">
        <v>281</v>
      </c>
      <c r="J29" s="8" t="s">
        <v>281</v>
      </c>
      <c r="K29" s="8" t="s">
        <v>281</v>
      </c>
      <c r="L29" s="8" t="s">
        <v>281</v>
      </c>
      <c r="M29" s="8" t="s">
        <v>281</v>
      </c>
      <c r="N29" s="8">
        <v>0.29720000000000002</v>
      </c>
      <c r="O29" s="8">
        <v>0.24479999999999999</v>
      </c>
      <c r="P29" s="8" t="s">
        <v>281</v>
      </c>
      <c r="Q29" s="8" t="s">
        <v>281</v>
      </c>
      <c r="R29" s="8" t="s">
        <v>281</v>
      </c>
      <c r="S29" s="8" t="s">
        <v>281</v>
      </c>
      <c r="T29" s="8" t="s">
        <v>281</v>
      </c>
      <c r="U29" s="8">
        <v>9.2065000000000001</v>
      </c>
      <c r="AE29" s="7"/>
      <c r="AF29" s="7"/>
      <c r="AG29" s="7"/>
      <c r="AH29" s="7"/>
      <c r="AI29" s="7"/>
      <c r="AJ29" s="7"/>
      <c r="AK29" s="7"/>
      <c r="AL29" s="7"/>
      <c r="AM29" s="7"/>
    </row>
    <row r="30" spans="1:39" x14ac:dyDescent="0.25">
      <c r="A30" t="s">
        <v>19</v>
      </c>
      <c r="B30" s="8">
        <v>0.97650000000000003</v>
      </c>
      <c r="C30" s="8">
        <v>2.0937999999999999</v>
      </c>
      <c r="D30" s="8">
        <v>5.2680999999999996</v>
      </c>
      <c r="E30" s="8">
        <v>10.0482</v>
      </c>
      <c r="F30" s="8">
        <v>24.927800000000001</v>
      </c>
      <c r="G30" s="8">
        <v>99.998199999999997</v>
      </c>
      <c r="H30" s="8" t="s">
        <v>281</v>
      </c>
      <c r="I30" s="8" t="s">
        <v>281</v>
      </c>
      <c r="J30" s="8">
        <v>50.597799999999999</v>
      </c>
      <c r="K30" s="8">
        <v>33.314300000000003</v>
      </c>
      <c r="L30" s="8">
        <v>53.5779</v>
      </c>
      <c r="M30" s="8">
        <v>20.090800000000002</v>
      </c>
      <c r="N30" s="8">
        <v>2.8864999999999998</v>
      </c>
      <c r="O30" s="8">
        <v>2.1173999999999999</v>
      </c>
      <c r="P30" s="8">
        <v>2.0571999999999999</v>
      </c>
      <c r="Q30" s="8">
        <v>1.3473999999999999</v>
      </c>
      <c r="R30" s="8" t="s">
        <v>281</v>
      </c>
      <c r="S30" s="8" t="s">
        <v>281</v>
      </c>
      <c r="T30" s="8">
        <v>1.8499999999999999E-2</v>
      </c>
      <c r="U30" s="8">
        <v>10.184200000000001</v>
      </c>
      <c r="AA30" s="56"/>
      <c r="AE30" s="7"/>
      <c r="AF30" s="7"/>
      <c r="AG30" s="7"/>
      <c r="AH30" s="7"/>
      <c r="AI30" s="7"/>
      <c r="AJ30" s="7"/>
      <c r="AK30" s="7"/>
      <c r="AL30" s="7"/>
      <c r="AM30" s="7"/>
    </row>
    <row r="31" spans="1:39" x14ac:dyDescent="0.25">
      <c r="A31" t="s">
        <v>20</v>
      </c>
      <c r="B31" s="8">
        <v>0.73770000000000002</v>
      </c>
      <c r="C31" s="8">
        <v>1.7757000000000001</v>
      </c>
      <c r="D31" s="8">
        <v>4.5369000000000002</v>
      </c>
      <c r="E31" s="8">
        <v>8.7175999999999991</v>
      </c>
      <c r="F31" s="8">
        <v>24.414899999999999</v>
      </c>
      <c r="G31" s="8">
        <v>100.3048</v>
      </c>
      <c r="H31" s="8" t="s">
        <v>281</v>
      </c>
      <c r="I31" s="8" t="s">
        <v>281</v>
      </c>
      <c r="J31" s="8" t="s">
        <v>281</v>
      </c>
      <c r="K31" s="8" t="s">
        <v>281</v>
      </c>
      <c r="L31" s="8" t="s">
        <v>281</v>
      </c>
      <c r="M31" s="8" t="s">
        <v>281</v>
      </c>
      <c r="N31" s="8" t="s">
        <v>281</v>
      </c>
      <c r="O31" s="8" t="s">
        <v>281</v>
      </c>
      <c r="P31" s="8" t="s">
        <v>281</v>
      </c>
      <c r="Q31" s="8" t="s">
        <v>281</v>
      </c>
      <c r="R31" s="8" t="s">
        <v>281</v>
      </c>
      <c r="S31" s="8" t="s">
        <v>281</v>
      </c>
      <c r="T31" s="8" t="s">
        <v>281</v>
      </c>
      <c r="U31" s="8">
        <v>9.5831</v>
      </c>
      <c r="AE31" s="7"/>
      <c r="AF31" s="7"/>
      <c r="AG31" s="7"/>
      <c r="AH31" s="7"/>
      <c r="AI31" s="7"/>
      <c r="AJ31" s="7"/>
      <c r="AK31" s="7"/>
      <c r="AL31" s="7"/>
      <c r="AM31" s="7"/>
    </row>
    <row r="32" spans="1:39" x14ac:dyDescent="0.25">
      <c r="A32" t="s">
        <v>95</v>
      </c>
      <c r="B32" s="8">
        <v>19.804500000000001</v>
      </c>
      <c r="C32" s="8">
        <v>19.4847</v>
      </c>
      <c r="D32" s="8">
        <v>20.052399999999999</v>
      </c>
      <c r="E32" s="8">
        <v>20.334900000000001</v>
      </c>
      <c r="F32" s="8">
        <v>20.334900000000001</v>
      </c>
      <c r="G32" s="8">
        <v>19.988499999999998</v>
      </c>
      <c r="H32" s="8">
        <v>21.5442</v>
      </c>
      <c r="I32" s="8">
        <v>21.0184</v>
      </c>
      <c r="J32" s="8">
        <v>21.046500000000002</v>
      </c>
      <c r="K32" s="8">
        <v>21.106000000000002</v>
      </c>
      <c r="L32" s="8">
        <v>21.3629</v>
      </c>
      <c r="M32" s="8">
        <v>20.910900000000002</v>
      </c>
      <c r="N32" s="8">
        <v>21.5871</v>
      </c>
      <c r="O32" s="8">
        <v>20.3568</v>
      </c>
      <c r="P32" s="8">
        <v>20.5442</v>
      </c>
      <c r="Q32" s="8">
        <v>20.811399999999999</v>
      </c>
      <c r="R32" s="8">
        <v>21.959299999999999</v>
      </c>
      <c r="S32" s="8">
        <v>21.743300000000001</v>
      </c>
      <c r="T32" s="8">
        <v>21.379300000000001</v>
      </c>
      <c r="U32" s="8">
        <v>21.021599999999999</v>
      </c>
      <c r="AE32" s="7"/>
      <c r="AF32" s="7"/>
      <c r="AG32" s="7"/>
      <c r="AH32" s="7"/>
      <c r="AI32" s="7"/>
      <c r="AJ32" s="7"/>
      <c r="AK32" s="7"/>
      <c r="AL32" s="7"/>
      <c r="AM32" s="7"/>
    </row>
    <row r="33" spans="1:39" x14ac:dyDescent="0.25">
      <c r="A33" t="s">
        <v>96</v>
      </c>
      <c r="B33" s="8">
        <v>20</v>
      </c>
      <c r="C33" s="8">
        <v>20</v>
      </c>
      <c r="D33" s="8">
        <v>20</v>
      </c>
      <c r="E33" s="8">
        <v>20</v>
      </c>
      <c r="F33" s="8">
        <v>20</v>
      </c>
      <c r="G33" s="8">
        <v>20</v>
      </c>
      <c r="H33" s="8">
        <v>20</v>
      </c>
      <c r="I33" s="8">
        <v>20</v>
      </c>
      <c r="J33" s="8">
        <v>20</v>
      </c>
      <c r="K33" s="8">
        <v>20</v>
      </c>
      <c r="L33" s="8">
        <v>20</v>
      </c>
      <c r="M33" s="8">
        <v>20</v>
      </c>
      <c r="N33" s="8">
        <v>20</v>
      </c>
      <c r="O33" s="8">
        <v>20</v>
      </c>
      <c r="P33" s="8">
        <v>20</v>
      </c>
      <c r="Q33" s="8">
        <v>20</v>
      </c>
      <c r="R33" s="8">
        <v>20</v>
      </c>
      <c r="S33" s="8">
        <v>20</v>
      </c>
      <c r="T33" s="8">
        <v>20</v>
      </c>
      <c r="U33" s="8">
        <v>20</v>
      </c>
      <c r="AE33" s="7"/>
      <c r="AF33" s="7"/>
      <c r="AG33" s="7"/>
      <c r="AH33" s="7"/>
      <c r="AI33" s="7"/>
      <c r="AJ33" s="7"/>
      <c r="AK33" s="7"/>
      <c r="AL33" s="7"/>
      <c r="AM33" s="7"/>
    </row>
    <row r="34" spans="1:39" x14ac:dyDescent="0.25">
      <c r="A34" t="s">
        <v>21</v>
      </c>
      <c r="B34" s="8">
        <v>0.73670000000000002</v>
      </c>
      <c r="C34" s="8">
        <v>1.8317000000000001</v>
      </c>
      <c r="D34" s="8">
        <v>4.5012999999999996</v>
      </c>
      <c r="E34" s="8">
        <v>8.9745000000000008</v>
      </c>
      <c r="F34" s="8">
        <v>23.554600000000001</v>
      </c>
      <c r="G34" s="8">
        <v>100.4948</v>
      </c>
      <c r="H34" s="8" t="s">
        <v>281</v>
      </c>
      <c r="I34" s="8" t="s">
        <v>281</v>
      </c>
      <c r="J34" s="8" t="s">
        <v>281</v>
      </c>
      <c r="K34" s="8" t="s">
        <v>281</v>
      </c>
      <c r="L34" s="8" t="s">
        <v>281</v>
      </c>
      <c r="M34" s="8" t="s">
        <v>281</v>
      </c>
      <c r="N34" s="8" t="s">
        <v>281</v>
      </c>
      <c r="O34" s="8" t="s">
        <v>281</v>
      </c>
      <c r="P34" s="8" t="s">
        <v>281</v>
      </c>
      <c r="Q34" s="8" t="s">
        <v>281</v>
      </c>
      <c r="R34" s="8" t="s">
        <v>281</v>
      </c>
      <c r="S34" s="8" t="s">
        <v>281</v>
      </c>
      <c r="T34" s="8" t="s">
        <v>281</v>
      </c>
      <c r="U34" s="8">
        <v>9.1037999999999997</v>
      </c>
      <c r="AE34" s="7"/>
      <c r="AF34" s="7"/>
      <c r="AG34" s="7"/>
      <c r="AH34" s="7"/>
      <c r="AI34" s="7"/>
      <c r="AJ34" s="7"/>
      <c r="AK34" s="7"/>
      <c r="AL34" s="7"/>
      <c r="AM34" s="7"/>
    </row>
    <row r="35" spans="1:39" x14ac:dyDescent="0.25">
      <c r="A35" s="27" t="s">
        <v>252</v>
      </c>
      <c r="B35" s="8">
        <v>1.0046999999999999</v>
      </c>
      <c r="C35" s="8">
        <v>2.1198000000000001</v>
      </c>
      <c r="D35" s="8">
        <v>5.1157000000000004</v>
      </c>
      <c r="E35" s="8">
        <v>9.6380999999999997</v>
      </c>
      <c r="F35" s="8">
        <v>25.1252</v>
      </c>
      <c r="G35" s="8">
        <v>99.996300000000005</v>
      </c>
      <c r="H35" s="8" t="s">
        <v>281</v>
      </c>
      <c r="I35" s="8" t="s">
        <v>281</v>
      </c>
      <c r="J35" s="8" t="s">
        <v>281</v>
      </c>
      <c r="K35" s="8" t="s">
        <v>281</v>
      </c>
      <c r="L35" s="8" t="s">
        <v>281</v>
      </c>
      <c r="M35" s="8" t="s">
        <v>281</v>
      </c>
      <c r="N35" s="8" t="s">
        <v>281</v>
      </c>
      <c r="O35" s="8" t="s">
        <v>281</v>
      </c>
      <c r="P35" s="8" t="s">
        <v>281</v>
      </c>
      <c r="Q35" s="8" t="s">
        <v>281</v>
      </c>
      <c r="R35" s="8" t="s">
        <v>281</v>
      </c>
      <c r="S35" s="8" t="s">
        <v>281</v>
      </c>
      <c r="T35" s="8" t="s">
        <v>281</v>
      </c>
      <c r="U35" s="8">
        <v>9.9679000000000002</v>
      </c>
      <c r="AE35" s="7"/>
      <c r="AF35" s="7"/>
      <c r="AG35" s="7"/>
      <c r="AH35" s="7"/>
      <c r="AI35" s="7"/>
      <c r="AJ35" s="7"/>
      <c r="AK35" s="7"/>
      <c r="AL35" s="7"/>
      <c r="AM35" s="7"/>
    </row>
    <row r="36" spans="1:39" x14ac:dyDescent="0.25">
      <c r="A36" t="s">
        <v>22</v>
      </c>
      <c r="B36" s="8">
        <v>0.7782</v>
      </c>
      <c r="C36" s="8">
        <v>1.8344</v>
      </c>
      <c r="D36" s="8">
        <v>4.5713999999999997</v>
      </c>
      <c r="E36" s="8">
        <v>9.2466000000000008</v>
      </c>
      <c r="F36" s="8">
        <v>24.246099999999998</v>
      </c>
      <c r="G36" s="8">
        <v>100.2908</v>
      </c>
      <c r="H36" s="8" t="s">
        <v>281</v>
      </c>
      <c r="I36" s="8" t="s">
        <v>281</v>
      </c>
      <c r="J36" s="8" t="s">
        <v>281</v>
      </c>
      <c r="K36" s="8" t="s">
        <v>281</v>
      </c>
      <c r="L36" s="8" t="s">
        <v>281</v>
      </c>
      <c r="M36" s="8" t="s">
        <v>281</v>
      </c>
      <c r="N36" s="8" t="s">
        <v>281</v>
      </c>
      <c r="O36" s="8" t="s">
        <v>281</v>
      </c>
      <c r="P36" s="8" t="s">
        <v>281</v>
      </c>
      <c r="Q36" s="8" t="s">
        <v>281</v>
      </c>
      <c r="R36" s="8" t="s">
        <v>281</v>
      </c>
      <c r="S36" s="8" t="s">
        <v>281</v>
      </c>
      <c r="T36" s="8" t="s">
        <v>281</v>
      </c>
      <c r="U36" s="8">
        <v>9.1158999999999999</v>
      </c>
      <c r="AE36" s="7"/>
      <c r="AF36" s="7"/>
      <c r="AG36" s="7"/>
      <c r="AH36" s="7"/>
      <c r="AI36" s="7"/>
      <c r="AJ36" s="7"/>
      <c r="AK36" s="7"/>
      <c r="AL36" s="7"/>
      <c r="AM36" s="7"/>
    </row>
    <row r="37" spans="1:39" x14ac:dyDescent="0.25">
      <c r="A37" t="s">
        <v>23</v>
      </c>
      <c r="B37" s="8">
        <v>0.9274</v>
      </c>
      <c r="C37" s="8">
        <v>1.9380999999999999</v>
      </c>
      <c r="D37" s="8">
        <v>4.9726999999999997</v>
      </c>
      <c r="E37" s="8">
        <v>9.2348999999999997</v>
      </c>
      <c r="F37" s="8">
        <v>25.000800000000002</v>
      </c>
      <c r="G37" s="8">
        <v>100.0796</v>
      </c>
      <c r="H37" s="8" t="s">
        <v>281</v>
      </c>
      <c r="I37" s="8" t="s">
        <v>281</v>
      </c>
      <c r="J37" s="8" t="s">
        <v>281</v>
      </c>
      <c r="K37" s="8" t="s">
        <v>281</v>
      </c>
      <c r="L37" s="8" t="s">
        <v>281</v>
      </c>
      <c r="M37" s="8" t="s">
        <v>281</v>
      </c>
      <c r="N37" s="8" t="s">
        <v>281</v>
      </c>
      <c r="O37" s="8" t="s">
        <v>281</v>
      </c>
      <c r="P37" s="8" t="s">
        <v>281</v>
      </c>
      <c r="Q37" s="8" t="s">
        <v>281</v>
      </c>
      <c r="R37" s="8" t="s">
        <v>281</v>
      </c>
      <c r="S37" s="8" t="s">
        <v>281</v>
      </c>
      <c r="T37" s="8">
        <v>9.6799999999999997E-2</v>
      </c>
      <c r="U37" s="8">
        <v>9.6094000000000008</v>
      </c>
      <c r="AE37" s="7"/>
      <c r="AF37" s="7"/>
      <c r="AG37" s="7"/>
      <c r="AH37" s="7"/>
      <c r="AI37" s="7"/>
      <c r="AJ37" s="7"/>
      <c r="AK37" s="7"/>
      <c r="AL37" s="7"/>
      <c r="AM37" s="7"/>
    </row>
    <row r="38" spans="1:39" x14ac:dyDescent="0.25">
      <c r="A38" t="s">
        <v>24</v>
      </c>
      <c r="B38" s="8">
        <v>1.1636</v>
      </c>
      <c r="C38" s="8">
        <v>2.2652000000000001</v>
      </c>
      <c r="D38" s="8">
        <v>5.5380000000000003</v>
      </c>
      <c r="E38" s="8">
        <v>10.2706</v>
      </c>
      <c r="F38" s="8">
        <v>26.906099999999999</v>
      </c>
      <c r="G38" s="8">
        <v>99.462599999999995</v>
      </c>
      <c r="H38" s="8" t="s">
        <v>281</v>
      </c>
      <c r="I38" s="8" t="s">
        <v>281</v>
      </c>
      <c r="J38" s="8" t="s">
        <v>281</v>
      </c>
      <c r="K38" s="8" t="s">
        <v>281</v>
      </c>
      <c r="L38" s="8" t="s">
        <v>281</v>
      </c>
      <c r="M38" s="8" t="s">
        <v>281</v>
      </c>
      <c r="N38" s="8" t="s">
        <v>281</v>
      </c>
      <c r="O38" s="8" t="s">
        <v>281</v>
      </c>
      <c r="P38" s="8" t="s">
        <v>281</v>
      </c>
      <c r="Q38" s="8" t="s">
        <v>281</v>
      </c>
      <c r="R38" s="8" t="s">
        <v>281</v>
      </c>
      <c r="S38" s="8" t="s">
        <v>281</v>
      </c>
      <c r="T38" s="8" t="s">
        <v>281</v>
      </c>
      <c r="U38" s="8">
        <v>11.8047</v>
      </c>
      <c r="AE38" s="7"/>
      <c r="AF38" s="7"/>
      <c r="AG38" s="7"/>
      <c r="AH38" s="7"/>
      <c r="AI38" s="7"/>
      <c r="AJ38" s="7"/>
      <c r="AK38" s="7"/>
      <c r="AL38" s="7"/>
      <c r="AM38" s="7"/>
    </row>
    <row r="39" spans="1:39" x14ac:dyDescent="0.25">
      <c r="A39" t="s">
        <v>97</v>
      </c>
      <c r="B39" s="8">
        <v>20</v>
      </c>
      <c r="C39" s="8">
        <v>20</v>
      </c>
      <c r="D39" s="8">
        <v>20</v>
      </c>
      <c r="E39" s="8">
        <v>20</v>
      </c>
      <c r="F39" s="8">
        <v>20</v>
      </c>
      <c r="G39" s="8">
        <v>20</v>
      </c>
      <c r="H39" s="8">
        <v>20</v>
      </c>
      <c r="I39" s="8">
        <v>20</v>
      </c>
      <c r="J39" s="8">
        <v>20</v>
      </c>
      <c r="K39" s="8">
        <v>20</v>
      </c>
      <c r="L39" s="8">
        <v>20</v>
      </c>
      <c r="M39" s="8">
        <v>20</v>
      </c>
      <c r="N39" s="8">
        <v>20</v>
      </c>
      <c r="O39" s="8">
        <v>20</v>
      </c>
      <c r="P39" s="8">
        <v>20</v>
      </c>
      <c r="Q39" s="8">
        <v>20</v>
      </c>
      <c r="R39" s="8">
        <v>20</v>
      </c>
      <c r="S39" s="8">
        <v>20</v>
      </c>
      <c r="T39" s="8">
        <v>20</v>
      </c>
      <c r="U39" s="8">
        <v>20</v>
      </c>
      <c r="AE39" s="7"/>
      <c r="AF39" s="7"/>
      <c r="AG39" s="7"/>
      <c r="AH39" s="7"/>
      <c r="AI39" s="7"/>
      <c r="AJ39" s="7"/>
      <c r="AK39" s="7"/>
      <c r="AL39" s="7"/>
      <c r="AM39" s="7"/>
    </row>
    <row r="40" spans="1:39" x14ac:dyDescent="0.25">
      <c r="A40" t="s">
        <v>25</v>
      </c>
      <c r="B40" s="8">
        <v>0.92349999999999999</v>
      </c>
      <c r="C40" s="8">
        <v>1.9790000000000001</v>
      </c>
      <c r="D40" s="8">
        <v>4.9852999999999996</v>
      </c>
      <c r="E40" s="8">
        <v>9.1731999999999996</v>
      </c>
      <c r="F40" s="8">
        <v>24.518699999999999</v>
      </c>
      <c r="G40" s="8">
        <v>100.20489999999999</v>
      </c>
      <c r="H40" s="8">
        <v>7.3200000000000001E-2</v>
      </c>
      <c r="I40" s="8" t="s">
        <v>281</v>
      </c>
      <c r="J40" s="8" t="s">
        <v>281</v>
      </c>
      <c r="K40" s="8" t="s">
        <v>281</v>
      </c>
      <c r="L40" s="8" t="s">
        <v>281</v>
      </c>
      <c r="M40" s="8" t="s">
        <v>281</v>
      </c>
      <c r="N40" s="8" t="s">
        <v>281</v>
      </c>
      <c r="O40" s="8" t="s">
        <v>281</v>
      </c>
      <c r="P40" s="8" t="s">
        <v>281</v>
      </c>
      <c r="Q40" s="8" t="s">
        <v>281</v>
      </c>
      <c r="R40" s="8" t="s">
        <v>281</v>
      </c>
      <c r="S40" s="8" t="s">
        <v>281</v>
      </c>
      <c r="T40" s="8" t="s">
        <v>281</v>
      </c>
      <c r="U40" s="8">
        <v>9.7495999999999992</v>
      </c>
      <c r="AE40" s="7"/>
      <c r="AF40" s="7"/>
      <c r="AG40" s="7"/>
      <c r="AH40" s="7"/>
      <c r="AI40" s="7"/>
      <c r="AJ40" s="7"/>
      <c r="AK40" s="7"/>
      <c r="AL40" s="7"/>
      <c r="AM40" s="7"/>
    </row>
    <row r="41" spans="1:39" x14ac:dyDescent="0.25">
      <c r="A41" t="s">
        <v>26</v>
      </c>
      <c r="B41" s="8">
        <v>0.99560000000000004</v>
      </c>
      <c r="C41" s="8">
        <v>2.0394000000000001</v>
      </c>
      <c r="D41" s="8">
        <v>5.0773000000000001</v>
      </c>
      <c r="E41" s="8">
        <v>9.3987999999999996</v>
      </c>
      <c r="F41" s="8">
        <v>25.615100000000002</v>
      </c>
      <c r="G41" s="8">
        <v>99.901700000000005</v>
      </c>
      <c r="H41" s="8" t="s">
        <v>281</v>
      </c>
      <c r="I41" s="8" t="s">
        <v>281</v>
      </c>
      <c r="J41" s="8" t="s">
        <v>281</v>
      </c>
      <c r="K41" s="8" t="s">
        <v>281</v>
      </c>
      <c r="L41" s="8" t="s">
        <v>281</v>
      </c>
      <c r="M41" s="8" t="s">
        <v>281</v>
      </c>
      <c r="N41" s="8" t="s">
        <v>281</v>
      </c>
      <c r="O41" s="8" t="s">
        <v>281</v>
      </c>
      <c r="P41" s="8" t="s">
        <v>281</v>
      </c>
      <c r="Q41" s="8" t="s">
        <v>281</v>
      </c>
      <c r="R41" s="8" t="s">
        <v>281</v>
      </c>
      <c r="S41" s="8" t="s">
        <v>281</v>
      </c>
      <c r="T41" s="8" t="s">
        <v>281</v>
      </c>
      <c r="U41" s="8">
        <v>10.285299999999999</v>
      </c>
      <c r="AE41" s="7"/>
      <c r="AF41" s="7"/>
      <c r="AG41" s="7"/>
      <c r="AH41" s="7"/>
      <c r="AI41" s="7"/>
      <c r="AJ41" s="7"/>
      <c r="AK41" s="7"/>
      <c r="AL41" s="7"/>
      <c r="AM41" s="7"/>
    </row>
    <row r="42" spans="1:39" x14ac:dyDescent="0.25">
      <c r="A42" t="s">
        <v>253</v>
      </c>
      <c r="B42" s="8">
        <v>0.97799999999999998</v>
      </c>
      <c r="C42" s="8">
        <v>2.0781999999999998</v>
      </c>
      <c r="D42" s="8">
        <v>5.1188000000000002</v>
      </c>
      <c r="E42" s="8">
        <v>9.6529000000000007</v>
      </c>
      <c r="F42" s="8">
        <v>25.521699999999999</v>
      </c>
      <c r="G42" s="8">
        <v>99.897000000000006</v>
      </c>
      <c r="H42" s="8">
        <v>7.4200000000000002E-2</v>
      </c>
      <c r="I42" s="8" t="s">
        <v>281</v>
      </c>
      <c r="J42" s="8" t="s">
        <v>281</v>
      </c>
      <c r="K42" s="8" t="s">
        <v>281</v>
      </c>
      <c r="L42" s="8" t="s">
        <v>281</v>
      </c>
      <c r="M42" s="8">
        <v>5.8700000000000002E-2</v>
      </c>
      <c r="N42" s="8" t="s">
        <v>281</v>
      </c>
      <c r="O42" s="8" t="s">
        <v>281</v>
      </c>
      <c r="P42" s="8" t="s">
        <v>281</v>
      </c>
      <c r="Q42" s="8" t="s">
        <v>281</v>
      </c>
      <c r="R42" s="8" t="s">
        <v>281</v>
      </c>
      <c r="S42" s="8" t="s">
        <v>281</v>
      </c>
      <c r="T42" s="8" t="s">
        <v>281</v>
      </c>
      <c r="U42" s="8">
        <v>10.561500000000001</v>
      </c>
      <c r="AE42" s="7"/>
      <c r="AF42" s="7"/>
      <c r="AG42" s="7"/>
      <c r="AH42" s="7"/>
      <c r="AI42" s="7"/>
      <c r="AJ42" s="7"/>
      <c r="AK42" s="7"/>
      <c r="AL42" s="7"/>
      <c r="AM42" s="7"/>
    </row>
    <row r="43" spans="1:39" x14ac:dyDescent="0.25">
      <c r="A43" t="s">
        <v>254</v>
      </c>
      <c r="B43" s="8">
        <v>1.3778999999999999</v>
      </c>
      <c r="C43" s="8">
        <v>2.3026</v>
      </c>
      <c r="D43" s="8">
        <v>4.8262</v>
      </c>
      <c r="E43" s="8">
        <v>9.1082999999999998</v>
      </c>
      <c r="F43" s="8">
        <v>25.395399999999999</v>
      </c>
      <c r="G43" s="8">
        <v>99.9876</v>
      </c>
      <c r="H43" s="8" t="s">
        <v>281</v>
      </c>
      <c r="I43" s="8" t="s">
        <v>281</v>
      </c>
      <c r="J43" s="8" t="s">
        <v>281</v>
      </c>
      <c r="K43" s="8" t="s">
        <v>281</v>
      </c>
      <c r="L43" s="8" t="s">
        <v>281</v>
      </c>
      <c r="M43" s="8" t="s">
        <v>281</v>
      </c>
      <c r="N43" s="8" t="s">
        <v>281</v>
      </c>
      <c r="O43" s="8" t="s">
        <v>281</v>
      </c>
      <c r="P43" s="8" t="s">
        <v>281</v>
      </c>
      <c r="Q43" s="8" t="s">
        <v>281</v>
      </c>
      <c r="R43" s="8" t="s">
        <v>281</v>
      </c>
      <c r="S43" s="8" t="s">
        <v>281</v>
      </c>
      <c r="T43" s="8" t="s">
        <v>281</v>
      </c>
      <c r="U43" s="8">
        <v>9.3912999999999993</v>
      </c>
      <c r="AE43" s="7"/>
      <c r="AF43" s="7"/>
      <c r="AG43" s="7"/>
      <c r="AH43" s="7"/>
      <c r="AI43" s="7"/>
      <c r="AJ43" s="7"/>
      <c r="AK43" s="7"/>
      <c r="AL43" s="7"/>
      <c r="AM43" s="7"/>
    </row>
    <row r="44" spans="1:39" x14ac:dyDescent="0.25">
      <c r="A44" t="s">
        <v>27</v>
      </c>
      <c r="B44" s="8">
        <v>0.78610000000000002</v>
      </c>
      <c r="C44" s="8">
        <v>1.6191</v>
      </c>
      <c r="D44" s="8">
        <v>4.1176000000000004</v>
      </c>
      <c r="E44" s="8">
        <v>7.7192999999999996</v>
      </c>
      <c r="F44" s="8">
        <v>22.587199999999999</v>
      </c>
      <c r="G44" s="8">
        <v>100.88509999999999</v>
      </c>
      <c r="H44" s="8" t="s">
        <v>281</v>
      </c>
      <c r="I44" s="8" t="s">
        <v>281</v>
      </c>
      <c r="J44" s="8">
        <v>4.0875000000000004</v>
      </c>
      <c r="K44" s="8">
        <v>2.9064000000000001</v>
      </c>
      <c r="L44" s="8">
        <v>4.8475000000000001</v>
      </c>
      <c r="M44" s="8">
        <v>3.7829000000000002</v>
      </c>
      <c r="N44" s="8">
        <v>7.9399999999999998E-2</v>
      </c>
      <c r="O44" s="8" t="s">
        <v>281</v>
      </c>
      <c r="P44" s="8" t="s">
        <v>281</v>
      </c>
      <c r="Q44" s="8" t="s">
        <v>281</v>
      </c>
      <c r="R44" s="8" t="s">
        <v>281</v>
      </c>
      <c r="S44" s="8" t="s">
        <v>281</v>
      </c>
      <c r="T44" s="8" t="s">
        <v>281</v>
      </c>
      <c r="U44" s="8">
        <v>8.6818000000000008</v>
      </c>
      <c r="AE44" s="7"/>
      <c r="AF44" s="7"/>
      <c r="AG44" s="7"/>
      <c r="AH44" s="7"/>
      <c r="AI44" s="7"/>
      <c r="AJ44" s="7"/>
      <c r="AK44" s="7"/>
      <c r="AL44" s="7"/>
      <c r="AM44" s="7"/>
    </row>
    <row r="45" spans="1:39" x14ac:dyDescent="0.25">
      <c r="A45" t="s">
        <v>28</v>
      </c>
      <c r="B45" s="8" t="s">
        <v>281</v>
      </c>
      <c r="C45" s="8">
        <v>2.0124</v>
      </c>
      <c r="D45" s="8">
        <v>4.6460999999999997</v>
      </c>
      <c r="E45" s="8">
        <v>9.1211000000000002</v>
      </c>
      <c r="F45" s="8">
        <v>25.466799999999999</v>
      </c>
      <c r="G45" s="8">
        <v>99.985299999999995</v>
      </c>
      <c r="H45" s="8" t="s">
        <v>281</v>
      </c>
      <c r="I45" s="8" t="s">
        <v>281</v>
      </c>
      <c r="J45" s="8" t="s">
        <v>281</v>
      </c>
      <c r="K45" s="8" t="s">
        <v>281</v>
      </c>
      <c r="L45" s="8" t="s">
        <v>281</v>
      </c>
      <c r="M45" s="8" t="s">
        <v>281</v>
      </c>
      <c r="N45" s="8" t="s">
        <v>281</v>
      </c>
      <c r="O45" s="8" t="s">
        <v>281</v>
      </c>
      <c r="P45" s="8" t="s">
        <v>281</v>
      </c>
      <c r="Q45" s="8" t="s">
        <v>281</v>
      </c>
      <c r="R45" s="8" t="s">
        <v>281</v>
      </c>
      <c r="S45" s="8" t="s">
        <v>281</v>
      </c>
      <c r="T45" s="8" t="s">
        <v>281</v>
      </c>
      <c r="U45" s="8">
        <v>9.8716000000000008</v>
      </c>
      <c r="AE45" s="7"/>
      <c r="AF45" s="7"/>
      <c r="AG45" s="7"/>
      <c r="AH45" s="7"/>
      <c r="AI45" s="7"/>
      <c r="AJ45" s="7"/>
      <c r="AK45" s="7"/>
      <c r="AL45" s="7"/>
      <c r="AM45" s="7"/>
    </row>
    <row r="46" spans="1:39" x14ac:dyDescent="0.25">
      <c r="A46" t="s">
        <v>29</v>
      </c>
      <c r="B46" s="8">
        <v>0.86670000000000003</v>
      </c>
      <c r="C46" s="8">
        <v>1.7655000000000001</v>
      </c>
      <c r="D46" s="8">
        <v>4.6955</v>
      </c>
      <c r="E46" s="8">
        <v>9.1786999999999992</v>
      </c>
      <c r="F46" s="8">
        <v>25.462</v>
      </c>
      <c r="G46" s="8">
        <v>99.984899999999996</v>
      </c>
      <c r="H46" s="8" t="s">
        <v>281</v>
      </c>
      <c r="I46" s="8" t="s">
        <v>281</v>
      </c>
      <c r="J46" s="8" t="s">
        <v>281</v>
      </c>
      <c r="K46" s="8" t="s">
        <v>281</v>
      </c>
      <c r="L46" s="8" t="s">
        <v>281</v>
      </c>
      <c r="M46" s="8" t="s">
        <v>281</v>
      </c>
      <c r="N46" s="8" t="s">
        <v>281</v>
      </c>
      <c r="O46" s="8" t="s">
        <v>281</v>
      </c>
      <c r="P46" s="8" t="s">
        <v>281</v>
      </c>
      <c r="Q46" s="8" t="s">
        <v>281</v>
      </c>
      <c r="R46" s="8" t="s">
        <v>281</v>
      </c>
      <c r="S46" s="8" t="s">
        <v>281</v>
      </c>
      <c r="T46" s="8" t="s">
        <v>281</v>
      </c>
      <c r="U46" s="8">
        <v>9.8015000000000008</v>
      </c>
      <c r="AE46" s="7"/>
      <c r="AF46" s="7"/>
      <c r="AG46" s="7"/>
      <c r="AH46" s="7"/>
      <c r="AI46" s="7"/>
      <c r="AJ46" s="7"/>
      <c r="AK46" s="7"/>
      <c r="AL46" s="7"/>
      <c r="AM46" s="7"/>
    </row>
    <row r="47" spans="1:39" x14ac:dyDescent="0.25">
      <c r="A47" t="s">
        <v>255</v>
      </c>
      <c r="B47" s="8">
        <v>1.7595000000000001</v>
      </c>
      <c r="C47" s="8">
        <v>3.6017000000000001</v>
      </c>
      <c r="D47" s="8">
        <v>9.0054999999999996</v>
      </c>
      <c r="E47" s="8">
        <v>17.145700000000001</v>
      </c>
      <c r="F47" s="8">
        <v>48.209800000000001</v>
      </c>
      <c r="G47" s="8">
        <v>200.79310000000001</v>
      </c>
      <c r="H47" s="8" t="s">
        <v>281</v>
      </c>
      <c r="I47" s="8" t="s">
        <v>281</v>
      </c>
      <c r="J47" s="8" t="s">
        <v>281</v>
      </c>
      <c r="K47" s="8" t="s">
        <v>281</v>
      </c>
      <c r="L47" s="8" t="s">
        <v>281</v>
      </c>
      <c r="M47" s="8" t="s">
        <v>281</v>
      </c>
      <c r="N47" s="8" t="s">
        <v>281</v>
      </c>
      <c r="O47" s="8" t="s">
        <v>281</v>
      </c>
      <c r="P47" s="8" t="s">
        <v>281</v>
      </c>
      <c r="Q47" s="8" t="s">
        <v>281</v>
      </c>
      <c r="R47" s="8" t="s">
        <v>281</v>
      </c>
      <c r="S47" s="8" t="s">
        <v>281</v>
      </c>
      <c r="T47" s="8" t="s">
        <v>281</v>
      </c>
      <c r="U47" s="8">
        <v>18.539100000000001</v>
      </c>
      <c r="AE47" s="7"/>
      <c r="AF47" s="7"/>
      <c r="AG47" s="7"/>
      <c r="AH47" s="7"/>
      <c r="AI47" s="7"/>
      <c r="AJ47" s="7"/>
      <c r="AK47" s="7"/>
      <c r="AL47" s="7"/>
      <c r="AM47" s="7"/>
    </row>
    <row r="48" spans="1:39" x14ac:dyDescent="0.25">
      <c r="A48" t="s">
        <v>98</v>
      </c>
      <c r="B48" s="8">
        <v>18.956099999999999</v>
      </c>
      <c r="C48" s="8">
        <v>19.185500000000001</v>
      </c>
      <c r="D48" s="8">
        <v>19.966899999999999</v>
      </c>
      <c r="E48" s="8">
        <v>19.9757</v>
      </c>
      <c r="F48" s="8">
        <v>20.774899999999999</v>
      </c>
      <c r="G48" s="8">
        <v>21.140999999999998</v>
      </c>
      <c r="H48" s="8">
        <v>19.7118</v>
      </c>
      <c r="I48" s="8">
        <v>19.5869</v>
      </c>
      <c r="J48" s="8">
        <v>19.3995</v>
      </c>
      <c r="K48" s="8">
        <v>19.133800000000001</v>
      </c>
      <c r="L48" s="8">
        <v>19.644400000000001</v>
      </c>
      <c r="M48" s="8">
        <v>18.840299999999999</v>
      </c>
      <c r="N48" s="8">
        <v>18.429400000000001</v>
      </c>
      <c r="O48" s="8">
        <v>18.637699999999999</v>
      </c>
      <c r="P48" s="8">
        <v>18.734100000000002</v>
      </c>
      <c r="Q48" s="8">
        <v>19.0001</v>
      </c>
      <c r="R48" s="8">
        <v>19.0138</v>
      </c>
      <c r="S48" s="8">
        <v>18.952999999999999</v>
      </c>
      <c r="T48" s="8">
        <v>19.162199999999999</v>
      </c>
      <c r="U48" s="8">
        <v>20.238</v>
      </c>
      <c r="AE48" s="7"/>
      <c r="AF48" s="7"/>
      <c r="AG48" s="7"/>
      <c r="AH48" s="7"/>
      <c r="AI48" s="7"/>
      <c r="AJ48" s="7"/>
      <c r="AK48" s="7"/>
      <c r="AL48" s="7"/>
      <c r="AM48" s="7"/>
    </row>
    <row r="49" spans="1:39" x14ac:dyDescent="0.25">
      <c r="A49" t="s">
        <v>30</v>
      </c>
      <c r="B49" s="8">
        <v>0.82120000000000004</v>
      </c>
      <c r="C49" s="8">
        <v>1.7302999999999999</v>
      </c>
      <c r="D49" s="8">
        <v>4.4486999999999997</v>
      </c>
      <c r="E49" s="8">
        <v>8.8168000000000006</v>
      </c>
      <c r="F49" s="8">
        <v>24.0351</v>
      </c>
      <c r="G49" s="8">
        <v>100.3943</v>
      </c>
      <c r="H49" s="8">
        <v>5.0099999999999999E-2</v>
      </c>
      <c r="I49" s="8">
        <v>2.3599999999999999E-2</v>
      </c>
      <c r="J49" s="8">
        <v>7.0900000000000005E-2</v>
      </c>
      <c r="K49" s="8">
        <v>3.3799999999999997E-2</v>
      </c>
      <c r="L49" s="8">
        <v>0.1004</v>
      </c>
      <c r="M49" s="8">
        <v>5.3499999999999999E-2</v>
      </c>
      <c r="N49" s="8">
        <v>8.2400000000000001E-2</v>
      </c>
      <c r="O49" s="8">
        <v>0.1077</v>
      </c>
      <c r="P49" s="8">
        <v>7.9600000000000004E-2</v>
      </c>
      <c r="Q49" s="8">
        <v>7.0000000000000007E-2</v>
      </c>
      <c r="R49" s="8">
        <v>4.99E-2</v>
      </c>
      <c r="S49" s="8" t="s">
        <v>281</v>
      </c>
      <c r="T49" s="8">
        <v>8.6699999999999999E-2</v>
      </c>
      <c r="U49" s="8">
        <v>9.0429999999999993</v>
      </c>
      <c r="AE49" s="7"/>
      <c r="AF49" s="7"/>
      <c r="AG49" s="7"/>
      <c r="AH49" s="7"/>
      <c r="AI49" s="7"/>
      <c r="AJ49" s="7"/>
      <c r="AK49" s="7"/>
      <c r="AL49" s="7"/>
      <c r="AM49" s="7"/>
    </row>
    <row r="50" spans="1:39" x14ac:dyDescent="0.25">
      <c r="A50" t="s">
        <v>31</v>
      </c>
      <c r="B50" s="8">
        <v>0.8548</v>
      </c>
      <c r="C50" s="8">
        <v>1.7730999999999999</v>
      </c>
      <c r="D50" s="8">
        <v>4.5091999999999999</v>
      </c>
      <c r="E50" s="8">
        <v>9.2321000000000009</v>
      </c>
      <c r="F50" s="8">
        <v>25.463000000000001</v>
      </c>
      <c r="G50" s="8">
        <v>99.986099999999993</v>
      </c>
      <c r="H50" s="8" t="s">
        <v>281</v>
      </c>
      <c r="I50" s="8" t="s">
        <v>281</v>
      </c>
      <c r="J50" s="8" t="s">
        <v>281</v>
      </c>
      <c r="K50" s="8" t="s">
        <v>281</v>
      </c>
      <c r="L50" s="8" t="s">
        <v>281</v>
      </c>
      <c r="M50" s="8" t="s">
        <v>281</v>
      </c>
      <c r="N50" s="8" t="s">
        <v>281</v>
      </c>
      <c r="O50" s="8" t="s">
        <v>281</v>
      </c>
      <c r="P50" s="8" t="s">
        <v>281</v>
      </c>
      <c r="Q50" s="8" t="s">
        <v>281</v>
      </c>
      <c r="R50" s="8" t="s">
        <v>281</v>
      </c>
      <c r="S50" s="8" t="s">
        <v>281</v>
      </c>
      <c r="T50" s="8" t="s">
        <v>281</v>
      </c>
      <c r="U50" s="8">
        <v>9.8224</v>
      </c>
      <c r="AE50" s="7"/>
      <c r="AF50" s="7"/>
      <c r="AG50" s="7"/>
      <c r="AH50" s="7"/>
      <c r="AI50" s="7"/>
      <c r="AJ50" s="7"/>
      <c r="AK50" s="7"/>
      <c r="AL50" s="7"/>
      <c r="AM50" s="7"/>
    </row>
    <row r="51" spans="1:39" x14ac:dyDescent="0.25">
      <c r="A51" t="s">
        <v>256</v>
      </c>
      <c r="B51" s="8">
        <v>0.76119999999999999</v>
      </c>
      <c r="C51" s="8">
        <v>1.5775999999999999</v>
      </c>
      <c r="D51" s="8">
        <v>4.3087</v>
      </c>
      <c r="E51" s="8">
        <v>8.7273999999999994</v>
      </c>
      <c r="F51" s="8">
        <v>25.755099999999999</v>
      </c>
      <c r="G51" s="8">
        <v>99.976399999999998</v>
      </c>
      <c r="H51" s="8" t="s">
        <v>281</v>
      </c>
      <c r="I51" s="8" t="s">
        <v>281</v>
      </c>
      <c r="J51" s="8" t="s">
        <v>281</v>
      </c>
      <c r="K51" s="8" t="s">
        <v>281</v>
      </c>
      <c r="L51" s="8" t="s">
        <v>281</v>
      </c>
      <c r="M51" s="8" t="s">
        <v>281</v>
      </c>
      <c r="N51" s="8" t="s">
        <v>281</v>
      </c>
      <c r="O51" s="8" t="s">
        <v>281</v>
      </c>
      <c r="P51" s="8" t="s">
        <v>281</v>
      </c>
      <c r="Q51" s="8" t="s">
        <v>281</v>
      </c>
      <c r="R51" s="8" t="s">
        <v>281</v>
      </c>
      <c r="S51" s="8" t="s">
        <v>281</v>
      </c>
      <c r="T51" s="8" t="s">
        <v>281</v>
      </c>
      <c r="U51" s="8">
        <v>9.3884000000000007</v>
      </c>
      <c r="AE51" s="7"/>
      <c r="AF51" s="7"/>
      <c r="AG51" s="7"/>
      <c r="AH51" s="7"/>
      <c r="AI51" s="7"/>
      <c r="AJ51" s="7"/>
      <c r="AK51" s="7"/>
      <c r="AL51" s="7"/>
      <c r="AM51" s="7"/>
    </row>
    <row r="52" spans="1:39" x14ac:dyDescent="0.25">
      <c r="A52" t="s">
        <v>32</v>
      </c>
      <c r="B52" s="8">
        <v>0.86699999999999999</v>
      </c>
      <c r="C52" s="8">
        <v>1.7938000000000001</v>
      </c>
      <c r="D52" s="8">
        <v>4.4252000000000002</v>
      </c>
      <c r="E52" s="8">
        <v>8.5426000000000002</v>
      </c>
      <c r="F52" s="8">
        <v>24.2241</v>
      </c>
      <c r="G52" s="8">
        <v>100.37390000000001</v>
      </c>
      <c r="H52" s="8" t="s">
        <v>281</v>
      </c>
      <c r="I52" s="8" t="s">
        <v>281</v>
      </c>
      <c r="J52" s="8" t="s">
        <v>281</v>
      </c>
      <c r="K52" s="8" t="s">
        <v>281</v>
      </c>
      <c r="L52" s="8" t="s">
        <v>281</v>
      </c>
      <c r="M52" s="8" t="s">
        <v>281</v>
      </c>
      <c r="N52" s="8" t="s">
        <v>281</v>
      </c>
      <c r="O52" s="8" t="s">
        <v>281</v>
      </c>
      <c r="P52" s="8" t="s">
        <v>281</v>
      </c>
      <c r="Q52" s="8" t="s">
        <v>281</v>
      </c>
      <c r="R52" s="8" t="s">
        <v>281</v>
      </c>
      <c r="S52" s="8" t="s">
        <v>281</v>
      </c>
      <c r="T52" s="8" t="s">
        <v>281</v>
      </c>
      <c r="U52" s="8">
        <v>9.4293999999999993</v>
      </c>
      <c r="AE52" s="7"/>
      <c r="AF52" s="7"/>
      <c r="AG52" s="7"/>
      <c r="AH52" s="7"/>
      <c r="AI52" s="7"/>
      <c r="AJ52" s="7"/>
      <c r="AK52" s="7"/>
      <c r="AL52" s="7"/>
      <c r="AM52" s="7"/>
    </row>
    <row r="53" spans="1:39" x14ac:dyDescent="0.25">
      <c r="A53" t="s">
        <v>33</v>
      </c>
      <c r="B53" s="8">
        <v>0.99629999999999996</v>
      </c>
      <c r="C53" s="8">
        <v>2.1812999999999998</v>
      </c>
      <c r="D53" s="8">
        <v>5.3182999999999998</v>
      </c>
      <c r="E53" s="8">
        <v>9.9121000000000006</v>
      </c>
      <c r="F53" s="8">
        <v>24.942299999999999</v>
      </c>
      <c r="G53" s="8">
        <v>100.00369999999999</v>
      </c>
      <c r="H53" s="8">
        <v>8.5099999999999995E-2</v>
      </c>
      <c r="I53" s="8">
        <v>2.35E-2</v>
      </c>
      <c r="J53" s="8">
        <v>2.1299999999999999E-2</v>
      </c>
      <c r="K53" s="8" t="s">
        <v>281</v>
      </c>
      <c r="L53" s="8" t="s">
        <v>281</v>
      </c>
      <c r="M53" s="8">
        <v>6.1000000000000004E-3</v>
      </c>
      <c r="N53" s="8" t="s">
        <v>281</v>
      </c>
      <c r="O53" s="8" t="s">
        <v>281</v>
      </c>
      <c r="P53" s="8" t="s">
        <v>281</v>
      </c>
      <c r="Q53" s="8" t="s">
        <v>281</v>
      </c>
      <c r="R53" s="8" t="s">
        <v>281</v>
      </c>
      <c r="S53" s="8" t="s">
        <v>281</v>
      </c>
      <c r="T53" s="8" t="s">
        <v>281</v>
      </c>
      <c r="U53" s="8">
        <v>10.6073</v>
      </c>
      <c r="AE53" s="7"/>
      <c r="AF53" s="7"/>
      <c r="AG53" s="7"/>
      <c r="AH53" s="7"/>
      <c r="AI53" s="7"/>
      <c r="AJ53" s="7"/>
      <c r="AK53" s="7"/>
      <c r="AL53" s="7"/>
      <c r="AM53" s="7"/>
    </row>
    <row r="54" spans="1:39" x14ac:dyDescent="0.25">
      <c r="A54" t="s">
        <v>34</v>
      </c>
      <c r="B54" s="8">
        <v>0.87770000000000004</v>
      </c>
      <c r="C54" s="8">
        <v>1.7867</v>
      </c>
      <c r="D54" s="8">
        <v>4.4640000000000004</v>
      </c>
      <c r="E54" s="8">
        <v>8.7935999999999996</v>
      </c>
      <c r="F54" s="8">
        <v>23.961099999999998</v>
      </c>
      <c r="G54" s="8">
        <v>100.4127</v>
      </c>
      <c r="H54" s="8" t="s">
        <v>281</v>
      </c>
      <c r="I54" s="8" t="s">
        <v>281</v>
      </c>
      <c r="J54" s="8" t="s">
        <v>281</v>
      </c>
      <c r="K54" s="8" t="s">
        <v>281</v>
      </c>
      <c r="L54" s="8" t="s">
        <v>281</v>
      </c>
      <c r="M54" s="8" t="s">
        <v>281</v>
      </c>
      <c r="N54" s="8" t="s">
        <v>281</v>
      </c>
      <c r="O54" s="8" t="s">
        <v>281</v>
      </c>
      <c r="P54" s="8" t="s">
        <v>281</v>
      </c>
      <c r="Q54" s="8" t="s">
        <v>281</v>
      </c>
      <c r="R54" s="8" t="s">
        <v>281</v>
      </c>
      <c r="S54" s="8" t="s">
        <v>281</v>
      </c>
      <c r="T54" s="8" t="s">
        <v>281</v>
      </c>
      <c r="U54" s="8">
        <v>9.6532</v>
      </c>
      <c r="AE54" s="7"/>
      <c r="AF54" s="7"/>
      <c r="AG54" s="7"/>
      <c r="AH54" s="7"/>
      <c r="AI54" s="7"/>
      <c r="AJ54" s="7"/>
      <c r="AK54" s="7"/>
      <c r="AL54" s="7"/>
      <c r="AM54" s="7"/>
    </row>
    <row r="55" spans="1:39" x14ac:dyDescent="0.25">
      <c r="A55" t="s">
        <v>35</v>
      </c>
      <c r="B55" s="8">
        <v>1.6335999999999999</v>
      </c>
      <c r="C55" s="8">
        <v>3.5781999999999998</v>
      </c>
      <c r="D55" s="8">
        <v>9.3057999999999996</v>
      </c>
      <c r="E55" s="8">
        <v>18.051400000000001</v>
      </c>
      <c r="F55" s="8">
        <v>49.317</v>
      </c>
      <c r="G55" s="8">
        <v>200.41239999999999</v>
      </c>
      <c r="H55" s="8" t="s">
        <v>281</v>
      </c>
      <c r="I55" s="8" t="s">
        <v>281</v>
      </c>
      <c r="J55" s="8">
        <v>0.40749999999999997</v>
      </c>
      <c r="K55" s="8" t="s">
        <v>281</v>
      </c>
      <c r="L55" s="8" t="s">
        <v>281</v>
      </c>
      <c r="M55" s="8" t="s">
        <v>281</v>
      </c>
      <c r="N55" s="8" t="s">
        <v>281</v>
      </c>
      <c r="O55" s="8" t="s">
        <v>281</v>
      </c>
      <c r="P55" s="8" t="s">
        <v>281</v>
      </c>
      <c r="Q55" s="8" t="s">
        <v>281</v>
      </c>
      <c r="R55" s="8" t="s">
        <v>281</v>
      </c>
      <c r="S55" s="8" t="s">
        <v>281</v>
      </c>
      <c r="T55" s="8" t="s">
        <v>281</v>
      </c>
      <c r="U55" s="8">
        <v>19.019500000000001</v>
      </c>
      <c r="AE55" s="7"/>
      <c r="AF55" s="7"/>
      <c r="AG55" s="7"/>
      <c r="AH55" s="7"/>
      <c r="AI55" s="7"/>
      <c r="AJ55" s="7"/>
      <c r="AK55" s="7"/>
      <c r="AL55" s="7"/>
      <c r="AM55" s="7"/>
    </row>
    <row r="56" spans="1:39" x14ac:dyDescent="0.25">
      <c r="A56" t="s">
        <v>36</v>
      </c>
      <c r="B56" s="8">
        <v>0.84019999999999995</v>
      </c>
      <c r="C56" s="8">
        <v>1.6839999999999999</v>
      </c>
      <c r="D56" s="8">
        <v>4.4297000000000004</v>
      </c>
      <c r="E56" s="8">
        <v>8.2537000000000003</v>
      </c>
      <c r="F56" s="8">
        <v>25.919699999999999</v>
      </c>
      <c r="G56" s="8">
        <v>99.971999999999994</v>
      </c>
      <c r="H56" s="8" t="s">
        <v>281</v>
      </c>
      <c r="I56" s="8" t="s">
        <v>281</v>
      </c>
      <c r="J56" s="8">
        <v>0.54310000000000003</v>
      </c>
      <c r="K56" s="8">
        <v>0.32550000000000001</v>
      </c>
      <c r="L56" s="8">
        <v>1.8328</v>
      </c>
      <c r="M56" s="8">
        <v>1.9157999999999999</v>
      </c>
      <c r="N56" s="8" t="s">
        <v>281</v>
      </c>
      <c r="O56" s="8" t="s">
        <v>281</v>
      </c>
      <c r="P56" s="8" t="s">
        <v>281</v>
      </c>
      <c r="Q56" s="8" t="s">
        <v>281</v>
      </c>
      <c r="R56" s="8" t="s">
        <v>281</v>
      </c>
      <c r="S56" s="8" t="s">
        <v>281</v>
      </c>
      <c r="T56" s="8" t="s">
        <v>281</v>
      </c>
      <c r="U56" s="8">
        <v>9.4489000000000001</v>
      </c>
      <c r="AE56" s="7"/>
      <c r="AF56" s="7"/>
      <c r="AG56" s="7"/>
      <c r="AH56" s="7"/>
      <c r="AI56" s="7"/>
      <c r="AJ56" s="7"/>
      <c r="AK56" s="7"/>
      <c r="AL56" s="7"/>
      <c r="AM56" s="7"/>
    </row>
    <row r="57" spans="1:39" x14ac:dyDescent="0.25">
      <c r="A57" t="s">
        <v>37</v>
      </c>
      <c r="B57" s="8">
        <v>0.79300000000000004</v>
      </c>
      <c r="C57" s="8">
        <v>1.7444999999999999</v>
      </c>
      <c r="D57" s="8">
        <v>4.3845000000000001</v>
      </c>
      <c r="E57" s="8">
        <v>9.0038</v>
      </c>
      <c r="F57" s="8">
        <v>24.790500000000002</v>
      </c>
      <c r="G57" s="8">
        <v>100.19</v>
      </c>
      <c r="H57" s="8" t="s">
        <v>281</v>
      </c>
      <c r="I57" s="8" t="s">
        <v>281</v>
      </c>
      <c r="J57" s="8" t="s">
        <v>281</v>
      </c>
      <c r="K57" s="8" t="s">
        <v>281</v>
      </c>
      <c r="L57" s="8" t="s">
        <v>281</v>
      </c>
      <c r="M57" s="8" t="s">
        <v>281</v>
      </c>
      <c r="N57" s="8" t="s">
        <v>281</v>
      </c>
      <c r="O57" s="8" t="s">
        <v>281</v>
      </c>
      <c r="P57" s="8" t="s">
        <v>281</v>
      </c>
      <c r="Q57" s="8" t="s">
        <v>281</v>
      </c>
      <c r="R57" s="8" t="s">
        <v>281</v>
      </c>
      <c r="S57" s="8" t="s">
        <v>281</v>
      </c>
      <c r="T57" s="8" t="s">
        <v>281</v>
      </c>
      <c r="U57" s="8">
        <v>9.6654999999999998</v>
      </c>
      <c r="AE57" s="7"/>
      <c r="AF57" s="7"/>
      <c r="AG57" s="7"/>
      <c r="AH57" s="7"/>
      <c r="AI57" s="7"/>
      <c r="AJ57" s="7"/>
      <c r="AK57" s="7"/>
      <c r="AL57" s="7"/>
      <c r="AM57" s="7"/>
    </row>
    <row r="58" spans="1:39" x14ac:dyDescent="0.25">
      <c r="A58" t="s">
        <v>99</v>
      </c>
      <c r="B58" s="8">
        <v>20</v>
      </c>
      <c r="C58" s="8">
        <v>20</v>
      </c>
      <c r="D58" s="8">
        <v>20</v>
      </c>
      <c r="E58" s="8">
        <v>20</v>
      </c>
      <c r="F58" s="8">
        <v>20</v>
      </c>
      <c r="G58" s="8">
        <v>20</v>
      </c>
      <c r="H58" s="8">
        <v>20</v>
      </c>
      <c r="I58" s="8">
        <v>20</v>
      </c>
      <c r="J58" s="8">
        <v>20</v>
      </c>
      <c r="K58" s="8">
        <v>20</v>
      </c>
      <c r="L58" s="8">
        <v>20</v>
      </c>
      <c r="M58" s="8">
        <v>20</v>
      </c>
      <c r="N58" s="8">
        <v>20</v>
      </c>
      <c r="O58" s="8">
        <v>20</v>
      </c>
      <c r="P58" s="8">
        <v>20</v>
      </c>
      <c r="Q58" s="8">
        <v>20</v>
      </c>
      <c r="R58" s="8">
        <v>20</v>
      </c>
      <c r="S58" s="8">
        <v>20</v>
      </c>
      <c r="T58" s="8">
        <v>20</v>
      </c>
      <c r="U58" s="8">
        <v>20</v>
      </c>
      <c r="AE58" s="7"/>
      <c r="AF58" s="7"/>
      <c r="AG58" s="7"/>
      <c r="AH58" s="7"/>
      <c r="AI58" s="7"/>
      <c r="AJ58" s="7"/>
      <c r="AK58" s="7"/>
      <c r="AL58" s="7"/>
      <c r="AM58" s="7"/>
    </row>
    <row r="59" spans="1:39" x14ac:dyDescent="0.25">
      <c r="A59" t="s">
        <v>38</v>
      </c>
      <c r="B59" s="8">
        <v>0.89929999999999999</v>
      </c>
      <c r="C59" s="8">
        <v>1.853</v>
      </c>
      <c r="D59" s="8">
        <v>4.6521999999999997</v>
      </c>
      <c r="E59" s="8">
        <v>8.7914999999999992</v>
      </c>
      <c r="F59" s="8">
        <v>24.3721</v>
      </c>
      <c r="G59" s="8">
        <v>100.2992</v>
      </c>
      <c r="H59" s="8" t="s">
        <v>281</v>
      </c>
      <c r="I59" s="8" t="s">
        <v>281</v>
      </c>
      <c r="J59" s="8" t="s">
        <v>281</v>
      </c>
      <c r="K59" s="8" t="s">
        <v>281</v>
      </c>
      <c r="L59" s="8" t="s">
        <v>281</v>
      </c>
      <c r="M59" s="8" t="s">
        <v>281</v>
      </c>
      <c r="N59" s="8" t="s">
        <v>281</v>
      </c>
      <c r="O59" s="8" t="s">
        <v>281</v>
      </c>
      <c r="P59" s="8" t="s">
        <v>281</v>
      </c>
      <c r="Q59" s="8" t="s">
        <v>281</v>
      </c>
      <c r="R59" s="8" t="s">
        <v>281</v>
      </c>
      <c r="S59" s="8" t="s">
        <v>281</v>
      </c>
      <c r="T59" s="8" t="s">
        <v>281</v>
      </c>
      <c r="U59" s="8">
        <v>9.3041</v>
      </c>
      <c r="AE59" s="7"/>
      <c r="AF59" s="7"/>
      <c r="AG59" s="7"/>
      <c r="AH59" s="7"/>
      <c r="AI59" s="7"/>
      <c r="AJ59" s="7"/>
      <c r="AK59" s="7"/>
      <c r="AL59" s="7"/>
      <c r="AM59" s="7"/>
    </row>
    <row r="60" spans="1:39" x14ac:dyDescent="0.25">
      <c r="A60" t="s">
        <v>39</v>
      </c>
      <c r="B60" s="8">
        <v>0.7994</v>
      </c>
      <c r="C60" s="8">
        <v>1.67</v>
      </c>
      <c r="D60" s="8">
        <v>4.5396000000000001</v>
      </c>
      <c r="E60" s="8">
        <v>8.9690999999999992</v>
      </c>
      <c r="F60" s="8">
        <v>25.611899999999999</v>
      </c>
      <c r="G60" s="8">
        <v>99.978899999999996</v>
      </c>
      <c r="H60" s="8" t="s">
        <v>281</v>
      </c>
      <c r="I60" s="8" t="s">
        <v>281</v>
      </c>
      <c r="J60" s="8" t="s">
        <v>281</v>
      </c>
      <c r="K60" s="8" t="s">
        <v>281</v>
      </c>
      <c r="L60" s="8" t="s">
        <v>281</v>
      </c>
      <c r="M60" s="8" t="s">
        <v>281</v>
      </c>
      <c r="N60" s="8" t="s">
        <v>281</v>
      </c>
      <c r="O60" s="8" t="s">
        <v>281</v>
      </c>
      <c r="P60" s="8" t="s">
        <v>281</v>
      </c>
      <c r="Q60" s="8" t="s">
        <v>281</v>
      </c>
      <c r="R60" s="8" t="s">
        <v>281</v>
      </c>
      <c r="S60" s="8" t="s">
        <v>281</v>
      </c>
      <c r="T60" s="8" t="s">
        <v>281</v>
      </c>
      <c r="U60" s="8">
        <v>9.6088000000000005</v>
      </c>
      <c r="AE60" s="7"/>
      <c r="AF60" s="7"/>
      <c r="AG60" s="7"/>
      <c r="AH60" s="7"/>
      <c r="AI60" s="7"/>
      <c r="AJ60" s="7"/>
      <c r="AK60" s="7"/>
      <c r="AL60" s="7"/>
      <c r="AM60" s="7"/>
    </row>
    <row r="61" spans="1:39" x14ac:dyDescent="0.25">
      <c r="A61" t="s">
        <v>40</v>
      </c>
      <c r="B61" s="8">
        <v>0.95120000000000005</v>
      </c>
      <c r="C61" s="8">
        <v>2.0331999999999999</v>
      </c>
      <c r="D61" s="8">
        <v>5.1673</v>
      </c>
      <c r="E61" s="8">
        <v>9.6674000000000007</v>
      </c>
      <c r="F61" s="8">
        <v>25.570799999999998</v>
      </c>
      <c r="G61" s="8">
        <v>99.882000000000005</v>
      </c>
      <c r="H61" s="8" t="s">
        <v>281</v>
      </c>
      <c r="I61" s="8" t="s">
        <v>281</v>
      </c>
      <c r="J61" s="8" t="s">
        <v>281</v>
      </c>
      <c r="K61" s="8" t="s">
        <v>281</v>
      </c>
      <c r="L61" s="8" t="s">
        <v>281</v>
      </c>
      <c r="M61" s="8" t="s">
        <v>281</v>
      </c>
      <c r="N61" s="8" t="s">
        <v>281</v>
      </c>
      <c r="O61" s="8" t="s">
        <v>281</v>
      </c>
      <c r="P61" s="8" t="s">
        <v>281</v>
      </c>
      <c r="Q61" s="8" t="s">
        <v>281</v>
      </c>
      <c r="R61" s="8" t="s">
        <v>281</v>
      </c>
      <c r="S61" s="8" t="s">
        <v>281</v>
      </c>
      <c r="T61" s="8" t="s">
        <v>281</v>
      </c>
      <c r="U61" s="8">
        <v>10.226599999999999</v>
      </c>
      <c r="AE61" s="7"/>
      <c r="AF61" s="7"/>
      <c r="AG61" s="7"/>
      <c r="AH61" s="7"/>
      <c r="AI61" s="7"/>
      <c r="AJ61" s="7"/>
      <c r="AK61" s="7"/>
      <c r="AL61" s="7"/>
      <c r="AM61" s="7"/>
    </row>
    <row r="62" spans="1:39" x14ac:dyDescent="0.25">
      <c r="A62" t="s">
        <v>41</v>
      </c>
      <c r="B62" s="8">
        <v>0.97570000000000001</v>
      </c>
      <c r="C62" s="8">
        <v>2.1248999999999998</v>
      </c>
      <c r="D62" s="8">
        <v>5.4341999999999997</v>
      </c>
      <c r="E62" s="8">
        <v>10.4316</v>
      </c>
      <c r="F62" s="8">
        <v>27.005299999999998</v>
      </c>
      <c r="G62" s="8">
        <v>99.431600000000003</v>
      </c>
      <c r="H62" s="8">
        <v>8.9499999999999996E-2</v>
      </c>
      <c r="I62" s="8">
        <v>3.27E-2</v>
      </c>
      <c r="J62" s="8">
        <v>2.63E-2</v>
      </c>
      <c r="K62" s="8" t="s">
        <v>281</v>
      </c>
      <c r="L62" s="8">
        <v>2.86E-2</v>
      </c>
      <c r="M62" s="8">
        <v>2.4899999999999999E-2</v>
      </c>
      <c r="N62" s="8" t="s">
        <v>281</v>
      </c>
      <c r="O62" s="8" t="s">
        <v>281</v>
      </c>
      <c r="P62" s="8" t="s">
        <v>281</v>
      </c>
      <c r="Q62" s="8" t="s">
        <v>281</v>
      </c>
      <c r="R62" s="8" t="s">
        <v>281</v>
      </c>
      <c r="S62" s="8" t="s">
        <v>281</v>
      </c>
      <c r="T62" s="8">
        <v>2.2800000000000001E-2</v>
      </c>
      <c r="U62" s="8">
        <v>10.961499999999999</v>
      </c>
      <c r="AE62" s="7"/>
      <c r="AF62" s="7"/>
      <c r="AG62" s="7"/>
      <c r="AH62" s="7"/>
      <c r="AI62" s="7"/>
      <c r="AJ62" s="7"/>
      <c r="AK62" s="7"/>
      <c r="AL62" s="7"/>
      <c r="AM62" s="7"/>
    </row>
    <row r="63" spans="1:39" x14ac:dyDescent="0.25">
      <c r="A63" t="s">
        <v>42</v>
      </c>
      <c r="B63" s="8">
        <v>0.9879</v>
      </c>
      <c r="C63" s="8">
        <v>1.9924999999999999</v>
      </c>
      <c r="D63" s="8">
        <v>5.1035000000000004</v>
      </c>
      <c r="E63" s="8">
        <v>9.8819999999999997</v>
      </c>
      <c r="F63" s="8">
        <v>26.004000000000001</v>
      </c>
      <c r="G63" s="8">
        <v>99.755899999999997</v>
      </c>
      <c r="H63" s="8">
        <v>7.9200000000000007E-2</v>
      </c>
      <c r="I63" s="8" t="s">
        <v>281</v>
      </c>
      <c r="J63" s="8" t="s">
        <v>281</v>
      </c>
      <c r="K63" s="8" t="s">
        <v>281</v>
      </c>
      <c r="L63" s="8" t="s">
        <v>281</v>
      </c>
      <c r="M63" s="8" t="s">
        <v>281</v>
      </c>
      <c r="N63" s="8" t="s">
        <v>281</v>
      </c>
      <c r="O63" s="8" t="s">
        <v>281</v>
      </c>
      <c r="P63" s="8" t="s">
        <v>281</v>
      </c>
      <c r="Q63" s="8" t="s">
        <v>281</v>
      </c>
      <c r="R63" s="8" t="s">
        <v>281</v>
      </c>
      <c r="S63" s="8" t="s">
        <v>281</v>
      </c>
      <c r="T63" s="8" t="s">
        <v>281</v>
      </c>
      <c r="U63" s="8">
        <v>10.3712</v>
      </c>
      <c r="AE63" s="7"/>
      <c r="AF63" s="7"/>
      <c r="AG63" s="7"/>
      <c r="AH63" s="7"/>
      <c r="AI63" s="7"/>
      <c r="AJ63" s="7"/>
      <c r="AK63" s="7"/>
      <c r="AL63" s="7"/>
      <c r="AM63" s="7"/>
    </row>
    <row r="64" spans="1:39" x14ac:dyDescent="0.25">
      <c r="A64" t="s">
        <v>43</v>
      </c>
      <c r="B64" s="8">
        <v>0.93840000000000001</v>
      </c>
      <c r="C64" s="8">
        <v>1.9864999999999999</v>
      </c>
      <c r="D64" s="8">
        <v>5.1002000000000001</v>
      </c>
      <c r="E64" s="8">
        <v>9.8922000000000008</v>
      </c>
      <c r="F64" s="8">
        <v>26.155999999999999</v>
      </c>
      <c r="G64" s="8">
        <v>99.717699999999994</v>
      </c>
      <c r="H64" s="8">
        <v>8.2500000000000004E-2</v>
      </c>
      <c r="I64" s="8" t="s">
        <v>281</v>
      </c>
      <c r="J64" s="8" t="s">
        <v>281</v>
      </c>
      <c r="K64" s="8">
        <v>1.7100000000000001E-2</v>
      </c>
      <c r="L64" s="8">
        <v>2.0500000000000001E-2</v>
      </c>
      <c r="M64" s="8" t="s">
        <v>281</v>
      </c>
      <c r="N64" s="8">
        <v>1.67E-2</v>
      </c>
      <c r="O64" s="8" t="s">
        <v>281</v>
      </c>
      <c r="P64" s="8" t="s">
        <v>281</v>
      </c>
      <c r="Q64" s="8" t="s">
        <v>281</v>
      </c>
      <c r="R64" s="8" t="s">
        <v>281</v>
      </c>
      <c r="S64" s="8" t="s">
        <v>281</v>
      </c>
      <c r="T64" s="8" t="s">
        <v>281</v>
      </c>
      <c r="U64" s="8">
        <v>10.0733</v>
      </c>
      <c r="AE64" s="7"/>
      <c r="AF64" s="7"/>
      <c r="AG64" s="7"/>
      <c r="AH64" s="7"/>
      <c r="AI64" s="7"/>
      <c r="AJ64" s="7"/>
      <c r="AK64" s="7"/>
      <c r="AL64" s="7"/>
      <c r="AM64" s="7"/>
    </row>
    <row r="65" spans="1:39" x14ac:dyDescent="0.25">
      <c r="A65" t="s">
        <v>44</v>
      </c>
      <c r="B65" s="8">
        <v>0.9153</v>
      </c>
      <c r="C65" s="8">
        <v>1.9198</v>
      </c>
      <c r="D65" s="8">
        <v>4.6056999999999997</v>
      </c>
      <c r="E65" s="8">
        <v>8.2020999999999997</v>
      </c>
      <c r="F65" s="8">
        <v>25.829899999999999</v>
      </c>
      <c r="G65" s="8">
        <v>99.978499999999997</v>
      </c>
      <c r="H65" s="8" t="s">
        <v>281</v>
      </c>
      <c r="I65" s="8">
        <v>2.7799999999999998E-2</v>
      </c>
      <c r="J65" s="8">
        <v>3.3599999999999998E-2</v>
      </c>
      <c r="K65" s="8" t="s">
        <v>281</v>
      </c>
      <c r="L65" s="8">
        <v>0.37109999999999999</v>
      </c>
      <c r="M65" s="8">
        <v>0.33660000000000001</v>
      </c>
      <c r="N65" s="8">
        <v>1.26E-2</v>
      </c>
      <c r="O65" s="8" t="s">
        <v>281</v>
      </c>
      <c r="P65" s="8" t="s">
        <v>281</v>
      </c>
      <c r="Q65" s="8" t="s">
        <v>281</v>
      </c>
      <c r="R65" s="8">
        <v>6.4799999999999996E-2</v>
      </c>
      <c r="S65" s="8">
        <v>6.13E-2</v>
      </c>
      <c r="T65" s="8" t="s">
        <v>281</v>
      </c>
      <c r="U65" s="8">
        <v>9.2382000000000009</v>
      </c>
      <c r="AE65" s="7"/>
      <c r="AF65" s="7"/>
      <c r="AG65" s="7"/>
      <c r="AH65" s="7"/>
      <c r="AI65" s="7"/>
      <c r="AJ65" s="7"/>
      <c r="AK65" s="7"/>
      <c r="AL65" s="7"/>
      <c r="AM65" s="7"/>
    </row>
    <row r="66" spans="1:39" x14ac:dyDescent="0.25">
      <c r="A66" t="s">
        <v>257</v>
      </c>
      <c r="B66" s="8">
        <v>0.82499999999999996</v>
      </c>
      <c r="C66" s="8">
        <v>1.8093999999999999</v>
      </c>
      <c r="D66" s="8">
        <v>4.5156000000000001</v>
      </c>
      <c r="E66" s="8">
        <v>9.0556000000000001</v>
      </c>
      <c r="F66" s="8">
        <v>23.221599999999999</v>
      </c>
      <c r="G66" s="8">
        <v>100.5688</v>
      </c>
      <c r="H66" s="8">
        <v>8.09E-2</v>
      </c>
      <c r="I66" s="8" t="s">
        <v>281</v>
      </c>
      <c r="J66" s="8" t="s">
        <v>281</v>
      </c>
      <c r="K66" s="8" t="s">
        <v>281</v>
      </c>
      <c r="L66" s="8" t="s">
        <v>281</v>
      </c>
      <c r="M66" s="8" t="s">
        <v>281</v>
      </c>
      <c r="N66" s="8" t="s">
        <v>281</v>
      </c>
      <c r="O66" s="8" t="s">
        <v>281</v>
      </c>
      <c r="P66" s="8" t="s">
        <v>281</v>
      </c>
      <c r="Q66" s="8" t="s">
        <v>281</v>
      </c>
      <c r="R66" s="8" t="s">
        <v>281</v>
      </c>
      <c r="S66" s="8" t="s">
        <v>281</v>
      </c>
      <c r="T66" s="8" t="s">
        <v>281</v>
      </c>
      <c r="U66" s="8">
        <v>9.0805000000000007</v>
      </c>
      <c r="AE66" s="7"/>
      <c r="AF66" s="7"/>
      <c r="AG66" s="7"/>
      <c r="AH66" s="7"/>
      <c r="AI66" s="7"/>
      <c r="AJ66" s="7"/>
      <c r="AK66" s="7"/>
      <c r="AL66" s="7"/>
      <c r="AM66" s="7"/>
    </row>
    <row r="67" spans="1:39" x14ac:dyDescent="0.25">
      <c r="A67" t="s">
        <v>100</v>
      </c>
      <c r="B67" s="8">
        <v>20.693100000000001</v>
      </c>
      <c r="C67" s="8">
        <v>19.752600000000001</v>
      </c>
      <c r="D67" s="8">
        <v>19.601900000000001</v>
      </c>
      <c r="E67" s="8">
        <v>20.314699999999998</v>
      </c>
      <c r="F67" s="8">
        <v>19.261099999999999</v>
      </c>
      <c r="G67" s="8">
        <v>20.3767</v>
      </c>
      <c r="H67" s="8">
        <v>23.184200000000001</v>
      </c>
      <c r="I67" s="8">
        <v>23.4191</v>
      </c>
      <c r="J67" s="8">
        <v>22.351600000000001</v>
      </c>
      <c r="K67" s="8">
        <v>22.311199999999999</v>
      </c>
      <c r="L67" s="8">
        <v>21.393799999999999</v>
      </c>
      <c r="M67" s="8">
        <v>21.503699999999998</v>
      </c>
      <c r="N67" s="8">
        <v>21.562100000000001</v>
      </c>
      <c r="O67" s="8">
        <v>21.4039</v>
      </c>
      <c r="P67" s="8">
        <v>21.244800000000001</v>
      </c>
      <c r="Q67" s="8">
        <v>21.393000000000001</v>
      </c>
      <c r="R67" s="8">
        <v>22.125</v>
      </c>
      <c r="S67" s="8">
        <v>21.855799999999999</v>
      </c>
      <c r="T67" s="8">
        <v>20.936</v>
      </c>
      <c r="U67" s="8">
        <v>19.977799999999998</v>
      </c>
      <c r="AE67" s="7"/>
      <c r="AF67" s="7"/>
      <c r="AG67" s="7"/>
      <c r="AH67" s="7"/>
      <c r="AI67" s="7"/>
      <c r="AJ67" s="7"/>
      <c r="AK67" s="7"/>
      <c r="AL67" s="7"/>
      <c r="AM67" s="7"/>
    </row>
    <row r="68" spans="1:39" x14ac:dyDescent="0.25">
      <c r="A68" t="s">
        <v>45</v>
      </c>
      <c r="B68" s="8">
        <v>0.89910000000000001</v>
      </c>
      <c r="C68" s="8">
        <v>1.8394999999999999</v>
      </c>
      <c r="D68" s="8">
        <v>4.4831000000000003</v>
      </c>
      <c r="E68" s="8">
        <v>9.1122999999999994</v>
      </c>
      <c r="F68" s="8">
        <v>23.029499999999999</v>
      </c>
      <c r="G68" s="8">
        <v>100.6114</v>
      </c>
      <c r="H68" s="8">
        <v>0.14149999999999999</v>
      </c>
      <c r="I68" s="8">
        <v>4.4200000000000003E-2</v>
      </c>
      <c r="J68" s="8">
        <v>2.4899999999999999E-2</v>
      </c>
      <c r="K68" s="8">
        <v>1.9900000000000001E-2</v>
      </c>
      <c r="L68" s="8">
        <v>1.9300000000000001E-2</v>
      </c>
      <c r="M68" s="8" t="s">
        <v>281</v>
      </c>
      <c r="N68" s="8" t="s">
        <v>281</v>
      </c>
      <c r="O68" s="8" t="s">
        <v>281</v>
      </c>
      <c r="P68" s="8" t="s">
        <v>281</v>
      </c>
      <c r="Q68" s="8" t="s">
        <v>281</v>
      </c>
      <c r="R68" s="8" t="s">
        <v>281</v>
      </c>
      <c r="S68" s="8" t="s">
        <v>281</v>
      </c>
      <c r="T68" s="8" t="s">
        <v>281</v>
      </c>
      <c r="U68" s="8">
        <v>9.4824999999999999</v>
      </c>
      <c r="AE68" s="7"/>
      <c r="AF68" s="7"/>
      <c r="AG68" s="7"/>
      <c r="AH68" s="7"/>
      <c r="AI68" s="7"/>
      <c r="AJ68" s="7"/>
      <c r="AK68" s="7"/>
      <c r="AL68" s="7"/>
      <c r="AM68" s="7"/>
    </row>
    <row r="69" spans="1:39" x14ac:dyDescent="0.25">
      <c r="A69" t="s">
        <v>46</v>
      </c>
      <c r="B69" s="8">
        <v>0.78449999999999998</v>
      </c>
      <c r="C69" s="8">
        <v>1.6473</v>
      </c>
      <c r="D69" s="8">
        <v>3.9971999999999999</v>
      </c>
      <c r="E69" s="8">
        <v>8.4268999999999998</v>
      </c>
      <c r="F69" s="8">
        <v>22.939299999999999</v>
      </c>
      <c r="G69" s="8">
        <v>100.73180000000001</v>
      </c>
      <c r="H69" s="8" t="s">
        <v>281</v>
      </c>
      <c r="I69" s="8" t="s">
        <v>281</v>
      </c>
      <c r="J69" s="8" t="s">
        <v>281</v>
      </c>
      <c r="K69" s="8" t="s">
        <v>281</v>
      </c>
      <c r="L69" s="8" t="s">
        <v>281</v>
      </c>
      <c r="M69" s="8" t="s">
        <v>281</v>
      </c>
      <c r="N69" s="8" t="s">
        <v>281</v>
      </c>
      <c r="O69" s="8" t="s">
        <v>281</v>
      </c>
      <c r="P69" s="8" t="s">
        <v>281</v>
      </c>
      <c r="Q69" s="8" t="s">
        <v>281</v>
      </c>
      <c r="R69" s="8" t="s">
        <v>281</v>
      </c>
      <c r="S69" s="8" t="s">
        <v>281</v>
      </c>
      <c r="T69" s="8" t="s">
        <v>281</v>
      </c>
      <c r="U69" s="8">
        <v>8.8058999999999994</v>
      </c>
      <c r="AE69" s="7"/>
      <c r="AF69" s="7"/>
      <c r="AG69" s="7"/>
      <c r="AH69" s="7"/>
      <c r="AI69" s="7"/>
      <c r="AJ69" s="7"/>
      <c r="AK69" s="7"/>
      <c r="AL69" s="7"/>
      <c r="AM69" s="7"/>
    </row>
    <row r="70" spans="1:39" x14ac:dyDescent="0.25">
      <c r="A70" t="s">
        <v>47</v>
      </c>
      <c r="B70" s="8">
        <v>0.93820000000000003</v>
      </c>
      <c r="C70" s="8">
        <v>1.7931999999999999</v>
      </c>
      <c r="D70" s="8">
        <v>4.2805999999999997</v>
      </c>
      <c r="E70" s="8">
        <v>8.7741000000000007</v>
      </c>
      <c r="F70" s="8">
        <v>22.6463</v>
      </c>
      <c r="G70" s="8">
        <v>100.7517</v>
      </c>
      <c r="H70" s="8" t="s">
        <v>281</v>
      </c>
      <c r="I70" s="8" t="s">
        <v>281</v>
      </c>
      <c r="J70" s="8" t="s">
        <v>281</v>
      </c>
      <c r="K70" s="8" t="s">
        <v>281</v>
      </c>
      <c r="L70" s="8" t="s">
        <v>281</v>
      </c>
      <c r="M70" s="8" t="s">
        <v>281</v>
      </c>
      <c r="N70" s="8" t="s">
        <v>281</v>
      </c>
      <c r="O70" s="8" t="s">
        <v>281</v>
      </c>
      <c r="P70" s="8" t="s">
        <v>281</v>
      </c>
      <c r="Q70" s="8" t="s">
        <v>281</v>
      </c>
      <c r="R70" s="8" t="s">
        <v>281</v>
      </c>
      <c r="S70" s="8" t="s">
        <v>281</v>
      </c>
      <c r="T70" s="8" t="s">
        <v>281</v>
      </c>
      <c r="U70" s="8">
        <v>9.2624999999999993</v>
      </c>
      <c r="AE70" s="7"/>
      <c r="AF70" s="7"/>
      <c r="AG70" s="7"/>
      <c r="AH70" s="7"/>
      <c r="AI70" s="7"/>
      <c r="AJ70" s="7"/>
      <c r="AK70" s="7"/>
      <c r="AL70" s="7"/>
      <c r="AM70" s="7"/>
    </row>
    <row r="71" spans="1:39" x14ac:dyDescent="0.25">
      <c r="A71" t="s">
        <v>48</v>
      </c>
      <c r="B71" s="8">
        <v>0.88649999999999995</v>
      </c>
      <c r="C71" s="8">
        <v>1.6665000000000001</v>
      </c>
      <c r="D71" s="8">
        <v>4.2481999999999998</v>
      </c>
      <c r="E71" s="8">
        <v>8.9724000000000004</v>
      </c>
      <c r="F71" s="8">
        <v>22.6509</v>
      </c>
      <c r="G71" s="8">
        <v>100.7354</v>
      </c>
      <c r="H71" s="8">
        <v>8.09E-2</v>
      </c>
      <c r="I71" s="8" t="s">
        <v>281</v>
      </c>
      <c r="J71" s="8" t="s">
        <v>281</v>
      </c>
      <c r="K71" s="8" t="s">
        <v>281</v>
      </c>
      <c r="L71" s="8" t="s">
        <v>281</v>
      </c>
      <c r="M71" s="8" t="s">
        <v>281</v>
      </c>
      <c r="N71" s="8" t="s">
        <v>281</v>
      </c>
      <c r="O71" s="8" t="s">
        <v>281</v>
      </c>
      <c r="P71" s="8" t="s">
        <v>281</v>
      </c>
      <c r="Q71" s="8" t="s">
        <v>281</v>
      </c>
      <c r="R71" s="8" t="s">
        <v>281</v>
      </c>
      <c r="S71" s="8" t="s">
        <v>281</v>
      </c>
      <c r="T71" s="8" t="s">
        <v>281</v>
      </c>
      <c r="U71" s="8">
        <v>9.0695999999999994</v>
      </c>
      <c r="AE71" s="7"/>
      <c r="AF71" s="7"/>
      <c r="AG71" s="7"/>
      <c r="AH71" s="7"/>
      <c r="AI71" s="7"/>
      <c r="AJ71" s="7"/>
      <c r="AK71" s="7"/>
      <c r="AL71" s="7"/>
      <c r="AM71" s="7"/>
    </row>
    <row r="72" spans="1:39" x14ac:dyDescent="0.25">
      <c r="A72" t="s">
        <v>49</v>
      </c>
      <c r="B72" s="8">
        <v>0.81079999999999997</v>
      </c>
      <c r="C72" s="8">
        <v>1.7497</v>
      </c>
      <c r="D72" s="8">
        <v>4.5545999999999998</v>
      </c>
      <c r="E72" s="8">
        <v>9.3717000000000006</v>
      </c>
      <c r="F72" s="8">
        <v>22.900600000000001</v>
      </c>
      <c r="G72" s="8">
        <v>100.6168</v>
      </c>
      <c r="H72" s="8">
        <v>0.1186</v>
      </c>
      <c r="I72" s="8">
        <v>3.4200000000000001E-2</v>
      </c>
      <c r="J72" s="8">
        <v>2.2499999999999999E-2</v>
      </c>
      <c r="K72" s="8" t="s">
        <v>281</v>
      </c>
      <c r="L72" s="8" t="s">
        <v>281</v>
      </c>
      <c r="M72" s="8" t="s">
        <v>281</v>
      </c>
      <c r="N72" s="8" t="s">
        <v>281</v>
      </c>
      <c r="O72" s="8" t="s">
        <v>281</v>
      </c>
      <c r="P72" s="8" t="s">
        <v>281</v>
      </c>
      <c r="Q72" s="8" t="s">
        <v>281</v>
      </c>
      <c r="R72" s="8" t="s">
        <v>281</v>
      </c>
      <c r="S72" s="8" t="s">
        <v>281</v>
      </c>
      <c r="T72" s="8" t="s">
        <v>281</v>
      </c>
      <c r="U72" s="8">
        <v>9.0347000000000008</v>
      </c>
      <c r="AE72" s="7"/>
      <c r="AF72" s="7"/>
      <c r="AG72" s="7"/>
      <c r="AH72" s="7"/>
      <c r="AI72" s="7"/>
      <c r="AJ72" s="7"/>
      <c r="AK72" s="7"/>
      <c r="AL72" s="7"/>
      <c r="AM72" s="7"/>
    </row>
    <row r="73" spans="1:39" x14ac:dyDescent="0.25">
      <c r="A73" t="s">
        <v>50</v>
      </c>
      <c r="B73" s="8">
        <v>0.91800000000000004</v>
      </c>
      <c r="C73" s="8">
        <v>1.9018999999999999</v>
      </c>
      <c r="D73" s="8">
        <v>4.7062999999999997</v>
      </c>
      <c r="E73" s="8">
        <v>9.4098000000000006</v>
      </c>
      <c r="F73" s="8">
        <v>23.904599999999999</v>
      </c>
      <c r="G73" s="8">
        <v>100.3503</v>
      </c>
      <c r="H73" s="8">
        <v>0.12790000000000001</v>
      </c>
      <c r="I73" s="8">
        <v>3.5900000000000001E-2</v>
      </c>
      <c r="J73" s="8">
        <v>1.95E-2</v>
      </c>
      <c r="K73" s="8" t="s">
        <v>281</v>
      </c>
      <c r="L73" s="8" t="s">
        <v>281</v>
      </c>
      <c r="M73" s="8" t="s">
        <v>281</v>
      </c>
      <c r="N73" s="8" t="s">
        <v>281</v>
      </c>
      <c r="O73" s="8" t="s">
        <v>281</v>
      </c>
      <c r="P73" s="8" t="s">
        <v>281</v>
      </c>
      <c r="Q73" s="8" t="s">
        <v>281</v>
      </c>
      <c r="R73" s="8" t="s">
        <v>281</v>
      </c>
      <c r="S73" s="8" t="s">
        <v>281</v>
      </c>
      <c r="T73" s="8" t="s">
        <v>281</v>
      </c>
      <c r="U73" s="8">
        <v>9.5947999999999993</v>
      </c>
      <c r="AE73" s="7"/>
      <c r="AF73" s="7"/>
      <c r="AG73" s="7"/>
      <c r="AH73" s="7"/>
      <c r="AI73" s="7"/>
      <c r="AJ73" s="7"/>
      <c r="AK73" s="7"/>
      <c r="AL73" s="7"/>
      <c r="AM73" s="7"/>
    </row>
    <row r="74" spans="1:39" x14ac:dyDescent="0.25">
      <c r="A74" t="s">
        <v>52</v>
      </c>
      <c r="B74" s="8">
        <v>0.77569999999999995</v>
      </c>
      <c r="C74" s="8">
        <v>1.6711</v>
      </c>
      <c r="D74" s="8">
        <v>4.2564000000000002</v>
      </c>
      <c r="E74" s="8">
        <v>8.8303999999999991</v>
      </c>
      <c r="F74" s="8">
        <v>22.649699999999999</v>
      </c>
      <c r="G74" s="8">
        <v>100.7505</v>
      </c>
      <c r="H74" s="8">
        <v>8.7999999999999995E-2</v>
      </c>
      <c r="I74" s="8" t="s">
        <v>281</v>
      </c>
      <c r="J74" s="8" t="s">
        <v>281</v>
      </c>
      <c r="K74" s="8" t="s">
        <v>281</v>
      </c>
      <c r="L74" s="8" t="s">
        <v>281</v>
      </c>
      <c r="M74" s="8" t="s">
        <v>281</v>
      </c>
      <c r="N74" s="8" t="s">
        <v>281</v>
      </c>
      <c r="O74" s="8" t="s">
        <v>281</v>
      </c>
      <c r="P74" s="8" t="s">
        <v>281</v>
      </c>
      <c r="Q74" s="8" t="s">
        <v>281</v>
      </c>
      <c r="R74" s="8" t="s">
        <v>281</v>
      </c>
      <c r="S74" s="8" t="s">
        <v>281</v>
      </c>
      <c r="T74" s="8" t="s">
        <v>281</v>
      </c>
      <c r="U74" s="8">
        <v>8.8582999999999998</v>
      </c>
      <c r="AE74" s="7"/>
      <c r="AF74" s="7"/>
      <c r="AG74" s="7"/>
      <c r="AH74" s="7"/>
      <c r="AI74" s="7"/>
      <c r="AJ74" s="7"/>
      <c r="AK74" s="7"/>
      <c r="AL74" s="7"/>
      <c r="AM74" s="7"/>
    </row>
    <row r="75" spans="1:39" x14ac:dyDescent="0.25">
      <c r="A75" t="s">
        <v>51</v>
      </c>
      <c r="B75" s="8">
        <v>0.89180000000000004</v>
      </c>
      <c r="C75" s="8">
        <v>1.8604000000000001</v>
      </c>
      <c r="D75" s="8">
        <v>4.7042000000000002</v>
      </c>
      <c r="E75" s="8">
        <v>9.6655999999999995</v>
      </c>
      <c r="F75" s="8">
        <v>24.933499999999999</v>
      </c>
      <c r="G75" s="8">
        <v>100.06870000000001</v>
      </c>
      <c r="H75" s="8">
        <v>0.1598</v>
      </c>
      <c r="I75" s="8" t="s">
        <v>281</v>
      </c>
      <c r="J75" s="8">
        <v>2.9100000000000001E-2</v>
      </c>
      <c r="K75" s="8" t="s">
        <v>281</v>
      </c>
      <c r="L75" s="8" t="s">
        <v>281</v>
      </c>
      <c r="M75" s="8" t="s">
        <v>281</v>
      </c>
      <c r="N75" s="8" t="s">
        <v>281</v>
      </c>
      <c r="O75" s="8" t="s">
        <v>281</v>
      </c>
      <c r="P75" s="8" t="s">
        <v>281</v>
      </c>
      <c r="Q75" s="8" t="s">
        <v>281</v>
      </c>
      <c r="R75" s="8">
        <v>1.01E-2</v>
      </c>
      <c r="S75" s="8" t="s">
        <v>281</v>
      </c>
      <c r="T75" s="8" t="s">
        <v>281</v>
      </c>
      <c r="U75" s="8">
        <v>9.7604000000000006</v>
      </c>
      <c r="AE75" s="7"/>
      <c r="AF75" s="7"/>
      <c r="AG75" s="7"/>
      <c r="AH75" s="7"/>
      <c r="AI75" s="7"/>
      <c r="AJ75" s="7"/>
      <c r="AK75" s="7"/>
      <c r="AL75" s="7"/>
      <c r="AM75" s="7"/>
    </row>
    <row r="76" spans="1:39" x14ac:dyDescent="0.25">
      <c r="A76" t="s">
        <v>53</v>
      </c>
      <c r="B76" s="8">
        <v>0.72770000000000001</v>
      </c>
      <c r="C76" s="8">
        <v>1.6835</v>
      </c>
      <c r="D76" s="8">
        <v>4.2233999999999998</v>
      </c>
      <c r="E76" s="8">
        <v>8.8484999999999996</v>
      </c>
      <c r="F76" s="8">
        <v>22.627300000000002</v>
      </c>
      <c r="G76" s="8">
        <v>100.75620000000001</v>
      </c>
      <c r="H76" s="8">
        <v>9.9199999999999997E-2</v>
      </c>
      <c r="I76" s="8">
        <v>2.3300000000000001E-2</v>
      </c>
      <c r="J76" s="8">
        <v>1.6E-2</v>
      </c>
      <c r="K76" s="8" t="s">
        <v>281</v>
      </c>
      <c r="L76" s="8" t="s">
        <v>281</v>
      </c>
      <c r="M76" s="8" t="s">
        <v>281</v>
      </c>
      <c r="N76" s="8" t="s">
        <v>281</v>
      </c>
      <c r="O76" s="8" t="s">
        <v>281</v>
      </c>
      <c r="P76" s="8" t="s">
        <v>281</v>
      </c>
      <c r="Q76" s="8" t="s">
        <v>281</v>
      </c>
      <c r="R76" s="8" t="s">
        <v>281</v>
      </c>
      <c r="S76" s="8" t="s">
        <v>281</v>
      </c>
      <c r="T76" s="8" t="s">
        <v>281</v>
      </c>
      <c r="U76" s="8">
        <v>8.7893000000000008</v>
      </c>
      <c r="AE76" s="7"/>
      <c r="AF76" s="7"/>
      <c r="AG76" s="7"/>
      <c r="AH76" s="7"/>
      <c r="AI76" s="7"/>
      <c r="AJ76" s="7"/>
      <c r="AK76" s="7"/>
      <c r="AL76" s="7"/>
      <c r="AM76" s="7"/>
    </row>
    <row r="77" spans="1:39" x14ac:dyDescent="0.25">
      <c r="A77" t="s">
        <v>54</v>
      </c>
      <c r="B77" s="8">
        <v>1.0207999999999999</v>
      </c>
      <c r="C77" s="8">
        <v>1.9392</v>
      </c>
      <c r="D77" s="8">
        <v>4.5526999999999997</v>
      </c>
      <c r="E77" s="8">
        <v>10.5999</v>
      </c>
      <c r="F77" s="8">
        <v>28.339200000000002</v>
      </c>
      <c r="G77" s="8">
        <v>96.994699999999995</v>
      </c>
      <c r="H77" s="8">
        <v>0.32219999999999999</v>
      </c>
      <c r="I77" s="8" t="s">
        <v>281</v>
      </c>
      <c r="J77" s="8" t="s">
        <v>281</v>
      </c>
      <c r="K77" s="8" t="s">
        <v>281</v>
      </c>
      <c r="L77" s="8" t="s">
        <v>281</v>
      </c>
      <c r="M77" s="8" t="s">
        <v>281</v>
      </c>
      <c r="N77" s="8" t="s">
        <v>281</v>
      </c>
      <c r="O77" s="8" t="s">
        <v>281</v>
      </c>
      <c r="P77" s="8" t="s">
        <v>281</v>
      </c>
      <c r="Q77" s="8" t="s">
        <v>281</v>
      </c>
      <c r="R77" s="8" t="s">
        <v>281</v>
      </c>
      <c r="S77" s="8" t="s">
        <v>281</v>
      </c>
      <c r="T77" s="8" t="s">
        <v>281</v>
      </c>
      <c r="U77" s="8">
        <v>9.7017000000000007</v>
      </c>
      <c r="AE77" s="7"/>
      <c r="AF77" s="7"/>
      <c r="AG77" s="7"/>
      <c r="AH77" s="7"/>
      <c r="AI77" s="7"/>
      <c r="AJ77" s="7"/>
      <c r="AK77" s="7"/>
      <c r="AL77" s="7"/>
      <c r="AM77" s="7"/>
    </row>
    <row r="78" spans="1:39" x14ac:dyDescent="0.25">
      <c r="A78" t="s">
        <v>55</v>
      </c>
      <c r="B78" s="8">
        <v>0.80289999999999995</v>
      </c>
      <c r="C78" s="8">
        <v>1.7203999999999999</v>
      </c>
      <c r="D78" s="8">
        <v>4.4138000000000002</v>
      </c>
      <c r="E78" s="8">
        <v>9.0878999999999994</v>
      </c>
      <c r="F78" s="8">
        <v>22.906600000000001</v>
      </c>
      <c r="G78" s="8">
        <v>100.6514</v>
      </c>
      <c r="H78" s="8">
        <v>0.10199999999999999</v>
      </c>
      <c r="I78" s="8" t="s">
        <v>281</v>
      </c>
      <c r="J78" s="8" t="s">
        <v>281</v>
      </c>
      <c r="K78" s="8" t="s">
        <v>281</v>
      </c>
      <c r="L78" s="8" t="s">
        <v>281</v>
      </c>
      <c r="M78" s="8" t="s">
        <v>281</v>
      </c>
      <c r="N78" s="8" t="s">
        <v>281</v>
      </c>
      <c r="O78" s="8" t="s">
        <v>281</v>
      </c>
      <c r="P78" s="8" t="s">
        <v>281</v>
      </c>
      <c r="Q78" s="8" t="s">
        <v>281</v>
      </c>
      <c r="R78" s="8" t="s">
        <v>281</v>
      </c>
      <c r="S78" s="8" t="s">
        <v>281</v>
      </c>
      <c r="T78" s="8" t="s">
        <v>281</v>
      </c>
      <c r="U78" s="8">
        <v>9.0154999999999994</v>
      </c>
      <c r="AE78" s="7"/>
      <c r="AF78" s="7"/>
      <c r="AG78" s="7"/>
      <c r="AH78" s="7"/>
      <c r="AI78" s="7"/>
      <c r="AJ78" s="7"/>
      <c r="AK78" s="7"/>
      <c r="AL78" s="7"/>
      <c r="AM78" s="7"/>
    </row>
    <row r="79" spans="1:39" x14ac:dyDescent="0.25">
      <c r="A79" t="s">
        <v>56</v>
      </c>
      <c r="B79" s="8">
        <v>0.72909999999999997</v>
      </c>
      <c r="C79" s="8">
        <v>1.7012</v>
      </c>
      <c r="D79" s="8">
        <v>4.3514999999999997</v>
      </c>
      <c r="E79" s="8">
        <v>9.1598000000000006</v>
      </c>
      <c r="F79" s="8">
        <v>22.1174</v>
      </c>
      <c r="G79" s="8">
        <v>100.8458</v>
      </c>
      <c r="H79" s="8">
        <v>0.1225</v>
      </c>
      <c r="I79" s="8" t="s">
        <v>281</v>
      </c>
      <c r="J79" s="8" t="s">
        <v>281</v>
      </c>
      <c r="K79" s="8" t="s">
        <v>281</v>
      </c>
      <c r="L79" s="8" t="s">
        <v>281</v>
      </c>
      <c r="M79" s="8" t="s">
        <v>281</v>
      </c>
      <c r="N79" s="8" t="s">
        <v>281</v>
      </c>
      <c r="O79" s="8" t="s">
        <v>281</v>
      </c>
      <c r="P79" s="8" t="s">
        <v>281</v>
      </c>
      <c r="Q79" s="8" t="s">
        <v>281</v>
      </c>
      <c r="R79" s="8" t="s">
        <v>281</v>
      </c>
      <c r="S79" s="8" t="s">
        <v>281</v>
      </c>
      <c r="T79" s="8" t="s">
        <v>281</v>
      </c>
      <c r="U79" s="8">
        <v>8.8671000000000006</v>
      </c>
      <c r="AE79" s="7"/>
      <c r="AF79" s="7"/>
      <c r="AG79" s="7"/>
      <c r="AH79" s="7"/>
      <c r="AI79" s="7"/>
      <c r="AJ79" s="7"/>
      <c r="AK79" s="7"/>
      <c r="AL79" s="7"/>
      <c r="AM79" s="7"/>
    </row>
    <row r="80" spans="1:39" x14ac:dyDescent="0.25">
      <c r="A80" t="s">
        <v>57</v>
      </c>
      <c r="B80" s="8">
        <v>0.88539999999999996</v>
      </c>
      <c r="C80" s="8">
        <v>1.8337000000000001</v>
      </c>
      <c r="D80" s="8">
        <v>4.4181999999999997</v>
      </c>
      <c r="E80" s="8">
        <v>9.2649000000000008</v>
      </c>
      <c r="F80" s="8">
        <v>22.7685</v>
      </c>
      <c r="G80" s="8">
        <v>100.6649</v>
      </c>
      <c r="H80" s="8">
        <v>0.2064</v>
      </c>
      <c r="I80" s="8">
        <v>6.4000000000000001E-2</v>
      </c>
      <c r="J80" s="8">
        <v>3.9199999999999999E-2</v>
      </c>
      <c r="K80" s="8">
        <v>2.3599999999999999E-2</v>
      </c>
      <c r="L80" s="8">
        <v>1.95E-2</v>
      </c>
      <c r="M80" s="8" t="s">
        <v>281</v>
      </c>
      <c r="N80" s="8">
        <v>1.3599999999999999E-2</v>
      </c>
      <c r="O80" s="8">
        <v>1.2999999999999999E-2</v>
      </c>
      <c r="P80" s="8">
        <v>1.03E-2</v>
      </c>
      <c r="Q80" s="8" t="s">
        <v>281</v>
      </c>
      <c r="R80" s="8">
        <v>1.0800000000000001E-2</v>
      </c>
      <c r="S80" s="8">
        <v>8.9999999999999993E-3</v>
      </c>
      <c r="T80" s="8" t="s">
        <v>281</v>
      </c>
      <c r="U80" s="8">
        <v>9.0526999999999997</v>
      </c>
      <c r="AE80" s="7"/>
      <c r="AF80" s="7"/>
      <c r="AG80" s="7"/>
      <c r="AH80" s="7"/>
      <c r="AI80" s="7"/>
      <c r="AJ80" s="7"/>
      <c r="AK80" s="7"/>
      <c r="AL80" s="7"/>
      <c r="AM80" s="7"/>
    </row>
    <row r="81" spans="1:39" x14ac:dyDescent="0.25">
      <c r="A81" t="s">
        <v>258</v>
      </c>
      <c r="B81" s="8">
        <v>0.74009999999999998</v>
      </c>
      <c r="C81" s="8">
        <v>1.7241</v>
      </c>
      <c r="D81" s="8">
        <v>4.3852000000000002</v>
      </c>
      <c r="E81" s="8">
        <v>9.1876999999999995</v>
      </c>
      <c r="F81" s="8">
        <v>22.456199999999999</v>
      </c>
      <c r="G81" s="8">
        <v>100.756</v>
      </c>
      <c r="H81" s="8">
        <v>0.11409999999999999</v>
      </c>
      <c r="I81" s="8">
        <v>2.5600000000000001E-2</v>
      </c>
      <c r="J81" s="8">
        <v>1.9699999999999999E-2</v>
      </c>
      <c r="K81" s="8" t="s">
        <v>281</v>
      </c>
      <c r="L81" s="8" t="s">
        <v>281</v>
      </c>
      <c r="M81" s="8" t="s">
        <v>281</v>
      </c>
      <c r="N81" s="8" t="s">
        <v>281</v>
      </c>
      <c r="O81" s="8" t="s">
        <v>281</v>
      </c>
      <c r="P81" s="8" t="s">
        <v>281</v>
      </c>
      <c r="Q81" s="8" t="s">
        <v>281</v>
      </c>
      <c r="R81" s="8" t="s">
        <v>281</v>
      </c>
      <c r="S81" s="8" t="s">
        <v>281</v>
      </c>
      <c r="T81" s="8" t="s">
        <v>281</v>
      </c>
      <c r="U81" s="8">
        <v>9.3592999999999993</v>
      </c>
      <c r="AE81" s="7"/>
      <c r="AF81" s="7"/>
      <c r="AG81" s="7"/>
      <c r="AH81" s="7"/>
      <c r="AI81" s="7"/>
      <c r="AJ81" s="7"/>
      <c r="AK81" s="7"/>
      <c r="AL81" s="7"/>
      <c r="AM81" s="7"/>
    </row>
    <row r="82" spans="1:39" x14ac:dyDescent="0.25">
      <c r="A82" t="s">
        <v>101</v>
      </c>
      <c r="B82" s="8">
        <v>20</v>
      </c>
      <c r="C82" s="8">
        <v>20</v>
      </c>
      <c r="D82" s="8">
        <v>20</v>
      </c>
      <c r="E82" s="8">
        <v>20</v>
      </c>
      <c r="F82" s="8">
        <v>20</v>
      </c>
      <c r="G82" s="8">
        <v>20</v>
      </c>
      <c r="H82" s="8">
        <v>20</v>
      </c>
      <c r="I82" s="8">
        <v>20</v>
      </c>
      <c r="J82" s="8">
        <v>20</v>
      </c>
      <c r="K82" s="8">
        <v>20</v>
      </c>
      <c r="L82" s="8">
        <v>20</v>
      </c>
      <c r="M82" s="8">
        <v>20</v>
      </c>
      <c r="N82" s="8">
        <v>20</v>
      </c>
      <c r="O82" s="8">
        <v>20</v>
      </c>
      <c r="P82" s="8">
        <v>20</v>
      </c>
      <c r="Q82" s="8">
        <v>20</v>
      </c>
      <c r="R82" s="8">
        <v>20</v>
      </c>
      <c r="S82" s="8">
        <v>20</v>
      </c>
      <c r="T82" s="8">
        <v>20</v>
      </c>
      <c r="U82" s="8">
        <v>20</v>
      </c>
      <c r="AE82" s="7"/>
      <c r="AF82" s="7"/>
      <c r="AG82" s="7"/>
      <c r="AH82" s="7"/>
      <c r="AI82" s="7"/>
      <c r="AJ82" s="7"/>
      <c r="AK82" s="7"/>
      <c r="AL82" s="7"/>
      <c r="AM82" s="7"/>
    </row>
    <row r="83" spans="1:39" x14ac:dyDescent="0.25">
      <c r="A83" t="s">
        <v>58</v>
      </c>
      <c r="B83" s="8">
        <v>0.95779999999999998</v>
      </c>
      <c r="C83" s="8">
        <v>1.9225000000000001</v>
      </c>
      <c r="D83" s="8">
        <v>4.7573999999999996</v>
      </c>
      <c r="E83" s="8">
        <v>9.5067000000000004</v>
      </c>
      <c r="F83" s="8">
        <v>24.31</v>
      </c>
      <c r="G83" s="8">
        <v>100.2359</v>
      </c>
      <c r="H83" s="8" t="s">
        <v>281</v>
      </c>
      <c r="I83" s="8" t="s">
        <v>281</v>
      </c>
      <c r="J83" s="8" t="s">
        <v>281</v>
      </c>
      <c r="K83" s="8" t="s">
        <v>281</v>
      </c>
      <c r="L83" s="8" t="s">
        <v>281</v>
      </c>
      <c r="M83" s="8" t="s">
        <v>281</v>
      </c>
      <c r="N83" s="8" t="s">
        <v>281</v>
      </c>
      <c r="O83" s="8" t="s">
        <v>281</v>
      </c>
      <c r="P83" s="8" t="s">
        <v>281</v>
      </c>
      <c r="Q83" s="8" t="s">
        <v>281</v>
      </c>
      <c r="R83" s="8" t="s">
        <v>281</v>
      </c>
      <c r="S83" s="8" t="s">
        <v>281</v>
      </c>
      <c r="T83" s="8" t="s">
        <v>281</v>
      </c>
      <c r="U83" s="8">
        <v>9.8615999999999993</v>
      </c>
      <c r="AE83" s="7"/>
      <c r="AF83" s="7"/>
      <c r="AG83" s="7"/>
      <c r="AH83" s="7"/>
      <c r="AI83" s="7"/>
      <c r="AJ83" s="7"/>
      <c r="AK83" s="7"/>
      <c r="AL83" s="7"/>
      <c r="AM83" s="7"/>
    </row>
    <row r="84" spans="1:39" x14ac:dyDescent="0.25">
      <c r="A84" t="s">
        <v>60</v>
      </c>
      <c r="B84" s="8">
        <v>0.70069999999999999</v>
      </c>
      <c r="C84" s="8">
        <v>1.6272</v>
      </c>
      <c r="D84" s="8">
        <v>4.2389000000000001</v>
      </c>
      <c r="E84" s="8">
        <v>9.0359999999999996</v>
      </c>
      <c r="F84" s="8">
        <v>21.860399999999998</v>
      </c>
      <c r="G84" s="8">
        <v>100.9298</v>
      </c>
      <c r="H84" s="8">
        <v>0.17330000000000001</v>
      </c>
      <c r="I84" s="8">
        <v>5.2400000000000002E-2</v>
      </c>
      <c r="J84" s="8">
        <v>3.2099999999999997E-2</v>
      </c>
      <c r="K84" s="8">
        <v>2.4299999999999999E-2</v>
      </c>
      <c r="L84" s="8">
        <v>2.07E-2</v>
      </c>
      <c r="M84" s="8">
        <v>1.4500000000000001E-2</v>
      </c>
      <c r="N84" s="8">
        <v>1.0500000000000001E-2</v>
      </c>
      <c r="O84" s="8">
        <v>1.1900000000000001E-2</v>
      </c>
      <c r="P84" s="8">
        <v>1.01E-2</v>
      </c>
      <c r="Q84" s="8">
        <v>1.06E-2</v>
      </c>
      <c r="R84" s="8">
        <v>1.1299999999999999E-2</v>
      </c>
      <c r="S84" s="8" t="s">
        <v>281</v>
      </c>
      <c r="T84" s="8" t="s">
        <v>281</v>
      </c>
      <c r="U84" s="8">
        <v>8.9686000000000003</v>
      </c>
      <c r="AE84" s="7"/>
      <c r="AF84" s="7"/>
      <c r="AG84" s="7"/>
      <c r="AH84" s="7"/>
      <c r="AI84" s="7"/>
      <c r="AJ84" s="7"/>
      <c r="AK84" s="7"/>
      <c r="AL84" s="7"/>
      <c r="AM84" s="7"/>
    </row>
    <row r="85" spans="1:39" x14ac:dyDescent="0.25">
      <c r="A85" t="s">
        <v>59</v>
      </c>
      <c r="B85" s="8">
        <v>0.92649999999999999</v>
      </c>
      <c r="C85" s="8">
        <v>1.8868</v>
      </c>
      <c r="D85" s="8">
        <v>4.7217000000000002</v>
      </c>
      <c r="E85" s="8">
        <v>9.6872000000000007</v>
      </c>
      <c r="F85" s="8">
        <v>25.583500000000001</v>
      </c>
      <c r="G85" s="8">
        <v>99.902299999999997</v>
      </c>
      <c r="H85" s="8">
        <v>0.21510000000000001</v>
      </c>
      <c r="I85" s="8">
        <v>5.5800000000000002E-2</v>
      </c>
      <c r="J85" s="8">
        <v>3.5999999999999997E-2</v>
      </c>
      <c r="K85" s="8">
        <v>2.4199999999999999E-2</v>
      </c>
      <c r="L85" s="8">
        <v>1.9800000000000002E-2</v>
      </c>
      <c r="M85" s="8" t="s">
        <v>281</v>
      </c>
      <c r="N85" s="8" t="s">
        <v>281</v>
      </c>
      <c r="O85" s="8">
        <v>1.44E-2</v>
      </c>
      <c r="P85" s="8">
        <v>1.1599999999999999E-2</v>
      </c>
      <c r="Q85" s="8" t="s">
        <v>281</v>
      </c>
      <c r="R85" s="8">
        <v>1.8100000000000002E-2</v>
      </c>
      <c r="S85" s="8" t="s">
        <v>281</v>
      </c>
      <c r="T85" s="8" t="s">
        <v>281</v>
      </c>
      <c r="U85" s="8">
        <v>9.7049000000000003</v>
      </c>
      <c r="AE85" s="7"/>
      <c r="AF85" s="7"/>
      <c r="AG85" s="7"/>
      <c r="AH85" s="7"/>
      <c r="AI85" s="7"/>
      <c r="AJ85" s="7"/>
      <c r="AK85" s="7"/>
      <c r="AL85" s="7"/>
      <c r="AM85" s="7"/>
    </row>
    <row r="86" spans="1:39" x14ac:dyDescent="0.25">
      <c r="A86" t="s">
        <v>61</v>
      </c>
      <c r="B86" s="8">
        <v>0.81210000000000004</v>
      </c>
      <c r="C86" s="8">
        <v>1.7577</v>
      </c>
      <c r="D86" s="8">
        <v>4.6776</v>
      </c>
      <c r="E86" s="8">
        <v>9.8812999999999995</v>
      </c>
      <c r="F86" s="8">
        <v>25.1449</v>
      </c>
      <c r="G86" s="8">
        <v>99.995599999999996</v>
      </c>
      <c r="H86" s="8" t="s">
        <v>281</v>
      </c>
      <c r="I86" s="8" t="s">
        <v>281</v>
      </c>
      <c r="J86" s="8" t="s">
        <v>281</v>
      </c>
      <c r="K86" s="8" t="s">
        <v>281</v>
      </c>
      <c r="L86" s="8" t="s">
        <v>281</v>
      </c>
      <c r="M86" s="8" t="s">
        <v>281</v>
      </c>
      <c r="N86" s="8" t="s">
        <v>281</v>
      </c>
      <c r="O86" s="8" t="s">
        <v>281</v>
      </c>
      <c r="P86" s="8" t="s">
        <v>281</v>
      </c>
      <c r="Q86" s="8" t="s">
        <v>281</v>
      </c>
      <c r="R86" s="8" t="s">
        <v>281</v>
      </c>
      <c r="S86" s="8" t="s">
        <v>281</v>
      </c>
      <c r="T86" s="8" t="s">
        <v>281</v>
      </c>
      <c r="U86" s="8">
        <v>10.262700000000001</v>
      </c>
      <c r="AE86" s="7"/>
      <c r="AF86" s="7"/>
      <c r="AG86" s="7"/>
      <c r="AH86" s="7"/>
      <c r="AI86" s="7"/>
      <c r="AJ86" s="7"/>
      <c r="AK86" s="7"/>
      <c r="AL86" s="7"/>
      <c r="AM86" s="7"/>
    </row>
    <row r="87" spans="1:39" x14ac:dyDescent="0.25">
      <c r="A87" t="s">
        <v>62</v>
      </c>
      <c r="B87" s="8">
        <v>0.93489999999999995</v>
      </c>
      <c r="C87" s="8">
        <v>1.7019</v>
      </c>
      <c r="D87" s="8">
        <v>4.3392999999999997</v>
      </c>
      <c r="E87" s="8">
        <v>9.6844000000000001</v>
      </c>
      <c r="F87" s="8">
        <v>25.306899999999999</v>
      </c>
      <c r="G87" s="8">
        <v>99.990300000000005</v>
      </c>
      <c r="H87" s="8" t="s">
        <v>281</v>
      </c>
      <c r="I87" s="8" t="s">
        <v>281</v>
      </c>
      <c r="J87" s="8" t="s">
        <v>281</v>
      </c>
      <c r="K87" s="8" t="s">
        <v>281</v>
      </c>
      <c r="L87" s="8" t="s">
        <v>281</v>
      </c>
      <c r="M87" s="8" t="s">
        <v>281</v>
      </c>
      <c r="N87" s="8" t="s">
        <v>281</v>
      </c>
      <c r="O87" s="8" t="s">
        <v>281</v>
      </c>
      <c r="P87" s="8" t="s">
        <v>281</v>
      </c>
      <c r="Q87" s="8" t="s">
        <v>281</v>
      </c>
      <c r="R87" s="8" t="s">
        <v>281</v>
      </c>
      <c r="S87" s="8" t="s">
        <v>281</v>
      </c>
      <c r="T87" s="8" t="s">
        <v>281</v>
      </c>
      <c r="U87" s="8">
        <v>9.9597999999999995</v>
      </c>
      <c r="AE87" s="7"/>
      <c r="AF87" s="7"/>
      <c r="AG87" s="7"/>
      <c r="AH87" s="7"/>
      <c r="AI87" s="7"/>
      <c r="AJ87" s="7"/>
      <c r="AK87" s="7"/>
      <c r="AL87" s="7"/>
      <c r="AM87" s="7"/>
    </row>
    <row r="88" spans="1:39" x14ac:dyDescent="0.25">
      <c r="A88" t="s">
        <v>63</v>
      </c>
      <c r="B88" s="8" t="s">
        <v>281</v>
      </c>
      <c r="C88" s="8">
        <v>1.9641999999999999</v>
      </c>
      <c r="D88" s="8">
        <v>4.2282000000000002</v>
      </c>
      <c r="E88" s="8">
        <v>9.4450000000000003</v>
      </c>
      <c r="F88" s="8">
        <v>25.405799999999999</v>
      </c>
      <c r="G88" s="8">
        <v>99.987799999999993</v>
      </c>
      <c r="H88" s="8" t="s">
        <v>281</v>
      </c>
      <c r="I88" s="8" t="s">
        <v>281</v>
      </c>
      <c r="J88" s="8" t="s">
        <v>281</v>
      </c>
      <c r="K88" s="8" t="s">
        <v>281</v>
      </c>
      <c r="L88" s="8" t="s">
        <v>281</v>
      </c>
      <c r="M88" s="8" t="s">
        <v>281</v>
      </c>
      <c r="N88" s="8" t="s">
        <v>281</v>
      </c>
      <c r="O88" s="8" t="s">
        <v>281</v>
      </c>
      <c r="P88" s="8" t="s">
        <v>281</v>
      </c>
      <c r="Q88" s="8" t="s">
        <v>281</v>
      </c>
      <c r="R88" s="8" t="s">
        <v>281</v>
      </c>
      <c r="S88" s="8" t="s">
        <v>281</v>
      </c>
      <c r="T88" s="8" t="s">
        <v>281</v>
      </c>
      <c r="U88" s="8">
        <v>9.1422000000000008</v>
      </c>
      <c r="AE88" s="7"/>
      <c r="AF88" s="7"/>
      <c r="AG88" s="7"/>
      <c r="AH88" s="7"/>
      <c r="AI88" s="7"/>
      <c r="AJ88" s="7"/>
      <c r="AK88" s="7"/>
      <c r="AL88" s="7"/>
      <c r="AM88" s="7"/>
    </row>
    <row r="89" spans="1:39" x14ac:dyDescent="0.25">
      <c r="A89" t="s">
        <v>64</v>
      </c>
      <c r="B89" s="8">
        <v>0.8276</v>
      </c>
      <c r="C89" s="8">
        <v>1.7022999999999999</v>
      </c>
      <c r="D89" s="8">
        <v>4.0404999999999998</v>
      </c>
      <c r="E89" s="8">
        <v>8.5344999999999995</v>
      </c>
      <c r="F89" s="8">
        <v>21.496099999999998</v>
      </c>
      <c r="G89" s="8">
        <v>101.0782</v>
      </c>
      <c r="H89" s="8">
        <v>0.42970000000000003</v>
      </c>
      <c r="I89" s="8">
        <v>9.8599999999999993E-2</v>
      </c>
      <c r="J89" s="8">
        <v>6.3E-2</v>
      </c>
      <c r="K89" s="8">
        <v>5.1200000000000002E-2</v>
      </c>
      <c r="L89" s="8">
        <v>3.6400000000000002E-2</v>
      </c>
      <c r="M89" s="8">
        <v>2.9899999999999999E-2</v>
      </c>
      <c r="N89" s="8">
        <v>1.9099999999999999E-2</v>
      </c>
      <c r="O89" s="8">
        <v>2.8500000000000001E-2</v>
      </c>
      <c r="P89" s="8">
        <v>2.46E-2</v>
      </c>
      <c r="Q89" s="8">
        <v>1.5599999999999999E-2</v>
      </c>
      <c r="R89" s="8">
        <v>1.8599999999999998E-2</v>
      </c>
      <c r="S89" s="8" t="s">
        <v>281</v>
      </c>
      <c r="T89" s="8" t="s">
        <v>281</v>
      </c>
      <c r="U89" s="8">
        <v>8.6758000000000006</v>
      </c>
      <c r="AE89" s="7"/>
      <c r="AF89" s="7"/>
      <c r="AG89" s="7"/>
      <c r="AH89" s="7"/>
      <c r="AI89" s="7"/>
      <c r="AJ89" s="7"/>
      <c r="AK89" s="7"/>
      <c r="AL89" s="7"/>
      <c r="AM89" s="7"/>
    </row>
    <row r="90" spans="1:39" x14ac:dyDescent="0.25">
      <c r="A90" t="s">
        <v>65</v>
      </c>
      <c r="B90" s="8">
        <v>0.69850000000000001</v>
      </c>
      <c r="C90" s="8">
        <v>1.6572</v>
      </c>
      <c r="D90" s="8">
        <v>4.2112999999999996</v>
      </c>
      <c r="E90" s="8">
        <v>8.6241000000000003</v>
      </c>
      <c r="F90" s="8">
        <v>15.7813</v>
      </c>
      <c r="G90" s="8">
        <v>102.49160000000001</v>
      </c>
      <c r="H90" s="8">
        <v>0.2127</v>
      </c>
      <c r="I90" s="8">
        <v>7.2400000000000006E-2</v>
      </c>
      <c r="J90" s="8">
        <v>4.1500000000000002E-2</v>
      </c>
      <c r="K90" s="8">
        <v>3.5299999999999998E-2</v>
      </c>
      <c r="L90" s="8" t="s">
        <v>281</v>
      </c>
      <c r="M90" s="8">
        <v>1.43E-2</v>
      </c>
      <c r="N90" s="8">
        <v>1.18E-2</v>
      </c>
      <c r="O90" s="8" t="s">
        <v>281</v>
      </c>
      <c r="P90" s="8">
        <v>8.8000000000000005E-3</v>
      </c>
      <c r="Q90" s="8">
        <v>7.4999999999999997E-3</v>
      </c>
      <c r="R90" s="8" t="s">
        <v>281</v>
      </c>
      <c r="S90" s="8" t="s">
        <v>281</v>
      </c>
      <c r="T90" s="8">
        <v>9.7999999999999997E-3</v>
      </c>
      <c r="U90" s="8">
        <v>8.7721</v>
      </c>
      <c r="AE90" s="7"/>
      <c r="AF90" s="7"/>
      <c r="AG90" s="7"/>
      <c r="AH90" s="7"/>
      <c r="AI90" s="7"/>
      <c r="AJ90" s="7"/>
      <c r="AK90" s="7"/>
      <c r="AL90" s="7"/>
      <c r="AM90" s="7"/>
    </row>
    <row r="91" spans="1:39" x14ac:dyDescent="0.25">
      <c r="A91" t="s">
        <v>66</v>
      </c>
      <c r="B91" s="8">
        <v>0.95250000000000001</v>
      </c>
      <c r="C91" s="8">
        <v>1.9179999999999999</v>
      </c>
      <c r="D91" s="8">
        <v>4.6106999999999996</v>
      </c>
      <c r="E91" s="8">
        <v>9.8827999999999996</v>
      </c>
      <c r="F91" s="8">
        <v>25.1557</v>
      </c>
      <c r="G91" s="8">
        <v>99.993799999999993</v>
      </c>
      <c r="H91" s="8">
        <v>0.61370000000000002</v>
      </c>
      <c r="I91" s="8">
        <v>0.15490000000000001</v>
      </c>
      <c r="J91" s="8">
        <v>8.8200000000000001E-2</v>
      </c>
      <c r="K91" s="8">
        <v>4.8300000000000003E-2</v>
      </c>
      <c r="L91" s="8" t="s">
        <v>281</v>
      </c>
      <c r="M91" s="8">
        <v>3.2800000000000003E-2</v>
      </c>
      <c r="N91" s="8">
        <v>2.76E-2</v>
      </c>
      <c r="O91" s="8">
        <v>2.9100000000000001E-2</v>
      </c>
      <c r="P91" s="8">
        <v>2.2800000000000001E-2</v>
      </c>
      <c r="Q91" s="8" t="s">
        <v>281</v>
      </c>
      <c r="R91" s="8">
        <v>0.1183</v>
      </c>
      <c r="S91" s="8">
        <v>3.8899999999999997E-2</v>
      </c>
      <c r="T91" s="8">
        <v>0.1346</v>
      </c>
      <c r="U91" s="8">
        <v>10.0459</v>
      </c>
      <c r="AE91" s="7"/>
      <c r="AF91" s="7"/>
      <c r="AG91" s="7"/>
      <c r="AH91" s="7"/>
      <c r="AI91" s="7"/>
      <c r="AJ91" s="7"/>
      <c r="AK91" s="7"/>
      <c r="AL91" s="7"/>
      <c r="AM91" s="7"/>
    </row>
    <row r="92" spans="1:39" x14ac:dyDescent="0.25">
      <c r="A92" t="s">
        <v>67</v>
      </c>
      <c r="B92" s="8">
        <v>0.86770000000000003</v>
      </c>
      <c r="C92" s="8">
        <v>1.7725</v>
      </c>
      <c r="D92" s="8">
        <v>4.3262</v>
      </c>
      <c r="E92" s="8">
        <v>8.9886999999999997</v>
      </c>
      <c r="F92" s="8">
        <v>22.420300000000001</v>
      </c>
      <c r="G92" s="8">
        <v>100.7856</v>
      </c>
      <c r="H92" s="8">
        <v>0.57089999999999996</v>
      </c>
      <c r="I92" s="8">
        <v>0.1346</v>
      </c>
      <c r="J92" s="8">
        <v>8.5599999999999996E-2</v>
      </c>
      <c r="K92" s="8">
        <v>4.3400000000000001E-2</v>
      </c>
      <c r="L92" s="8">
        <v>3.6700000000000003E-2</v>
      </c>
      <c r="M92" s="8">
        <v>2.9499999999999998E-2</v>
      </c>
      <c r="N92" s="8" t="s">
        <v>281</v>
      </c>
      <c r="O92" s="8" t="s">
        <v>281</v>
      </c>
      <c r="P92" s="8">
        <v>1.7100000000000001E-2</v>
      </c>
      <c r="Q92" s="8">
        <v>1.6199999999999999E-2</v>
      </c>
      <c r="R92" s="8" t="s">
        <v>281</v>
      </c>
      <c r="S92" s="8" t="s">
        <v>281</v>
      </c>
      <c r="T92" s="8" t="s">
        <v>281</v>
      </c>
      <c r="U92" s="8">
        <v>9.3077000000000005</v>
      </c>
      <c r="AE92" s="7"/>
      <c r="AF92" s="7"/>
      <c r="AG92" s="7"/>
      <c r="AH92" s="7"/>
      <c r="AI92" s="7"/>
      <c r="AJ92" s="7"/>
      <c r="AK92" s="7"/>
      <c r="AL92" s="7"/>
      <c r="AM92" s="7"/>
    </row>
    <row r="93" spans="1:39" x14ac:dyDescent="0.25">
      <c r="A93" s="11"/>
    </row>
  </sheetData>
  <conditionalFormatting sqref="B8:AJ92">
    <cfRule type="cellIs" dxfId="4" priority="2" stopIfTrue="1" operator="equal">
      <formula>20</formula>
    </cfRule>
    <cfRule type="cellIs" dxfId="3" priority="5" operator="notEqual">
      <formula>"n.a./n.r."</formula>
    </cfRule>
  </conditionalFormatting>
  <conditionalFormatting sqref="A15:XFD15 A25:XFD25 A47:XFD47 A55:XFD55 A26:XFD26 A45:XFD45 A88:XFD88">
    <cfRule type="cellIs" dxfId="2" priority="3" stopIfTrue="1" operator="greaterThanOrEqual">
      <formula>2</formula>
    </cfRule>
  </conditionalFormatting>
  <conditionalFormatting sqref="A8:XFD14 A16:XFD24 A27:XFD44 A48:XFD54 A56:XFD87 A46:XFD46 A89:XFD92">
    <cfRule type="cellIs" dxfId="1" priority="4" stopIfTrue="1" operator="greaterThanOrEqual">
      <formula>1</formula>
    </cfRule>
  </conditionalFormatting>
  <conditionalFormatting sqref="A4:XFD92">
    <cfRule type="expression" dxfId="0" priority="1">
      <formula>ISTEXT(A4)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R7"/>
  <sheetViews>
    <sheetView workbookViewId="0">
      <selection activeCell="N12" sqref="N12"/>
    </sheetView>
  </sheetViews>
  <sheetFormatPr defaultRowHeight="15" x14ac:dyDescent="0.25"/>
  <cols>
    <col min="1" max="1" width="14.7109375" style="10" customWidth="1"/>
    <col min="2" max="2" width="5.28515625" bestFit="1" customWidth="1"/>
    <col min="3" max="3" width="9" bestFit="1" customWidth="1"/>
    <col min="4" max="4" width="6.5703125" bestFit="1" customWidth="1"/>
    <col min="5" max="5" width="24.28515625" customWidth="1"/>
    <col min="6" max="6" width="7.7109375" bestFit="1" customWidth="1"/>
    <col min="7" max="7" width="7.28515625" bestFit="1" customWidth="1"/>
    <col min="8" max="8" width="25.85546875" bestFit="1" customWidth="1"/>
    <col min="9" max="9" width="7.7109375" bestFit="1" customWidth="1"/>
    <col min="10" max="10" width="6.85546875" bestFit="1" customWidth="1"/>
    <col min="11" max="11" width="26.28515625" bestFit="1" customWidth="1"/>
    <col min="12" max="12" width="7.7109375" bestFit="1" customWidth="1"/>
    <col min="13" max="13" width="11.28515625" style="14" bestFit="1" customWidth="1"/>
    <col min="14" max="14" width="13.28515625" style="14" customWidth="1"/>
    <col min="16" max="16" width="27.28515625" bestFit="1" customWidth="1"/>
    <col min="17" max="17" width="6" bestFit="1" customWidth="1"/>
  </cols>
  <sheetData>
    <row r="1" spans="1:18" x14ac:dyDescent="0.25">
      <c r="B1" t="s">
        <v>84</v>
      </c>
      <c r="C1" s="2" t="s">
        <v>85</v>
      </c>
      <c r="D1" s="2" t="s">
        <v>86</v>
      </c>
      <c r="E1" s="2" t="s">
        <v>87</v>
      </c>
      <c r="F1" t="s">
        <v>88</v>
      </c>
      <c r="G1" t="s">
        <v>89</v>
      </c>
      <c r="H1" t="s">
        <v>90</v>
      </c>
      <c r="I1" t="s">
        <v>88</v>
      </c>
      <c r="J1" t="s">
        <v>91</v>
      </c>
      <c r="K1" t="s">
        <v>87</v>
      </c>
      <c r="L1" t="s">
        <v>88</v>
      </c>
      <c r="M1" s="14" t="s">
        <v>68</v>
      </c>
      <c r="N1" s="14" t="s">
        <v>262</v>
      </c>
      <c r="P1" s="6" t="s">
        <v>265</v>
      </c>
      <c r="Q1" t="s">
        <v>82</v>
      </c>
      <c r="R1" t="s">
        <v>68</v>
      </c>
    </row>
    <row r="2" spans="1:18" x14ac:dyDescent="0.25">
      <c r="B2" s="6" t="s">
        <v>92</v>
      </c>
      <c r="C2" t="s">
        <v>71</v>
      </c>
      <c r="D2" t="s">
        <v>93</v>
      </c>
      <c r="G2" t="s">
        <v>93</v>
      </c>
      <c r="J2" t="s">
        <v>93</v>
      </c>
      <c r="M2" s="14" t="s">
        <v>228</v>
      </c>
      <c r="N2" s="14" t="s">
        <v>263</v>
      </c>
      <c r="P2" t="s">
        <v>96</v>
      </c>
      <c r="Q2">
        <v>5.43</v>
      </c>
      <c r="R2">
        <v>427045</v>
      </c>
    </row>
    <row r="3" spans="1:18" x14ac:dyDescent="0.25">
      <c r="A3" s="10" t="s">
        <v>102</v>
      </c>
      <c r="B3" t="s">
        <v>94</v>
      </c>
      <c r="C3" t="s">
        <v>94</v>
      </c>
      <c r="D3" t="s">
        <v>94</v>
      </c>
      <c r="E3" t="s">
        <v>94</v>
      </c>
      <c r="F3" t="s">
        <v>94</v>
      </c>
      <c r="G3" t="s">
        <v>94</v>
      </c>
      <c r="H3" t="s">
        <v>94</v>
      </c>
      <c r="I3" t="s">
        <v>94</v>
      </c>
      <c r="J3" t="s">
        <v>94</v>
      </c>
      <c r="K3" t="s">
        <v>94</v>
      </c>
      <c r="L3" t="s">
        <v>94</v>
      </c>
      <c r="N3" s="14" t="s">
        <v>264</v>
      </c>
      <c r="P3" t="s">
        <v>97</v>
      </c>
      <c r="Q3">
        <v>6.18</v>
      </c>
      <c r="R3">
        <v>612685</v>
      </c>
    </row>
    <row r="4" spans="1:18" x14ac:dyDescent="0.25">
      <c r="A4" s="10" t="s">
        <v>305</v>
      </c>
      <c r="B4">
        <v>1</v>
      </c>
      <c r="C4">
        <v>1.42</v>
      </c>
      <c r="D4">
        <v>978</v>
      </c>
      <c r="E4" t="s">
        <v>307</v>
      </c>
      <c r="F4" t="s">
        <v>308</v>
      </c>
      <c r="G4">
        <v>944</v>
      </c>
      <c r="H4" t="s">
        <v>309</v>
      </c>
      <c r="I4" t="s">
        <v>308</v>
      </c>
      <c r="J4">
        <v>800</v>
      </c>
      <c r="K4" t="s">
        <v>310</v>
      </c>
      <c r="L4" t="s">
        <v>308</v>
      </c>
      <c r="M4" s="14">
        <v>493394.03899999999</v>
      </c>
      <c r="N4" s="12">
        <f>M4/R2*20</f>
        <v>23.10735585242773</v>
      </c>
      <c r="P4" t="s">
        <v>99</v>
      </c>
      <c r="Q4">
        <v>8.92</v>
      </c>
      <c r="R4">
        <v>764164</v>
      </c>
    </row>
    <row r="5" spans="1:18" x14ac:dyDescent="0.25">
      <c r="N5" s="12"/>
      <c r="P5" t="s">
        <v>101</v>
      </c>
      <c r="Q5">
        <v>10.67</v>
      </c>
      <c r="R5">
        <v>748921</v>
      </c>
    </row>
    <row r="6" spans="1:18" x14ac:dyDescent="0.25">
      <c r="N6" s="12"/>
    </row>
    <row r="7" spans="1:18" x14ac:dyDescent="0.25">
      <c r="N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IS-RSD</vt:lpstr>
      <vt:lpstr>BFB</vt:lpstr>
      <vt:lpstr>ICAL</vt:lpstr>
      <vt:lpstr>MRL</vt:lpstr>
      <vt:lpstr>Blank</vt:lpstr>
      <vt:lpstr>CCV</vt:lpstr>
      <vt:lpstr>Samples</vt:lpstr>
      <vt:lpstr>Tent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dcterms:created xsi:type="dcterms:W3CDTF">2023-09-07T21:26:52Z</dcterms:created>
  <dcterms:modified xsi:type="dcterms:W3CDTF">2024-01-22T20:03:54Z</dcterms:modified>
</cp:coreProperties>
</file>