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S\Documents\DATA\GC-MS\Schuler\"/>
    </mc:Choice>
  </mc:AlternateContent>
  <bookViews>
    <workbookView xWindow="0" yWindow="0" windowWidth="28800" windowHeight="12435" activeTab="7"/>
  </bookViews>
  <sheets>
    <sheet name="MRL" sheetId="14" r:id="rId1"/>
    <sheet name="Blank" sheetId="13" r:id="rId2"/>
    <sheet name="CCV1" sheetId="8" r:id="rId3"/>
    <sheet name="CCV2" sheetId="15" r:id="rId4"/>
    <sheet name="CCV4" sheetId="16" r:id="rId5"/>
    <sheet name="CCV3" sheetId="17" r:id="rId6"/>
    <sheet name="README" sheetId="18" r:id="rId7"/>
    <sheet name="Samples" sheetId="7" r:id="rId8"/>
    <sheet name="Tent" sheetId="10"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8" i="17" l="1"/>
  <c r="I88" i="17"/>
  <c r="K87" i="17"/>
  <c r="I87" i="17"/>
  <c r="K86" i="17"/>
  <c r="I86" i="17"/>
  <c r="K85" i="17"/>
  <c r="I85" i="17"/>
  <c r="K84" i="17"/>
  <c r="I84" i="17"/>
  <c r="K83" i="17"/>
  <c r="I83" i="17"/>
  <c r="K82" i="17"/>
  <c r="I82" i="17"/>
  <c r="K81" i="17"/>
  <c r="I81" i="17"/>
  <c r="K80" i="17"/>
  <c r="I80" i="17"/>
  <c r="K79" i="17"/>
  <c r="I79" i="17"/>
  <c r="K78" i="17"/>
  <c r="I78" i="17"/>
  <c r="K77" i="17"/>
  <c r="I77" i="17"/>
  <c r="K76" i="17"/>
  <c r="I76" i="17"/>
  <c r="K75" i="17"/>
  <c r="I75" i="17"/>
  <c r="K74" i="17"/>
  <c r="I74" i="17"/>
  <c r="K73" i="17"/>
  <c r="I73" i="17"/>
  <c r="K72" i="17"/>
  <c r="I72" i="17"/>
  <c r="K71" i="17"/>
  <c r="I71" i="17"/>
  <c r="K70" i="17"/>
  <c r="I70" i="17"/>
  <c r="K69" i="17"/>
  <c r="I69" i="17"/>
  <c r="K68" i="17"/>
  <c r="I68" i="17"/>
  <c r="K67" i="17"/>
  <c r="I67" i="17"/>
  <c r="K66" i="17"/>
  <c r="I66" i="17"/>
  <c r="K65" i="17"/>
  <c r="I65" i="17"/>
  <c r="K64" i="17"/>
  <c r="I64" i="17"/>
  <c r="K63" i="17"/>
  <c r="I63" i="17"/>
  <c r="K62" i="17"/>
  <c r="I62" i="17"/>
  <c r="K61" i="17"/>
  <c r="I61" i="17"/>
  <c r="K60" i="17"/>
  <c r="I60" i="17"/>
  <c r="K59" i="17"/>
  <c r="I59" i="17"/>
  <c r="K58" i="17"/>
  <c r="I58" i="17"/>
  <c r="K57" i="17"/>
  <c r="I57" i="17"/>
  <c r="K56" i="17"/>
  <c r="I56" i="17"/>
  <c r="K55" i="17"/>
  <c r="I55" i="17"/>
  <c r="K54" i="17"/>
  <c r="I54" i="17"/>
  <c r="K53" i="17"/>
  <c r="I53" i="17"/>
  <c r="K52" i="17"/>
  <c r="I52" i="17"/>
  <c r="K51" i="17"/>
  <c r="I51" i="17"/>
  <c r="K50" i="17"/>
  <c r="I50" i="17"/>
  <c r="K49" i="17"/>
  <c r="I49" i="17"/>
  <c r="K48" i="17"/>
  <c r="I48" i="17"/>
  <c r="K47" i="17"/>
  <c r="I47" i="17"/>
  <c r="K46" i="17"/>
  <c r="I46" i="17"/>
  <c r="K45" i="17"/>
  <c r="I45" i="17"/>
  <c r="K44" i="17"/>
  <c r="I44" i="17"/>
  <c r="K43" i="17"/>
  <c r="I43" i="17"/>
  <c r="K42" i="17"/>
  <c r="I42" i="17"/>
  <c r="K41" i="17"/>
  <c r="I41" i="17"/>
  <c r="K40" i="17"/>
  <c r="I40" i="17"/>
  <c r="K39" i="17"/>
  <c r="I39" i="17"/>
  <c r="K38" i="17"/>
  <c r="I38" i="17"/>
  <c r="K37" i="17"/>
  <c r="I37" i="17"/>
  <c r="K36" i="17"/>
  <c r="I36" i="17"/>
  <c r="K35" i="17"/>
  <c r="I35" i="17"/>
  <c r="K34" i="17"/>
  <c r="I34" i="17"/>
  <c r="K33" i="17"/>
  <c r="I33" i="17"/>
  <c r="K32" i="17"/>
  <c r="I32" i="17"/>
  <c r="K31" i="17"/>
  <c r="I31" i="17"/>
  <c r="K30" i="17"/>
  <c r="I30" i="17"/>
  <c r="K29" i="17"/>
  <c r="I29" i="17"/>
  <c r="K28" i="17"/>
  <c r="I28" i="17"/>
  <c r="K27" i="17"/>
  <c r="I27" i="17"/>
  <c r="K26" i="17"/>
  <c r="I26" i="17"/>
  <c r="K25" i="17"/>
  <c r="I25" i="17"/>
  <c r="K24" i="17"/>
  <c r="I24" i="17"/>
  <c r="K23" i="17"/>
  <c r="I23" i="17"/>
  <c r="K22" i="17"/>
  <c r="I22" i="17"/>
  <c r="K21" i="17"/>
  <c r="I21" i="17"/>
  <c r="K20" i="17"/>
  <c r="I20" i="17"/>
  <c r="K19" i="17"/>
  <c r="I19" i="17"/>
  <c r="K18" i="17"/>
  <c r="I18" i="17"/>
  <c r="K17" i="17"/>
  <c r="I17" i="17"/>
  <c r="K16" i="17"/>
  <c r="I16" i="17"/>
  <c r="K15" i="17"/>
  <c r="I15" i="17"/>
  <c r="K14" i="17"/>
  <c r="I14" i="17"/>
  <c r="K13" i="17"/>
  <c r="I13" i="17"/>
  <c r="K12" i="17"/>
  <c r="I12" i="17"/>
  <c r="K11" i="17"/>
  <c r="I11" i="17"/>
  <c r="B11" i="17"/>
  <c r="K10" i="17"/>
  <c r="I10" i="17"/>
  <c r="K9" i="17"/>
  <c r="I9" i="17"/>
  <c r="B9" i="17"/>
  <c r="K8" i="17"/>
  <c r="I8" i="17"/>
  <c r="K7" i="17"/>
  <c r="I7" i="17"/>
  <c r="K6" i="17"/>
  <c r="I6" i="17"/>
  <c r="C6" i="17"/>
  <c r="G6" i="17" s="1"/>
  <c r="B6" i="17"/>
  <c r="F6" i="17" s="1"/>
  <c r="A6" i="17"/>
  <c r="K5" i="17"/>
  <c r="I5" i="17"/>
  <c r="C5" i="17"/>
  <c r="G5" i="17" s="1"/>
  <c r="B5" i="17"/>
  <c r="F5" i="17" s="1"/>
  <c r="A5" i="17"/>
  <c r="K4" i="17"/>
  <c r="I4" i="17"/>
  <c r="C4" i="17"/>
  <c r="G4" i="17" s="1"/>
  <c r="B4" i="17"/>
  <c r="F4" i="17" s="1"/>
  <c r="A4" i="17"/>
  <c r="F3" i="17"/>
  <c r="C3" i="17"/>
  <c r="G3" i="17" s="1"/>
  <c r="B3" i="17"/>
  <c r="A3" i="17"/>
  <c r="K88" i="16"/>
  <c r="I88" i="16"/>
  <c r="K87" i="16"/>
  <c r="I87" i="16"/>
  <c r="K86" i="16"/>
  <c r="I86" i="16"/>
  <c r="K85" i="16"/>
  <c r="I85" i="16"/>
  <c r="K84" i="16"/>
  <c r="I84" i="16"/>
  <c r="K83" i="16"/>
  <c r="I83" i="16"/>
  <c r="K82" i="16"/>
  <c r="I82" i="16"/>
  <c r="K81" i="16"/>
  <c r="I81" i="16"/>
  <c r="K80" i="16"/>
  <c r="I80" i="16"/>
  <c r="K79" i="16"/>
  <c r="I79" i="16"/>
  <c r="K78" i="16"/>
  <c r="I78" i="16"/>
  <c r="K77" i="16"/>
  <c r="I77" i="16"/>
  <c r="K76" i="16"/>
  <c r="I76" i="16"/>
  <c r="K75" i="16"/>
  <c r="I75" i="16"/>
  <c r="K74" i="16"/>
  <c r="I74" i="16"/>
  <c r="K73" i="16"/>
  <c r="I73" i="16"/>
  <c r="K72" i="16"/>
  <c r="I72" i="16"/>
  <c r="K71" i="16"/>
  <c r="I71" i="16"/>
  <c r="K70" i="16"/>
  <c r="I70" i="16"/>
  <c r="K69" i="16"/>
  <c r="I69" i="16"/>
  <c r="K68" i="16"/>
  <c r="I68" i="16"/>
  <c r="K67" i="16"/>
  <c r="I67" i="16"/>
  <c r="K66" i="16"/>
  <c r="I66" i="16"/>
  <c r="K65" i="16"/>
  <c r="I65" i="16"/>
  <c r="K64" i="16"/>
  <c r="I64" i="16"/>
  <c r="K63" i="16"/>
  <c r="I63" i="16"/>
  <c r="K62" i="16"/>
  <c r="I62" i="16"/>
  <c r="K61" i="16"/>
  <c r="I61" i="16"/>
  <c r="K60" i="16"/>
  <c r="I60" i="16"/>
  <c r="K59" i="16"/>
  <c r="I59" i="16"/>
  <c r="K58" i="16"/>
  <c r="I58" i="16"/>
  <c r="K57" i="16"/>
  <c r="I57" i="16"/>
  <c r="K56" i="16"/>
  <c r="I56" i="16"/>
  <c r="K55" i="16"/>
  <c r="I55" i="16"/>
  <c r="K54" i="16"/>
  <c r="I54" i="16"/>
  <c r="K53" i="16"/>
  <c r="I53" i="16"/>
  <c r="K52" i="16"/>
  <c r="I52" i="16"/>
  <c r="K51" i="16"/>
  <c r="I51" i="16"/>
  <c r="K50" i="16"/>
  <c r="I50" i="16"/>
  <c r="K49" i="16"/>
  <c r="I49" i="16"/>
  <c r="K48" i="16"/>
  <c r="I48" i="16"/>
  <c r="K47" i="16"/>
  <c r="I47" i="16"/>
  <c r="K46" i="16"/>
  <c r="I46" i="16"/>
  <c r="K45" i="16"/>
  <c r="I45" i="16"/>
  <c r="K44" i="16"/>
  <c r="I44" i="16"/>
  <c r="K43" i="16"/>
  <c r="I43" i="16"/>
  <c r="K42" i="16"/>
  <c r="I42" i="16"/>
  <c r="K41" i="16"/>
  <c r="I41" i="16"/>
  <c r="K40" i="16"/>
  <c r="I40" i="16"/>
  <c r="K39" i="16"/>
  <c r="I39" i="16"/>
  <c r="K38" i="16"/>
  <c r="I38" i="16"/>
  <c r="K37" i="16"/>
  <c r="I37" i="16"/>
  <c r="K36" i="16"/>
  <c r="I36" i="16"/>
  <c r="K35" i="16"/>
  <c r="I35" i="16"/>
  <c r="K34" i="16"/>
  <c r="I34" i="16"/>
  <c r="K33" i="16"/>
  <c r="I33" i="16"/>
  <c r="K32" i="16"/>
  <c r="I32" i="16"/>
  <c r="K31" i="16"/>
  <c r="I31" i="16"/>
  <c r="K30" i="16"/>
  <c r="I30" i="16"/>
  <c r="K29" i="16"/>
  <c r="I29" i="16"/>
  <c r="K28" i="16"/>
  <c r="I28" i="16"/>
  <c r="K27" i="16"/>
  <c r="I27" i="16"/>
  <c r="K26" i="16"/>
  <c r="I26" i="16"/>
  <c r="K25" i="16"/>
  <c r="I25" i="16"/>
  <c r="K24" i="16"/>
  <c r="I24" i="16"/>
  <c r="K23" i="16"/>
  <c r="I23" i="16"/>
  <c r="K22" i="16"/>
  <c r="I22" i="16"/>
  <c r="K21" i="16"/>
  <c r="I21" i="16"/>
  <c r="K20" i="16"/>
  <c r="I20" i="16"/>
  <c r="K19" i="16"/>
  <c r="I19" i="16"/>
  <c r="K18" i="16"/>
  <c r="I18" i="16"/>
  <c r="K17" i="16"/>
  <c r="I17" i="16"/>
  <c r="K16" i="16"/>
  <c r="I16" i="16"/>
  <c r="K15" i="16"/>
  <c r="I15" i="16"/>
  <c r="K14" i="16"/>
  <c r="I14" i="16"/>
  <c r="K13" i="16"/>
  <c r="I13" i="16"/>
  <c r="K12" i="16"/>
  <c r="I12" i="16"/>
  <c r="K11" i="16"/>
  <c r="I11" i="16"/>
  <c r="B11" i="16"/>
  <c r="K10" i="16"/>
  <c r="I10" i="16"/>
  <c r="K9" i="16"/>
  <c r="I9" i="16"/>
  <c r="B9" i="16"/>
  <c r="K8" i="16"/>
  <c r="I8" i="16"/>
  <c r="K7" i="16"/>
  <c r="I7" i="16"/>
  <c r="K6" i="16"/>
  <c r="I6" i="16"/>
  <c r="C6" i="16"/>
  <c r="G6" i="16" s="1"/>
  <c r="B6" i="16"/>
  <c r="F6" i="16" s="1"/>
  <c r="A6" i="16"/>
  <c r="K5" i="16"/>
  <c r="I5" i="16"/>
  <c r="C5" i="16"/>
  <c r="G5" i="16" s="1"/>
  <c r="B5" i="16"/>
  <c r="F5" i="16" s="1"/>
  <c r="A5" i="16"/>
  <c r="K4" i="16"/>
  <c r="I4" i="16"/>
  <c r="C4" i="16"/>
  <c r="G4" i="16" s="1"/>
  <c r="B4" i="16"/>
  <c r="F4" i="16" s="1"/>
  <c r="A4" i="16"/>
  <c r="F3" i="16"/>
  <c r="C3" i="16"/>
  <c r="G3" i="16" s="1"/>
  <c r="B3" i="16"/>
  <c r="A3" i="16"/>
  <c r="K88" i="15"/>
  <c r="I88" i="15"/>
  <c r="K87" i="15"/>
  <c r="I87" i="15"/>
  <c r="K86" i="15"/>
  <c r="I86" i="15"/>
  <c r="K85" i="15"/>
  <c r="I85" i="15"/>
  <c r="K84" i="15"/>
  <c r="I84" i="15"/>
  <c r="K83" i="15"/>
  <c r="I83" i="15"/>
  <c r="K82" i="15"/>
  <c r="I82" i="15"/>
  <c r="K81" i="15"/>
  <c r="I81" i="15"/>
  <c r="K80" i="15"/>
  <c r="I80" i="15"/>
  <c r="K79" i="15"/>
  <c r="I79" i="15"/>
  <c r="K78" i="15"/>
  <c r="I78" i="15"/>
  <c r="K77" i="15"/>
  <c r="I77" i="15"/>
  <c r="K76" i="15"/>
  <c r="I76" i="15"/>
  <c r="K75" i="15"/>
  <c r="I75" i="15"/>
  <c r="K74" i="15"/>
  <c r="I74" i="15"/>
  <c r="K73" i="15"/>
  <c r="I73" i="15"/>
  <c r="K72" i="15"/>
  <c r="I72" i="15"/>
  <c r="K71" i="15"/>
  <c r="I71" i="15"/>
  <c r="K70" i="15"/>
  <c r="I70" i="15"/>
  <c r="K69" i="15"/>
  <c r="I69" i="15"/>
  <c r="K68" i="15"/>
  <c r="I68" i="15"/>
  <c r="K67" i="15"/>
  <c r="I67" i="15"/>
  <c r="K66" i="15"/>
  <c r="I66" i="15"/>
  <c r="K65" i="15"/>
  <c r="I65" i="15"/>
  <c r="K64" i="15"/>
  <c r="I64" i="15"/>
  <c r="K63" i="15"/>
  <c r="I63" i="15"/>
  <c r="K62" i="15"/>
  <c r="I62" i="15"/>
  <c r="K61" i="15"/>
  <c r="I61" i="15"/>
  <c r="K60" i="15"/>
  <c r="I60" i="15"/>
  <c r="K59" i="15"/>
  <c r="I59" i="15"/>
  <c r="K58" i="15"/>
  <c r="I58" i="15"/>
  <c r="K57" i="15"/>
  <c r="I57" i="15"/>
  <c r="K56" i="15"/>
  <c r="I56" i="15"/>
  <c r="K55" i="15"/>
  <c r="I55" i="15"/>
  <c r="K54" i="15"/>
  <c r="I54" i="15"/>
  <c r="K53" i="15"/>
  <c r="I53" i="15"/>
  <c r="K52" i="15"/>
  <c r="I52" i="15"/>
  <c r="K51" i="15"/>
  <c r="I51" i="15"/>
  <c r="K50" i="15"/>
  <c r="I50" i="15"/>
  <c r="K49" i="15"/>
  <c r="I49" i="15"/>
  <c r="K48" i="15"/>
  <c r="I48" i="15"/>
  <c r="K47" i="15"/>
  <c r="I47" i="15"/>
  <c r="K46" i="15"/>
  <c r="I46" i="15"/>
  <c r="K45" i="15"/>
  <c r="I45" i="15"/>
  <c r="K44" i="15"/>
  <c r="I44" i="15"/>
  <c r="K43" i="15"/>
  <c r="I43" i="15"/>
  <c r="K42" i="15"/>
  <c r="I42" i="15"/>
  <c r="K41" i="15"/>
  <c r="I41" i="15"/>
  <c r="K40" i="15"/>
  <c r="I40" i="15"/>
  <c r="K39" i="15"/>
  <c r="I39" i="15"/>
  <c r="K38" i="15"/>
  <c r="I38" i="15"/>
  <c r="K37" i="15"/>
  <c r="I37" i="15"/>
  <c r="K36" i="15"/>
  <c r="I36" i="15"/>
  <c r="K35" i="15"/>
  <c r="I35" i="15"/>
  <c r="K34" i="15"/>
  <c r="I34" i="15"/>
  <c r="K33" i="15"/>
  <c r="I33" i="15"/>
  <c r="K32" i="15"/>
  <c r="I32" i="15"/>
  <c r="K31" i="15"/>
  <c r="I31" i="15"/>
  <c r="K30" i="15"/>
  <c r="I30" i="15"/>
  <c r="K29" i="15"/>
  <c r="I29" i="15"/>
  <c r="K28" i="15"/>
  <c r="I28" i="15"/>
  <c r="K27" i="15"/>
  <c r="I27" i="15"/>
  <c r="K26" i="15"/>
  <c r="I26" i="15"/>
  <c r="K25" i="15"/>
  <c r="I25" i="15"/>
  <c r="K24" i="15"/>
  <c r="I24" i="15"/>
  <c r="K23" i="15"/>
  <c r="I23" i="15"/>
  <c r="K22" i="15"/>
  <c r="I22" i="15"/>
  <c r="K21" i="15"/>
  <c r="I21" i="15"/>
  <c r="K20" i="15"/>
  <c r="I20" i="15"/>
  <c r="K19" i="15"/>
  <c r="I19" i="15"/>
  <c r="K18" i="15"/>
  <c r="I18" i="15"/>
  <c r="K17" i="15"/>
  <c r="I17" i="15"/>
  <c r="K16" i="15"/>
  <c r="I16" i="15"/>
  <c r="K15" i="15"/>
  <c r="I15" i="15"/>
  <c r="K14" i="15"/>
  <c r="I14" i="15"/>
  <c r="K13" i="15"/>
  <c r="I13" i="15"/>
  <c r="K12" i="15"/>
  <c r="I12" i="15"/>
  <c r="K11" i="15"/>
  <c r="I11" i="15"/>
  <c r="B11" i="15"/>
  <c r="K10" i="15"/>
  <c r="I10" i="15"/>
  <c r="K9" i="15"/>
  <c r="I9" i="15"/>
  <c r="B9" i="15"/>
  <c r="K8" i="15"/>
  <c r="I8" i="15"/>
  <c r="K7" i="15"/>
  <c r="I7" i="15"/>
  <c r="K6" i="15"/>
  <c r="I6" i="15"/>
  <c r="C6" i="15"/>
  <c r="G6" i="15" s="1"/>
  <c r="B6" i="15"/>
  <c r="F6" i="15" s="1"/>
  <c r="A6" i="15"/>
  <c r="K5" i="15"/>
  <c r="I5" i="15"/>
  <c r="C5" i="15"/>
  <c r="G5" i="15" s="1"/>
  <c r="B5" i="15"/>
  <c r="F5" i="15" s="1"/>
  <c r="A5" i="15"/>
  <c r="K4" i="15"/>
  <c r="B10" i="15" s="1"/>
  <c r="B12" i="15" s="1"/>
  <c r="I4" i="15"/>
  <c r="C4" i="15"/>
  <c r="G4" i="15" s="1"/>
  <c r="B4" i="15"/>
  <c r="F4" i="15" s="1"/>
  <c r="A4" i="15"/>
  <c r="C3" i="15"/>
  <c r="G3" i="15" s="1"/>
  <c r="B3" i="15"/>
  <c r="F3" i="15" s="1"/>
  <c r="A3" i="15"/>
  <c r="B10" i="17" l="1"/>
  <c r="B12" i="17" s="1"/>
  <c r="B10" i="16"/>
  <c r="B12" i="16" s="1"/>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4" i="13"/>
  <c r="K5" i="8" l="1"/>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4" i="8"/>
  <c r="C88" i="13"/>
  <c r="D88" i="13"/>
  <c r="C87" i="13"/>
  <c r="C86" i="13"/>
  <c r="C85" i="13"/>
  <c r="C84" i="13"/>
  <c r="C83" i="13"/>
  <c r="C82" i="13"/>
  <c r="C81" i="13"/>
  <c r="C80" i="13"/>
  <c r="D80" i="13"/>
  <c r="C79" i="13"/>
  <c r="C78" i="13"/>
  <c r="C77" i="13"/>
  <c r="C76" i="13"/>
  <c r="C75" i="13"/>
  <c r="C74" i="13"/>
  <c r="C73" i="13"/>
  <c r="C72" i="13"/>
  <c r="C71" i="13"/>
  <c r="C70" i="13"/>
  <c r="C69" i="13"/>
  <c r="C68" i="13"/>
  <c r="C67" i="13"/>
  <c r="C66" i="13"/>
  <c r="C65" i="13"/>
  <c r="C64" i="13"/>
  <c r="D64" i="13"/>
  <c r="C63" i="13"/>
  <c r="C62" i="13"/>
  <c r="C61" i="13"/>
  <c r="C60" i="13"/>
  <c r="C59" i="13"/>
  <c r="C58" i="13"/>
  <c r="C57" i="13"/>
  <c r="C56" i="13"/>
  <c r="D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D16" i="13" s="1"/>
  <c r="C15" i="13"/>
  <c r="C14" i="13"/>
  <c r="C13" i="13"/>
  <c r="C12" i="13"/>
  <c r="C11" i="13"/>
  <c r="C10" i="13"/>
  <c r="C9" i="13"/>
  <c r="C8" i="13"/>
  <c r="C7" i="13"/>
  <c r="C6" i="13"/>
  <c r="C5" i="13"/>
  <c r="C4" i="13"/>
  <c r="D5" i="13" l="1"/>
  <c r="D9" i="13"/>
  <c r="D13" i="13"/>
  <c r="D17" i="13"/>
  <c r="D29" i="13"/>
  <c r="D33" i="13"/>
  <c r="D37" i="13"/>
  <c r="D41" i="13"/>
  <c r="D45" i="13"/>
  <c r="D49" i="13"/>
  <c r="D7" i="13"/>
  <c r="D11" i="13"/>
  <c r="D15" i="13"/>
  <c r="D19" i="13"/>
  <c r="D31" i="13"/>
  <c r="D35" i="13"/>
  <c r="D39" i="13"/>
  <c r="D43" i="13"/>
  <c r="D47" i="13"/>
  <c r="D51" i="13"/>
  <c r="D63" i="13"/>
  <c r="D83" i="13"/>
  <c r="D6" i="13"/>
  <c r="D36" i="13"/>
  <c r="D26" i="13"/>
  <c r="D34" i="13"/>
  <c r="D50" i="13"/>
  <c r="D58" i="13"/>
  <c r="D66" i="13"/>
  <c r="D82" i="13"/>
  <c r="D68" i="13"/>
  <c r="D18" i="13"/>
  <c r="D61" i="13"/>
  <c r="D65" i="13"/>
  <c r="D69" i="13"/>
  <c r="D73" i="13"/>
  <c r="D77" i="13"/>
  <c r="D81" i="13"/>
  <c r="D70" i="13"/>
  <c r="D27" i="13"/>
  <c r="D67" i="13"/>
  <c r="D71" i="13"/>
  <c r="D75" i="13"/>
  <c r="D79" i="13"/>
  <c r="D38" i="13"/>
  <c r="D4" i="13"/>
  <c r="D24" i="13"/>
  <c r="D32" i="13"/>
  <c r="D48" i="13"/>
  <c r="D59" i="13"/>
  <c r="D76" i="13"/>
  <c r="D20" i="13"/>
  <c r="D54" i="13"/>
  <c r="D84" i="13"/>
  <c r="D10" i="13"/>
  <c r="D21" i="13"/>
  <c r="D25" i="13"/>
  <c r="D28" i="13"/>
  <c r="D40" i="13"/>
  <c r="D55" i="13"/>
  <c r="D62" i="13"/>
  <c r="D74" i="13"/>
  <c r="D85" i="13"/>
  <c r="D14" i="13"/>
  <c r="D44" i="13"/>
  <c r="D22" i="13"/>
  <c r="D52" i="13"/>
  <c r="D86" i="13"/>
  <c r="D12" i="13"/>
  <c r="D46" i="13"/>
  <c r="D78" i="13"/>
  <c r="D8" i="13"/>
  <c r="D23" i="13"/>
  <c r="D30" i="13"/>
  <c r="D42" i="13"/>
  <c r="D53" i="13"/>
  <c r="D57" i="13"/>
  <c r="D60" i="13"/>
  <c r="D72" i="13"/>
  <c r="D87" i="13"/>
  <c r="I5" i="8" l="1"/>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4" i="8"/>
  <c r="A3" i="8" l="1"/>
  <c r="C3" i="8"/>
  <c r="B3" i="8"/>
  <c r="B11" i="8" l="1"/>
  <c r="B9" i="8"/>
  <c r="C6" i="8"/>
  <c r="G6" i="8" s="1"/>
  <c r="B6" i="8"/>
  <c r="F6" i="8" s="1"/>
  <c r="A6" i="8"/>
  <c r="C5" i="8"/>
  <c r="G5" i="8" s="1"/>
  <c r="B5" i="8"/>
  <c r="F5" i="8" s="1"/>
  <c r="A5" i="8"/>
  <c r="C4" i="8"/>
  <c r="G4" i="8" s="1"/>
  <c r="B4" i="8"/>
  <c r="F4" i="8" s="1"/>
  <c r="A4" i="8"/>
  <c r="G3" i="8"/>
  <c r="F3" i="8"/>
  <c r="B10" i="8" l="1"/>
  <c r="B12" i="8" s="1"/>
</calcChain>
</file>

<file path=xl/sharedStrings.xml><?xml version="1.0" encoding="utf-8"?>
<sst xmlns="http://schemas.openxmlformats.org/spreadsheetml/2006/main" count="3727" uniqueCount="177">
  <si>
    <t>Pass?</t>
  </si>
  <si>
    <t>Chloromethane (methyl chloride)</t>
  </si>
  <si>
    <t xml:space="preserve">Chloroethene (vinyl chloride) </t>
  </si>
  <si>
    <t>Bromomethane (methyl bromide)</t>
  </si>
  <si>
    <t>Chloroethane (ethyl chloride)</t>
  </si>
  <si>
    <t>Trichlorofluoromethane</t>
  </si>
  <si>
    <t>Diethyl ether</t>
  </si>
  <si>
    <t>1,1-Dichloroethene</t>
  </si>
  <si>
    <t>Acetone</t>
  </si>
  <si>
    <t>Iodomethane</t>
  </si>
  <si>
    <t>Carbon disulfide</t>
  </si>
  <si>
    <t>3-Chloropropene (allyl chloride)</t>
  </si>
  <si>
    <t>trans-1,2-Dichloroethene</t>
  </si>
  <si>
    <t xml:space="preserve">Methyl tert-butyl ether (MTBE) </t>
  </si>
  <si>
    <t>1,1-Dichloroethane</t>
  </si>
  <si>
    <t>2,2-Dichloropropane</t>
  </si>
  <si>
    <t>cis-1,2-Dichloroethene</t>
  </si>
  <si>
    <t>2-Butanone (MEK)</t>
  </si>
  <si>
    <t>Methyl acrylate</t>
  </si>
  <si>
    <t>Bromochloromethane</t>
  </si>
  <si>
    <t xml:space="preserve">Methacrylonitrile </t>
  </si>
  <si>
    <t>Tetrahydrofuran</t>
  </si>
  <si>
    <t>Trichloromethane (chloroform)</t>
  </si>
  <si>
    <t>1,1,1-Trichloroethane</t>
  </si>
  <si>
    <t xml:space="preserve">Carbon tetrachloride </t>
  </si>
  <si>
    <t>1-Chlorobutane (butyl chloride)</t>
  </si>
  <si>
    <t>1,1-Dichloropropene</t>
  </si>
  <si>
    <t>Benzene</t>
  </si>
  <si>
    <t>1,2-Dichloroethane</t>
  </si>
  <si>
    <t>Trichloroethene</t>
  </si>
  <si>
    <t>1,2-Dichloropropane</t>
  </si>
  <si>
    <t xml:space="preserve">Dibromomethane </t>
  </si>
  <si>
    <t xml:space="preserve">Methyl methacrylate </t>
  </si>
  <si>
    <t>Bromodichloromethane</t>
  </si>
  <si>
    <t>2-Nitropropane</t>
  </si>
  <si>
    <t>cis-1,3-Dichloropropene</t>
  </si>
  <si>
    <t xml:space="preserve">4-Methyl-2-pentanone (MIBK) </t>
  </si>
  <si>
    <t>Toluene</t>
  </si>
  <si>
    <t>trans-1,3-Dichloropropene</t>
  </si>
  <si>
    <t xml:space="preserve">Ethyl methacrylate </t>
  </si>
  <si>
    <t>1,1,2-Trichloroethane</t>
  </si>
  <si>
    <t>Tetrachloroethene</t>
  </si>
  <si>
    <t>1,3-Dichloropropane</t>
  </si>
  <si>
    <t>2-Hexanone</t>
  </si>
  <si>
    <t>Dibromochloromethane</t>
  </si>
  <si>
    <t>1,2-Dibromoethane (EDB)</t>
  </si>
  <si>
    <t>Chlorobenzene</t>
  </si>
  <si>
    <t>1,1,1,2-Tetrachloroethane</t>
  </si>
  <si>
    <t>Ethylbenzene</t>
  </si>
  <si>
    <t>m/p-Xylene</t>
  </si>
  <si>
    <t>o-Xylene</t>
  </si>
  <si>
    <t>Styrene</t>
  </si>
  <si>
    <t>Bromoform</t>
  </si>
  <si>
    <t xml:space="preserve">Isopropylbenzene (cumene) </t>
  </si>
  <si>
    <t>Bromobenzene</t>
  </si>
  <si>
    <t>1,1,2,2-Tetrachloroethane</t>
  </si>
  <si>
    <t>1,2,3-Trichloropropane (TCP)</t>
  </si>
  <si>
    <t>trans-1,4-Dichloro-2-butene</t>
  </si>
  <si>
    <t>n-Propylbenzene</t>
  </si>
  <si>
    <t>2-Chlorotoluene</t>
  </si>
  <si>
    <t>4-Chlorotoluene</t>
  </si>
  <si>
    <t>1,3,5-Trimethylbenzene</t>
  </si>
  <si>
    <t>tert-Butylbenzene</t>
  </si>
  <si>
    <t>Pentachloroethane</t>
  </si>
  <si>
    <t>1,2,4-Trimethylbenzene</t>
  </si>
  <si>
    <t>1-Methylpropylbenzene (sec-butylbenzene)</t>
  </si>
  <si>
    <t>1,3-Dichlorobenzene</t>
  </si>
  <si>
    <t xml:space="preserve">4-Isopropyltoluene (p-cymene) </t>
  </si>
  <si>
    <t>1,4-Dichlorobenzene</t>
  </si>
  <si>
    <t>1,2-Dichlorobenzene</t>
  </si>
  <si>
    <t>n-Butylbenzene</t>
  </si>
  <si>
    <t>Hexachloroethane</t>
  </si>
  <si>
    <t>1,2-Dibromo-3-chloropropane (DBCP)</t>
  </si>
  <si>
    <t>Nitrobenzene</t>
  </si>
  <si>
    <t>1,2,4-Trichlorobenzene</t>
  </si>
  <si>
    <t>Hexachloro-1,3-butadiene</t>
  </si>
  <si>
    <t>Naphthalene</t>
  </si>
  <si>
    <t>1,2,3-Trichlorobenzene</t>
  </si>
  <si>
    <t>Area</t>
  </si>
  <si>
    <t>ppb</t>
  </si>
  <si>
    <t>Peak Name</t>
  </si>
  <si>
    <t>min</t>
  </si>
  <si>
    <t>%</t>
  </si>
  <si>
    <t>MS Quantitation Peak</t>
  </si>
  <si>
    <t xml:space="preserve">Amount </t>
  </si>
  <si>
    <t>True Value</t>
  </si>
  <si>
    <t>Total Analytes</t>
  </si>
  <si>
    <t>Failed</t>
  </si>
  <si>
    <t>Allowance</t>
  </si>
  <si>
    <t>&lt;1/2LLOQ</t>
  </si>
  <si>
    <t>ICAL Rt</t>
  </si>
  <si>
    <t>ICAL Area</t>
  </si>
  <si>
    <t>Pass_RT?</t>
  </si>
  <si>
    <t>Pass_Area?</t>
  </si>
  <si>
    <t>RT</t>
  </si>
  <si>
    <t>Fail?</t>
  </si>
  <si>
    <t>Non-target</t>
  </si>
  <si>
    <t>Instrument Data\GC_MS_PT\2023</t>
  </si>
  <si>
    <t>First Injection</t>
  </si>
  <si>
    <t>Peak</t>
  </si>
  <si>
    <t>Ret.Time</t>
  </si>
  <si>
    <t>1st Hit</t>
  </si>
  <si>
    <t>Library Compound</t>
  </si>
  <si>
    <t>Library</t>
  </si>
  <si>
    <t>2nd Hit</t>
  </si>
  <si>
    <t>LIbrary Compound</t>
  </si>
  <si>
    <t>3rd Hit</t>
  </si>
  <si>
    <t>No.</t>
  </si>
  <si>
    <t>SI</t>
  </si>
  <si>
    <t>TIC</t>
  </si>
  <si>
    <t>Dibromofluoromethane [SS1]</t>
  </si>
  <si>
    <t>Pentafluorobenzene [IS1]</t>
  </si>
  <si>
    <t>1,4-Difluorobenzene [IS2]</t>
  </si>
  <si>
    <t>Toluene-d8 [SS2]</t>
  </si>
  <si>
    <t>Chlorobenzene-d5 [IS3]</t>
  </si>
  <si>
    <t>1-Bromo-4-fluorobenzene (BFB) [SS3]</t>
  </si>
  <si>
    <t>1,4-Dichlorobenzene-d4 [IS4]</t>
  </si>
  <si>
    <t>Sample</t>
  </si>
  <si>
    <t>% of TV</t>
  </si>
  <si>
    <t>&lt;70% highlighted</t>
  </si>
  <si>
    <t>Name</t>
  </si>
  <si>
    <t>Chloroethene (vinyl chloride)</t>
  </si>
  <si>
    <t>Methyl tert-butyl ether (MTBE)</t>
  </si>
  <si>
    <t>Methacrylonitrile</t>
  </si>
  <si>
    <t>Carbon tetrachloride</t>
  </si>
  <si>
    <t>Dibromomethane</t>
  </si>
  <si>
    <t>Methyl methacrylate</t>
  </si>
  <si>
    <t>4-Methyl-2-pentanone (MIBK)</t>
  </si>
  <si>
    <t>Ethyl methacrylate</t>
  </si>
  <si>
    <t>Isopropylbenzene (cumene)</t>
  </si>
  <si>
    <t>4-Isopropyltoluene (p-cymene)</t>
  </si>
  <si>
    <t>Methylene chloride (DCM)</t>
  </si>
  <si>
    <t>n.a.</t>
  </si>
  <si>
    <t>n.a./n.r.</t>
  </si>
  <si>
    <t>MRL</t>
  </si>
  <si>
    <t>H2O-V5</t>
  </si>
  <si>
    <t>Ret. Time</t>
  </si>
  <si>
    <t xml:space="preserve">Area </t>
  </si>
  <si>
    <t>Rel Area</t>
  </si>
  <si>
    <t>Overall Ion Ratio</t>
  </si>
  <si>
    <t>Quant. Ion</t>
  </si>
  <si>
    <t>Conf. Ion #1</t>
  </si>
  <si>
    <t>Ion Ratio #1</t>
  </si>
  <si>
    <t>Conf.Ion #2</t>
  </si>
  <si>
    <t>Ion Ratio #2</t>
  </si>
  <si>
    <t>counts*min</t>
  </si>
  <si>
    <t>Confirmation</t>
  </si>
  <si>
    <t>m/z</t>
  </si>
  <si>
    <t>(Expected)</t>
  </si>
  <si>
    <t>(Observed)</t>
  </si>
  <si>
    <t>Within Window</t>
  </si>
  <si>
    <t>Not confirmed</t>
  </si>
  <si>
    <t>Confirmed</t>
  </si>
  <si>
    <t>H2O-V6</t>
  </si>
  <si>
    <t>CCV1 (CR)</t>
  </si>
  <si>
    <t>10-13-23-JI-01</t>
  </si>
  <si>
    <t>10-13-23-JI-02</t>
  </si>
  <si>
    <t>10-13-23-JI-03</t>
  </si>
  <si>
    <t>10-13-23-JI-04</t>
  </si>
  <si>
    <t>10-13-23-JI-05</t>
  </si>
  <si>
    <t>10-18-23-JI-01</t>
  </si>
  <si>
    <t>10-21-23-JI-01</t>
  </si>
  <si>
    <t>10-20-23-JI-01</t>
  </si>
  <si>
    <t>10-20-23-JI-02</t>
  </si>
  <si>
    <t>10-20-CKS-1</t>
  </si>
  <si>
    <t xml:space="preserve">10-20-CKS-2 </t>
  </si>
  <si>
    <t>10-20-CKS-3</t>
  </si>
  <si>
    <t>231026-Holmes</t>
  </si>
  <si>
    <t>CCV2 (MC)</t>
  </si>
  <si>
    <t>H2O-V7</t>
  </si>
  <si>
    <t>H2O-V8</t>
  </si>
  <si>
    <t>H2O-V9</t>
  </si>
  <si>
    <t>CCV4 (CR)</t>
  </si>
  <si>
    <t>CCV3 (MC)</t>
  </si>
  <si>
    <t>100ppb Rinse3mLMeOH</t>
  </si>
  <si>
    <t>Old Stnd</t>
  </si>
  <si>
    <t>CCV2 had very low recovery and 50+ analytes failed. I suspect this is due degradation of the primary dilution standard used to make the CCV as well as student error, not instrument failure. CCV4 made by me from the same PDS had higher recovery but still 39 analytes failed. CCV3 (duplicate of CCV2) produced same results as CCV2.  Subsequent analysis of a 100 ppb standard from a few days ago however, was accurate, so I believe the instrument was in good 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</si>
</sst>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0000FF"/>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style="medium">
        <color indexed="64"/>
      </right>
      <top/>
      <bottom/>
      <diagonal/>
    </border>
  </borders>
  <cellStyleXfs count="1">
    <xf numFmtId="0" fontId="0" fillId="0" borderId="0"/>
  </cellStyleXfs>
  <cellXfs count="22">
    <xf numFmtId="0" fontId="0" fillId="0" borderId="0" xfId="0"/>
    <xf numFmtId="0" fontId="0" fillId="2" borderId="0" xfId="0" applyFill="1"/>
    <xf numFmtId="0" fontId="0" fillId="0" borderId="0" xfId="0" applyAlignment="1">
      <alignment horizontal="center"/>
    </xf>
    <xf numFmtId="0" fontId="1" fillId="2" borderId="0" xfId="0" applyFont="1" applyFill="1"/>
    <xf numFmtId="9" fontId="0" fillId="0" borderId="0" xfId="0" applyNumberFormat="1"/>
    <xf numFmtId="9" fontId="0" fillId="0" borderId="0" xfId="0" applyNumberFormat="1" applyAlignment="1">
      <alignment horizontal="center"/>
    </xf>
    <xf numFmtId="0" fontId="2" fillId="2" borderId="0" xfId="0" applyFont="1" applyFill="1"/>
    <xf numFmtId="2" fontId="1" fillId="2" borderId="0" xfId="0" applyNumberFormat="1" applyFont="1" applyFill="1" applyAlignment="1">
      <alignment horizontal="right"/>
    </xf>
    <xf numFmtId="0" fontId="0" fillId="0" borderId="0" xfId="0" applyAlignment="1">
      <alignment horizontal="left"/>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right"/>
    </xf>
    <xf numFmtId="0" fontId="3" fillId="0" borderId="0" xfId="0" applyFont="1"/>
    <xf numFmtId="1" fontId="0" fillId="0" borderId="0" xfId="0" applyNumberFormat="1"/>
    <xf numFmtId="0" fontId="0" fillId="0" borderId="0" xfId="0" applyFill="1"/>
    <xf numFmtId="0" fontId="2" fillId="0" borderId="0" xfId="0" applyFont="1" applyFill="1" applyAlignment="1">
      <alignment horizontal="center"/>
    </xf>
    <xf numFmtId="0" fontId="0" fillId="2" borderId="0" xfId="0" applyFill="1" applyAlignment="1">
      <alignment horizontal="center"/>
    </xf>
    <xf numFmtId="0" fontId="0" fillId="0" borderId="0" xfId="0" applyFill="1" applyAlignment="1">
      <alignment horizontal="right"/>
    </xf>
    <xf numFmtId="1" fontId="0" fillId="0" borderId="0" xfId="0" applyNumberFormat="1" applyFill="1"/>
    <xf numFmtId="0" fontId="2" fillId="0" borderId="1" xfId="0" applyFont="1" applyBorder="1" applyAlignment="1">
      <alignment horizontal="center"/>
    </xf>
    <xf numFmtId="0" fontId="0" fillId="0" borderId="0" xfId="0" applyAlignment="1">
      <alignment wrapText="1"/>
    </xf>
  </cellXfs>
  <cellStyles count="1">
    <cellStyle name="Normal" xfId="0" builtinId="0"/>
  </cellStyles>
  <dxfs count="34">
    <dxf>
      <font>
        <color rgb="FF0000FF"/>
      </font>
    </dxf>
    <dxf>
      <font>
        <color auto="1"/>
      </font>
    </dxf>
    <dxf>
      <font>
        <color auto="1"/>
      </font>
    </dxf>
    <dxf>
      <font>
        <b val="0"/>
        <i val="0"/>
        <color rgb="FFFF0000"/>
      </font>
    </dxf>
    <dxf>
      <font>
        <color rgb="FFFF0000"/>
      </font>
    </dxf>
    <dxf>
      <font>
        <color rgb="FF9C0006"/>
      </font>
    </dxf>
    <dxf>
      <font>
        <color rgb="FF9C0006"/>
      </font>
      <fill>
        <patternFill>
          <bgColor rgb="FFFFC7CE"/>
        </patternFill>
      </fill>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7"/>
  <sheetViews>
    <sheetView workbookViewId="0">
      <selection activeCell="D36" sqref="D36"/>
    </sheetView>
  </sheetViews>
  <sheetFormatPr defaultRowHeight="15" x14ac:dyDescent="0.25"/>
  <cols>
    <col min="1" max="1" width="33.28515625" customWidth="1"/>
    <col min="2" max="2" width="4.42578125" customWidth="1"/>
  </cols>
  <sheetData>
    <row r="2" spans="1:2" x14ac:dyDescent="0.25">
      <c r="A2" t="s">
        <v>120</v>
      </c>
      <c r="B2" t="s">
        <v>134</v>
      </c>
    </row>
    <row r="3" spans="1:2" x14ac:dyDescent="0.25">
      <c r="A3" t="s">
        <v>1</v>
      </c>
      <c r="B3">
        <v>1</v>
      </c>
    </row>
    <row r="4" spans="1:2" x14ac:dyDescent="0.25">
      <c r="A4" t="s">
        <v>121</v>
      </c>
      <c r="B4">
        <v>1</v>
      </c>
    </row>
    <row r="5" spans="1:2" x14ac:dyDescent="0.25">
      <c r="A5" t="s">
        <v>3</v>
      </c>
      <c r="B5">
        <v>1</v>
      </c>
    </row>
    <row r="6" spans="1:2" x14ac:dyDescent="0.25">
      <c r="A6" s="9" t="s">
        <v>4</v>
      </c>
      <c r="B6" s="9">
        <v>1</v>
      </c>
    </row>
    <row r="7" spans="1:2" x14ac:dyDescent="0.25">
      <c r="A7" t="s">
        <v>5</v>
      </c>
      <c r="B7">
        <v>1</v>
      </c>
    </row>
    <row r="8" spans="1:2" x14ac:dyDescent="0.25">
      <c r="A8" t="s">
        <v>6</v>
      </c>
      <c r="B8">
        <v>1</v>
      </c>
    </row>
    <row r="9" spans="1:2" x14ac:dyDescent="0.25">
      <c r="A9" t="s">
        <v>7</v>
      </c>
      <c r="B9">
        <v>1</v>
      </c>
    </row>
    <row r="10" spans="1:2" x14ac:dyDescent="0.25">
      <c r="A10" t="s">
        <v>8</v>
      </c>
      <c r="B10">
        <v>1.8</v>
      </c>
    </row>
    <row r="11" spans="1:2" x14ac:dyDescent="0.25">
      <c r="A11" t="s">
        <v>9</v>
      </c>
      <c r="B11">
        <v>1</v>
      </c>
    </row>
    <row r="12" spans="1:2" x14ac:dyDescent="0.25">
      <c r="A12" t="s">
        <v>10</v>
      </c>
      <c r="B12">
        <v>1</v>
      </c>
    </row>
    <row r="13" spans="1:2" x14ac:dyDescent="0.25">
      <c r="A13" t="s">
        <v>11</v>
      </c>
      <c r="B13">
        <v>1</v>
      </c>
    </row>
    <row r="14" spans="1:2" x14ac:dyDescent="0.25">
      <c r="A14" t="s">
        <v>131</v>
      </c>
      <c r="B14">
        <v>1</v>
      </c>
    </row>
    <row r="15" spans="1:2" x14ac:dyDescent="0.25">
      <c r="A15" t="s">
        <v>12</v>
      </c>
      <c r="B15">
        <v>1</v>
      </c>
    </row>
    <row r="16" spans="1:2" x14ac:dyDescent="0.25">
      <c r="A16" t="s">
        <v>122</v>
      </c>
      <c r="B16">
        <v>1</v>
      </c>
    </row>
    <row r="17" spans="1:2" x14ac:dyDescent="0.25">
      <c r="A17" t="s">
        <v>14</v>
      </c>
      <c r="B17">
        <v>1</v>
      </c>
    </row>
    <row r="18" spans="1:2" x14ac:dyDescent="0.25">
      <c r="A18" t="s">
        <v>15</v>
      </c>
      <c r="B18">
        <v>1</v>
      </c>
    </row>
    <row r="19" spans="1:2" x14ac:dyDescent="0.25">
      <c r="A19" t="s">
        <v>16</v>
      </c>
      <c r="B19">
        <v>1</v>
      </c>
    </row>
    <row r="20" spans="1:2" x14ac:dyDescent="0.25">
      <c r="A20" t="s">
        <v>17</v>
      </c>
      <c r="B20">
        <v>1.8</v>
      </c>
    </row>
    <row r="21" spans="1:2" x14ac:dyDescent="0.25">
      <c r="A21" t="s">
        <v>18</v>
      </c>
      <c r="B21">
        <v>1</v>
      </c>
    </row>
    <row r="22" spans="1:2" x14ac:dyDescent="0.25">
      <c r="A22" t="s">
        <v>19</v>
      </c>
      <c r="B22">
        <v>1</v>
      </c>
    </row>
    <row r="23" spans="1:2" x14ac:dyDescent="0.25">
      <c r="A23" t="s">
        <v>123</v>
      </c>
      <c r="B23">
        <v>1</v>
      </c>
    </row>
    <row r="24" spans="1:2" x14ac:dyDescent="0.25">
      <c r="A24" t="s">
        <v>21</v>
      </c>
      <c r="B24">
        <v>1</v>
      </c>
    </row>
    <row r="25" spans="1:2" x14ac:dyDescent="0.25">
      <c r="A25" t="s">
        <v>22</v>
      </c>
      <c r="B25">
        <v>1</v>
      </c>
    </row>
    <row r="26" spans="1:2" x14ac:dyDescent="0.25">
      <c r="A26" t="s">
        <v>23</v>
      </c>
      <c r="B26">
        <v>1</v>
      </c>
    </row>
    <row r="27" spans="1:2" x14ac:dyDescent="0.25">
      <c r="A27" t="s">
        <v>110</v>
      </c>
      <c r="B27" t="s">
        <v>132</v>
      </c>
    </row>
    <row r="28" spans="1:2" x14ac:dyDescent="0.25">
      <c r="A28" t="s">
        <v>111</v>
      </c>
      <c r="B28" t="s">
        <v>132</v>
      </c>
    </row>
    <row r="29" spans="1:2" x14ac:dyDescent="0.25">
      <c r="A29" t="s">
        <v>25</v>
      </c>
      <c r="B29">
        <v>1</v>
      </c>
    </row>
    <row r="30" spans="1:2" x14ac:dyDescent="0.25">
      <c r="A30" s="15" t="s">
        <v>124</v>
      </c>
      <c r="B30">
        <v>1</v>
      </c>
    </row>
    <row r="31" spans="1:2" x14ac:dyDescent="0.25">
      <c r="A31" t="s">
        <v>26</v>
      </c>
      <c r="B31">
        <v>1</v>
      </c>
    </row>
    <row r="32" spans="1:2" x14ac:dyDescent="0.25">
      <c r="A32" t="s">
        <v>27</v>
      </c>
      <c r="B32">
        <v>1</v>
      </c>
    </row>
    <row r="33" spans="1:2" x14ac:dyDescent="0.25">
      <c r="A33" t="s">
        <v>28</v>
      </c>
      <c r="B33">
        <v>1</v>
      </c>
    </row>
    <row r="34" spans="1:2" x14ac:dyDescent="0.25">
      <c r="A34" t="s">
        <v>112</v>
      </c>
      <c r="B34" t="s">
        <v>132</v>
      </c>
    </row>
    <row r="35" spans="1:2" x14ac:dyDescent="0.25">
      <c r="A35" t="s">
        <v>29</v>
      </c>
      <c r="B35">
        <v>1</v>
      </c>
    </row>
    <row r="36" spans="1:2" x14ac:dyDescent="0.25">
      <c r="A36" t="s">
        <v>30</v>
      </c>
      <c r="B36">
        <v>1</v>
      </c>
    </row>
    <row r="37" spans="1:2" x14ac:dyDescent="0.25">
      <c r="A37" t="s">
        <v>125</v>
      </c>
      <c r="B37">
        <v>1</v>
      </c>
    </row>
    <row r="38" spans="1:2" x14ac:dyDescent="0.25">
      <c r="A38" t="s">
        <v>126</v>
      </c>
      <c r="B38">
        <v>1</v>
      </c>
    </row>
    <row r="39" spans="1:2" x14ac:dyDescent="0.25">
      <c r="A39" t="s">
        <v>33</v>
      </c>
      <c r="B39">
        <v>1</v>
      </c>
    </row>
    <row r="40" spans="1:2" x14ac:dyDescent="0.25">
      <c r="A40" t="s">
        <v>34</v>
      </c>
      <c r="B40">
        <v>1</v>
      </c>
    </row>
    <row r="41" spans="1:2" x14ac:dyDescent="0.25">
      <c r="A41" t="s">
        <v>35</v>
      </c>
      <c r="B41">
        <v>1</v>
      </c>
    </row>
    <row r="42" spans="1:2" x14ac:dyDescent="0.25">
      <c r="A42" t="s">
        <v>127</v>
      </c>
      <c r="B42">
        <v>1.8</v>
      </c>
    </row>
    <row r="43" spans="1:2" x14ac:dyDescent="0.25">
      <c r="A43" t="s">
        <v>113</v>
      </c>
      <c r="B43" t="s">
        <v>132</v>
      </c>
    </row>
    <row r="44" spans="1:2" x14ac:dyDescent="0.25">
      <c r="A44" t="s">
        <v>37</v>
      </c>
      <c r="B44">
        <v>1</v>
      </c>
    </row>
    <row r="45" spans="1:2" x14ac:dyDescent="0.25">
      <c r="A45" t="s">
        <v>38</v>
      </c>
      <c r="B45">
        <v>1</v>
      </c>
    </row>
    <row r="46" spans="1:2" x14ac:dyDescent="0.25">
      <c r="A46" t="s">
        <v>128</v>
      </c>
      <c r="B46">
        <v>1</v>
      </c>
    </row>
    <row r="47" spans="1:2" x14ac:dyDescent="0.25">
      <c r="A47" t="s">
        <v>40</v>
      </c>
      <c r="B47">
        <v>1</v>
      </c>
    </row>
    <row r="48" spans="1:2" x14ac:dyDescent="0.25">
      <c r="A48" t="s">
        <v>41</v>
      </c>
      <c r="B48">
        <v>1</v>
      </c>
    </row>
    <row r="49" spans="1:2" x14ac:dyDescent="0.25">
      <c r="A49" t="s">
        <v>42</v>
      </c>
      <c r="B49">
        <v>1</v>
      </c>
    </row>
    <row r="50" spans="1:2" x14ac:dyDescent="0.25">
      <c r="A50" t="s">
        <v>43</v>
      </c>
      <c r="B50">
        <v>1.8</v>
      </c>
    </row>
    <row r="51" spans="1:2" x14ac:dyDescent="0.25">
      <c r="A51" t="s">
        <v>44</v>
      </c>
      <c r="B51">
        <v>1</v>
      </c>
    </row>
    <row r="52" spans="1:2" x14ac:dyDescent="0.25">
      <c r="A52" t="s">
        <v>45</v>
      </c>
      <c r="B52">
        <v>1</v>
      </c>
    </row>
    <row r="53" spans="1:2" x14ac:dyDescent="0.25">
      <c r="A53" t="s">
        <v>114</v>
      </c>
      <c r="B53" t="s">
        <v>132</v>
      </c>
    </row>
    <row r="54" spans="1:2" x14ac:dyDescent="0.25">
      <c r="A54" t="s">
        <v>46</v>
      </c>
      <c r="B54">
        <v>1</v>
      </c>
    </row>
    <row r="55" spans="1:2" x14ac:dyDescent="0.25">
      <c r="A55" t="s">
        <v>47</v>
      </c>
      <c r="B55">
        <v>1</v>
      </c>
    </row>
    <row r="56" spans="1:2" x14ac:dyDescent="0.25">
      <c r="A56" t="s">
        <v>48</v>
      </c>
      <c r="B56">
        <v>1</v>
      </c>
    </row>
    <row r="57" spans="1:2" x14ac:dyDescent="0.25">
      <c r="A57" t="s">
        <v>49</v>
      </c>
      <c r="B57">
        <v>1</v>
      </c>
    </row>
    <row r="58" spans="1:2" x14ac:dyDescent="0.25">
      <c r="A58" t="s">
        <v>50</v>
      </c>
      <c r="B58">
        <v>1</v>
      </c>
    </row>
    <row r="59" spans="1:2" x14ac:dyDescent="0.25">
      <c r="A59" t="s">
        <v>51</v>
      </c>
      <c r="B59">
        <v>1</v>
      </c>
    </row>
    <row r="60" spans="1:2" x14ac:dyDescent="0.25">
      <c r="A60" t="s">
        <v>52</v>
      </c>
      <c r="B60">
        <v>1</v>
      </c>
    </row>
    <row r="61" spans="1:2" x14ac:dyDescent="0.25">
      <c r="A61" t="s">
        <v>129</v>
      </c>
      <c r="B61">
        <v>1</v>
      </c>
    </row>
    <row r="62" spans="1:2" x14ac:dyDescent="0.25">
      <c r="A62" t="s">
        <v>115</v>
      </c>
      <c r="B62" t="s">
        <v>132</v>
      </c>
    </row>
    <row r="63" spans="1:2" x14ac:dyDescent="0.25">
      <c r="A63" t="s">
        <v>54</v>
      </c>
      <c r="B63">
        <v>1</v>
      </c>
    </row>
    <row r="64" spans="1:2" x14ac:dyDescent="0.25">
      <c r="A64" t="s">
        <v>55</v>
      </c>
      <c r="B64">
        <v>1</v>
      </c>
    </row>
    <row r="65" spans="1:2" x14ac:dyDescent="0.25">
      <c r="A65" t="s">
        <v>57</v>
      </c>
      <c r="B65">
        <v>1</v>
      </c>
    </row>
    <row r="66" spans="1:2" x14ac:dyDescent="0.25">
      <c r="A66" t="s">
        <v>56</v>
      </c>
      <c r="B66">
        <v>1</v>
      </c>
    </row>
    <row r="67" spans="1:2" x14ac:dyDescent="0.25">
      <c r="A67" t="s">
        <v>58</v>
      </c>
      <c r="B67">
        <v>1</v>
      </c>
    </row>
    <row r="68" spans="1:2" x14ac:dyDescent="0.25">
      <c r="A68" t="s">
        <v>59</v>
      </c>
      <c r="B68">
        <v>1</v>
      </c>
    </row>
    <row r="69" spans="1:2" x14ac:dyDescent="0.25">
      <c r="A69" t="s">
        <v>61</v>
      </c>
      <c r="B69">
        <v>1</v>
      </c>
    </row>
    <row r="70" spans="1:2" x14ac:dyDescent="0.25">
      <c r="A70" t="s">
        <v>60</v>
      </c>
      <c r="B70">
        <v>1</v>
      </c>
    </row>
    <row r="71" spans="1:2" x14ac:dyDescent="0.25">
      <c r="A71" t="s">
        <v>62</v>
      </c>
      <c r="B71">
        <v>1</v>
      </c>
    </row>
    <row r="72" spans="1:2" x14ac:dyDescent="0.25">
      <c r="A72" t="s">
        <v>63</v>
      </c>
      <c r="B72">
        <v>1</v>
      </c>
    </row>
    <row r="73" spans="1:2" x14ac:dyDescent="0.25">
      <c r="A73" t="s">
        <v>64</v>
      </c>
      <c r="B73">
        <v>1</v>
      </c>
    </row>
    <row r="74" spans="1:2" x14ac:dyDescent="0.25">
      <c r="A74" t="s">
        <v>65</v>
      </c>
      <c r="B74">
        <v>1</v>
      </c>
    </row>
    <row r="75" spans="1:2" x14ac:dyDescent="0.25">
      <c r="A75" t="s">
        <v>66</v>
      </c>
      <c r="B75">
        <v>1</v>
      </c>
    </row>
    <row r="76" spans="1:2" x14ac:dyDescent="0.25">
      <c r="A76" t="s">
        <v>130</v>
      </c>
      <c r="B76">
        <v>1</v>
      </c>
    </row>
    <row r="77" spans="1:2" x14ac:dyDescent="0.25">
      <c r="A77" t="s">
        <v>116</v>
      </c>
      <c r="B77" t="s">
        <v>132</v>
      </c>
    </row>
    <row r="78" spans="1:2" x14ac:dyDescent="0.25">
      <c r="A78" t="s">
        <v>68</v>
      </c>
      <c r="B78">
        <v>1</v>
      </c>
    </row>
    <row r="79" spans="1:2" x14ac:dyDescent="0.25">
      <c r="A79" t="s">
        <v>70</v>
      </c>
      <c r="B79">
        <v>1</v>
      </c>
    </row>
    <row r="80" spans="1:2" x14ac:dyDescent="0.25">
      <c r="A80" t="s">
        <v>69</v>
      </c>
      <c r="B80">
        <v>1</v>
      </c>
    </row>
    <row r="81" spans="1:2" x14ac:dyDescent="0.25">
      <c r="A81" t="s">
        <v>71</v>
      </c>
      <c r="B81">
        <v>1</v>
      </c>
    </row>
    <row r="82" spans="1:2" x14ac:dyDescent="0.25">
      <c r="A82" t="s">
        <v>72</v>
      </c>
      <c r="B82">
        <v>1</v>
      </c>
    </row>
    <row r="83" spans="1:2" x14ac:dyDescent="0.25">
      <c r="A83" t="s">
        <v>73</v>
      </c>
      <c r="B83">
        <v>1</v>
      </c>
    </row>
    <row r="84" spans="1:2" x14ac:dyDescent="0.25">
      <c r="A84" t="s">
        <v>74</v>
      </c>
      <c r="B84">
        <v>1</v>
      </c>
    </row>
    <row r="85" spans="1:2" x14ac:dyDescent="0.25">
      <c r="A85" t="s">
        <v>75</v>
      </c>
      <c r="B85">
        <v>1</v>
      </c>
    </row>
    <row r="86" spans="1:2" x14ac:dyDescent="0.25">
      <c r="A86" t="s">
        <v>76</v>
      </c>
      <c r="B86">
        <v>1</v>
      </c>
    </row>
    <row r="87" spans="1:2" x14ac:dyDescent="0.25">
      <c r="A87" t="s">
        <v>77</v>
      </c>
      <c r="B87">
        <v>1</v>
      </c>
    </row>
  </sheetData>
  <conditionalFormatting sqref="A1:B1048576">
    <cfRule type="expression" dxfId="33" priority="1">
      <formula>$A1="1,4-Dichlorobenzene-d4 [IS4]"</formula>
    </cfRule>
    <cfRule type="expression" dxfId="32" priority="2">
      <formula>$A1="1-Bromo-4-fluorobenzene (BFB) [SS3]"</formula>
    </cfRule>
    <cfRule type="expression" dxfId="31" priority="3">
      <formula>$A1="Chlorobenzene-d5 [IS3]"</formula>
    </cfRule>
    <cfRule type="expression" dxfId="30" priority="4">
      <formula>$A1="Toluene-d8 [SS2]"</formula>
    </cfRule>
    <cfRule type="expression" dxfId="29" priority="5">
      <formula>$A1="1,4-Difluorobenzene [IS2]"</formula>
    </cfRule>
    <cfRule type="expression" dxfId="28" priority="6">
      <formula>$A1="Pentafluorobenzene [IS1]"</formula>
    </cfRule>
    <cfRule type="expression" dxfId="27" priority="7">
      <formula>$A1="Dibromofluoromethane [SS1]"</formula>
    </cfRule>
    <cfRule type="expression" dxfId="26" priority="8">
      <formula>$A1="2-Hexanone"</formula>
    </cfRule>
    <cfRule type="expression" dxfId="25" priority="9">
      <formula>$A1="4-Methyl-2-pentanone (MIBK)"</formula>
    </cfRule>
    <cfRule type="expression" dxfId="24" priority="10">
      <formula>$A1="2-Butanone (MEK)"</formula>
    </cfRule>
    <cfRule type="expression" dxfId="23" priority="11">
      <formula>$A1="Acetone"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workbookViewId="0">
      <selection activeCell="G19" sqref="G19"/>
    </sheetView>
  </sheetViews>
  <sheetFormatPr defaultRowHeight="15" x14ac:dyDescent="0.25"/>
  <cols>
    <col min="3" max="3" width="10.7109375" bestFit="1" customWidth="1"/>
    <col min="4" max="4" width="6.140625" bestFit="1" customWidth="1"/>
    <col min="5" max="5" width="6.140625" customWidth="1"/>
    <col min="6" max="6" width="41.140625" bestFit="1" customWidth="1"/>
    <col min="7" max="10" width="9.140625" style="2"/>
    <col min="11" max="11" width="15.85546875" style="2" bestFit="1" customWidth="1"/>
    <col min="12" max="20" width="9.140625" style="2"/>
  </cols>
  <sheetData>
    <row r="1" spans="1:20" x14ac:dyDescent="0.25">
      <c r="F1" t="s">
        <v>80</v>
      </c>
      <c r="G1" s="2" t="s">
        <v>136</v>
      </c>
      <c r="H1" s="2" t="s">
        <v>137</v>
      </c>
      <c r="I1" s="2" t="s">
        <v>138</v>
      </c>
      <c r="J1" s="2" t="s">
        <v>84</v>
      </c>
      <c r="K1" s="2" t="s">
        <v>139</v>
      </c>
      <c r="L1" s="2" t="s">
        <v>140</v>
      </c>
      <c r="M1" s="2" t="s">
        <v>141</v>
      </c>
      <c r="N1" s="2" t="s">
        <v>142</v>
      </c>
      <c r="O1" s="2" t="s">
        <v>142</v>
      </c>
      <c r="P1" s="2" t="s">
        <v>142</v>
      </c>
      <c r="Q1" s="2" t="s">
        <v>143</v>
      </c>
      <c r="R1" s="2" t="s">
        <v>144</v>
      </c>
      <c r="S1" s="2" t="s">
        <v>144</v>
      </c>
      <c r="T1" s="2" t="s">
        <v>144</v>
      </c>
    </row>
    <row r="2" spans="1:20" x14ac:dyDescent="0.25">
      <c r="G2" s="2" t="s">
        <v>81</v>
      </c>
      <c r="H2" s="2" t="s">
        <v>145</v>
      </c>
      <c r="I2" s="2" t="s">
        <v>82</v>
      </c>
      <c r="J2" s="2" t="s">
        <v>79</v>
      </c>
      <c r="K2" s="2" t="s">
        <v>146</v>
      </c>
      <c r="L2" s="2" t="s">
        <v>147</v>
      </c>
      <c r="M2" s="2" t="s">
        <v>147</v>
      </c>
      <c r="N2" s="2" t="s">
        <v>148</v>
      </c>
      <c r="O2" s="2" t="s">
        <v>149</v>
      </c>
      <c r="P2" s="2" t="s">
        <v>150</v>
      </c>
      <c r="Q2" s="2" t="s">
        <v>147</v>
      </c>
      <c r="R2" s="2" t="s">
        <v>148</v>
      </c>
      <c r="S2" s="2" t="s">
        <v>149</v>
      </c>
      <c r="T2" s="2" t="s">
        <v>150</v>
      </c>
    </row>
    <row r="3" spans="1:20" x14ac:dyDescent="0.25">
      <c r="A3" t="s">
        <v>134</v>
      </c>
      <c r="B3" t="s">
        <v>89</v>
      </c>
      <c r="C3" t="s">
        <v>96</v>
      </c>
      <c r="D3" t="s">
        <v>95</v>
      </c>
      <c r="F3" t="s">
        <v>83</v>
      </c>
      <c r="G3" s="2" t="s">
        <v>83</v>
      </c>
      <c r="H3" s="2" t="s">
        <v>83</v>
      </c>
      <c r="I3" s="2" t="s">
        <v>83</v>
      </c>
      <c r="J3" s="2" t="s">
        <v>83</v>
      </c>
      <c r="K3" s="2" t="s">
        <v>83</v>
      </c>
      <c r="L3" s="2" t="s">
        <v>83</v>
      </c>
      <c r="M3" s="2" t="s">
        <v>83</v>
      </c>
      <c r="N3" s="2" t="s">
        <v>83</v>
      </c>
      <c r="O3" s="2" t="s">
        <v>83</v>
      </c>
      <c r="P3" s="2" t="s">
        <v>83</v>
      </c>
      <c r="Q3" s="2" t="s">
        <v>83</v>
      </c>
      <c r="R3" s="2" t="s">
        <v>83</v>
      </c>
      <c r="S3" s="2" t="s">
        <v>83</v>
      </c>
      <c r="T3" s="2" t="s">
        <v>83</v>
      </c>
    </row>
    <row r="4" spans="1:20" x14ac:dyDescent="0.25">
      <c r="A4">
        <v>1</v>
      </c>
      <c r="B4" t="b">
        <f>OR(J4&lt;0.5*A4,J4="n.a.",J4&gt;19)</f>
        <v>1</v>
      </c>
      <c r="C4" t="b">
        <f t="shared" ref="C4:C67" si="0">K4="Not confirmed"</f>
        <v>1</v>
      </c>
      <c r="D4" s="1" t="b">
        <f>AND(B4=FALSE,C4=FALSE)</f>
        <v>0</v>
      </c>
      <c r="F4" t="s">
        <v>1</v>
      </c>
      <c r="G4" s="2">
        <v>1.46</v>
      </c>
      <c r="H4" s="2">
        <v>227</v>
      </c>
      <c r="I4" s="2">
        <v>0.02</v>
      </c>
      <c r="J4" s="2">
        <v>0.11600000000000001</v>
      </c>
      <c r="K4" s="2" t="s">
        <v>151</v>
      </c>
      <c r="L4" s="2">
        <v>50</v>
      </c>
      <c r="M4" s="2">
        <v>52</v>
      </c>
      <c r="N4" s="2">
        <v>32.520000000000003</v>
      </c>
      <c r="O4" s="2" t="s">
        <v>132</v>
      </c>
      <c r="P4" s="2" t="s">
        <v>151</v>
      </c>
      <c r="Q4" s="2">
        <v>49</v>
      </c>
      <c r="R4" s="2">
        <v>9.0399999999999991</v>
      </c>
      <c r="S4" s="2" t="s">
        <v>132</v>
      </c>
      <c r="T4" s="2" t="s">
        <v>151</v>
      </c>
    </row>
    <row r="5" spans="1:20" x14ac:dyDescent="0.25">
      <c r="A5">
        <v>1</v>
      </c>
      <c r="B5" t="b">
        <f t="shared" ref="B5:B68" si="1">OR(J5&lt;0.5*A5,J5="n.a.",J5&gt;19)</f>
        <v>1</v>
      </c>
      <c r="C5" t="b">
        <f t="shared" si="0"/>
        <v>1</v>
      </c>
      <c r="D5" s="1" t="b">
        <f t="shared" ref="D5:D68" si="2">AND(B5=FALSE,C5=FALSE)</f>
        <v>0</v>
      </c>
      <c r="F5" t="s">
        <v>2</v>
      </c>
      <c r="G5" s="2" t="s">
        <v>132</v>
      </c>
      <c r="H5" s="2" t="s">
        <v>132</v>
      </c>
      <c r="I5" s="2" t="s">
        <v>132</v>
      </c>
      <c r="J5" s="2" t="s">
        <v>132</v>
      </c>
      <c r="K5" s="2" t="s">
        <v>151</v>
      </c>
      <c r="L5" s="2">
        <v>62</v>
      </c>
      <c r="M5" s="2">
        <v>64</v>
      </c>
      <c r="N5" s="2">
        <v>31.54</v>
      </c>
      <c r="O5" s="2" t="s">
        <v>132</v>
      </c>
      <c r="P5" s="2" t="s">
        <v>151</v>
      </c>
      <c r="Q5" s="2">
        <v>61</v>
      </c>
      <c r="R5" s="2">
        <v>7.07</v>
      </c>
      <c r="S5" s="2" t="s">
        <v>132</v>
      </c>
      <c r="T5" s="2" t="s">
        <v>151</v>
      </c>
    </row>
    <row r="6" spans="1:20" x14ac:dyDescent="0.25">
      <c r="A6">
        <v>1</v>
      </c>
      <c r="B6" t="b">
        <f t="shared" si="1"/>
        <v>1</v>
      </c>
      <c r="C6" t="b">
        <f t="shared" si="0"/>
        <v>0</v>
      </c>
      <c r="D6" s="1" t="b">
        <f t="shared" si="2"/>
        <v>0</v>
      </c>
      <c r="F6" t="s">
        <v>3</v>
      </c>
      <c r="G6" s="2">
        <v>1.84</v>
      </c>
      <c r="H6" s="2">
        <v>876</v>
      </c>
      <c r="I6" s="2">
        <v>7.0000000000000007E-2</v>
      </c>
      <c r="J6" s="2">
        <v>0.19</v>
      </c>
      <c r="K6" s="2" t="s">
        <v>152</v>
      </c>
      <c r="L6" s="2">
        <v>94</v>
      </c>
      <c r="M6" s="2">
        <v>96</v>
      </c>
      <c r="N6" s="2">
        <v>90.83</v>
      </c>
      <c r="O6" s="2">
        <v>69.09</v>
      </c>
      <c r="P6" s="2" t="s">
        <v>152</v>
      </c>
      <c r="Q6" s="2">
        <v>93</v>
      </c>
      <c r="R6" s="2">
        <v>19.04</v>
      </c>
      <c r="S6" s="2">
        <v>11.48</v>
      </c>
      <c r="T6" s="2" t="s">
        <v>152</v>
      </c>
    </row>
    <row r="7" spans="1:20" x14ac:dyDescent="0.25">
      <c r="A7">
        <v>1</v>
      </c>
      <c r="B7" t="b">
        <f t="shared" si="1"/>
        <v>1</v>
      </c>
      <c r="C7" t="b">
        <f t="shared" si="0"/>
        <v>1</v>
      </c>
      <c r="D7" s="1" t="b">
        <f t="shared" si="2"/>
        <v>0</v>
      </c>
      <c r="F7" t="s">
        <v>4</v>
      </c>
      <c r="G7" s="2" t="s">
        <v>132</v>
      </c>
      <c r="H7" s="2" t="s">
        <v>132</v>
      </c>
      <c r="I7" s="2" t="s">
        <v>132</v>
      </c>
      <c r="J7" s="2" t="s">
        <v>132</v>
      </c>
      <c r="K7" s="2" t="s">
        <v>151</v>
      </c>
      <c r="L7" s="2">
        <v>64</v>
      </c>
      <c r="M7" s="2">
        <v>66</v>
      </c>
      <c r="N7" s="2">
        <v>31.29</v>
      </c>
      <c r="O7" s="2" t="s">
        <v>132</v>
      </c>
      <c r="P7" s="2" t="s">
        <v>151</v>
      </c>
      <c r="Q7" s="2">
        <v>49</v>
      </c>
      <c r="R7" s="2">
        <v>22.1</v>
      </c>
      <c r="S7" s="2" t="s">
        <v>132</v>
      </c>
      <c r="T7" s="2" t="s">
        <v>151</v>
      </c>
    </row>
    <row r="8" spans="1:20" x14ac:dyDescent="0.25">
      <c r="A8">
        <v>1</v>
      </c>
      <c r="B8" t="b">
        <f t="shared" si="1"/>
        <v>1</v>
      </c>
      <c r="C8" t="b">
        <f t="shared" si="0"/>
        <v>1</v>
      </c>
      <c r="D8" s="1" t="b">
        <f t="shared" si="2"/>
        <v>0</v>
      </c>
      <c r="F8" t="s">
        <v>5</v>
      </c>
      <c r="G8" s="2" t="s">
        <v>132</v>
      </c>
      <c r="H8" s="2" t="s">
        <v>132</v>
      </c>
      <c r="I8" s="2" t="s">
        <v>132</v>
      </c>
      <c r="J8" s="2" t="s">
        <v>132</v>
      </c>
      <c r="K8" s="2" t="s">
        <v>151</v>
      </c>
      <c r="L8" s="2">
        <v>101</v>
      </c>
      <c r="M8" s="2">
        <v>103</v>
      </c>
      <c r="N8" s="2">
        <v>65.64</v>
      </c>
      <c r="O8" s="2" t="s">
        <v>132</v>
      </c>
      <c r="P8" s="2" t="s">
        <v>151</v>
      </c>
      <c r="Q8" s="2">
        <v>105</v>
      </c>
      <c r="R8" s="2">
        <v>10.65</v>
      </c>
      <c r="S8" s="2" t="s">
        <v>132</v>
      </c>
      <c r="T8" s="2" t="s">
        <v>151</v>
      </c>
    </row>
    <row r="9" spans="1:20" x14ac:dyDescent="0.25">
      <c r="A9">
        <v>1</v>
      </c>
      <c r="B9" t="b">
        <f t="shared" si="1"/>
        <v>1</v>
      </c>
      <c r="C9" t="b">
        <f t="shared" si="0"/>
        <v>1</v>
      </c>
      <c r="D9" s="1" t="b">
        <f t="shared" si="2"/>
        <v>0</v>
      </c>
      <c r="F9" t="s">
        <v>6</v>
      </c>
      <c r="G9" s="2" t="s">
        <v>132</v>
      </c>
      <c r="H9" s="2" t="s">
        <v>132</v>
      </c>
      <c r="I9" s="2" t="s">
        <v>132</v>
      </c>
      <c r="J9" s="2" t="s">
        <v>132</v>
      </c>
      <c r="K9" s="2" t="s">
        <v>151</v>
      </c>
      <c r="L9" s="2">
        <v>59</v>
      </c>
      <c r="M9" s="2">
        <v>74</v>
      </c>
      <c r="N9" s="2">
        <v>74.44</v>
      </c>
      <c r="O9" s="2" t="s">
        <v>132</v>
      </c>
      <c r="P9" s="2" t="s">
        <v>151</v>
      </c>
      <c r="Q9" s="2">
        <v>45</v>
      </c>
      <c r="R9" s="2">
        <v>70.22</v>
      </c>
      <c r="S9" s="2" t="s">
        <v>132</v>
      </c>
      <c r="T9" s="2" t="s">
        <v>151</v>
      </c>
    </row>
    <row r="10" spans="1:20" x14ac:dyDescent="0.25">
      <c r="A10">
        <v>1</v>
      </c>
      <c r="B10" t="b">
        <f t="shared" si="1"/>
        <v>1</v>
      </c>
      <c r="C10" t="b">
        <f t="shared" si="0"/>
        <v>1</v>
      </c>
      <c r="D10" s="1" t="b">
        <f t="shared" si="2"/>
        <v>0</v>
      </c>
      <c r="F10" t="s">
        <v>7</v>
      </c>
      <c r="G10" s="2" t="s">
        <v>132</v>
      </c>
      <c r="H10" s="2" t="s">
        <v>132</v>
      </c>
      <c r="I10" s="2" t="s">
        <v>132</v>
      </c>
      <c r="J10" s="2" t="s">
        <v>132</v>
      </c>
      <c r="K10" s="2" t="s">
        <v>151</v>
      </c>
      <c r="L10" s="2">
        <v>61</v>
      </c>
      <c r="M10" s="2">
        <v>96</v>
      </c>
      <c r="N10" s="2">
        <v>70.150000000000006</v>
      </c>
      <c r="O10" s="2" t="s">
        <v>132</v>
      </c>
      <c r="P10" s="2" t="s">
        <v>151</v>
      </c>
      <c r="Q10" s="2">
        <v>98</v>
      </c>
      <c r="R10" s="2">
        <v>44.75</v>
      </c>
      <c r="S10" s="2" t="s">
        <v>132</v>
      </c>
      <c r="T10" s="2" t="s">
        <v>151</v>
      </c>
    </row>
    <row r="11" spans="1:20" x14ac:dyDescent="0.25">
      <c r="A11">
        <v>1.8</v>
      </c>
      <c r="B11" t="b">
        <f t="shared" si="1"/>
        <v>1</v>
      </c>
      <c r="C11" t="b">
        <f t="shared" si="0"/>
        <v>1</v>
      </c>
      <c r="D11" s="1" t="b">
        <f t="shared" si="2"/>
        <v>0</v>
      </c>
      <c r="F11" t="s">
        <v>8</v>
      </c>
      <c r="G11" s="2" t="s">
        <v>132</v>
      </c>
      <c r="H11" s="2" t="s">
        <v>132</v>
      </c>
      <c r="I11" s="2" t="s">
        <v>132</v>
      </c>
      <c r="J11" s="2" t="s">
        <v>132</v>
      </c>
      <c r="K11" s="2" t="s">
        <v>151</v>
      </c>
      <c r="L11" s="2">
        <v>43</v>
      </c>
      <c r="M11" s="2">
        <v>58</v>
      </c>
      <c r="N11" s="2">
        <v>37.92</v>
      </c>
      <c r="O11" s="2" t="s">
        <v>132</v>
      </c>
      <c r="P11" s="2" t="s">
        <v>151</v>
      </c>
      <c r="Q11" s="2" t="s">
        <v>132</v>
      </c>
      <c r="R11" s="2" t="s">
        <v>132</v>
      </c>
      <c r="S11" s="2" t="s">
        <v>132</v>
      </c>
      <c r="T11" s="2" t="s">
        <v>132</v>
      </c>
    </row>
    <row r="12" spans="1:20" x14ac:dyDescent="0.25">
      <c r="A12">
        <v>1</v>
      </c>
      <c r="B12" t="b">
        <f t="shared" si="1"/>
        <v>1</v>
      </c>
      <c r="C12" t="b">
        <f t="shared" si="0"/>
        <v>0</v>
      </c>
      <c r="D12" s="1" t="b">
        <f t="shared" si="2"/>
        <v>0</v>
      </c>
      <c r="F12" t="s">
        <v>9</v>
      </c>
      <c r="G12" s="2">
        <v>2.9</v>
      </c>
      <c r="H12" s="2">
        <v>520</v>
      </c>
      <c r="I12" s="2">
        <v>0.04</v>
      </c>
      <c r="J12" s="2">
        <v>0.27300000000000002</v>
      </c>
      <c r="K12" s="2" t="s">
        <v>152</v>
      </c>
      <c r="L12" s="2">
        <v>142</v>
      </c>
      <c r="M12" s="2">
        <v>127</v>
      </c>
      <c r="N12" s="2">
        <v>30.19</v>
      </c>
      <c r="O12" s="2">
        <v>25.95</v>
      </c>
      <c r="P12" s="2" t="s">
        <v>152</v>
      </c>
      <c r="Q12" s="2">
        <v>141</v>
      </c>
      <c r="R12" s="2">
        <v>12.62</v>
      </c>
      <c r="S12" s="2">
        <v>5.69</v>
      </c>
      <c r="T12" s="2" t="s">
        <v>152</v>
      </c>
    </row>
    <row r="13" spans="1:20" x14ac:dyDescent="0.25">
      <c r="A13">
        <v>1</v>
      </c>
      <c r="B13" t="b">
        <f t="shared" si="1"/>
        <v>1</v>
      </c>
      <c r="C13" t="b">
        <f t="shared" si="0"/>
        <v>1</v>
      </c>
      <c r="D13" s="1" t="b">
        <f t="shared" si="2"/>
        <v>0</v>
      </c>
      <c r="F13" t="s">
        <v>10</v>
      </c>
      <c r="G13" s="2">
        <v>2.96</v>
      </c>
      <c r="H13" s="2">
        <v>193</v>
      </c>
      <c r="I13" s="2">
        <v>0.01</v>
      </c>
      <c r="J13" s="2">
        <v>2.5000000000000001E-2</v>
      </c>
      <c r="K13" s="2" t="s">
        <v>151</v>
      </c>
      <c r="L13" s="2">
        <v>76</v>
      </c>
      <c r="M13" s="2">
        <v>78</v>
      </c>
      <c r="N13" s="2">
        <v>8.7100000000000009</v>
      </c>
      <c r="O13" s="2" t="s">
        <v>132</v>
      </c>
      <c r="P13" s="2" t="s">
        <v>151</v>
      </c>
      <c r="Q13" s="2" t="s">
        <v>132</v>
      </c>
      <c r="R13" s="2" t="s">
        <v>132</v>
      </c>
      <c r="S13" s="2" t="s">
        <v>132</v>
      </c>
      <c r="T13" s="2" t="s">
        <v>132</v>
      </c>
    </row>
    <row r="14" spans="1:20" x14ac:dyDescent="0.25">
      <c r="A14">
        <v>1</v>
      </c>
      <c r="B14" t="b">
        <f t="shared" si="1"/>
        <v>1</v>
      </c>
      <c r="C14" t="b">
        <f t="shared" si="0"/>
        <v>1</v>
      </c>
      <c r="D14" s="1" t="b">
        <f t="shared" si="2"/>
        <v>0</v>
      </c>
      <c r="F14" t="s">
        <v>11</v>
      </c>
      <c r="G14" s="2" t="s">
        <v>132</v>
      </c>
      <c r="H14" s="2" t="s">
        <v>132</v>
      </c>
      <c r="I14" s="2" t="s">
        <v>132</v>
      </c>
      <c r="J14" s="2" t="s">
        <v>132</v>
      </c>
      <c r="K14" s="2" t="s">
        <v>151</v>
      </c>
      <c r="L14" s="2">
        <v>41</v>
      </c>
      <c r="M14" s="2">
        <v>39</v>
      </c>
      <c r="N14" s="2">
        <v>52.32</v>
      </c>
      <c r="O14" s="2" t="s">
        <v>132</v>
      </c>
      <c r="P14" s="2" t="s">
        <v>151</v>
      </c>
      <c r="Q14" s="2">
        <v>76</v>
      </c>
      <c r="R14" s="2">
        <v>39.26</v>
      </c>
      <c r="S14" s="2" t="s">
        <v>132</v>
      </c>
      <c r="T14" s="2" t="s">
        <v>151</v>
      </c>
    </row>
    <row r="15" spans="1:20" x14ac:dyDescent="0.25">
      <c r="A15">
        <v>1</v>
      </c>
      <c r="B15" t="b">
        <f t="shared" si="1"/>
        <v>1</v>
      </c>
      <c r="C15" t="b">
        <f t="shared" si="0"/>
        <v>0</v>
      </c>
      <c r="D15" s="1" t="b">
        <f t="shared" si="2"/>
        <v>0</v>
      </c>
      <c r="F15" t="s">
        <v>131</v>
      </c>
      <c r="G15" s="2">
        <v>3.36</v>
      </c>
      <c r="H15" s="2">
        <v>120</v>
      </c>
      <c r="I15" s="2">
        <v>0.01</v>
      </c>
      <c r="J15" s="2">
        <v>2.5000000000000001E-2</v>
      </c>
      <c r="K15" s="2" t="s">
        <v>152</v>
      </c>
      <c r="L15" s="2">
        <v>49</v>
      </c>
      <c r="M15" s="2">
        <v>84</v>
      </c>
      <c r="N15" s="2">
        <v>87.46</v>
      </c>
      <c r="O15" s="2">
        <v>117.25</v>
      </c>
      <c r="P15" s="2" t="s">
        <v>152</v>
      </c>
      <c r="Q15" s="2">
        <v>86</v>
      </c>
      <c r="R15" s="2">
        <v>54.29</v>
      </c>
      <c r="S15" s="2">
        <v>51.23</v>
      </c>
      <c r="T15" s="2" t="s">
        <v>152</v>
      </c>
    </row>
    <row r="16" spans="1:20" x14ac:dyDescent="0.25">
      <c r="A16">
        <v>1</v>
      </c>
      <c r="B16" t="b">
        <f t="shared" si="1"/>
        <v>1</v>
      </c>
      <c r="C16" t="b">
        <f t="shared" si="0"/>
        <v>1</v>
      </c>
      <c r="D16" s="1" t="b">
        <f t="shared" si="2"/>
        <v>0</v>
      </c>
      <c r="F16" t="s">
        <v>12</v>
      </c>
      <c r="G16" s="2">
        <v>3.68</v>
      </c>
      <c r="H16" s="2">
        <v>19</v>
      </c>
      <c r="I16" s="2">
        <v>0</v>
      </c>
      <c r="J16" s="2">
        <v>5.0000000000000001E-3</v>
      </c>
      <c r="K16" s="2" t="s">
        <v>151</v>
      </c>
      <c r="L16" s="2">
        <v>61</v>
      </c>
      <c r="M16" s="2">
        <v>96</v>
      </c>
      <c r="N16" s="2">
        <v>71.11</v>
      </c>
      <c r="O16" s="2" t="s">
        <v>132</v>
      </c>
      <c r="P16" s="2" t="s">
        <v>151</v>
      </c>
      <c r="Q16" s="2">
        <v>98</v>
      </c>
      <c r="R16" s="2">
        <v>44.52</v>
      </c>
      <c r="S16" s="2" t="s">
        <v>132</v>
      </c>
      <c r="T16" s="2" t="s">
        <v>151</v>
      </c>
    </row>
    <row r="17" spans="1:20" x14ac:dyDescent="0.25">
      <c r="A17">
        <v>1</v>
      </c>
      <c r="B17" t="b">
        <f t="shared" si="1"/>
        <v>1</v>
      </c>
      <c r="C17" t="b">
        <f t="shared" si="0"/>
        <v>1</v>
      </c>
      <c r="D17" s="1" t="b">
        <f t="shared" si="2"/>
        <v>0</v>
      </c>
      <c r="F17" t="s">
        <v>13</v>
      </c>
      <c r="G17" s="2" t="s">
        <v>132</v>
      </c>
      <c r="H17" s="2" t="s">
        <v>132</v>
      </c>
      <c r="I17" s="2" t="s">
        <v>132</v>
      </c>
      <c r="J17" s="2" t="s">
        <v>132</v>
      </c>
      <c r="K17" s="2" t="s">
        <v>151</v>
      </c>
      <c r="L17" s="2">
        <v>73</v>
      </c>
      <c r="M17" s="2">
        <v>41</v>
      </c>
      <c r="N17" s="2">
        <v>25.35</v>
      </c>
      <c r="O17" s="2" t="s">
        <v>132</v>
      </c>
      <c r="P17" s="2" t="s">
        <v>151</v>
      </c>
      <c r="Q17" s="2">
        <v>57</v>
      </c>
      <c r="R17" s="2">
        <v>22.76</v>
      </c>
      <c r="S17" s="2" t="s">
        <v>132</v>
      </c>
      <c r="T17" s="2" t="s">
        <v>151</v>
      </c>
    </row>
    <row r="18" spans="1:20" x14ac:dyDescent="0.25">
      <c r="A18">
        <v>1</v>
      </c>
      <c r="B18" t="b">
        <f t="shared" si="1"/>
        <v>1</v>
      </c>
      <c r="C18" t="b">
        <f t="shared" si="0"/>
        <v>1</v>
      </c>
      <c r="D18" s="1" t="b">
        <f t="shared" si="2"/>
        <v>0</v>
      </c>
      <c r="F18" t="s">
        <v>14</v>
      </c>
      <c r="G18" s="2" t="s">
        <v>132</v>
      </c>
      <c r="H18" s="2" t="s">
        <v>132</v>
      </c>
      <c r="I18" s="2" t="s">
        <v>132</v>
      </c>
      <c r="J18" s="2" t="s">
        <v>132</v>
      </c>
      <c r="K18" s="2" t="s">
        <v>151</v>
      </c>
      <c r="L18" s="2">
        <v>63</v>
      </c>
      <c r="M18" s="2">
        <v>65</v>
      </c>
      <c r="N18" s="2">
        <v>31.28</v>
      </c>
      <c r="O18" s="2" t="s">
        <v>132</v>
      </c>
      <c r="P18" s="2" t="s">
        <v>151</v>
      </c>
      <c r="Q18" s="2">
        <v>83</v>
      </c>
      <c r="R18" s="2">
        <v>11.68</v>
      </c>
      <c r="S18" s="2" t="s">
        <v>132</v>
      </c>
      <c r="T18" s="2" t="s">
        <v>151</v>
      </c>
    </row>
    <row r="19" spans="1:20" x14ac:dyDescent="0.25">
      <c r="A19">
        <v>1</v>
      </c>
      <c r="B19" t="b">
        <f t="shared" si="1"/>
        <v>1</v>
      </c>
      <c r="C19" t="b">
        <f t="shared" si="0"/>
        <v>1</v>
      </c>
      <c r="D19" s="1" t="b">
        <f t="shared" si="2"/>
        <v>0</v>
      </c>
      <c r="F19" t="s">
        <v>15</v>
      </c>
      <c r="G19" s="2" t="s">
        <v>132</v>
      </c>
      <c r="H19" s="2" t="s">
        <v>132</v>
      </c>
      <c r="I19" s="2" t="s">
        <v>132</v>
      </c>
      <c r="J19" s="2" t="s">
        <v>132</v>
      </c>
      <c r="K19" s="2" t="s">
        <v>151</v>
      </c>
      <c r="L19" s="2">
        <v>77</v>
      </c>
      <c r="M19" s="2">
        <v>41</v>
      </c>
      <c r="N19" s="2">
        <v>77.59</v>
      </c>
      <c r="O19" s="2" t="s">
        <v>132</v>
      </c>
      <c r="P19" s="2" t="s">
        <v>151</v>
      </c>
      <c r="Q19" s="2">
        <v>79</v>
      </c>
      <c r="R19" s="2">
        <v>32.270000000000003</v>
      </c>
      <c r="S19" s="2" t="s">
        <v>132</v>
      </c>
      <c r="T19" s="2" t="s">
        <v>151</v>
      </c>
    </row>
    <row r="20" spans="1:20" x14ac:dyDescent="0.25">
      <c r="A20">
        <v>1</v>
      </c>
      <c r="B20" t="b">
        <f t="shared" si="1"/>
        <v>1</v>
      </c>
      <c r="C20" t="b">
        <f t="shared" si="0"/>
        <v>1</v>
      </c>
      <c r="D20" s="1" t="b">
        <f t="shared" si="2"/>
        <v>0</v>
      </c>
      <c r="F20" t="s">
        <v>16</v>
      </c>
      <c r="G20" s="2" t="s">
        <v>132</v>
      </c>
      <c r="H20" s="2" t="s">
        <v>132</v>
      </c>
      <c r="I20" s="2" t="s">
        <v>132</v>
      </c>
      <c r="J20" s="2" t="s">
        <v>132</v>
      </c>
      <c r="K20" s="2" t="s">
        <v>151</v>
      </c>
      <c r="L20" s="2">
        <v>61</v>
      </c>
      <c r="M20" s="2">
        <v>96</v>
      </c>
      <c r="N20" s="2">
        <v>76.84</v>
      </c>
      <c r="O20" s="2" t="s">
        <v>132</v>
      </c>
      <c r="P20" s="2" t="s">
        <v>151</v>
      </c>
      <c r="Q20" s="2">
        <v>98</v>
      </c>
      <c r="R20" s="2">
        <v>48.66</v>
      </c>
      <c r="S20" s="2" t="s">
        <v>132</v>
      </c>
      <c r="T20" s="2" t="s">
        <v>151</v>
      </c>
    </row>
    <row r="21" spans="1:20" x14ac:dyDescent="0.25">
      <c r="A21">
        <v>1.8</v>
      </c>
      <c r="B21" t="b">
        <f t="shared" si="1"/>
        <v>1</v>
      </c>
      <c r="C21" t="b">
        <f t="shared" si="0"/>
        <v>1</v>
      </c>
      <c r="D21" s="1" t="b">
        <f t="shared" si="2"/>
        <v>0</v>
      </c>
      <c r="F21" t="s">
        <v>17</v>
      </c>
      <c r="G21" s="2" t="s">
        <v>132</v>
      </c>
      <c r="H21" s="2" t="s">
        <v>132</v>
      </c>
      <c r="I21" s="2" t="s">
        <v>132</v>
      </c>
      <c r="J21" s="2" t="s">
        <v>132</v>
      </c>
      <c r="K21" s="2" t="s">
        <v>151</v>
      </c>
      <c r="L21" s="2">
        <v>43</v>
      </c>
      <c r="M21" s="2">
        <v>72</v>
      </c>
      <c r="N21" s="2">
        <v>27.41</v>
      </c>
      <c r="O21" s="2" t="s">
        <v>132</v>
      </c>
      <c r="P21" s="2" t="s">
        <v>151</v>
      </c>
      <c r="Q21" s="2">
        <v>57</v>
      </c>
      <c r="R21" s="2">
        <v>7.73</v>
      </c>
      <c r="S21" s="2" t="s">
        <v>132</v>
      </c>
      <c r="T21" s="2" t="s">
        <v>151</v>
      </c>
    </row>
    <row r="22" spans="1:20" x14ac:dyDescent="0.25">
      <c r="A22">
        <v>1</v>
      </c>
      <c r="B22" t="b">
        <f t="shared" si="1"/>
        <v>1</v>
      </c>
      <c r="C22" t="b">
        <f t="shared" si="0"/>
        <v>1</v>
      </c>
      <c r="D22" s="1" t="b">
        <f t="shared" si="2"/>
        <v>0</v>
      </c>
      <c r="F22" t="s">
        <v>18</v>
      </c>
      <c r="G22" s="2" t="s">
        <v>132</v>
      </c>
      <c r="H22" s="2" t="s">
        <v>132</v>
      </c>
      <c r="I22" s="2" t="s">
        <v>132</v>
      </c>
      <c r="J22" s="2" t="s">
        <v>132</v>
      </c>
      <c r="K22" s="2" t="s">
        <v>151</v>
      </c>
      <c r="L22" s="2">
        <v>55</v>
      </c>
      <c r="M22" s="2">
        <v>85</v>
      </c>
      <c r="N22" s="2">
        <v>15.58</v>
      </c>
      <c r="O22" s="2" t="s">
        <v>132</v>
      </c>
      <c r="P22" s="2" t="s">
        <v>151</v>
      </c>
      <c r="Q22" s="2" t="s">
        <v>132</v>
      </c>
      <c r="R22" s="2" t="s">
        <v>132</v>
      </c>
      <c r="S22" s="2" t="s">
        <v>132</v>
      </c>
      <c r="T22" s="2" t="s">
        <v>132</v>
      </c>
    </row>
    <row r="23" spans="1:20" x14ac:dyDescent="0.25">
      <c r="A23">
        <v>1</v>
      </c>
      <c r="B23" t="b">
        <f t="shared" si="1"/>
        <v>1</v>
      </c>
      <c r="C23" t="b">
        <f t="shared" si="0"/>
        <v>1</v>
      </c>
      <c r="D23" s="1" t="b">
        <f t="shared" si="2"/>
        <v>0</v>
      </c>
      <c r="F23" t="s">
        <v>19</v>
      </c>
      <c r="G23" s="2" t="s">
        <v>132</v>
      </c>
      <c r="H23" s="2" t="s">
        <v>132</v>
      </c>
      <c r="I23" s="2" t="s">
        <v>132</v>
      </c>
      <c r="J23" s="2" t="s">
        <v>132</v>
      </c>
      <c r="K23" s="2" t="s">
        <v>151</v>
      </c>
      <c r="L23" s="2">
        <v>49</v>
      </c>
      <c r="M23" s="2">
        <v>130</v>
      </c>
      <c r="N23" s="2">
        <v>82.24</v>
      </c>
      <c r="O23" s="2" t="s">
        <v>132</v>
      </c>
      <c r="P23" s="2" t="s">
        <v>151</v>
      </c>
      <c r="Q23" s="2">
        <v>128</v>
      </c>
      <c r="R23" s="2">
        <v>63.47</v>
      </c>
      <c r="S23" s="2" t="s">
        <v>132</v>
      </c>
      <c r="T23" s="2" t="s">
        <v>151</v>
      </c>
    </row>
    <row r="24" spans="1:20" x14ac:dyDescent="0.25">
      <c r="A24">
        <v>1</v>
      </c>
      <c r="B24" t="b">
        <f t="shared" si="1"/>
        <v>1</v>
      </c>
      <c r="C24" t="b">
        <f t="shared" si="0"/>
        <v>1</v>
      </c>
      <c r="D24" s="1" t="b">
        <f t="shared" si="2"/>
        <v>0</v>
      </c>
      <c r="F24" t="s">
        <v>20</v>
      </c>
      <c r="G24" s="2" t="s">
        <v>132</v>
      </c>
      <c r="H24" s="2" t="s">
        <v>132</v>
      </c>
      <c r="I24" s="2" t="s">
        <v>132</v>
      </c>
      <c r="J24" s="2" t="s">
        <v>132</v>
      </c>
      <c r="K24" s="2" t="s">
        <v>151</v>
      </c>
      <c r="L24" s="2">
        <v>67</v>
      </c>
      <c r="M24" s="2">
        <v>52</v>
      </c>
      <c r="N24" s="2">
        <v>29.87</v>
      </c>
      <c r="O24" s="2" t="s">
        <v>132</v>
      </c>
      <c r="P24" s="2" t="s">
        <v>151</v>
      </c>
      <c r="Q24" s="2">
        <v>40</v>
      </c>
      <c r="R24" s="2">
        <v>32.42</v>
      </c>
      <c r="S24" s="2" t="s">
        <v>132</v>
      </c>
      <c r="T24" s="2" t="s">
        <v>151</v>
      </c>
    </row>
    <row r="25" spans="1:20" x14ac:dyDescent="0.25">
      <c r="A25">
        <v>1</v>
      </c>
      <c r="B25" t="b">
        <f t="shared" si="1"/>
        <v>1</v>
      </c>
      <c r="C25" t="b">
        <f t="shared" si="0"/>
        <v>1</v>
      </c>
      <c r="D25" s="1" t="b">
        <f t="shared" si="2"/>
        <v>0</v>
      </c>
      <c r="F25" t="s">
        <v>21</v>
      </c>
      <c r="G25" s="2" t="s">
        <v>132</v>
      </c>
      <c r="H25" s="2" t="s">
        <v>132</v>
      </c>
      <c r="I25" s="2" t="s">
        <v>132</v>
      </c>
      <c r="J25" s="2" t="s">
        <v>132</v>
      </c>
      <c r="K25" s="2" t="s">
        <v>151</v>
      </c>
      <c r="L25" s="2">
        <v>42</v>
      </c>
      <c r="M25" s="2">
        <v>72</v>
      </c>
      <c r="N25" s="2">
        <v>44.72</v>
      </c>
      <c r="O25" s="2" t="s">
        <v>132</v>
      </c>
      <c r="P25" s="2" t="s">
        <v>151</v>
      </c>
      <c r="Q25" s="2">
        <v>71</v>
      </c>
      <c r="R25" s="2">
        <v>45.06</v>
      </c>
      <c r="S25" s="2" t="s">
        <v>132</v>
      </c>
      <c r="T25" s="2" t="s">
        <v>151</v>
      </c>
    </row>
    <row r="26" spans="1:20" x14ac:dyDescent="0.25">
      <c r="A26">
        <v>1</v>
      </c>
      <c r="B26" t="b">
        <f t="shared" si="1"/>
        <v>1</v>
      </c>
      <c r="C26" t="b">
        <f t="shared" si="0"/>
        <v>1</v>
      </c>
      <c r="D26" s="1" t="b">
        <f t="shared" si="2"/>
        <v>0</v>
      </c>
      <c r="F26" t="s">
        <v>22</v>
      </c>
      <c r="G26" s="2" t="s">
        <v>132</v>
      </c>
      <c r="H26" s="2" t="s">
        <v>132</v>
      </c>
      <c r="I26" s="2" t="s">
        <v>132</v>
      </c>
      <c r="J26" s="2" t="s">
        <v>132</v>
      </c>
      <c r="K26" s="2" t="s">
        <v>151</v>
      </c>
      <c r="L26" s="2">
        <v>83</v>
      </c>
      <c r="M26" s="2">
        <v>85</v>
      </c>
      <c r="N26" s="2">
        <v>64.48</v>
      </c>
      <c r="O26" s="2" t="s">
        <v>132</v>
      </c>
      <c r="P26" s="2" t="s">
        <v>151</v>
      </c>
      <c r="Q26" s="2">
        <v>47</v>
      </c>
      <c r="R26" s="2">
        <v>16.96</v>
      </c>
      <c r="S26" s="2" t="s">
        <v>132</v>
      </c>
      <c r="T26" s="2" t="s">
        <v>151</v>
      </c>
    </row>
    <row r="27" spans="1:20" x14ac:dyDescent="0.25">
      <c r="A27">
        <v>1</v>
      </c>
      <c r="B27" t="b">
        <f t="shared" si="1"/>
        <v>1</v>
      </c>
      <c r="C27" t="b">
        <f t="shared" si="0"/>
        <v>1</v>
      </c>
      <c r="D27" s="1" t="b">
        <f t="shared" si="2"/>
        <v>0</v>
      </c>
      <c r="F27" t="s">
        <v>23</v>
      </c>
      <c r="G27" s="2" t="s">
        <v>132</v>
      </c>
      <c r="H27" s="2" t="s">
        <v>132</v>
      </c>
      <c r="I27" s="2" t="s">
        <v>132</v>
      </c>
      <c r="J27" s="2" t="s">
        <v>132</v>
      </c>
      <c r="K27" s="2" t="s">
        <v>151</v>
      </c>
      <c r="L27" s="2">
        <v>97</v>
      </c>
      <c r="M27" s="2">
        <v>99</v>
      </c>
      <c r="N27" s="2">
        <v>63.03</v>
      </c>
      <c r="O27" s="2" t="s">
        <v>132</v>
      </c>
      <c r="P27" s="2" t="s">
        <v>151</v>
      </c>
      <c r="Q27" s="2">
        <v>61</v>
      </c>
      <c r="R27" s="2">
        <v>42.06</v>
      </c>
      <c r="S27" s="2" t="s">
        <v>132</v>
      </c>
      <c r="T27" s="2" t="s">
        <v>151</v>
      </c>
    </row>
    <row r="28" spans="1:20" x14ac:dyDescent="0.25">
      <c r="A28">
        <v>20</v>
      </c>
      <c r="B28" t="b">
        <f t="shared" si="1"/>
        <v>1</v>
      </c>
      <c r="C28" t="b">
        <f t="shared" si="0"/>
        <v>0</v>
      </c>
      <c r="D28" s="1" t="b">
        <f t="shared" si="2"/>
        <v>0</v>
      </c>
      <c r="F28" t="s">
        <v>110</v>
      </c>
      <c r="G28" s="2">
        <v>5.36</v>
      </c>
      <c r="H28" s="2">
        <v>66913</v>
      </c>
      <c r="I28" s="2">
        <v>5.0599999999999996</v>
      </c>
      <c r="J28" s="2">
        <v>20.155000000000001</v>
      </c>
      <c r="K28" s="2" t="s">
        <v>152</v>
      </c>
      <c r="L28" s="2">
        <v>113</v>
      </c>
      <c r="M28" s="2">
        <v>111</v>
      </c>
      <c r="N28" s="2">
        <v>102.66</v>
      </c>
      <c r="O28" s="2">
        <v>103.6</v>
      </c>
      <c r="P28" s="2" t="s">
        <v>152</v>
      </c>
      <c r="Q28" s="2" t="s">
        <v>132</v>
      </c>
      <c r="R28" s="2" t="s">
        <v>132</v>
      </c>
      <c r="S28" s="2" t="s">
        <v>132</v>
      </c>
      <c r="T28" s="2" t="s">
        <v>132</v>
      </c>
    </row>
    <row r="29" spans="1:20" x14ac:dyDescent="0.25">
      <c r="A29">
        <v>20</v>
      </c>
      <c r="B29" t="b">
        <f t="shared" si="1"/>
        <v>1</v>
      </c>
      <c r="C29" t="b">
        <f t="shared" si="0"/>
        <v>0</v>
      </c>
      <c r="D29" s="1" t="b">
        <f t="shared" si="2"/>
        <v>0</v>
      </c>
      <c r="F29" t="s">
        <v>111</v>
      </c>
      <c r="G29" s="2">
        <v>5.42</v>
      </c>
      <c r="H29" s="2">
        <v>133024</v>
      </c>
      <c r="I29" s="2">
        <v>10.07</v>
      </c>
      <c r="J29" s="2">
        <v>20</v>
      </c>
      <c r="K29" s="2" t="s">
        <v>152</v>
      </c>
      <c r="L29" s="2">
        <v>168</v>
      </c>
      <c r="M29" s="2">
        <v>99</v>
      </c>
      <c r="N29" s="2">
        <v>50.27</v>
      </c>
      <c r="O29" s="2">
        <v>49.02</v>
      </c>
      <c r="P29" s="2" t="s">
        <v>152</v>
      </c>
      <c r="Q29" s="2" t="s">
        <v>132</v>
      </c>
      <c r="R29" s="2" t="s">
        <v>132</v>
      </c>
      <c r="S29" s="2" t="s">
        <v>132</v>
      </c>
      <c r="T29" s="2" t="s">
        <v>132</v>
      </c>
    </row>
    <row r="30" spans="1:20" x14ac:dyDescent="0.25">
      <c r="A30">
        <v>1</v>
      </c>
      <c r="B30" t="b">
        <f t="shared" si="1"/>
        <v>1</v>
      </c>
      <c r="C30" t="b">
        <f t="shared" si="0"/>
        <v>1</v>
      </c>
      <c r="D30" s="1" t="b">
        <f t="shared" si="2"/>
        <v>0</v>
      </c>
      <c r="F30" t="s">
        <v>25</v>
      </c>
      <c r="G30" s="2" t="s">
        <v>132</v>
      </c>
      <c r="H30" s="2" t="s">
        <v>132</v>
      </c>
      <c r="I30" s="2" t="s">
        <v>132</v>
      </c>
      <c r="J30" s="2" t="s">
        <v>132</v>
      </c>
      <c r="K30" s="2" t="s">
        <v>151</v>
      </c>
      <c r="L30" s="2">
        <v>56</v>
      </c>
      <c r="M30" s="2">
        <v>41</v>
      </c>
      <c r="N30" s="2">
        <v>54.04</v>
      </c>
      <c r="O30" s="2" t="s">
        <v>132</v>
      </c>
      <c r="P30" s="2" t="s">
        <v>151</v>
      </c>
      <c r="Q30" s="2">
        <v>43</v>
      </c>
      <c r="R30" s="2">
        <v>25.36</v>
      </c>
      <c r="S30" s="2" t="s">
        <v>132</v>
      </c>
      <c r="T30" s="2" t="s">
        <v>151</v>
      </c>
    </row>
    <row r="31" spans="1:20" x14ac:dyDescent="0.25">
      <c r="A31">
        <v>1</v>
      </c>
      <c r="B31" t="b">
        <f t="shared" si="1"/>
        <v>1</v>
      </c>
      <c r="C31" t="b">
        <f t="shared" si="0"/>
        <v>1</v>
      </c>
      <c r="D31" s="1" t="b">
        <f t="shared" si="2"/>
        <v>0</v>
      </c>
      <c r="F31" t="s">
        <v>24</v>
      </c>
      <c r="G31" s="2" t="s">
        <v>132</v>
      </c>
      <c r="H31" s="2" t="s">
        <v>132</v>
      </c>
      <c r="I31" s="2" t="s">
        <v>132</v>
      </c>
      <c r="J31" s="2" t="s">
        <v>132</v>
      </c>
      <c r="K31" s="2" t="s">
        <v>151</v>
      </c>
      <c r="L31" s="2">
        <v>119</v>
      </c>
      <c r="M31" s="2">
        <v>121</v>
      </c>
      <c r="N31" s="2">
        <v>32.020000000000003</v>
      </c>
      <c r="O31" s="2" t="s">
        <v>132</v>
      </c>
      <c r="P31" s="2" t="s">
        <v>151</v>
      </c>
      <c r="Q31" s="2" t="s">
        <v>132</v>
      </c>
      <c r="R31" s="2" t="s">
        <v>132</v>
      </c>
      <c r="S31" s="2" t="s">
        <v>132</v>
      </c>
      <c r="T31" s="2" t="s">
        <v>132</v>
      </c>
    </row>
    <row r="32" spans="1:20" x14ac:dyDescent="0.25">
      <c r="A32">
        <v>1</v>
      </c>
      <c r="B32" t="b">
        <f t="shared" si="1"/>
        <v>1</v>
      </c>
      <c r="C32" t="b">
        <f t="shared" si="0"/>
        <v>1</v>
      </c>
      <c r="D32" s="1" t="b">
        <f t="shared" si="2"/>
        <v>0</v>
      </c>
      <c r="F32" t="s">
        <v>26</v>
      </c>
      <c r="G32" s="2" t="s">
        <v>132</v>
      </c>
      <c r="H32" s="2" t="s">
        <v>132</v>
      </c>
      <c r="I32" s="2" t="s">
        <v>132</v>
      </c>
      <c r="J32" s="2" t="s">
        <v>132</v>
      </c>
      <c r="K32" s="2" t="s">
        <v>151</v>
      </c>
      <c r="L32" s="2">
        <v>75</v>
      </c>
      <c r="M32" s="2">
        <v>77</v>
      </c>
      <c r="N32" s="2">
        <v>30.9</v>
      </c>
      <c r="O32" s="2" t="s">
        <v>132</v>
      </c>
      <c r="P32" s="2" t="s">
        <v>151</v>
      </c>
      <c r="Q32" s="2">
        <v>110</v>
      </c>
      <c r="R32" s="2">
        <v>40.86</v>
      </c>
      <c r="S32" s="2" t="s">
        <v>132</v>
      </c>
      <c r="T32" s="2" t="s">
        <v>151</v>
      </c>
    </row>
    <row r="33" spans="1:20" x14ac:dyDescent="0.25">
      <c r="A33">
        <v>1</v>
      </c>
      <c r="B33" t="b">
        <f t="shared" si="1"/>
        <v>1</v>
      </c>
      <c r="C33" t="b">
        <f t="shared" si="0"/>
        <v>1</v>
      </c>
      <c r="D33" s="1" t="b">
        <f t="shared" si="2"/>
        <v>0</v>
      </c>
      <c r="F33" t="s">
        <v>27</v>
      </c>
      <c r="G33" s="2" t="s">
        <v>132</v>
      </c>
      <c r="H33" s="2" t="s">
        <v>132</v>
      </c>
      <c r="I33" s="2" t="s">
        <v>132</v>
      </c>
      <c r="J33" s="2" t="s">
        <v>132</v>
      </c>
      <c r="K33" s="2" t="s">
        <v>151</v>
      </c>
      <c r="L33" s="2">
        <v>78</v>
      </c>
      <c r="M33" s="2">
        <v>77</v>
      </c>
      <c r="N33" s="2">
        <v>23.83</v>
      </c>
      <c r="O33" s="2" t="s">
        <v>132</v>
      </c>
      <c r="P33" s="2" t="s">
        <v>151</v>
      </c>
      <c r="Q33" s="2">
        <v>52</v>
      </c>
      <c r="R33" s="2">
        <v>14.26</v>
      </c>
      <c r="S33" s="2" t="s">
        <v>132</v>
      </c>
      <c r="T33" s="2" t="s">
        <v>151</v>
      </c>
    </row>
    <row r="34" spans="1:20" x14ac:dyDescent="0.25">
      <c r="A34">
        <v>1</v>
      </c>
      <c r="B34" t="b">
        <f t="shared" si="1"/>
        <v>1</v>
      </c>
      <c r="C34" t="b">
        <f t="shared" si="0"/>
        <v>1</v>
      </c>
      <c r="D34" s="1" t="b">
        <f t="shared" si="2"/>
        <v>0</v>
      </c>
      <c r="F34" t="s">
        <v>28</v>
      </c>
      <c r="G34" s="2" t="s">
        <v>132</v>
      </c>
      <c r="H34" s="2" t="s">
        <v>132</v>
      </c>
      <c r="I34" s="2" t="s">
        <v>132</v>
      </c>
      <c r="J34" s="2" t="s">
        <v>132</v>
      </c>
      <c r="K34" s="2" t="s">
        <v>151</v>
      </c>
      <c r="L34" s="2">
        <v>62</v>
      </c>
      <c r="M34" s="2">
        <v>64</v>
      </c>
      <c r="N34" s="2">
        <v>32.700000000000003</v>
      </c>
      <c r="O34" s="2" t="s">
        <v>132</v>
      </c>
      <c r="P34" s="2" t="s">
        <v>151</v>
      </c>
      <c r="Q34" s="2">
        <v>49</v>
      </c>
      <c r="R34" s="2">
        <v>28.82</v>
      </c>
      <c r="S34" s="2" t="s">
        <v>132</v>
      </c>
      <c r="T34" s="2" t="s">
        <v>151</v>
      </c>
    </row>
    <row r="35" spans="1:20" x14ac:dyDescent="0.25">
      <c r="A35">
        <v>20</v>
      </c>
      <c r="B35" t="b">
        <f t="shared" si="1"/>
        <v>1</v>
      </c>
      <c r="C35" t="b">
        <f t="shared" si="0"/>
        <v>0</v>
      </c>
      <c r="D35" s="1" t="b">
        <f t="shared" si="2"/>
        <v>0</v>
      </c>
      <c r="F35" t="s">
        <v>112</v>
      </c>
      <c r="G35" s="2">
        <v>6.17</v>
      </c>
      <c r="H35" s="2">
        <v>220086</v>
      </c>
      <c r="I35" s="2">
        <v>16.649999999999999</v>
      </c>
      <c r="J35" s="2">
        <v>20</v>
      </c>
      <c r="K35" s="2" t="s">
        <v>152</v>
      </c>
      <c r="L35" s="2">
        <v>114</v>
      </c>
      <c r="M35" s="2">
        <v>88</v>
      </c>
      <c r="N35" s="2">
        <v>18.11</v>
      </c>
      <c r="O35" s="2">
        <v>17.7</v>
      </c>
      <c r="P35" s="2" t="s">
        <v>152</v>
      </c>
      <c r="Q35" s="2">
        <v>63</v>
      </c>
      <c r="R35" s="2">
        <v>18.38</v>
      </c>
      <c r="S35" s="2">
        <v>18.100000000000001</v>
      </c>
      <c r="T35" s="2" t="s">
        <v>152</v>
      </c>
    </row>
    <row r="36" spans="1:20" x14ac:dyDescent="0.25">
      <c r="A36">
        <v>1</v>
      </c>
      <c r="B36" t="b">
        <f t="shared" si="1"/>
        <v>1</v>
      </c>
      <c r="C36" t="b">
        <f t="shared" si="0"/>
        <v>1</v>
      </c>
      <c r="D36" s="1" t="b">
        <f t="shared" si="2"/>
        <v>0</v>
      </c>
      <c r="F36" t="s">
        <v>29</v>
      </c>
      <c r="G36" s="2">
        <v>6.38</v>
      </c>
      <c r="H36" s="2">
        <v>34</v>
      </c>
      <c r="I36" s="2">
        <v>0</v>
      </c>
      <c r="J36" s="2">
        <v>0.01</v>
      </c>
      <c r="K36" s="2" t="s">
        <v>151</v>
      </c>
      <c r="L36" s="2">
        <v>130</v>
      </c>
      <c r="M36" s="2">
        <v>132</v>
      </c>
      <c r="N36" s="2">
        <v>96.9</v>
      </c>
      <c r="O36" s="2">
        <v>132.22</v>
      </c>
      <c r="P36" s="2" t="s">
        <v>151</v>
      </c>
      <c r="Q36" s="2">
        <v>95</v>
      </c>
      <c r="R36" s="2">
        <v>97.17</v>
      </c>
      <c r="S36" s="2" t="s">
        <v>132</v>
      </c>
      <c r="T36" s="2" t="s">
        <v>151</v>
      </c>
    </row>
    <row r="37" spans="1:20" x14ac:dyDescent="0.25">
      <c r="A37">
        <v>1</v>
      </c>
      <c r="B37" t="b">
        <f t="shared" si="1"/>
        <v>1</v>
      </c>
      <c r="C37" t="b">
        <f t="shared" si="0"/>
        <v>1</v>
      </c>
      <c r="D37" s="1" t="b">
        <f t="shared" si="2"/>
        <v>0</v>
      </c>
      <c r="F37" t="s">
        <v>30</v>
      </c>
      <c r="G37" s="2" t="s">
        <v>132</v>
      </c>
      <c r="H37" s="2" t="s">
        <v>132</v>
      </c>
      <c r="I37" s="2" t="s">
        <v>132</v>
      </c>
      <c r="J37" s="2" t="s">
        <v>132</v>
      </c>
      <c r="K37" s="2" t="s">
        <v>151</v>
      </c>
      <c r="L37" s="2">
        <v>63</v>
      </c>
      <c r="M37" s="2">
        <v>62</v>
      </c>
      <c r="N37" s="2">
        <v>69.06</v>
      </c>
      <c r="O37" s="2" t="s">
        <v>132</v>
      </c>
      <c r="P37" s="2" t="s">
        <v>151</v>
      </c>
      <c r="Q37" s="2">
        <v>41</v>
      </c>
      <c r="R37" s="2">
        <v>39.67</v>
      </c>
      <c r="S37" s="2" t="s">
        <v>132</v>
      </c>
      <c r="T37" s="2" t="s">
        <v>151</v>
      </c>
    </row>
    <row r="38" spans="1:20" x14ac:dyDescent="0.25">
      <c r="A38">
        <v>1</v>
      </c>
      <c r="B38" t="b">
        <f t="shared" si="1"/>
        <v>1</v>
      </c>
      <c r="C38" t="b">
        <f t="shared" si="0"/>
        <v>1</v>
      </c>
      <c r="D38" s="1" t="b">
        <f t="shared" si="2"/>
        <v>0</v>
      </c>
      <c r="F38" t="s">
        <v>31</v>
      </c>
      <c r="G38" s="2">
        <v>6.71</v>
      </c>
      <c r="H38" s="2">
        <v>11</v>
      </c>
      <c r="I38" s="2">
        <v>0</v>
      </c>
      <c r="J38" s="2">
        <v>4.0000000000000001E-3</v>
      </c>
      <c r="K38" s="2" t="s">
        <v>151</v>
      </c>
      <c r="L38" s="2">
        <v>174</v>
      </c>
      <c r="M38" s="2">
        <v>93</v>
      </c>
      <c r="N38" s="2">
        <v>93.18</v>
      </c>
      <c r="O38" s="2" t="s">
        <v>132</v>
      </c>
      <c r="P38" s="2" t="s">
        <v>151</v>
      </c>
      <c r="Q38" s="2">
        <v>95</v>
      </c>
      <c r="R38" s="2">
        <v>79.319999999999993</v>
      </c>
      <c r="S38" s="2" t="s">
        <v>132</v>
      </c>
      <c r="T38" s="2" t="s">
        <v>151</v>
      </c>
    </row>
    <row r="39" spans="1:20" x14ac:dyDescent="0.25">
      <c r="A39">
        <v>1</v>
      </c>
      <c r="B39" t="b">
        <f t="shared" si="1"/>
        <v>1</v>
      </c>
      <c r="C39" t="b">
        <f t="shared" si="0"/>
        <v>1</v>
      </c>
      <c r="D39" s="1" t="b">
        <f t="shared" si="2"/>
        <v>0</v>
      </c>
      <c r="F39" t="s">
        <v>32</v>
      </c>
      <c r="G39" s="2" t="s">
        <v>132</v>
      </c>
      <c r="H39" s="2" t="s">
        <v>132</v>
      </c>
      <c r="I39" s="2" t="s">
        <v>132</v>
      </c>
      <c r="J39" s="2" t="s">
        <v>132</v>
      </c>
      <c r="K39" s="2" t="s">
        <v>151</v>
      </c>
      <c r="L39" s="2">
        <v>41</v>
      </c>
      <c r="M39" s="2">
        <v>69</v>
      </c>
      <c r="N39" s="2">
        <v>94.07</v>
      </c>
      <c r="O39" s="2" t="s">
        <v>132</v>
      </c>
      <c r="P39" s="2" t="s">
        <v>151</v>
      </c>
      <c r="Q39" s="2">
        <v>39</v>
      </c>
      <c r="R39" s="2">
        <v>42.42</v>
      </c>
      <c r="S39" s="2" t="s">
        <v>132</v>
      </c>
      <c r="T39" s="2" t="s">
        <v>151</v>
      </c>
    </row>
    <row r="40" spans="1:20" x14ac:dyDescent="0.25">
      <c r="A40">
        <v>1</v>
      </c>
      <c r="B40" t="b">
        <f t="shared" si="1"/>
        <v>1</v>
      </c>
      <c r="C40" t="b">
        <f t="shared" si="0"/>
        <v>1</v>
      </c>
      <c r="D40" s="1" t="b">
        <f t="shared" si="2"/>
        <v>0</v>
      </c>
      <c r="F40" t="s">
        <v>33</v>
      </c>
      <c r="G40" s="2" t="s">
        <v>132</v>
      </c>
      <c r="H40" s="2" t="s">
        <v>132</v>
      </c>
      <c r="I40" s="2" t="s">
        <v>132</v>
      </c>
      <c r="J40" s="2" t="s">
        <v>132</v>
      </c>
      <c r="K40" s="2" t="s">
        <v>151</v>
      </c>
      <c r="L40" s="2">
        <v>83</v>
      </c>
      <c r="M40" s="2">
        <v>85</v>
      </c>
      <c r="N40" s="2">
        <v>62.94</v>
      </c>
      <c r="O40" s="2" t="s">
        <v>132</v>
      </c>
      <c r="P40" s="2" t="s">
        <v>151</v>
      </c>
      <c r="Q40" s="2">
        <v>47</v>
      </c>
      <c r="R40" s="2">
        <v>14.8</v>
      </c>
      <c r="S40" s="2" t="s">
        <v>132</v>
      </c>
      <c r="T40" s="2" t="s">
        <v>151</v>
      </c>
    </row>
    <row r="41" spans="1:20" x14ac:dyDescent="0.25">
      <c r="A41">
        <v>1</v>
      </c>
      <c r="B41" t="b">
        <f t="shared" si="1"/>
        <v>1</v>
      </c>
      <c r="C41" t="b">
        <f t="shared" si="0"/>
        <v>1</v>
      </c>
      <c r="D41" s="1" t="b">
        <f t="shared" si="2"/>
        <v>0</v>
      </c>
      <c r="F41" t="s">
        <v>34</v>
      </c>
      <c r="G41" s="2" t="s">
        <v>132</v>
      </c>
      <c r="H41" s="2" t="s">
        <v>132</v>
      </c>
      <c r="I41" s="2" t="s">
        <v>132</v>
      </c>
      <c r="J41" s="2" t="s">
        <v>132</v>
      </c>
      <c r="K41" s="2" t="s">
        <v>151</v>
      </c>
      <c r="L41" s="2">
        <v>43</v>
      </c>
      <c r="M41" s="2">
        <v>41</v>
      </c>
      <c r="N41" s="2">
        <v>80.97</v>
      </c>
      <c r="O41" s="2" t="s">
        <v>132</v>
      </c>
      <c r="P41" s="2" t="s">
        <v>151</v>
      </c>
      <c r="Q41" s="2">
        <v>39</v>
      </c>
      <c r="R41" s="2">
        <v>25.57</v>
      </c>
      <c r="S41" s="2" t="s">
        <v>132</v>
      </c>
      <c r="T41" s="2" t="s">
        <v>151</v>
      </c>
    </row>
    <row r="42" spans="1:20" x14ac:dyDescent="0.25">
      <c r="A42">
        <v>1</v>
      </c>
      <c r="B42" t="b">
        <f t="shared" si="1"/>
        <v>1</v>
      </c>
      <c r="C42" t="b">
        <f t="shared" si="0"/>
        <v>1</v>
      </c>
      <c r="D42" s="1" t="b">
        <f t="shared" si="2"/>
        <v>0</v>
      </c>
      <c r="F42" t="s">
        <v>35</v>
      </c>
      <c r="G42" s="2" t="s">
        <v>132</v>
      </c>
      <c r="H42" s="2" t="s">
        <v>132</v>
      </c>
      <c r="I42" s="2" t="s">
        <v>132</v>
      </c>
      <c r="J42" s="2" t="s">
        <v>132</v>
      </c>
      <c r="K42" s="2" t="s">
        <v>151</v>
      </c>
      <c r="L42" s="2">
        <v>75</v>
      </c>
      <c r="M42" s="2">
        <v>39</v>
      </c>
      <c r="N42" s="2">
        <v>38.19</v>
      </c>
      <c r="O42" s="2" t="s">
        <v>132</v>
      </c>
      <c r="P42" s="2" t="s">
        <v>151</v>
      </c>
      <c r="Q42" s="2">
        <v>77</v>
      </c>
      <c r="R42" s="2">
        <v>31.65</v>
      </c>
      <c r="S42" s="2" t="s">
        <v>132</v>
      </c>
      <c r="T42" s="2" t="s">
        <v>151</v>
      </c>
    </row>
    <row r="43" spans="1:20" x14ac:dyDescent="0.25">
      <c r="A43">
        <v>1.8</v>
      </c>
      <c r="B43" t="b">
        <f t="shared" si="1"/>
        <v>1</v>
      </c>
      <c r="C43" t="b">
        <f t="shared" si="0"/>
        <v>1</v>
      </c>
      <c r="D43" s="1" t="b">
        <f t="shared" si="2"/>
        <v>0</v>
      </c>
      <c r="F43" t="s">
        <v>36</v>
      </c>
      <c r="G43" s="2" t="s">
        <v>132</v>
      </c>
      <c r="H43" s="2" t="s">
        <v>132</v>
      </c>
      <c r="I43" s="2" t="s">
        <v>132</v>
      </c>
      <c r="J43" s="2" t="s">
        <v>132</v>
      </c>
      <c r="K43" s="2" t="s">
        <v>151</v>
      </c>
      <c r="L43" s="2">
        <v>43</v>
      </c>
      <c r="M43" s="2">
        <v>58</v>
      </c>
      <c r="N43" s="2">
        <v>41.82</v>
      </c>
      <c r="O43" s="2" t="s">
        <v>132</v>
      </c>
      <c r="P43" s="2" t="s">
        <v>151</v>
      </c>
      <c r="Q43" s="2">
        <v>41</v>
      </c>
      <c r="R43" s="2">
        <v>22.91</v>
      </c>
      <c r="S43" s="2" t="s">
        <v>132</v>
      </c>
      <c r="T43" s="2" t="s">
        <v>151</v>
      </c>
    </row>
    <row r="44" spans="1:20" x14ac:dyDescent="0.25">
      <c r="A44">
        <v>20</v>
      </c>
      <c r="B44" t="b">
        <f t="shared" si="1"/>
        <v>1</v>
      </c>
      <c r="C44" t="b">
        <f t="shared" si="0"/>
        <v>0</v>
      </c>
      <c r="D44" s="1" t="b">
        <f t="shared" si="2"/>
        <v>0</v>
      </c>
      <c r="F44" t="s">
        <v>113</v>
      </c>
      <c r="G44" s="2">
        <v>7.61</v>
      </c>
      <c r="H44" s="2">
        <v>286133</v>
      </c>
      <c r="I44" s="2">
        <v>21.65</v>
      </c>
      <c r="J44" s="2">
        <v>19.614000000000001</v>
      </c>
      <c r="K44" s="2" t="s">
        <v>152</v>
      </c>
      <c r="L44" s="2">
        <v>98</v>
      </c>
      <c r="M44" s="2">
        <v>100</v>
      </c>
      <c r="N44" s="2">
        <v>64.11</v>
      </c>
      <c r="O44" s="2">
        <v>64.010000000000005</v>
      </c>
      <c r="P44" s="2" t="s">
        <v>152</v>
      </c>
      <c r="Q44" s="2">
        <v>70</v>
      </c>
      <c r="R44" s="2">
        <v>11.17</v>
      </c>
      <c r="S44" s="2">
        <v>11.1</v>
      </c>
      <c r="T44" s="2" t="s">
        <v>152</v>
      </c>
    </row>
    <row r="45" spans="1:20" x14ac:dyDescent="0.25">
      <c r="A45">
        <v>1</v>
      </c>
      <c r="B45" t="b">
        <f t="shared" si="1"/>
        <v>1</v>
      </c>
      <c r="C45" t="b">
        <f t="shared" si="0"/>
        <v>0</v>
      </c>
      <c r="D45" s="1" t="b">
        <f t="shared" si="2"/>
        <v>0</v>
      </c>
      <c r="F45" t="s">
        <v>37</v>
      </c>
      <c r="G45" s="2">
        <v>7.67</v>
      </c>
      <c r="H45" s="2">
        <v>742</v>
      </c>
      <c r="I45" s="2">
        <v>0.06</v>
      </c>
      <c r="J45" s="2">
        <v>5.7000000000000002E-2</v>
      </c>
      <c r="K45" s="2" t="s">
        <v>152</v>
      </c>
      <c r="L45" s="2">
        <v>91</v>
      </c>
      <c r="M45" s="2">
        <v>92</v>
      </c>
      <c r="N45" s="2">
        <v>57.72</v>
      </c>
      <c r="O45" s="2">
        <v>63.33</v>
      </c>
      <c r="P45" s="2" t="s">
        <v>152</v>
      </c>
      <c r="Q45" s="2">
        <v>65</v>
      </c>
      <c r="R45" s="2">
        <v>11.76</v>
      </c>
      <c r="S45" s="2">
        <v>13.24</v>
      </c>
      <c r="T45" s="2" t="s">
        <v>152</v>
      </c>
    </row>
    <row r="46" spans="1:20" x14ac:dyDescent="0.25">
      <c r="A46">
        <v>1</v>
      </c>
      <c r="B46" t="b">
        <f t="shared" si="1"/>
        <v>1</v>
      </c>
      <c r="C46" t="b">
        <f t="shared" si="0"/>
        <v>1</v>
      </c>
      <c r="D46" s="1" t="b">
        <f t="shared" si="2"/>
        <v>0</v>
      </c>
      <c r="F46" t="s">
        <v>38</v>
      </c>
      <c r="G46" s="2" t="s">
        <v>132</v>
      </c>
      <c r="H46" s="2" t="s">
        <v>132</v>
      </c>
      <c r="I46" s="2" t="s">
        <v>132</v>
      </c>
      <c r="J46" s="2" t="s">
        <v>132</v>
      </c>
      <c r="K46" s="2" t="s">
        <v>151</v>
      </c>
      <c r="L46" s="2">
        <v>75</v>
      </c>
      <c r="M46" s="2">
        <v>39</v>
      </c>
      <c r="N46" s="2">
        <v>38.97</v>
      </c>
      <c r="O46" s="2" t="s">
        <v>132</v>
      </c>
      <c r="P46" s="2" t="s">
        <v>151</v>
      </c>
      <c r="Q46" s="2">
        <v>77</v>
      </c>
      <c r="R46" s="2">
        <v>31.74</v>
      </c>
      <c r="S46" s="2" t="s">
        <v>132</v>
      </c>
      <c r="T46" s="2" t="s">
        <v>151</v>
      </c>
    </row>
    <row r="47" spans="1:20" x14ac:dyDescent="0.25">
      <c r="A47">
        <v>1</v>
      </c>
      <c r="B47" t="b">
        <f t="shared" si="1"/>
        <v>1</v>
      </c>
      <c r="C47" t="b">
        <f t="shared" si="0"/>
        <v>1</v>
      </c>
      <c r="D47" s="1" t="b">
        <f t="shared" si="2"/>
        <v>0</v>
      </c>
      <c r="F47" t="s">
        <v>39</v>
      </c>
      <c r="G47" s="2" t="s">
        <v>132</v>
      </c>
      <c r="H47" s="2" t="s">
        <v>132</v>
      </c>
      <c r="I47" s="2" t="s">
        <v>132</v>
      </c>
      <c r="J47" s="2" t="s">
        <v>132</v>
      </c>
      <c r="K47" s="2" t="s">
        <v>151</v>
      </c>
      <c r="L47" s="2">
        <v>69</v>
      </c>
      <c r="M47" s="2">
        <v>41</v>
      </c>
      <c r="N47" s="2">
        <v>57.84</v>
      </c>
      <c r="O47" s="2" t="s">
        <v>132</v>
      </c>
      <c r="P47" s="2" t="s">
        <v>151</v>
      </c>
      <c r="Q47" s="2">
        <v>99</v>
      </c>
      <c r="R47" s="2">
        <v>23.85</v>
      </c>
      <c r="S47" s="2" t="s">
        <v>132</v>
      </c>
      <c r="T47" s="2" t="s">
        <v>151</v>
      </c>
    </row>
    <row r="48" spans="1:20" x14ac:dyDescent="0.25">
      <c r="A48">
        <v>1</v>
      </c>
      <c r="B48" t="b">
        <f t="shared" si="1"/>
        <v>1</v>
      </c>
      <c r="C48" t="b">
        <f t="shared" si="0"/>
        <v>1</v>
      </c>
      <c r="D48" s="1" t="b">
        <f t="shared" si="2"/>
        <v>0</v>
      </c>
      <c r="F48" t="s">
        <v>40</v>
      </c>
      <c r="G48" s="2" t="s">
        <v>132</v>
      </c>
      <c r="H48" s="2" t="s">
        <v>132</v>
      </c>
      <c r="I48" s="2" t="s">
        <v>132</v>
      </c>
      <c r="J48" s="2" t="s">
        <v>132</v>
      </c>
      <c r="K48" s="2" t="s">
        <v>151</v>
      </c>
      <c r="L48" s="2">
        <v>97</v>
      </c>
      <c r="M48" s="2">
        <v>83</v>
      </c>
      <c r="N48" s="2">
        <v>88.16</v>
      </c>
      <c r="O48" s="2" t="s">
        <v>132</v>
      </c>
      <c r="P48" s="2" t="s">
        <v>151</v>
      </c>
      <c r="Q48" s="2">
        <v>99</v>
      </c>
      <c r="R48" s="2">
        <v>62.45</v>
      </c>
      <c r="S48" s="2" t="s">
        <v>132</v>
      </c>
      <c r="T48" s="2" t="s">
        <v>151</v>
      </c>
    </row>
    <row r="49" spans="1:20" x14ac:dyDescent="0.25">
      <c r="A49">
        <v>1</v>
      </c>
      <c r="B49" t="b">
        <f t="shared" si="1"/>
        <v>1</v>
      </c>
      <c r="C49" t="b">
        <f t="shared" si="0"/>
        <v>0</v>
      </c>
      <c r="D49" s="1" t="b">
        <f t="shared" si="2"/>
        <v>0</v>
      </c>
      <c r="F49" t="s">
        <v>41</v>
      </c>
      <c r="G49" s="2">
        <v>8.15</v>
      </c>
      <c r="H49" s="2">
        <v>65</v>
      </c>
      <c r="I49" s="2">
        <v>0</v>
      </c>
      <c r="J49" s="2">
        <v>1.2999999999999999E-2</v>
      </c>
      <c r="K49" s="2" t="s">
        <v>152</v>
      </c>
      <c r="L49" s="2">
        <v>166</v>
      </c>
      <c r="M49" s="2">
        <v>164</v>
      </c>
      <c r="N49" s="2">
        <v>78.069999999999993</v>
      </c>
      <c r="O49" s="2">
        <v>71.41</v>
      </c>
      <c r="P49" s="2" t="s">
        <v>152</v>
      </c>
      <c r="Q49" s="2">
        <v>129</v>
      </c>
      <c r="R49" s="2">
        <v>72.13</v>
      </c>
      <c r="S49" s="2">
        <v>61.9</v>
      </c>
      <c r="T49" s="2" t="s">
        <v>152</v>
      </c>
    </row>
    <row r="50" spans="1:20" x14ac:dyDescent="0.25">
      <c r="A50">
        <v>1</v>
      </c>
      <c r="B50" t="b">
        <f t="shared" si="1"/>
        <v>1</v>
      </c>
      <c r="C50" t="b">
        <f t="shared" si="0"/>
        <v>1</v>
      </c>
      <c r="D50" s="1" t="b">
        <f t="shared" si="2"/>
        <v>0</v>
      </c>
      <c r="F50" t="s">
        <v>42</v>
      </c>
      <c r="G50" s="2" t="s">
        <v>132</v>
      </c>
      <c r="H50" s="2" t="s">
        <v>132</v>
      </c>
      <c r="I50" s="2" t="s">
        <v>132</v>
      </c>
      <c r="J50" s="2" t="s">
        <v>132</v>
      </c>
      <c r="K50" s="2" t="s">
        <v>151</v>
      </c>
      <c r="L50" s="2">
        <v>76</v>
      </c>
      <c r="M50" s="2">
        <v>41</v>
      </c>
      <c r="N50" s="2">
        <v>58.21</v>
      </c>
      <c r="O50" s="2" t="s">
        <v>132</v>
      </c>
      <c r="P50" s="2" t="s">
        <v>151</v>
      </c>
      <c r="Q50" s="2">
        <v>78</v>
      </c>
      <c r="R50" s="2">
        <v>32.03</v>
      </c>
      <c r="S50" s="2" t="s">
        <v>132</v>
      </c>
      <c r="T50" s="2" t="s">
        <v>151</v>
      </c>
    </row>
    <row r="51" spans="1:20" x14ac:dyDescent="0.25">
      <c r="A51">
        <v>1.8</v>
      </c>
      <c r="B51" t="b">
        <f t="shared" si="1"/>
        <v>1</v>
      </c>
      <c r="C51" t="b">
        <f t="shared" si="0"/>
        <v>1</v>
      </c>
      <c r="D51" s="1" t="b">
        <f t="shared" si="2"/>
        <v>0</v>
      </c>
      <c r="F51" t="s">
        <v>43</v>
      </c>
      <c r="G51" s="2" t="s">
        <v>132</v>
      </c>
      <c r="H51" s="2" t="s">
        <v>132</v>
      </c>
      <c r="I51" s="2" t="s">
        <v>132</v>
      </c>
      <c r="J51" s="2" t="s">
        <v>132</v>
      </c>
      <c r="K51" s="2" t="s">
        <v>151</v>
      </c>
      <c r="L51" s="2">
        <v>43</v>
      </c>
      <c r="M51" s="2">
        <v>58</v>
      </c>
      <c r="N51" s="2">
        <v>58.21</v>
      </c>
      <c r="O51" s="2" t="s">
        <v>132</v>
      </c>
      <c r="P51" s="2" t="s">
        <v>151</v>
      </c>
      <c r="Q51" s="2">
        <v>57</v>
      </c>
      <c r="R51" s="2">
        <v>20.79</v>
      </c>
      <c r="S51" s="2" t="s">
        <v>132</v>
      </c>
      <c r="T51" s="2" t="s">
        <v>151</v>
      </c>
    </row>
    <row r="52" spans="1:20" x14ac:dyDescent="0.25">
      <c r="A52">
        <v>1</v>
      </c>
      <c r="B52" t="b">
        <f t="shared" si="1"/>
        <v>1</v>
      </c>
      <c r="C52" t="b">
        <f t="shared" si="0"/>
        <v>1</v>
      </c>
      <c r="D52" s="1" t="b">
        <f t="shared" si="2"/>
        <v>0</v>
      </c>
      <c r="F52" t="s">
        <v>44</v>
      </c>
      <c r="G52" s="2" t="s">
        <v>132</v>
      </c>
      <c r="H52" s="2" t="s">
        <v>132</v>
      </c>
      <c r="I52" s="2" t="s">
        <v>132</v>
      </c>
      <c r="J52" s="2" t="s">
        <v>132</v>
      </c>
      <c r="K52" s="2" t="s">
        <v>151</v>
      </c>
      <c r="L52" s="2">
        <v>129</v>
      </c>
      <c r="M52" s="2">
        <v>127</v>
      </c>
      <c r="N52" s="2">
        <v>77.67</v>
      </c>
      <c r="O52" s="2" t="s">
        <v>132</v>
      </c>
      <c r="P52" s="2" t="s">
        <v>151</v>
      </c>
      <c r="Q52" s="2">
        <v>131</v>
      </c>
      <c r="R52" s="2">
        <v>23.52</v>
      </c>
      <c r="S52" s="2" t="s">
        <v>132</v>
      </c>
      <c r="T52" s="2" t="s">
        <v>151</v>
      </c>
    </row>
    <row r="53" spans="1:20" x14ac:dyDescent="0.25">
      <c r="A53">
        <v>1</v>
      </c>
      <c r="B53" t="b">
        <f t="shared" si="1"/>
        <v>1</v>
      </c>
      <c r="C53" t="b">
        <f t="shared" si="0"/>
        <v>1</v>
      </c>
      <c r="D53" s="1" t="b">
        <f t="shared" si="2"/>
        <v>0</v>
      </c>
      <c r="F53" t="s">
        <v>45</v>
      </c>
      <c r="G53" s="2" t="s">
        <v>132</v>
      </c>
      <c r="H53" s="2" t="s">
        <v>132</v>
      </c>
      <c r="I53" s="2" t="s">
        <v>132</v>
      </c>
      <c r="J53" s="2" t="s">
        <v>132</v>
      </c>
      <c r="K53" s="2" t="s">
        <v>151</v>
      </c>
      <c r="L53" s="2">
        <v>107</v>
      </c>
      <c r="M53" s="2">
        <v>109</v>
      </c>
      <c r="N53" s="2">
        <v>95.55</v>
      </c>
      <c r="O53" s="2" t="s">
        <v>132</v>
      </c>
      <c r="P53" s="2" t="s">
        <v>151</v>
      </c>
      <c r="Q53" s="2">
        <v>93</v>
      </c>
      <c r="R53" s="2">
        <v>4.12</v>
      </c>
      <c r="S53" s="2" t="s">
        <v>132</v>
      </c>
      <c r="T53" s="2" t="s">
        <v>151</v>
      </c>
    </row>
    <row r="54" spans="1:20" x14ac:dyDescent="0.25">
      <c r="A54">
        <v>20</v>
      </c>
      <c r="B54" t="b">
        <f t="shared" si="1"/>
        <v>1</v>
      </c>
      <c r="C54" t="b">
        <f t="shared" si="0"/>
        <v>0</v>
      </c>
      <c r="D54" s="1" t="b">
        <f t="shared" si="2"/>
        <v>0</v>
      </c>
      <c r="F54" t="s">
        <v>114</v>
      </c>
      <c r="G54" s="2">
        <v>8.91</v>
      </c>
      <c r="H54" s="2">
        <v>213592</v>
      </c>
      <c r="I54" s="2">
        <v>16.16</v>
      </c>
      <c r="J54" s="2">
        <v>20</v>
      </c>
      <c r="K54" s="2" t="s">
        <v>152</v>
      </c>
      <c r="L54" s="2">
        <v>117</v>
      </c>
      <c r="M54" s="2">
        <v>82</v>
      </c>
      <c r="N54" s="2">
        <v>58.25</v>
      </c>
      <c r="O54" s="2">
        <v>57.55</v>
      </c>
      <c r="P54" s="2" t="s">
        <v>152</v>
      </c>
      <c r="Q54" s="2">
        <v>52</v>
      </c>
      <c r="R54" s="2">
        <v>14.18</v>
      </c>
      <c r="S54" s="2">
        <v>13.27</v>
      </c>
      <c r="T54" s="2" t="s">
        <v>152</v>
      </c>
    </row>
    <row r="55" spans="1:20" x14ac:dyDescent="0.25">
      <c r="A55">
        <v>1</v>
      </c>
      <c r="B55" t="b">
        <f t="shared" si="1"/>
        <v>1</v>
      </c>
      <c r="C55" t="b">
        <f t="shared" si="0"/>
        <v>1</v>
      </c>
      <c r="D55" s="1" t="b">
        <f t="shared" si="2"/>
        <v>0</v>
      </c>
      <c r="F55" t="s">
        <v>46</v>
      </c>
      <c r="G55" s="2">
        <v>8.93</v>
      </c>
      <c r="H55" s="2">
        <v>183</v>
      </c>
      <c r="I55" s="2">
        <v>0.01</v>
      </c>
      <c r="J55" s="2">
        <v>0.02</v>
      </c>
      <c r="K55" s="2" t="s">
        <v>151</v>
      </c>
      <c r="L55" s="2">
        <v>112</v>
      </c>
      <c r="M55" s="2">
        <v>77</v>
      </c>
      <c r="N55" s="2">
        <v>65.05</v>
      </c>
      <c r="O55" s="2">
        <v>746.94</v>
      </c>
      <c r="P55" s="2" t="s">
        <v>151</v>
      </c>
      <c r="Q55" s="2">
        <v>114</v>
      </c>
      <c r="R55" s="2">
        <v>31.26</v>
      </c>
      <c r="S55" s="2">
        <v>45.86</v>
      </c>
      <c r="T55" s="2" t="s">
        <v>152</v>
      </c>
    </row>
    <row r="56" spans="1:20" x14ac:dyDescent="0.25">
      <c r="A56">
        <v>1</v>
      </c>
      <c r="B56" t="b">
        <f t="shared" si="1"/>
        <v>1</v>
      </c>
      <c r="C56" t="b">
        <f t="shared" si="0"/>
        <v>1</v>
      </c>
      <c r="D56" s="1" t="b">
        <f t="shared" si="2"/>
        <v>0</v>
      </c>
      <c r="F56" t="s">
        <v>47</v>
      </c>
      <c r="G56" s="2" t="s">
        <v>132</v>
      </c>
      <c r="H56" s="2" t="s">
        <v>132</v>
      </c>
      <c r="I56" s="2" t="s">
        <v>132</v>
      </c>
      <c r="J56" s="2" t="s">
        <v>132</v>
      </c>
      <c r="K56" s="2" t="s">
        <v>151</v>
      </c>
      <c r="L56" s="2">
        <v>131</v>
      </c>
      <c r="M56" s="2">
        <v>133</v>
      </c>
      <c r="N56" s="2">
        <v>95.33</v>
      </c>
      <c r="O56" s="2" t="s">
        <v>132</v>
      </c>
      <c r="P56" s="2" t="s">
        <v>151</v>
      </c>
      <c r="Q56" s="2">
        <v>117</v>
      </c>
      <c r="R56" s="2">
        <v>80.900000000000006</v>
      </c>
      <c r="S56" s="2" t="s">
        <v>132</v>
      </c>
      <c r="T56" s="2" t="s">
        <v>151</v>
      </c>
    </row>
    <row r="57" spans="1:20" x14ac:dyDescent="0.25">
      <c r="A57">
        <v>1</v>
      </c>
      <c r="B57" t="b">
        <f t="shared" si="1"/>
        <v>1</v>
      </c>
      <c r="C57" t="b">
        <f t="shared" si="0"/>
        <v>0</v>
      </c>
      <c r="D57" s="1" t="b">
        <f t="shared" si="2"/>
        <v>0</v>
      </c>
      <c r="F57" t="s">
        <v>48</v>
      </c>
      <c r="G57" s="2">
        <v>9.02</v>
      </c>
      <c r="H57" s="2">
        <v>792</v>
      </c>
      <c r="I57" s="2">
        <v>0.06</v>
      </c>
      <c r="J57" s="2">
        <v>5.8999999999999997E-2</v>
      </c>
      <c r="K57" s="2" t="s">
        <v>152</v>
      </c>
      <c r="L57" s="2">
        <v>91</v>
      </c>
      <c r="M57" s="2">
        <v>106</v>
      </c>
      <c r="N57" s="2">
        <v>36.31</v>
      </c>
      <c r="O57" s="2">
        <v>39.06</v>
      </c>
      <c r="P57" s="2" t="s">
        <v>152</v>
      </c>
      <c r="Q57" s="2">
        <v>51</v>
      </c>
      <c r="R57" s="2">
        <v>8.66</v>
      </c>
      <c r="S57" s="2">
        <v>8.9499999999999993</v>
      </c>
      <c r="T57" s="2" t="s">
        <v>152</v>
      </c>
    </row>
    <row r="58" spans="1:20" x14ac:dyDescent="0.25">
      <c r="A58">
        <v>1</v>
      </c>
      <c r="B58" t="b">
        <f t="shared" si="1"/>
        <v>1</v>
      </c>
      <c r="C58" t="b">
        <f t="shared" si="0"/>
        <v>0</v>
      </c>
      <c r="D58" s="1" t="b">
        <f t="shared" si="2"/>
        <v>0</v>
      </c>
      <c r="F58" t="s">
        <v>49</v>
      </c>
      <c r="G58" s="2">
        <v>9.1199999999999992</v>
      </c>
      <c r="H58" s="2">
        <v>1828</v>
      </c>
      <c r="I58" s="2">
        <v>0.14000000000000001</v>
      </c>
      <c r="J58" s="2">
        <v>7.6999999999999999E-2</v>
      </c>
      <c r="K58" s="2" t="s">
        <v>152</v>
      </c>
      <c r="L58" s="2">
        <v>91</v>
      </c>
      <c r="M58" s="2">
        <v>106</v>
      </c>
      <c r="N58" s="2">
        <v>52.86</v>
      </c>
      <c r="O58" s="2">
        <v>48.89</v>
      </c>
      <c r="P58" s="2" t="s">
        <v>152</v>
      </c>
      <c r="Q58" s="2">
        <v>105</v>
      </c>
      <c r="R58" s="2">
        <v>21.3</v>
      </c>
      <c r="S58" s="2">
        <v>22.31</v>
      </c>
      <c r="T58" s="2" t="s">
        <v>152</v>
      </c>
    </row>
    <row r="59" spans="1:20" x14ac:dyDescent="0.25">
      <c r="A59">
        <v>1</v>
      </c>
      <c r="B59" t="b">
        <f t="shared" si="1"/>
        <v>1</v>
      </c>
      <c r="C59" t="b">
        <f t="shared" si="0"/>
        <v>0</v>
      </c>
      <c r="D59" s="1" t="b">
        <f t="shared" si="2"/>
        <v>0</v>
      </c>
      <c r="F59" t="s">
        <v>50</v>
      </c>
      <c r="G59" s="2">
        <v>9.42</v>
      </c>
      <c r="H59" s="2">
        <v>825</v>
      </c>
      <c r="I59" s="2">
        <v>0.06</v>
      </c>
      <c r="J59" s="2">
        <v>6.5000000000000002E-2</v>
      </c>
      <c r="K59" s="2" t="s">
        <v>152</v>
      </c>
      <c r="L59" s="2">
        <v>91</v>
      </c>
      <c r="M59" s="2">
        <v>106</v>
      </c>
      <c r="N59" s="2">
        <v>50.73</v>
      </c>
      <c r="O59" s="2">
        <v>47.16</v>
      </c>
      <c r="P59" s="2" t="s">
        <v>152</v>
      </c>
      <c r="Q59" s="2">
        <v>105</v>
      </c>
      <c r="R59" s="2">
        <v>24.79</v>
      </c>
      <c r="S59" s="2">
        <v>23.14</v>
      </c>
      <c r="T59" s="2" t="s">
        <v>152</v>
      </c>
    </row>
    <row r="60" spans="1:20" x14ac:dyDescent="0.25">
      <c r="A60">
        <v>1</v>
      </c>
      <c r="B60" t="b">
        <f t="shared" si="1"/>
        <v>1</v>
      </c>
      <c r="C60" t="b">
        <f t="shared" si="0"/>
        <v>0</v>
      </c>
      <c r="D60" s="1" t="b">
        <f t="shared" si="2"/>
        <v>0</v>
      </c>
      <c r="F60" t="s">
        <v>51</v>
      </c>
      <c r="G60" s="2">
        <v>9.44</v>
      </c>
      <c r="H60" s="2">
        <v>492</v>
      </c>
      <c r="I60" s="2">
        <v>0.04</v>
      </c>
      <c r="J60" s="2">
        <v>4.8000000000000001E-2</v>
      </c>
      <c r="K60" s="2" t="s">
        <v>152</v>
      </c>
      <c r="L60" s="2">
        <v>104</v>
      </c>
      <c r="M60" s="2">
        <v>78</v>
      </c>
      <c r="N60" s="2">
        <v>54.72</v>
      </c>
      <c r="O60" s="2">
        <v>65.599999999999994</v>
      </c>
      <c r="P60" s="2" t="s">
        <v>152</v>
      </c>
      <c r="Q60" s="2">
        <v>103</v>
      </c>
      <c r="R60" s="2">
        <v>53.56</v>
      </c>
      <c r="S60" s="2">
        <v>53.17</v>
      </c>
      <c r="T60" s="2" t="s">
        <v>152</v>
      </c>
    </row>
    <row r="61" spans="1:20" x14ac:dyDescent="0.25">
      <c r="A61">
        <v>1</v>
      </c>
      <c r="B61" t="b">
        <f t="shared" si="1"/>
        <v>1</v>
      </c>
      <c r="C61" t="b">
        <f t="shared" si="0"/>
        <v>0</v>
      </c>
      <c r="D61" s="1" t="b">
        <f t="shared" si="2"/>
        <v>0</v>
      </c>
      <c r="F61" t="s">
        <v>52</v>
      </c>
      <c r="G61" s="2">
        <v>9.58</v>
      </c>
      <c r="H61" s="2">
        <v>11</v>
      </c>
      <c r="I61" s="2">
        <v>0</v>
      </c>
      <c r="J61" s="2">
        <v>5.0000000000000001E-3</v>
      </c>
      <c r="K61" s="2" t="s">
        <v>152</v>
      </c>
      <c r="L61" s="2">
        <v>173</v>
      </c>
      <c r="M61" s="2">
        <v>171</v>
      </c>
      <c r="N61" s="2">
        <v>50.58</v>
      </c>
      <c r="O61" s="2">
        <v>73.14</v>
      </c>
      <c r="P61" s="2" t="s">
        <v>152</v>
      </c>
      <c r="Q61" s="2">
        <v>175</v>
      </c>
      <c r="R61" s="2">
        <v>48.87</v>
      </c>
      <c r="S61" s="2">
        <v>32.479999999999997</v>
      </c>
      <c r="T61" s="2" t="s">
        <v>152</v>
      </c>
    </row>
    <row r="62" spans="1:20" x14ac:dyDescent="0.25">
      <c r="A62">
        <v>1</v>
      </c>
      <c r="B62" t="b">
        <f t="shared" si="1"/>
        <v>1</v>
      </c>
      <c r="C62" t="b">
        <f t="shared" si="0"/>
        <v>1</v>
      </c>
      <c r="D62" s="1" t="b">
        <f t="shared" si="2"/>
        <v>0</v>
      </c>
      <c r="F62" t="s">
        <v>53</v>
      </c>
      <c r="G62" s="2">
        <v>9.6999999999999993</v>
      </c>
      <c r="H62" s="2">
        <v>280</v>
      </c>
      <c r="I62" s="2">
        <v>0.02</v>
      </c>
      <c r="J62" s="2">
        <v>2.3E-2</v>
      </c>
      <c r="K62" s="2" t="s">
        <v>151</v>
      </c>
      <c r="L62" s="2">
        <v>105</v>
      </c>
      <c r="M62" s="2">
        <v>120</v>
      </c>
      <c r="N62" s="2">
        <v>30.39</v>
      </c>
      <c r="O62" s="2">
        <v>28.68</v>
      </c>
      <c r="P62" s="2" t="s">
        <v>152</v>
      </c>
      <c r="Q62" s="2">
        <v>79</v>
      </c>
      <c r="R62" s="2">
        <v>15.94</v>
      </c>
      <c r="S62" s="2" t="s">
        <v>132</v>
      </c>
      <c r="T62" s="2" t="s">
        <v>151</v>
      </c>
    </row>
    <row r="63" spans="1:20" x14ac:dyDescent="0.25">
      <c r="A63">
        <v>20</v>
      </c>
      <c r="B63" t="b">
        <f t="shared" si="1"/>
        <v>1</v>
      </c>
      <c r="C63" t="b">
        <f t="shared" si="0"/>
        <v>0</v>
      </c>
      <c r="D63" s="1" t="b">
        <f t="shared" si="2"/>
        <v>0</v>
      </c>
      <c r="F63" t="s">
        <v>115</v>
      </c>
      <c r="G63" s="2">
        <v>9.84</v>
      </c>
      <c r="H63" s="2">
        <v>116958</v>
      </c>
      <c r="I63" s="2">
        <v>8.85</v>
      </c>
      <c r="J63" s="2">
        <v>20.376999999999999</v>
      </c>
      <c r="K63" s="2" t="s">
        <v>152</v>
      </c>
      <c r="L63" s="2">
        <v>95</v>
      </c>
      <c r="M63" s="2">
        <v>174</v>
      </c>
      <c r="N63" s="2">
        <v>76.28</v>
      </c>
      <c r="O63" s="2">
        <v>76.52</v>
      </c>
      <c r="P63" s="2" t="s">
        <v>152</v>
      </c>
      <c r="Q63" s="2">
        <v>176</v>
      </c>
      <c r="R63" s="2">
        <v>74.38</v>
      </c>
      <c r="S63" s="2">
        <v>74.55</v>
      </c>
      <c r="T63" s="2" t="s">
        <v>152</v>
      </c>
    </row>
    <row r="64" spans="1:20" x14ac:dyDescent="0.25">
      <c r="A64">
        <v>1</v>
      </c>
      <c r="B64" t="b">
        <f t="shared" si="1"/>
        <v>1</v>
      </c>
      <c r="C64" t="b">
        <f t="shared" si="0"/>
        <v>0</v>
      </c>
      <c r="D64" s="1" t="b">
        <f t="shared" si="2"/>
        <v>0</v>
      </c>
      <c r="F64" t="s">
        <v>54</v>
      </c>
      <c r="G64" s="2">
        <v>9.93</v>
      </c>
      <c r="H64" s="2">
        <v>198</v>
      </c>
      <c r="I64" s="2">
        <v>0.02</v>
      </c>
      <c r="J64" s="2">
        <v>2.9000000000000001E-2</v>
      </c>
      <c r="K64" s="2" t="s">
        <v>152</v>
      </c>
      <c r="L64" s="2">
        <v>77</v>
      </c>
      <c r="M64" s="2">
        <v>156</v>
      </c>
      <c r="N64" s="2">
        <v>61.67</v>
      </c>
      <c r="O64" s="2">
        <v>55.93</v>
      </c>
      <c r="P64" s="2" t="s">
        <v>152</v>
      </c>
      <c r="Q64" s="2">
        <v>158</v>
      </c>
      <c r="R64" s="2">
        <v>59.93</v>
      </c>
      <c r="S64" s="2">
        <v>52.17</v>
      </c>
      <c r="T64" s="2" t="s">
        <v>152</v>
      </c>
    </row>
    <row r="65" spans="1:20" x14ac:dyDescent="0.25">
      <c r="A65">
        <v>1</v>
      </c>
      <c r="B65" t="b">
        <f t="shared" si="1"/>
        <v>1</v>
      </c>
      <c r="C65" t="b">
        <f t="shared" si="0"/>
        <v>1</v>
      </c>
      <c r="D65" s="1" t="b">
        <f t="shared" si="2"/>
        <v>0</v>
      </c>
      <c r="F65" t="s">
        <v>55</v>
      </c>
      <c r="G65" s="2" t="s">
        <v>132</v>
      </c>
      <c r="H65" s="2" t="s">
        <v>132</v>
      </c>
      <c r="I65" s="2" t="s">
        <v>132</v>
      </c>
      <c r="J65" s="2" t="s">
        <v>132</v>
      </c>
      <c r="K65" s="2" t="s">
        <v>151</v>
      </c>
      <c r="L65" s="2">
        <v>83</v>
      </c>
      <c r="M65" s="2">
        <v>85</v>
      </c>
      <c r="N65" s="2">
        <v>63.62</v>
      </c>
      <c r="O65" s="2" t="s">
        <v>132</v>
      </c>
      <c r="P65" s="2" t="s">
        <v>151</v>
      </c>
      <c r="Q65" s="2">
        <v>95</v>
      </c>
      <c r="R65" s="2">
        <v>13.5</v>
      </c>
      <c r="S65" s="2" t="s">
        <v>132</v>
      </c>
      <c r="T65" s="2" t="s">
        <v>151</v>
      </c>
    </row>
    <row r="66" spans="1:20" x14ac:dyDescent="0.25">
      <c r="A66">
        <v>1</v>
      </c>
      <c r="B66" t="b">
        <f t="shared" si="1"/>
        <v>1</v>
      </c>
      <c r="C66" t="b">
        <f t="shared" si="0"/>
        <v>1</v>
      </c>
      <c r="D66" s="1" t="b">
        <f t="shared" si="2"/>
        <v>0</v>
      </c>
      <c r="F66" t="s">
        <v>57</v>
      </c>
      <c r="G66" s="2" t="s">
        <v>132</v>
      </c>
      <c r="H66" s="2" t="s">
        <v>132</v>
      </c>
      <c r="I66" s="2" t="s">
        <v>132</v>
      </c>
      <c r="J66" s="2" t="s">
        <v>132</v>
      </c>
      <c r="K66" s="2" t="s">
        <v>151</v>
      </c>
      <c r="L66" s="2">
        <v>75</v>
      </c>
      <c r="M66" s="2">
        <v>53</v>
      </c>
      <c r="N66" s="2">
        <v>18.09</v>
      </c>
      <c r="O66" s="2" t="s">
        <v>132</v>
      </c>
      <c r="P66" s="2" t="s">
        <v>151</v>
      </c>
      <c r="Q66" s="2">
        <v>89</v>
      </c>
      <c r="R66" s="2">
        <v>10.48</v>
      </c>
      <c r="S66" s="2" t="s">
        <v>132</v>
      </c>
      <c r="T66" s="2" t="s">
        <v>151</v>
      </c>
    </row>
    <row r="67" spans="1:20" x14ac:dyDescent="0.25">
      <c r="A67">
        <v>1</v>
      </c>
      <c r="B67" t="b">
        <f t="shared" si="1"/>
        <v>1</v>
      </c>
      <c r="C67" t="b">
        <f t="shared" si="0"/>
        <v>1</v>
      </c>
      <c r="D67" s="1" t="b">
        <f t="shared" si="2"/>
        <v>0</v>
      </c>
      <c r="F67" t="s">
        <v>56</v>
      </c>
      <c r="G67" s="2" t="s">
        <v>132</v>
      </c>
      <c r="H67" s="2" t="s">
        <v>132</v>
      </c>
      <c r="I67" s="2" t="s">
        <v>132</v>
      </c>
      <c r="J67" s="2" t="s">
        <v>132</v>
      </c>
      <c r="K67" s="2" t="s">
        <v>151</v>
      </c>
      <c r="L67" s="2">
        <v>77</v>
      </c>
      <c r="M67" s="2">
        <v>110</v>
      </c>
      <c r="N67" s="2">
        <v>77.48</v>
      </c>
      <c r="O67" s="2" t="s">
        <v>132</v>
      </c>
      <c r="P67" s="2" t="s">
        <v>151</v>
      </c>
      <c r="Q67" s="2">
        <v>61</v>
      </c>
      <c r="R67" s="2">
        <v>57.54</v>
      </c>
      <c r="S67" s="2" t="s">
        <v>132</v>
      </c>
      <c r="T67" s="2" t="s">
        <v>151</v>
      </c>
    </row>
    <row r="68" spans="1:20" x14ac:dyDescent="0.25">
      <c r="A68">
        <v>1</v>
      </c>
      <c r="B68" t="b">
        <f t="shared" si="1"/>
        <v>1</v>
      </c>
      <c r="C68" t="b">
        <f t="shared" ref="C68:C88" si="3">K68="Not confirmed"</f>
        <v>1</v>
      </c>
      <c r="D68" s="1" t="b">
        <f t="shared" si="2"/>
        <v>0</v>
      </c>
      <c r="F68" t="s">
        <v>58</v>
      </c>
      <c r="G68" s="2">
        <v>10.02</v>
      </c>
      <c r="H68" s="2">
        <v>595</v>
      </c>
      <c r="I68" s="2">
        <v>0.05</v>
      </c>
      <c r="J68" s="2">
        <v>0.04</v>
      </c>
      <c r="K68" s="2" t="s">
        <v>151</v>
      </c>
      <c r="L68" s="2">
        <v>91</v>
      </c>
      <c r="M68" s="2">
        <v>120</v>
      </c>
      <c r="N68" s="2">
        <v>26.61</v>
      </c>
      <c r="O68" s="2">
        <v>27.15</v>
      </c>
      <c r="P68" s="2" t="s">
        <v>152</v>
      </c>
      <c r="Q68" s="2">
        <v>65</v>
      </c>
      <c r="R68" s="2">
        <v>10.23</v>
      </c>
      <c r="S68" s="2" t="s">
        <v>132</v>
      </c>
      <c r="T68" s="2" t="s">
        <v>151</v>
      </c>
    </row>
    <row r="69" spans="1:20" x14ac:dyDescent="0.25">
      <c r="A69">
        <v>1</v>
      </c>
      <c r="B69" t="b">
        <f t="shared" ref="B69:B88" si="4">OR(J69&lt;0.5*A69,J69="n.a.",J69&gt;19)</f>
        <v>1</v>
      </c>
      <c r="C69" t="b">
        <f t="shared" si="3"/>
        <v>0</v>
      </c>
      <c r="D69" s="1" t="b">
        <f t="shared" ref="D69:D88" si="5">AND(B69=FALSE,C69=FALSE)</f>
        <v>0</v>
      </c>
      <c r="F69" t="s">
        <v>59</v>
      </c>
      <c r="G69" s="2">
        <v>10.07</v>
      </c>
      <c r="H69" s="2">
        <v>322</v>
      </c>
      <c r="I69" s="2">
        <v>0.02</v>
      </c>
      <c r="J69" s="2">
        <v>3.2000000000000001E-2</v>
      </c>
      <c r="K69" s="2" t="s">
        <v>152</v>
      </c>
      <c r="L69" s="2">
        <v>91</v>
      </c>
      <c r="M69" s="2">
        <v>126</v>
      </c>
      <c r="N69" s="2">
        <v>36.74</v>
      </c>
      <c r="O69" s="2">
        <v>27.15</v>
      </c>
      <c r="P69" s="2" t="s">
        <v>152</v>
      </c>
      <c r="Q69" s="2">
        <v>89</v>
      </c>
      <c r="R69" s="2">
        <v>17.3</v>
      </c>
      <c r="S69" s="2">
        <v>15.65</v>
      </c>
      <c r="T69" s="2" t="s">
        <v>152</v>
      </c>
    </row>
    <row r="70" spans="1:20" x14ac:dyDescent="0.25">
      <c r="A70">
        <v>1</v>
      </c>
      <c r="B70" t="b">
        <f t="shared" si="4"/>
        <v>1</v>
      </c>
      <c r="C70" t="b">
        <f t="shared" si="3"/>
        <v>1</v>
      </c>
      <c r="D70" s="1" t="b">
        <f t="shared" si="5"/>
        <v>0</v>
      </c>
      <c r="F70" t="s">
        <v>61</v>
      </c>
      <c r="G70" s="2">
        <v>10.15</v>
      </c>
      <c r="H70" s="2">
        <v>322</v>
      </c>
      <c r="I70" s="2">
        <v>0.02</v>
      </c>
      <c r="J70" s="2">
        <v>2.9000000000000001E-2</v>
      </c>
      <c r="K70" s="2" t="s">
        <v>151</v>
      </c>
      <c r="L70" s="2">
        <v>105</v>
      </c>
      <c r="M70" s="2">
        <v>120</v>
      </c>
      <c r="N70" s="2">
        <v>50.94</v>
      </c>
      <c r="O70" s="2">
        <v>53.67</v>
      </c>
      <c r="P70" s="2" t="s">
        <v>152</v>
      </c>
      <c r="Q70" s="2">
        <v>119</v>
      </c>
      <c r="R70" s="2">
        <v>11.44</v>
      </c>
      <c r="S70" s="2" t="s">
        <v>132</v>
      </c>
      <c r="T70" s="2" t="s">
        <v>151</v>
      </c>
    </row>
    <row r="71" spans="1:20" x14ac:dyDescent="0.25">
      <c r="A71">
        <v>1</v>
      </c>
      <c r="B71" t="b">
        <f t="shared" si="4"/>
        <v>1</v>
      </c>
      <c r="C71" t="b">
        <f t="shared" si="3"/>
        <v>0</v>
      </c>
      <c r="D71" s="1" t="b">
        <f t="shared" si="5"/>
        <v>0</v>
      </c>
      <c r="F71" t="s">
        <v>60</v>
      </c>
      <c r="G71" s="2">
        <v>10.17</v>
      </c>
      <c r="H71" s="2">
        <v>466</v>
      </c>
      <c r="I71" s="2">
        <v>0.04</v>
      </c>
      <c r="J71" s="2">
        <v>3.9E-2</v>
      </c>
      <c r="K71" s="2" t="s">
        <v>152</v>
      </c>
      <c r="L71" s="2">
        <v>91</v>
      </c>
      <c r="M71" s="2">
        <v>126</v>
      </c>
      <c r="N71" s="2">
        <v>32.86</v>
      </c>
      <c r="O71" s="2">
        <v>39.229999999999997</v>
      </c>
      <c r="P71" s="2" t="s">
        <v>152</v>
      </c>
      <c r="Q71" s="2">
        <v>89</v>
      </c>
      <c r="R71" s="2">
        <v>10.97</v>
      </c>
      <c r="S71" s="2">
        <v>11.71</v>
      </c>
      <c r="T71" s="2" t="s">
        <v>152</v>
      </c>
    </row>
    <row r="72" spans="1:20" x14ac:dyDescent="0.25">
      <c r="A72">
        <v>1</v>
      </c>
      <c r="B72" t="b">
        <f t="shared" si="4"/>
        <v>1</v>
      </c>
      <c r="C72" t="b">
        <f t="shared" si="3"/>
        <v>1</v>
      </c>
      <c r="D72" s="1" t="b">
        <f t="shared" si="5"/>
        <v>0</v>
      </c>
      <c r="F72" t="s">
        <v>62</v>
      </c>
      <c r="G72" s="2">
        <v>10.37</v>
      </c>
      <c r="H72" s="2">
        <v>167</v>
      </c>
      <c r="I72" s="2">
        <v>0.01</v>
      </c>
      <c r="J72" s="2">
        <v>1.7000000000000001E-2</v>
      </c>
      <c r="K72" s="2" t="s">
        <v>151</v>
      </c>
      <c r="L72" s="2">
        <v>119</v>
      </c>
      <c r="M72" s="2">
        <v>91</v>
      </c>
      <c r="N72" s="2">
        <v>65.97</v>
      </c>
      <c r="O72" s="2" t="s">
        <v>132</v>
      </c>
      <c r="P72" s="2" t="s">
        <v>151</v>
      </c>
      <c r="Q72" s="2">
        <v>134</v>
      </c>
      <c r="R72" s="2">
        <v>24.1</v>
      </c>
      <c r="S72" s="2">
        <v>33.71</v>
      </c>
      <c r="T72" s="2" t="s">
        <v>152</v>
      </c>
    </row>
    <row r="73" spans="1:20" x14ac:dyDescent="0.25">
      <c r="A73">
        <v>1</v>
      </c>
      <c r="B73" t="b">
        <f t="shared" si="4"/>
        <v>1</v>
      </c>
      <c r="C73" t="b">
        <f t="shared" si="3"/>
        <v>1</v>
      </c>
      <c r="D73" s="1" t="b">
        <f t="shared" si="5"/>
        <v>0</v>
      </c>
      <c r="F73" t="s">
        <v>63</v>
      </c>
      <c r="G73" s="2" t="s">
        <v>132</v>
      </c>
      <c r="H73" s="2" t="s">
        <v>132</v>
      </c>
      <c r="I73" s="2" t="s">
        <v>132</v>
      </c>
      <c r="J73" s="2" t="s">
        <v>132</v>
      </c>
      <c r="K73" s="2" t="s">
        <v>151</v>
      </c>
      <c r="L73" s="2">
        <v>167</v>
      </c>
      <c r="M73" s="2">
        <v>130</v>
      </c>
      <c r="N73" s="2">
        <v>53.27</v>
      </c>
      <c r="O73" s="2" t="s">
        <v>132</v>
      </c>
      <c r="P73" s="2" t="s">
        <v>151</v>
      </c>
      <c r="Q73" s="2">
        <v>132</v>
      </c>
      <c r="R73" s="2">
        <v>56.54</v>
      </c>
      <c r="S73" s="2" t="s">
        <v>132</v>
      </c>
      <c r="T73" s="2" t="s">
        <v>151</v>
      </c>
    </row>
    <row r="74" spans="1:20" x14ac:dyDescent="0.25">
      <c r="A74">
        <v>1</v>
      </c>
      <c r="B74" t="b">
        <f t="shared" si="4"/>
        <v>1</v>
      </c>
      <c r="C74" t="b">
        <f t="shared" si="3"/>
        <v>0</v>
      </c>
      <c r="D74" s="1" t="b">
        <f t="shared" si="5"/>
        <v>0</v>
      </c>
      <c r="F74" t="s">
        <v>64</v>
      </c>
      <c r="G74" s="2">
        <v>10.41</v>
      </c>
      <c r="H74" s="2">
        <v>533</v>
      </c>
      <c r="I74" s="2">
        <v>0.04</v>
      </c>
      <c r="J74" s="2">
        <v>4.5999999999999999E-2</v>
      </c>
      <c r="K74" s="2" t="s">
        <v>152</v>
      </c>
      <c r="L74" s="2">
        <v>105</v>
      </c>
      <c r="M74" s="2">
        <v>120</v>
      </c>
      <c r="N74" s="2">
        <v>49.16</v>
      </c>
      <c r="O74" s="2">
        <v>40.28</v>
      </c>
      <c r="P74" s="2" t="s">
        <v>152</v>
      </c>
      <c r="Q74" s="2">
        <v>77</v>
      </c>
      <c r="R74" s="2">
        <v>11.38</v>
      </c>
      <c r="S74" s="2">
        <v>19.84</v>
      </c>
      <c r="T74" s="2" t="s">
        <v>152</v>
      </c>
    </row>
    <row r="75" spans="1:20" x14ac:dyDescent="0.25">
      <c r="A75">
        <v>1</v>
      </c>
      <c r="B75" t="b">
        <f t="shared" si="4"/>
        <v>1</v>
      </c>
      <c r="C75" t="b">
        <f t="shared" si="3"/>
        <v>1</v>
      </c>
      <c r="D75" s="1" t="b">
        <f t="shared" si="5"/>
        <v>0</v>
      </c>
      <c r="F75" t="s">
        <v>65</v>
      </c>
      <c r="G75" s="2">
        <v>10.53</v>
      </c>
      <c r="H75" s="2">
        <v>480</v>
      </c>
      <c r="I75" s="2">
        <v>0.04</v>
      </c>
      <c r="J75" s="2">
        <v>3.5000000000000003E-2</v>
      </c>
      <c r="K75" s="2" t="s">
        <v>151</v>
      </c>
      <c r="L75" s="2">
        <v>105</v>
      </c>
      <c r="M75" s="2">
        <v>134</v>
      </c>
      <c r="N75" s="2">
        <v>21.9</v>
      </c>
      <c r="O75" s="2">
        <v>18.53</v>
      </c>
      <c r="P75" s="2" t="s">
        <v>152</v>
      </c>
      <c r="Q75" s="2">
        <v>91</v>
      </c>
      <c r="R75" s="2">
        <v>15.15</v>
      </c>
      <c r="S75" s="2" t="s">
        <v>132</v>
      </c>
      <c r="T75" s="2" t="s">
        <v>151</v>
      </c>
    </row>
    <row r="76" spans="1:20" x14ac:dyDescent="0.25">
      <c r="A76">
        <v>1</v>
      </c>
      <c r="B76" t="b">
        <f t="shared" si="4"/>
        <v>1</v>
      </c>
      <c r="C76" t="b">
        <f t="shared" si="3"/>
        <v>0</v>
      </c>
      <c r="D76" s="1" t="b">
        <f t="shared" si="5"/>
        <v>0</v>
      </c>
      <c r="F76" t="s">
        <v>66</v>
      </c>
      <c r="G76" s="2">
        <v>10.61</v>
      </c>
      <c r="H76" s="2">
        <v>389</v>
      </c>
      <c r="I76" s="2">
        <v>0.03</v>
      </c>
      <c r="J76" s="2">
        <v>5.0999999999999997E-2</v>
      </c>
      <c r="K76" s="2" t="s">
        <v>152</v>
      </c>
      <c r="L76" s="2">
        <v>146</v>
      </c>
      <c r="M76" s="2">
        <v>148</v>
      </c>
      <c r="N76" s="2">
        <v>64.16</v>
      </c>
      <c r="O76" s="2">
        <v>62.4</v>
      </c>
      <c r="P76" s="2" t="s">
        <v>152</v>
      </c>
      <c r="Q76" s="2">
        <v>111</v>
      </c>
      <c r="R76" s="2">
        <v>42.33</v>
      </c>
      <c r="S76" s="2">
        <v>41.35</v>
      </c>
      <c r="T76" s="2" t="s">
        <v>152</v>
      </c>
    </row>
    <row r="77" spans="1:20" x14ac:dyDescent="0.25">
      <c r="A77">
        <v>1</v>
      </c>
      <c r="B77" t="b">
        <f t="shared" si="4"/>
        <v>1</v>
      </c>
      <c r="C77" t="b">
        <f t="shared" si="3"/>
        <v>0</v>
      </c>
      <c r="D77" s="1" t="b">
        <f t="shared" si="5"/>
        <v>0</v>
      </c>
      <c r="F77" t="s">
        <v>67</v>
      </c>
      <c r="G77" s="2">
        <v>10.63</v>
      </c>
      <c r="H77" s="2">
        <v>376</v>
      </c>
      <c r="I77" s="2">
        <v>0.03</v>
      </c>
      <c r="J77" s="2">
        <v>3.3000000000000002E-2</v>
      </c>
      <c r="K77" s="2" t="s">
        <v>152</v>
      </c>
      <c r="L77" s="2">
        <v>119</v>
      </c>
      <c r="M77" s="2">
        <v>91</v>
      </c>
      <c r="N77" s="2">
        <v>27.95</v>
      </c>
      <c r="O77" s="2">
        <v>29.67</v>
      </c>
      <c r="P77" s="2" t="s">
        <v>152</v>
      </c>
      <c r="Q77" s="2">
        <v>134</v>
      </c>
      <c r="R77" s="2">
        <v>30.53</v>
      </c>
      <c r="S77" s="2">
        <v>38.369999999999997</v>
      </c>
      <c r="T77" s="2" t="s">
        <v>152</v>
      </c>
    </row>
    <row r="78" spans="1:20" x14ac:dyDescent="0.25">
      <c r="A78">
        <v>20</v>
      </c>
      <c r="B78" t="b">
        <f t="shared" si="4"/>
        <v>1</v>
      </c>
      <c r="C78" t="b">
        <f t="shared" si="3"/>
        <v>0</v>
      </c>
      <c r="D78" s="1" t="b">
        <f t="shared" si="5"/>
        <v>0</v>
      </c>
      <c r="F78" t="s">
        <v>116</v>
      </c>
      <c r="G78" s="2">
        <v>10.66</v>
      </c>
      <c r="H78" s="2">
        <v>125348</v>
      </c>
      <c r="I78" s="2">
        <v>9.49</v>
      </c>
      <c r="J78" s="2">
        <v>20</v>
      </c>
      <c r="K78" s="2" t="s">
        <v>152</v>
      </c>
      <c r="L78" s="2">
        <v>152</v>
      </c>
      <c r="M78" s="2">
        <v>115</v>
      </c>
      <c r="N78" s="2">
        <v>60.23</v>
      </c>
      <c r="O78" s="2">
        <v>61.57</v>
      </c>
      <c r="P78" s="2" t="s">
        <v>152</v>
      </c>
      <c r="Q78" s="2" t="s">
        <v>132</v>
      </c>
      <c r="R78" s="2" t="s">
        <v>132</v>
      </c>
      <c r="S78" s="2" t="s">
        <v>132</v>
      </c>
      <c r="T78" s="2" t="s">
        <v>132</v>
      </c>
    </row>
    <row r="79" spans="1:20" x14ac:dyDescent="0.25">
      <c r="A79">
        <v>1</v>
      </c>
      <c r="B79" t="b">
        <f t="shared" si="4"/>
        <v>1</v>
      </c>
      <c r="C79" t="b">
        <f t="shared" si="3"/>
        <v>1</v>
      </c>
      <c r="D79" s="1" t="b">
        <f t="shared" si="5"/>
        <v>0</v>
      </c>
      <c r="F79" t="s">
        <v>68</v>
      </c>
      <c r="G79" s="2">
        <v>10.67</v>
      </c>
      <c r="H79" s="2">
        <v>402</v>
      </c>
      <c r="I79" s="2">
        <v>0.03</v>
      </c>
      <c r="J79" s="2">
        <v>4.9000000000000002E-2</v>
      </c>
      <c r="K79" s="2" t="s">
        <v>151</v>
      </c>
      <c r="L79" s="2">
        <v>146</v>
      </c>
      <c r="M79" s="2">
        <v>148</v>
      </c>
      <c r="N79" s="2">
        <v>64.59</v>
      </c>
      <c r="O79" s="2">
        <v>116.92</v>
      </c>
      <c r="P79" s="2" t="s">
        <v>151</v>
      </c>
      <c r="Q79" s="2">
        <v>111</v>
      </c>
      <c r="R79" s="2">
        <v>45.9</v>
      </c>
      <c r="S79" s="2">
        <v>340.89</v>
      </c>
      <c r="T79" s="2" t="s">
        <v>151</v>
      </c>
    </row>
    <row r="80" spans="1:20" x14ac:dyDescent="0.25">
      <c r="A80">
        <v>1</v>
      </c>
      <c r="B80" t="b">
        <f t="shared" si="4"/>
        <v>1</v>
      </c>
      <c r="C80" t="b">
        <f t="shared" si="3"/>
        <v>0</v>
      </c>
      <c r="D80" s="1" t="b">
        <f t="shared" si="5"/>
        <v>0</v>
      </c>
      <c r="F80" t="s">
        <v>70</v>
      </c>
      <c r="G80" s="2">
        <v>10.91</v>
      </c>
      <c r="H80" s="2">
        <v>694</v>
      </c>
      <c r="I80" s="2">
        <v>0.05</v>
      </c>
      <c r="J80" s="2">
        <v>6.5000000000000002E-2</v>
      </c>
      <c r="K80" s="2" t="s">
        <v>152</v>
      </c>
      <c r="L80" s="2">
        <v>91</v>
      </c>
      <c r="M80" s="2">
        <v>92</v>
      </c>
      <c r="N80" s="2">
        <v>52.39</v>
      </c>
      <c r="O80" s="2">
        <v>50.39</v>
      </c>
      <c r="P80" s="2" t="s">
        <v>152</v>
      </c>
      <c r="Q80" s="2">
        <v>134</v>
      </c>
      <c r="R80" s="2">
        <v>29.3</v>
      </c>
      <c r="S80" s="2">
        <v>24.53</v>
      </c>
      <c r="T80" s="2" t="s">
        <v>152</v>
      </c>
    </row>
    <row r="81" spans="1:20" x14ac:dyDescent="0.25">
      <c r="A81">
        <v>1</v>
      </c>
      <c r="B81" t="b">
        <f t="shared" si="4"/>
        <v>1</v>
      </c>
      <c r="C81" t="b">
        <f t="shared" si="3"/>
        <v>0</v>
      </c>
      <c r="D81" s="1" t="b">
        <f t="shared" si="5"/>
        <v>0</v>
      </c>
      <c r="F81" t="s">
        <v>69</v>
      </c>
      <c r="G81" s="2">
        <v>10.92</v>
      </c>
      <c r="H81" s="2">
        <v>333</v>
      </c>
      <c r="I81" s="2">
        <v>0.03</v>
      </c>
      <c r="J81" s="2">
        <v>4.1000000000000002E-2</v>
      </c>
      <c r="K81" s="2" t="s">
        <v>152</v>
      </c>
      <c r="L81" s="2">
        <v>146</v>
      </c>
      <c r="M81" s="2">
        <v>148</v>
      </c>
      <c r="N81" s="2">
        <v>64.17</v>
      </c>
      <c r="O81" s="2">
        <v>57.33</v>
      </c>
      <c r="P81" s="2" t="s">
        <v>152</v>
      </c>
      <c r="Q81" s="2">
        <v>111</v>
      </c>
      <c r="R81" s="2">
        <v>42.6</v>
      </c>
      <c r="S81" s="2">
        <v>40.64</v>
      </c>
      <c r="T81" s="2" t="s">
        <v>152</v>
      </c>
    </row>
    <row r="82" spans="1:20" x14ac:dyDescent="0.25">
      <c r="A82">
        <v>1</v>
      </c>
      <c r="B82" t="b">
        <f t="shared" si="4"/>
        <v>1</v>
      </c>
      <c r="C82" t="b">
        <f t="shared" si="3"/>
        <v>1</v>
      </c>
      <c r="D82" s="1" t="b">
        <f t="shared" si="5"/>
        <v>0</v>
      </c>
      <c r="F82" t="s">
        <v>71</v>
      </c>
      <c r="G82" s="2" t="s">
        <v>132</v>
      </c>
      <c r="H82" s="2" t="s">
        <v>132</v>
      </c>
      <c r="I82" s="2" t="s">
        <v>132</v>
      </c>
      <c r="J82" s="2" t="s">
        <v>132</v>
      </c>
      <c r="K82" s="2" t="s">
        <v>151</v>
      </c>
      <c r="L82" s="2">
        <v>117</v>
      </c>
      <c r="M82" s="2">
        <v>119</v>
      </c>
      <c r="N82" s="2">
        <v>97.97</v>
      </c>
      <c r="O82" s="2" t="s">
        <v>132</v>
      </c>
      <c r="P82" s="2" t="s">
        <v>151</v>
      </c>
      <c r="Q82" s="2">
        <v>201</v>
      </c>
      <c r="R82" s="2">
        <v>88.19</v>
      </c>
      <c r="S82" s="2" t="s">
        <v>132</v>
      </c>
      <c r="T82" s="2" t="s">
        <v>151</v>
      </c>
    </row>
    <row r="83" spans="1:20" x14ac:dyDescent="0.25">
      <c r="A83">
        <v>1</v>
      </c>
      <c r="B83" t="b">
        <f t="shared" si="4"/>
        <v>1</v>
      </c>
      <c r="C83" t="b">
        <f t="shared" si="3"/>
        <v>1</v>
      </c>
      <c r="D83" s="1" t="b">
        <f t="shared" si="5"/>
        <v>0</v>
      </c>
      <c r="F83" t="s">
        <v>72</v>
      </c>
      <c r="G83" s="2" t="s">
        <v>132</v>
      </c>
      <c r="H83" s="2" t="s">
        <v>132</v>
      </c>
      <c r="I83" s="2" t="s">
        <v>132</v>
      </c>
      <c r="J83" s="2" t="s">
        <v>132</v>
      </c>
      <c r="K83" s="2" t="s">
        <v>151</v>
      </c>
      <c r="L83" s="2">
        <v>157</v>
      </c>
      <c r="M83" s="2">
        <v>155</v>
      </c>
      <c r="N83" s="2">
        <v>76.86</v>
      </c>
      <c r="O83" s="2" t="s">
        <v>132</v>
      </c>
      <c r="P83" s="2" t="s">
        <v>151</v>
      </c>
      <c r="Q83" s="2">
        <v>75</v>
      </c>
      <c r="R83" s="2">
        <v>89.98</v>
      </c>
      <c r="S83" s="2" t="s">
        <v>132</v>
      </c>
      <c r="T83" s="2" t="s">
        <v>151</v>
      </c>
    </row>
    <row r="84" spans="1:20" x14ac:dyDescent="0.25">
      <c r="A84">
        <v>1</v>
      </c>
      <c r="B84" t="b">
        <f t="shared" si="4"/>
        <v>1</v>
      </c>
      <c r="C84" t="b">
        <f t="shared" si="3"/>
        <v>1</v>
      </c>
      <c r="D84" s="1" t="b">
        <f t="shared" si="5"/>
        <v>0</v>
      </c>
      <c r="F84" t="s">
        <v>73</v>
      </c>
      <c r="G84" s="2" t="s">
        <v>132</v>
      </c>
      <c r="H84" s="2" t="s">
        <v>132</v>
      </c>
      <c r="I84" s="2" t="s">
        <v>132</v>
      </c>
      <c r="J84" s="2" t="s">
        <v>132</v>
      </c>
      <c r="K84" s="2" t="s">
        <v>151</v>
      </c>
      <c r="L84" s="2">
        <v>77</v>
      </c>
      <c r="M84" s="2">
        <v>51</v>
      </c>
      <c r="N84" s="2">
        <v>45.1</v>
      </c>
      <c r="O84" s="2" t="s">
        <v>132</v>
      </c>
      <c r="P84" s="2" t="s">
        <v>151</v>
      </c>
      <c r="Q84" s="2">
        <v>123</v>
      </c>
      <c r="R84" s="2">
        <v>44.86</v>
      </c>
      <c r="S84" s="2" t="s">
        <v>132</v>
      </c>
      <c r="T84" s="2" t="s">
        <v>151</v>
      </c>
    </row>
    <row r="85" spans="1:20" x14ac:dyDescent="0.25">
      <c r="A85">
        <v>1</v>
      </c>
      <c r="B85" t="b">
        <f t="shared" si="4"/>
        <v>1</v>
      </c>
      <c r="C85" t="b">
        <f t="shared" si="3"/>
        <v>0</v>
      </c>
      <c r="D85" s="1" t="b">
        <f t="shared" si="5"/>
        <v>0</v>
      </c>
      <c r="F85" t="s">
        <v>74</v>
      </c>
      <c r="G85" s="2">
        <v>11.97</v>
      </c>
      <c r="H85" s="2">
        <v>377</v>
      </c>
      <c r="I85" s="2">
        <v>0.03</v>
      </c>
      <c r="J85" s="2">
        <v>7.1999999999999995E-2</v>
      </c>
      <c r="K85" s="2" t="s">
        <v>152</v>
      </c>
      <c r="L85" s="2">
        <v>180</v>
      </c>
      <c r="M85" s="2">
        <v>182</v>
      </c>
      <c r="N85" s="2">
        <v>95.1</v>
      </c>
      <c r="O85" s="2">
        <v>94.8</v>
      </c>
      <c r="P85" s="2" t="s">
        <v>152</v>
      </c>
      <c r="Q85" s="2">
        <v>145</v>
      </c>
      <c r="R85" s="2">
        <v>32.08</v>
      </c>
      <c r="S85" s="2">
        <v>29.26</v>
      </c>
      <c r="T85" s="2" t="s">
        <v>152</v>
      </c>
    </row>
    <row r="86" spans="1:20" x14ac:dyDescent="0.25">
      <c r="A86">
        <v>1</v>
      </c>
      <c r="B86" t="b">
        <f t="shared" si="4"/>
        <v>1</v>
      </c>
      <c r="C86" t="b">
        <f t="shared" si="3"/>
        <v>0</v>
      </c>
      <c r="D86" s="1" t="b">
        <f t="shared" si="5"/>
        <v>0</v>
      </c>
      <c r="F86" t="s">
        <v>75</v>
      </c>
      <c r="G86" s="2">
        <v>12.06</v>
      </c>
      <c r="H86" s="2">
        <v>117</v>
      </c>
      <c r="I86" s="2">
        <v>0.01</v>
      </c>
      <c r="J86" s="2">
        <v>5.3999999999999999E-2</v>
      </c>
      <c r="K86" s="2" t="s">
        <v>152</v>
      </c>
      <c r="L86" s="2">
        <v>225</v>
      </c>
      <c r="M86" s="2">
        <v>227</v>
      </c>
      <c r="N86" s="2">
        <v>62.87</v>
      </c>
      <c r="O86" s="2">
        <v>55.81</v>
      </c>
      <c r="P86" s="2" t="s">
        <v>152</v>
      </c>
      <c r="Q86" s="2">
        <v>223</v>
      </c>
      <c r="R86" s="2">
        <v>62.66</v>
      </c>
      <c r="S86" s="2">
        <v>47.5</v>
      </c>
      <c r="T86" s="2" t="s">
        <v>152</v>
      </c>
    </row>
    <row r="87" spans="1:20" x14ac:dyDescent="0.25">
      <c r="A87">
        <v>1</v>
      </c>
      <c r="B87" t="b">
        <f t="shared" si="4"/>
        <v>1</v>
      </c>
      <c r="C87" t="b">
        <f t="shared" si="3"/>
        <v>0</v>
      </c>
      <c r="D87" s="1" t="b">
        <f t="shared" si="5"/>
        <v>0</v>
      </c>
      <c r="F87" t="s">
        <v>76</v>
      </c>
      <c r="G87" s="2">
        <v>12.15</v>
      </c>
      <c r="H87" s="2">
        <v>708</v>
      </c>
      <c r="I87" s="2">
        <v>0.05</v>
      </c>
      <c r="J87" s="2">
        <v>4.2999999999999997E-2</v>
      </c>
      <c r="K87" s="2" t="s">
        <v>152</v>
      </c>
      <c r="L87" s="2">
        <v>128</v>
      </c>
      <c r="M87" s="2">
        <v>127</v>
      </c>
      <c r="N87" s="2">
        <v>12.77</v>
      </c>
      <c r="O87" s="2">
        <v>10.98</v>
      </c>
      <c r="P87" s="2" t="s">
        <v>152</v>
      </c>
      <c r="Q87" s="2">
        <v>129</v>
      </c>
      <c r="R87" s="2">
        <v>10.48</v>
      </c>
      <c r="S87" s="2">
        <v>10.35</v>
      </c>
      <c r="T87" s="2" t="s">
        <v>152</v>
      </c>
    </row>
    <row r="88" spans="1:20" x14ac:dyDescent="0.25">
      <c r="A88">
        <v>1</v>
      </c>
      <c r="B88" t="b">
        <f t="shared" si="4"/>
        <v>1</v>
      </c>
      <c r="C88" t="b">
        <f t="shared" si="3"/>
        <v>0</v>
      </c>
      <c r="D88" s="1" t="b">
        <f t="shared" si="5"/>
        <v>0</v>
      </c>
      <c r="F88" t="s">
        <v>77</v>
      </c>
      <c r="G88" s="2">
        <v>12.29</v>
      </c>
      <c r="H88" s="2">
        <v>275</v>
      </c>
      <c r="I88" s="2">
        <v>0.02</v>
      </c>
      <c r="J88" s="2">
        <v>0.05</v>
      </c>
      <c r="K88" s="2" t="s">
        <v>152</v>
      </c>
      <c r="L88" s="2">
        <v>180</v>
      </c>
      <c r="M88" s="2">
        <v>182</v>
      </c>
      <c r="N88" s="2">
        <v>95.85</v>
      </c>
      <c r="O88" s="2">
        <v>110.64</v>
      </c>
      <c r="P88" s="2" t="s">
        <v>152</v>
      </c>
      <c r="Q88" s="2">
        <v>145</v>
      </c>
      <c r="R88" s="2">
        <v>33.64</v>
      </c>
      <c r="S88" s="2">
        <v>31.04</v>
      </c>
      <c r="T88" s="2" t="s">
        <v>152</v>
      </c>
    </row>
  </sheetData>
  <conditionalFormatting sqref="D3:E3 B1:C1048576">
    <cfRule type="cellIs" dxfId="22" priority="2" operator="equal">
      <formula>FALSE</formula>
    </cfRule>
  </conditionalFormatting>
  <conditionalFormatting sqref="D1:E1048576">
    <cfRule type="cellIs" dxfId="21"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workbookViewId="0">
      <selection activeCell="E10" sqref="E10"/>
    </sheetView>
  </sheetViews>
  <sheetFormatPr defaultRowHeight="15" x14ac:dyDescent="0.25"/>
  <cols>
    <col min="1" max="1" width="25.85546875" bestFit="1" customWidth="1"/>
    <col min="2" max="2" width="6" bestFit="1" customWidth="1"/>
    <col min="3" max="3" width="7" bestFit="1" customWidth="1"/>
    <col min="4" max="4" width="7.140625" bestFit="1" customWidth="1"/>
    <col min="7" max="7" width="11" bestFit="1" customWidth="1"/>
    <col min="10" max="10" width="10.5703125" style="2" bestFit="1" customWidth="1"/>
    <col min="11" max="11" width="6.140625" style="2" bestFit="1" customWidth="1"/>
    <col min="12" max="12" width="41.140625" bestFit="1" customWidth="1"/>
    <col min="17" max="17" width="15.85546875" bestFit="1" customWidth="1"/>
  </cols>
  <sheetData>
    <row r="1" spans="1:26" x14ac:dyDescent="0.25">
      <c r="L1" t="s">
        <v>80</v>
      </c>
      <c r="M1" t="s">
        <v>136</v>
      </c>
      <c r="N1" t="s">
        <v>137</v>
      </c>
      <c r="O1" t="s">
        <v>138</v>
      </c>
      <c r="P1" t="s">
        <v>84</v>
      </c>
      <c r="Q1" t="s">
        <v>139</v>
      </c>
      <c r="R1" t="s">
        <v>140</v>
      </c>
      <c r="S1" t="s">
        <v>141</v>
      </c>
      <c r="T1" t="s">
        <v>142</v>
      </c>
      <c r="U1" t="s">
        <v>142</v>
      </c>
      <c r="V1" t="s">
        <v>142</v>
      </c>
      <c r="W1" t="s">
        <v>143</v>
      </c>
      <c r="X1" t="s">
        <v>144</v>
      </c>
      <c r="Y1" t="s">
        <v>144</v>
      </c>
      <c r="Z1" t="s">
        <v>144</v>
      </c>
    </row>
    <row r="2" spans="1:26" x14ac:dyDescent="0.25">
      <c r="B2" t="s">
        <v>94</v>
      </c>
      <c r="C2" t="s">
        <v>78</v>
      </c>
      <c r="D2" t="s">
        <v>90</v>
      </c>
      <c r="E2" t="s">
        <v>91</v>
      </c>
      <c r="F2" s="3" t="s">
        <v>92</v>
      </c>
      <c r="G2" s="3" t="s">
        <v>93</v>
      </c>
      <c r="I2" t="s">
        <v>119</v>
      </c>
      <c r="M2" t="s">
        <v>81</v>
      </c>
      <c r="N2" t="s">
        <v>145</v>
      </c>
      <c r="O2" t="s">
        <v>82</v>
      </c>
      <c r="P2" t="s">
        <v>79</v>
      </c>
      <c r="Q2" t="s">
        <v>146</v>
      </c>
      <c r="R2" t="s">
        <v>147</v>
      </c>
      <c r="S2" t="s">
        <v>147</v>
      </c>
      <c r="T2" t="s">
        <v>148</v>
      </c>
      <c r="U2" t="s">
        <v>149</v>
      </c>
      <c r="V2" t="s">
        <v>150</v>
      </c>
      <c r="W2" t="s">
        <v>147</v>
      </c>
      <c r="X2" t="s">
        <v>148</v>
      </c>
      <c r="Y2" t="s">
        <v>149</v>
      </c>
      <c r="Z2" t="s">
        <v>150</v>
      </c>
    </row>
    <row r="3" spans="1:26" x14ac:dyDescent="0.25">
      <c r="A3" t="str">
        <f>L29</f>
        <v>Pentafluorobenzene [IS1]</v>
      </c>
      <c r="B3">
        <f>M29</f>
        <v>5.42</v>
      </c>
      <c r="C3">
        <f>N29</f>
        <v>132393</v>
      </c>
      <c r="D3">
        <v>5.42</v>
      </c>
      <c r="E3">
        <v>136315</v>
      </c>
      <c r="F3" s="1" t="b">
        <f>ABS(D3-B3)&lt;=0.5</f>
        <v>1</v>
      </c>
      <c r="G3" s="1" t="b">
        <f>AND(C3&gt;E3*0.5,C3&lt;E3*1.5)</f>
        <v>1</v>
      </c>
      <c r="I3" t="s">
        <v>118</v>
      </c>
      <c r="J3" s="2" t="s">
        <v>85</v>
      </c>
      <c r="K3" s="5" t="s">
        <v>0</v>
      </c>
      <c r="L3" t="s">
        <v>83</v>
      </c>
      <c r="M3" t="s">
        <v>83</v>
      </c>
      <c r="N3" t="s">
        <v>83</v>
      </c>
      <c r="O3" t="s">
        <v>83</v>
      </c>
      <c r="P3" t="s">
        <v>83</v>
      </c>
      <c r="Q3" t="s">
        <v>83</v>
      </c>
      <c r="R3" t="s">
        <v>83</v>
      </c>
      <c r="S3" t="s">
        <v>83</v>
      </c>
      <c r="T3" t="s">
        <v>83</v>
      </c>
      <c r="U3" t="s">
        <v>83</v>
      </c>
      <c r="V3" t="s">
        <v>83</v>
      </c>
      <c r="W3" t="s">
        <v>83</v>
      </c>
      <c r="X3" t="s">
        <v>83</v>
      </c>
      <c r="Y3" t="s">
        <v>83</v>
      </c>
      <c r="Z3" t="s">
        <v>83</v>
      </c>
    </row>
    <row r="4" spans="1:26" x14ac:dyDescent="0.25">
      <c r="A4" t="str">
        <f>L35</f>
        <v>1,4-Difluorobenzene [IS2]</v>
      </c>
      <c r="B4">
        <f>M35</f>
        <v>6.17</v>
      </c>
      <c r="C4">
        <f>N35</f>
        <v>219168</v>
      </c>
      <c r="D4">
        <v>6.17</v>
      </c>
      <c r="E4">
        <v>223624</v>
      </c>
      <c r="F4" s="1" t="b">
        <f t="shared" ref="F4:F6" si="0">ABS(D4-B4)&lt;=0.5</f>
        <v>1</v>
      </c>
      <c r="G4" s="1" t="b">
        <f t="shared" ref="G4:G6" si="1">AND(C4&gt;=E4*0.5,C4&lt;=E4*1.5)</f>
        <v>1</v>
      </c>
      <c r="I4">
        <f>P4/J4*100</f>
        <v>88.6</v>
      </c>
      <c r="J4" s="2">
        <v>10</v>
      </c>
      <c r="K4" s="17" t="b">
        <f>AND(P4&gt;J4*0.8,P4&lt;J4*1.2)</f>
        <v>1</v>
      </c>
      <c r="L4" t="s">
        <v>1</v>
      </c>
      <c r="M4">
        <v>1.46</v>
      </c>
      <c r="N4">
        <v>19755</v>
      </c>
      <c r="O4">
        <v>0.16</v>
      </c>
      <c r="P4">
        <v>8.86</v>
      </c>
      <c r="Q4" t="s">
        <v>152</v>
      </c>
      <c r="R4">
        <v>50</v>
      </c>
      <c r="S4">
        <v>52</v>
      </c>
      <c r="T4">
        <v>32.520000000000003</v>
      </c>
      <c r="U4">
        <v>33.700000000000003</v>
      </c>
      <c r="V4" t="s">
        <v>152</v>
      </c>
      <c r="W4">
        <v>49</v>
      </c>
      <c r="X4">
        <v>9.0399999999999991</v>
      </c>
      <c r="Y4">
        <v>9.59</v>
      </c>
      <c r="Z4" t="s">
        <v>152</v>
      </c>
    </row>
    <row r="5" spans="1:26" x14ac:dyDescent="0.25">
      <c r="A5" t="str">
        <f>L54</f>
        <v>Chlorobenzene-d5 [IS3]</v>
      </c>
      <c r="B5">
        <f>M54</f>
        <v>8.91</v>
      </c>
      <c r="C5">
        <f>N54</f>
        <v>211511</v>
      </c>
      <c r="D5">
        <v>8.91</v>
      </c>
      <c r="E5">
        <v>212070</v>
      </c>
      <c r="F5" s="1" t="b">
        <f t="shared" si="0"/>
        <v>1</v>
      </c>
      <c r="G5" s="1" t="b">
        <f t="shared" si="1"/>
        <v>1</v>
      </c>
      <c r="I5">
        <f t="shared" ref="I5:I68" si="2">P5/J5*100</f>
        <v>90.08</v>
      </c>
      <c r="J5" s="2">
        <v>10</v>
      </c>
      <c r="K5" s="17" t="b">
        <f t="shared" ref="K5:K68" si="3">AND(P5&gt;J5*0.8,P5&lt;J5*1.2)</f>
        <v>1</v>
      </c>
      <c r="L5" t="s">
        <v>2</v>
      </c>
      <c r="M5">
        <v>1.55</v>
      </c>
      <c r="N5">
        <v>34679</v>
      </c>
      <c r="O5">
        <v>0.28000000000000003</v>
      </c>
      <c r="P5">
        <v>9.0079999999999991</v>
      </c>
      <c r="Q5" t="s">
        <v>152</v>
      </c>
      <c r="R5">
        <v>62</v>
      </c>
      <c r="S5">
        <v>64</v>
      </c>
      <c r="T5">
        <v>31.54</v>
      </c>
      <c r="U5">
        <v>32.25</v>
      </c>
      <c r="V5" t="s">
        <v>152</v>
      </c>
      <c r="W5">
        <v>61</v>
      </c>
      <c r="X5">
        <v>7.07</v>
      </c>
      <c r="Y5">
        <v>7.48</v>
      </c>
      <c r="Z5" t="s">
        <v>152</v>
      </c>
    </row>
    <row r="6" spans="1:26" x14ac:dyDescent="0.25">
      <c r="A6" t="str">
        <f>L78</f>
        <v>1,4-Dichlorobenzene-d4 [IS4]</v>
      </c>
      <c r="B6">
        <f>M78</f>
        <v>10.66</v>
      </c>
      <c r="C6">
        <f>N78</f>
        <v>129190</v>
      </c>
      <c r="D6">
        <v>10.66</v>
      </c>
      <c r="E6">
        <v>121368</v>
      </c>
      <c r="F6" s="1" t="b">
        <f t="shared" si="0"/>
        <v>1</v>
      </c>
      <c r="G6" s="1" t="b">
        <f t="shared" si="1"/>
        <v>1</v>
      </c>
      <c r="I6">
        <f t="shared" si="2"/>
        <v>104.41</v>
      </c>
      <c r="J6" s="2">
        <v>10</v>
      </c>
      <c r="K6" s="17" t="b">
        <f t="shared" si="3"/>
        <v>1</v>
      </c>
      <c r="L6" t="s">
        <v>3</v>
      </c>
      <c r="M6">
        <v>1.83</v>
      </c>
      <c r="N6">
        <v>43785</v>
      </c>
      <c r="O6">
        <v>0.36</v>
      </c>
      <c r="P6">
        <v>10.441000000000001</v>
      </c>
      <c r="Q6" t="s">
        <v>152</v>
      </c>
      <c r="R6">
        <v>94</v>
      </c>
      <c r="S6">
        <v>96</v>
      </c>
      <c r="T6">
        <v>90.83</v>
      </c>
      <c r="U6">
        <v>92.82</v>
      </c>
      <c r="V6" t="s">
        <v>152</v>
      </c>
      <c r="W6">
        <v>93</v>
      </c>
      <c r="X6">
        <v>19.04</v>
      </c>
      <c r="Y6">
        <v>19.82</v>
      </c>
      <c r="Z6" t="s">
        <v>152</v>
      </c>
    </row>
    <row r="7" spans="1:26" x14ac:dyDescent="0.25">
      <c r="I7">
        <f t="shared" si="2"/>
        <v>89.51</v>
      </c>
      <c r="J7" s="2">
        <v>10</v>
      </c>
      <c r="K7" s="17" t="b">
        <f t="shared" si="3"/>
        <v>1</v>
      </c>
      <c r="L7" t="s">
        <v>4</v>
      </c>
      <c r="M7">
        <v>1.94</v>
      </c>
      <c r="N7">
        <v>26879</v>
      </c>
      <c r="O7">
        <v>0.22</v>
      </c>
      <c r="P7">
        <v>8.9510000000000005</v>
      </c>
      <c r="Q7" t="s">
        <v>152</v>
      </c>
      <c r="R7">
        <v>64</v>
      </c>
      <c r="S7">
        <v>66</v>
      </c>
      <c r="T7">
        <v>31.29</v>
      </c>
      <c r="U7">
        <v>31.74</v>
      </c>
      <c r="V7" t="s">
        <v>152</v>
      </c>
      <c r="W7">
        <v>49</v>
      </c>
      <c r="X7">
        <v>22.1</v>
      </c>
      <c r="Y7">
        <v>22.47</v>
      </c>
      <c r="Z7" t="s">
        <v>152</v>
      </c>
    </row>
    <row r="8" spans="1:26" x14ac:dyDescent="0.25">
      <c r="I8">
        <f t="shared" si="2"/>
        <v>89.7</v>
      </c>
      <c r="J8" s="2">
        <v>10</v>
      </c>
      <c r="K8" s="17" t="b">
        <f t="shared" si="3"/>
        <v>1</v>
      </c>
      <c r="L8" t="s">
        <v>5</v>
      </c>
      <c r="M8">
        <v>2.1800000000000002</v>
      </c>
      <c r="N8">
        <v>40166</v>
      </c>
      <c r="O8">
        <v>0.33</v>
      </c>
      <c r="P8">
        <v>8.9700000000000006</v>
      </c>
      <c r="Q8" t="s">
        <v>152</v>
      </c>
      <c r="R8">
        <v>101</v>
      </c>
      <c r="S8">
        <v>103</v>
      </c>
      <c r="T8">
        <v>65.64</v>
      </c>
      <c r="U8">
        <v>66.34</v>
      </c>
      <c r="V8" t="s">
        <v>152</v>
      </c>
      <c r="W8">
        <v>105</v>
      </c>
      <c r="X8">
        <v>10.65</v>
      </c>
      <c r="Y8">
        <v>10.5</v>
      </c>
      <c r="Z8" t="s">
        <v>152</v>
      </c>
    </row>
    <row r="9" spans="1:26" x14ac:dyDescent="0.25">
      <c r="A9" s="4" t="s">
        <v>86</v>
      </c>
      <c r="B9">
        <f>85-4</f>
        <v>81</v>
      </c>
      <c r="I9">
        <f t="shared" si="2"/>
        <v>90.199999999999989</v>
      </c>
      <c r="J9" s="2">
        <v>10</v>
      </c>
      <c r="K9" s="17" t="b">
        <f t="shared" si="3"/>
        <v>1</v>
      </c>
      <c r="L9" t="s">
        <v>6</v>
      </c>
      <c r="M9">
        <v>2.4900000000000002</v>
      </c>
      <c r="N9">
        <v>32902</v>
      </c>
      <c r="O9">
        <v>0.27</v>
      </c>
      <c r="P9">
        <v>9.02</v>
      </c>
      <c r="Q9" t="s">
        <v>152</v>
      </c>
      <c r="R9">
        <v>59</v>
      </c>
      <c r="S9">
        <v>74</v>
      </c>
      <c r="T9">
        <v>74.44</v>
      </c>
      <c r="U9">
        <v>78.430000000000007</v>
      </c>
      <c r="V9" t="s">
        <v>152</v>
      </c>
      <c r="W9">
        <v>45</v>
      </c>
      <c r="X9">
        <v>70.22</v>
      </c>
      <c r="Y9">
        <v>70.760000000000005</v>
      </c>
      <c r="Z9" t="s">
        <v>152</v>
      </c>
    </row>
    <row r="10" spans="1:26" x14ac:dyDescent="0.25">
      <c r="A10" t="s">
        <v>87</v>
      </c>
      <c r="B10">
        <f>COUNTIF(K4:K88,"FALSE")</f>
        <v>1</v>
      </c>
      <c r="I10">
        <f t="shared" si="2"/>
        <v>86.77</v>
      </c>
      <c r="J10" s="2">
        <v>10</v>
      </c>
      <c r="K10" s="17" t="b">
        <f t="shared" si="3"/>
        <v>1</v>
      </c>
      <c r="L10" t="s">
        <v>7</v>
      </c>
      <c r="M10">
        <v>2.73</v>
      </c>
      <c r="N10">
        <v>42424</v>
      </c>
      <c r="O10">
        <v>0.35</v>
      </c>
      <c r="P10">
        <v>8.6769999999999996</v>
      </c>
      <c r="Q10" t="s">
        <v>152</v>
      </c>
      <c r="R10">
        <v>61</v>
      </c>
      <c r="S10">
        <v>96</v>
      </c>
      <c r="T10">
        <v>70.150000000000006</v>
      </c>
      <c r="U10">
        <v>74.36</v>
      </c>
      <c r="V10" t="s">
        <v>152</v>
      </c>
      <c r="W10">
        <v>98</v>
      </c>
      <c r="X10">
        <v>44.75</v>
      </c>
      <c r="Y10">
        <v>45.84</v>
      </c>
      <c r="Z10" t="s">
        <v>152</v>
      </c>
    </row>
    <row r="11" spans="1:26" x14ac:dyDescent="0.25">
      <c r="A11" t="s">
        <v>88</v>
      </c>
      <c r="B11">
        <f>0.2*B9</f>
        <v>16.2</v>
      </c>
      <c r="I11">
        <f t="shared" si="2"/>
        <v>92.4</v>
      </c>
      <c r="J11" s="2">
        <v>18</v>
      </c>
      <c r="K11" s="17" t="b">
        <f t="shared" si="3"/>
        <v>1</v>
      </c>
      <c r="L11" t="s">
        <v>8</v>
      </c>
      <c r="M11">
        <v>2.82</v>
      </c>
      <c r="N11">
        <v>20080</v>
      </c>
      <c r="O11">
        <v>0.16</v>
      </c>
      <c r="P11">
        <v>16.632000000000001</v>
      </c>
      <c r="Q11" t="s">
        <v>152</v>
      </c>
      <c r="R11">
        <v>43</v>
      </c>
      <c r="S11">
        <v>58</v>
      </c>
      <c r="T11">
        <v>37.92</v>
      </c>
      <c r="U11">
        <v>39.97</v>
      </c>
      <c r="V11" t="s">
        <v>152</v>
      </c>
      <c r="W11" t="s">
        <v>132</v>
      </c>
      <c r="X11" t="s">
        <v>132</v>
      </c>
      <c r="Y11" t="s">
        <v>132</v>
      </c>
      <c r="Z11" t="s">
        <v>132</v>
      </c>
    </row>
    <row r="12" spans="1:26" x14ac:dyDescent="0.25">
      <c r="A12" s="7" t="s">
        <v>0</v>
      </c>
      <c r="B12" s="6" t="b">
        <f>B10&lt;B11</f>
        <v>1</v>
      </c>
      <c r="I12">
        <f t="shared" si="2"/>
        <v>72.63</v>
      </c>
      <c r="J12" s="2">
        <v>10</v>
      </c>
      <c r="K12" s="17" t="b">
        <f t="shared" si="3"/>
        <v>0</v>
      </c>
      <c r="L12" t="s">
        <v>9</v>
      </c>
      <c r="M12">
        <v>2.88</v>
      </c>
      <c r="N12">
        <v>30460</v>
      </c>
      <c r="O12">
        <v>0.25</v>
      </c>
      <c r="P12">
        <v>7.2629999999999999</v>
      </c>
      <c r="Q12" t="s">
        <v>152</v>
      </c>
      <c r="R12">
        <v>142</v>
      </c>
      <c r="S12">
        <v>127</v>
      </c>
      <c r="T12">
        <v>30.19</v>
      </c>
      <c r="U12">
        <v>30.37</v>
      </c>
      <c r="V12" t="s">
        <v>152</v>
      </c>
      <c r="W12">
        <v>141</v>
      </c>
      <c r="X12">
        <v>12.62</v>
      </c>
      <c r="Y12">
        <v>13.1</v>
      </c>
      <c r="Z12" t="s">
        <v>152</v>
      </c>
    </row>
    <row r="13" spans="1:26" x14ac:dyDescent="0.25">
      <c r="I13">
        <f t="shared" si="2"/>
        <v>89.570000000000007</v>
      </c>
      <c r="J13" s="2">
        <v>10</v>
      </c>
      <c r="K13" s="17" t="b">
        <f t="shared" si="3"/>
        <v>1</v>
      </c>
      <c r="L13" t="s">
        <v>10</v>
      </c>
      <c r="M13">
        <v>2.95</v>
      </c>
      <c r="N13">
        <v>107126</v>
      </c>
      <c r="O13">
        <v>0.87</v>
      </c>
      <c r="P13">
        <v>8.9570000000000007</v>
      </c>
      <c r="Q13" t="s">
        <v>152</v>
      </c>
      <c r="R13">
        <v>76</v>
      </c>
      <c r="S13">
        <v>78</v>
      </c>
      <c r="T13">
        <v>8.7100000000000009</v>
      </c>
      <c r="U13">
        <v>8.84</v>
      </c>
      <c r="V13" t="s">
        <v>152</v>
      </c>
      <c r="W13" t="s">
        <v>132</v>
      </c>
      <c r="X13" t="s">
        <v>132</v>
      </c>
      <c r="Y13" t="s">
        <v>132</v>
      </c>
      <c r="Z13" t="s">
        <v>132</v>
      </c>
    </row>
    <row r="14" spans="1:26" x14ac:dyDescent="0.25">
      <c r="I14">
        <f t="shared" si="2"/>
        <v>88.47</v>
      </c>
      <c r="J14" s="2">
        <v>10</v>
      </c>
      <c r="K14" s="17" t="b">
        <f t="shared" si="3"/>
        <v>1</v>
      </c>
      <c r="L14" t="s">
        <v>11</v>
      </c>
      <c r="M14">
        <v>3.19</v>
      </c>
      <c r="N14">
        <v>48543</v>
      </c>
      <c r="O14">
        <v>0.4</v>
      </c>
      <c r="P14">
        <v>8.8469999999999995</v>
      </c>
      <c r="Q14" t="s">
        <v>152</v>
      </c>
      <c r="R14">
        <v>41</v>
      </c>
      <c r="S14">
        <v>39</v>
      </c>
      <c r="T14">
        <v>52.32</v>
      </c>
      <c r="U14">
        <v>52.42</v>
      </c>
      <c r="V14" t="s">
        <v>152</v>
      </c>
      <c r="W14">
        <v>76</v>
      </c>
      <c r="X14">
        <v>39.26</v>
      </c>
      <c r="Y14">
        <v>39.78</v>
      </c>
      <c r="Z14" t="s">
        <v>152</v>
      </c>
    </row>
    <row r="15" spans="1:26" x14ac:dyDescent="0.25">
      <c r="I15">
        <f t="shared" si="2"/>
        <v>88.13000000000001</v>
      </c>
      <c r="J15" s="2">
        <v>10</v>
      </c>
      <c r="K15" s="17" t="b">
        <f t="shared" si="3"/>
        <v>1</v>
      </c>
      <c r="L15" t="s">
        <v>131</v>
      </c>
      <c r="M15">
        <v>3.35</v>
      </c>
      <c r="N15">
        <v>47702</v>
      </c>
      <c r="O15">
        <v>0.39</v>
      </c>
      <c r="P15">
        <v>8.8130000000000006</v>
      </c>
      <c r="Q15" t="s">
        <v>152</v>
      </c>
      <c r="R15">
        <v>49</v>
      </c>
      <c r="S15">
        <v>84</v>
      </c>
      <c r="T15">
        <v>87.46</v>
      </c>
      <c r="U15">
        <v>89.76</v>
      </c>
      <c r="V15" t="s">
        <v>152</v>
      </c>
      <c r="W15">
        <v>86</v>
      </c>
      <c r="X15">
        <v>54.29</v>
      </c>
      <c r="Y15">
        <v>57.3</v>
      </c>
      <c r="Z15" t="s">
        <v>152</v>
      </c>
    </row>
    <row r="16" spans="1:26" x14ac:dyDescent="0.25">
      <c r="I16">
        <f t="shared" si="2"/>
        <v>86.34</v>
      </c>
      <c r="J16" s="2">
        <v>10</v>
      </c>
      <c r="K16" s="17" t="b">
        <f t="shared" si="3"/>
        <v>1</v>
      </c>
      <c r="L16" t="s">
        <v>12</v>
      </c>
      <c r="M16">
        <v>3.67</v>
      </c>
      <c r="N16">
        <v>45092</v>
      </c>
      <c r="O16">
        <v>0.37</v>
      </c>
      <c r="P16">
        <v>8.6340000000000003</v>
      </c>
      <c r="Q16" t="s">
        <v>152</v>
      </c>
      <c r="R16">
        <v>61</v>
      </c>
      <c r="S16">
        <v>96</v>
      </c>
      <c r="T16">
        <v>71.11</v>
      </c>
      <c r="U16">
        <v>75.73</v>
      </c>
      <c r="V16" t="s">
        <v>152</v>
      </c>
      <c r="W16">
        <v>98</v>
      </c>
      <c r="X16">
        <v>44.52</v>
      </c>
      <c r="Y16">
        <v>47.1</v>
      </c>
      <c r="Z16" t="s">
        <v>152</v>
      </c>
    </row>
    <row r="17" spans="9:26" x14ac:dyDescent="0.25">
      <c r="I17">
        <f t="shared" si="2"/>
        <v>94.429999999999993</v>
      </c>
      <c r="J17" s="2">
        <v>10</v>
      </c>
      <c r="K17" s="17" t="b">
        <f t="shared" si="3"/>
        <v>1</v>
      </c>
      <c r="L17" t="s">
        <v>13</v>
      </c>
      <c r="M17">
        <v>3.69</v>
      </c>
      <c r="N17">
        <v>94539</v>
      </c>
      <c r="O17">
        <v>0.77</v>
      </c>
      <c r="P17">
        <v>9.4429999999999996</v>
      </c>
      <c r="Q17" t="s">
        <v>152</v>
      </c>
      <c r="R17">
        <v>73</v>
      </c>
      <c r="S17">
        <v>41</v>
      </c>
      <c r="T17">
        <v>25.35</v>
      </c>
      <c r="U17">
        <v>25.36</v>
      </c>
      <c r="V17" t="s">
        <v>152</v>
      </c>
      <c r="W17">
        <v>57</v>
      </c>
      <c r="X17">
        <v>22.76</v>
      </c>
      <c r="Y17">
        <v>22.74</v>
      </c>
      <c r="Z17" t="s">
        <v>152</v>
      </c>
    </row>
    <row r="18" spans="9:26" x14ac:dyDescent="0.25">
      <c r="I18">
        <f t="shared" si="2"/>
        <v>88.070000000000007</v>
      </c>
      <c r="J18" s="2">
        <v>10</v>
      </c>
      <c r="K18" s="17" t="b">
        <f t="shared" si="3"/>
        <v>1</v>
      </c>
      <c r="L18" t="s">
        <v>14</v>
      </c>
      <c r="M18">
        <v>4.1900000000000004</v>
      </c>
      <c r="N18">
        <v>60141</v>
      </c>
      <c r="O18">
        <v>0.49</v>
      </c>
      <c r="P18">
        <v>8.8070000000000004</v>
      </c>
      <c r="Q18" t="s">
        <v>152</v>
      </c>
      <c r="R18">
        <v>63</v>
      </c>
      <c r="S18">
        <v>65</v>
      </c>
      <c r="T18">
        <v>31.28</v>
      </c>
      <c r="U18">
        <v>31.88</v>
      </c>
      <c r="V18" t="s">
        <v>152</v>
      </c>
      <c r="W18">
        <v>83</v>
      </c>
      <c r="X18">
        <v>11.68</v>
      </c>
      <c r="Y18">
        <v>12.31</v>
      </c>
      <c r="Z18" t="s">
        <v>152</v>
      </c>
    </row>
    <row r="19" spans="9:26" x14ac:dyDescent="0.25">
      <c r="I19">
        <f t="shared" si="2"/>
        <v>91.679999999999993</v>
      </c>
      <c r="J19" s="2">
        <v>10</v>
      </c>
      <c r="K19" s="17" t="b">
        <f t="shared" si="3"/>
        <v>1</v>
      </c>
      <c r="L19" t="s">
        <v>15</v>
      </c>
      <c r="M19">
        <v>4.8099999999999996</v>
      </c>
      <c r="N19">
        <v>30397</v>
      </c>
      <c r="O19">
        <v>0.25</v>
      </c>
      <c r="P19">
        <v>9.1679999999999993</v>
      </c>
      <c r="Q19" t="s">
        <v>152</v>
      </c>
      <c r="R19">
        <v>77</v>
      </c>
      <c r="S19">
        <v>41</v>
      </c>
      <c r="T19">
        <v>77.59</v>
      </c>
      <c r="U19">
        <v>72.19</v>
      </c>
      <c r="V19" t="s">
        <v>152</v>
      </c>
      <c r="W19">
        <v>79</v>
      </c>
      <c r="X19">
        <v>32.270000000000003</v>
      </c>
      <c r="Y19">
        <v>32.229999999999997</v>
      </c>
      <c r="Z19" t="s">
        <v>152</v>
      </c>
    </row>
    <row r="20" spans="9:26" x14ac:dyDescent="0.25">
      <c r="I20">
        <f t="shared" si="2"/>
        <v>88.97</v>
      </c>
      <c r="J20" s="2">
        <v>10</v>
      </c>
      <c r="K20" s="17" t="b">
        <f t="shared" si="3"/>
        <v>1</v>
      </c>
      <c r="L20" t="s">
        <v>16</v>
      </c>
      <c r="M20">
        <v>4.82</v>
      </c>
      <c r="N20">
        <v>51818</v>
      </c>
      <c r="O20">
        <v>0.42</v>
      </c>
      <c r="P20">
        <v>8.8970000000000002</v>
      </c>
      <c r="Q20" t="s">
        <v>152</v>
      </c>
      <c r="R20">
        <v>61</v>
      </c>
      <c r="S20">
        <v>96</v>
      </c>
      <c r="T20">
        <v>76.84</v>
      </c>
      <c r="U20">
        <v>79.69</v>
      </c>
      <c r="V20" t="s">
        <v>152</v>
      </c>
      <c r="W20">
        <v>98</v>
      </c>
      <c r="X20">
        <v>48.66</v>
      </c>
      <c r="Y20">
        <v>48.93</v>
      </c>
      <c r="Z20" t="s">
        <v>152</v>
      </c>
    </row>
    <row r="21" spans="9:26" x14ac:dyDescent="0.25">
      <c r="I21">
        <f t="shared" si="2"/>
        <v>88.661111111111111</v>
      </c>
      <c r="J21" s="2">
        <v>18</v>
      </c>
      <c r="K21" s="17" t="b">
        <f t="shared" si="3"/>
        <v>1</v>
      </c>
      <c r="L21" t="s">
        <v>17</v>
      </c>
      <c r="M21">
        <v>4.84</v>
      </c>
      <c r="N21">
        <v>30629</v>
      </c>
      <c r="O21">
        <v>0.25</v>
      </c>
      <c r="P21">
        <v>15.959</v>
      </c>
      <c r="Q21" t="s">
        <v>152</v>
      </c>
      <c r="R21">
        <v>43</v>
      </c>
      <c r="S21">
        <v>72</v>
      </c>
      <c r="T21">
        <v>27.41</v>
      </c>
      <c r="U21">
        <v>32.54</v>
      </c>
      <c r="V21" t="s">
        <v>152</v>
      </c>
      <c r="W21">
        <v>57</v>
      </c>
      <c r="X21">
        <v>7.73</v>
      </c>
      <c r="Y21">
        <v>8.6999999999999993</v>
      </c>
      <c r="Z21" t="s">
        <v>152</v>
      </c>
    </row>
    <row r="22" spans="9:26" x14ac:dyDescent="0.25">
      <c r="I22">
        <f t="shared" si="2"/>
        <v>97.300000000000011</v>
      </c>
      <c r="J22" s="2">
        <v>10</v>
      </c>
      <c r="K22" s="17" t="b">
        <f t="shared" si="3"/>
        <v>1</v>
      </c>
      <c r="L22" t="s">
        <v>18</v>
      </c>
      <c r="M22">
        <v>4.93</v>
      </c>
      <c r="N22">
        <v>34406</v>
      </c>
      <c r="O22">
        <v>0.28000000000000003</v>
      </c>
      <c r="P22">
        <v>9.73</v>
      </c>
      <c r="Q22" t="s">
        <v>152</v>
      </c>
      <c r="R22">
        <v>55</v>
      </c>
      <c r="S22">
        <v>85</v>
      </c>
      <c r="T22">
        <v>15.58</v>
      </c>
      <c r="U22">
        <v>16.23</v>
      </c>
      <c r="V22" t="s">
        <v>152</v>
      </c>
      <c r="W22" t="s">
        <v>132</v>
      </c>
      <c r="X22" t="s">
        <v>132</v>
      </c>
      <c r="Y22" t="s">
        <v>132</v>
      </c>
      <c r="Z22" t="s">
        <v>132</v>
      </c>
    </row>
    <row r="23" spans="9:26" x14ac:dyDescent="0.25">
      <c r="I23">
        <f t="shared" si="2"/>
        <v>92.87</v>
      </c>
      <c r="J23" s="2">
        <v>10</v>
      </c>
      <c r="K23" s="17" t="b">
        <f t="shared" si="3"/>
        <v>1</v>
      </c>
      <c r="L23" t="s">
        <v>20</v>
      </c>
      <c r="M23">
        <v>5.05</v>
      </c>
      <c r="N23">
        <v>19829</v>
      </c>
      <c r="O23">
        <v>0.16</v>
      </c>
      <c r="P23">
        <v>9.2870000000000008</v>
      </c>
      <c r="Q23" t="s">
        <v>152</v>
      </c>
      <c r="R23">
        <v>67</v>
      </c>
      <c r="S23">
        <v>52</v>
      </c>
      <c r="T23">
        <v>29.87</v>
      </c>
      <c r="U23">
        <v>30.52</v>
      </c>
      <c r="V23" t="s">
        <v>152</v>
      </c>
      <c r="W23">
        <v>40</v>
      </c>
      <c r="X23">
        <v>32.42</v>
      </c>
      <c r="Y23">
        <v>38.82</v>
      </c>
      <c r="Z23" t="s">
        <v>152</v>
      </c>
    </row>
    <row r="24" spans="9:26" x14ac:dyDescent="0.25">
      <c r="I24">
        <f t="shared" si="2"/>
        <v>90.61</v>
      </c>
      <c r="J24" s="2">
        <v>10</v>
      </c>
      <c r="K24" s="17" t="b">
        <f t="shared" si="3"/>
        <v>1</v>
      </c>
      <c r="L24" t="s">
        <v>19</v>
      </c>
      <c r="M24">
        <v>5.07</v>
      </c>
      <c r="N24">
        <v>33309</v>
      </c>
      <c r="O24">
        <v>0.27</v>
      </c>
      <c r="P24">
        <v>9.0609999999999999</v>
      </c>
      <c r="Q24" t="s">
        <v>152</v>
      </c>
      <c r="R24">
        <v>49</v>
      </c>
      <c r="S24">
        <v>130</v>
      </c>
      <c r="T24">
        <v>82.24</v>
      </c>
      <c r="U24">
        <v>84.8</v>
      </c>
      <c r="V24" t="s">
        <v>152</v>
      </c>
      <c r="W24">
        <v>128</v>
      </c>
      <c r="X24">
        <v>63.47</v>
      </c>
      <c r="Y24">
        <v>65.41</v>
      </c>
      <c r="Z24" t="s">
        <v>152</v>
      </c>
    </row>
    <row r="25" spans="9:26" x14ac:dyDescent="0.25">
      <c r="I25">
        <f t="shared" si="2"/>
        <v>94.65</v>
      </c>
      <c r="J25" s="2">
        <v>10</v>
      </c>
      <c r="K25" s="17" t="b">
        <f t="shared" si="3"/>
        <v>1</v>
      </c>
      <c r="L25" t="s">
        <v>21</v>
      </c>
      <c r="M25">
        <v>5.08</v>
      </c>
      <c r="N25">
        <v>14289</v>
      </c>
      <c r="O25">
        <v>0.12</v>
      </c>
      <c r="P25">
        <v>9.4649999999999999</v>
      </c>
      <c r="Q25" t="s">
        <v>152</v>
      </c>
      <c r="R25">
        <v>42</v>
      </c>
      <c r="S25">
        <v>72</v>
      </c>
      <c r="T25">
        <v>44.72</v>
      </c>
      <c r="U25">
        <v>45.48</v>
      </c>
      <c r="V25" t="s">
        <v>152</v>
      </c>
      <c r="W25">
        <v>71</v>
      </c>
      <c r="X25">
        <v>45.06</v>
      </c>
      <c r="Y25">
        <v>41.64</v>
      </c>
      <c r="Z25" t="s">
        <v>152</v>
      </c>
    </row>
    <row r="26" spans="9:26" x14ac:dyDescent="0.25">
      <c r="I26">
        <f t="shared" si="2"/>
        <v>89.23</v>
      </c>
      <c r="J26" s="2">
        <v>10</v>
      </c>
      <c r="K26" s="17" t="b">
        <f t="shared" si="3"/>
        <v>1</v>
      </c>
      <c r="L26" t="s">
        <v>22</v>
      </c>
      <c r="M26">
        <v>5.2</v>
      </c>
      <c r="N26">
        <v>58718</v>
      </c>
      <c r="O26">
        <v>0.48</v>
      </c>
      <c r="P26">
        <v>8.923</v>
      </c>
      <c r="Q26" t="s">
        <v>152</v>
      </c>
      <c r="R26">
        <v>83</v>
      </c>
      <c r="S26">
        <v>85</v>
      </c>
      <c r="T26">
        <v>64.48</v>
      </c>
      <c r="U26">
        <v>64.84</v>
      </c>
      <c r="V26" t="s">
        <v>152</v>
      </c>
      <c r="W26">
        <v>47</v>
      </c>
      <c r="X26">
        <v>16.96</v>
      </c>
      <c r="Y26">
        <v>17.16</v>
      </c>
      <c r="Z26" t="s">
        <v>152</v>
      </c>
    </row>
    <row r="27" spans="9:26" x14ac:dyDescent="0.25">
      <c r="I27">
        <f t="shared" si="2"/>
        <v>88.789999999999992</v>
      </c>
      <c r="J27" s="2">
        <v>10</v>
      </c>
      <c r="K27" s="17" t="b">
        <f t="shared" si="3"/>
        <v>1</v>
      </c>
      <c r="L27" t="s">
        <v>23</v>
      </c>
      <c r="M27">
        <v>5.33</v>
      </c>
      <c r="N27">
        <v>38221</v>
      </c>
      <c r="O27">
        <v>0.31</v>
      </c>
      <c r="P27">
        <v>8.8789999999999996</v>
      </c>
      <c r="Q27" t="s">
        <v>152</v>
      </c>
      <c r="R27">
        <v>97</v>
      </c>
      <c r="S27">
        <v>99</v>
      </c>
      <c r="T27">
        <v>63.03</v>
      </c>
      <c r="U27">
        <v>63.31</v>
      </c>
      <c r="V27" t="s">
        <v>152</v>
      </c>
      <c r="W27">
        <v>61</v>
      </c>
      <c r="X27">
        <v>42.06</v>
      </c>
      <c r="Y27">
        <v>41.67</v>
      </c>
      <c r="Z27" t="s">
        <v>152</v>
      </c>
    </row>
    <row r="28" spans="9:26" x14ac:dyDescent="0.25">
      <c r="I28">
        <f t="shared" si="2"/>
        <v>101.85</v>
      </c>
      <c r="J28" s="2">
        <v>20</v>
      </c>
      <c r="K28" s="17" t="b">
        <f t="shared" si="3"/>
        <v>1</v>
      </c>
      <c r="L28" t="s">
        <v>110</v>
      </c>
      <c r="M28">
        <v>5.36</v>
      </c>
      <c r="N28">
        <v>67306</v>
      </c>
      <c r="O28">
        <v>0.55000000000000004</v>
      </c>
      <c r="P28">
        <v>20.37</v>
      </c>
      <c r="Q28" t="s">
        <v>152</v>
      </c>
      <c r="R28">
        <v>113</v>
      </c>
      <c r="S28">
        <v>111</v>
      </c>
      <c r="T28">
        <v>102.66</v>
      </c>
      <c r="U28">
        <v>102.54</v>
      </c>
      <c r="V28" t="s">
        <v>152</v>
      </c>
      <c r="W28" t="s">
        <v>132</v>
      </c>
      <c r="X28" t="s">
        <v>132</v>
      </c>
      <c r="Y28" t="s">
        <v>132</v>
      </c>
      <c r="Z28" t="s">
        <v>132</v>
      </c>
    </row>
    <row r="29" spans="9:26" x14ac:dyDescent="0.25">
      <c r="I29">
        <f t="shared" si="2"/>
        <v>100</v>
      </c>
      <c r="J29" s="2">
        <v>20</v>
      </c>
      <c r="K29" s="17" t="b">
        <f t="shared" si="3"/>
        <v>1</v>
      </c>
      <c r="L29" t="s">
        <v>111</v>
      </c>
      <c r="M29">
        <v>5.42</v>
      </c>
      <c r="N29">
        <v>132393</v>
      </c>
      <c r="O29">
        <v>1.08</v>
      </c>
      <c r="P29">
        <v>20</v>
      </c>
      <c r="Q29" t="s">
        <v>152</v>
      </c>
      <c r="R29">
        <v>168</v>
      </c>
      <c r="S29">
        <v>99</v>
      </c>
      <c r="T29">
        <v>50.27</v>
      </c>
      <c r="U29">
        <v>50.06</v>
      </c>
      <c r="V29" t="s">
        <v>152</v>
      </c>
      <c r="W29" t="s">
        <v>132</v>
      </c>
      <c r="X29" t="s">
        <v>132</v>
      </c>
      <c r="Y29" t="s">
        <v>132</v>
      </c>
      <c r="Z29" t="s">
        <v>132</v>
      </c>
    </row>
    <row r="30" spans="9:26" x14ac:dyDescent="0.25">
      <c r="I30">
        <f t="shared" si="2"/>
        <v>89.429999999999993</v>
      </c>
      <c r="J30" s="2">
        <v>10</v>
      </c>
      <c r="K30" s="17" t="b">
        <f t="shared" si="3"/>
        <v>1</v>
      </c>
      <c r="L30" t="s">
        <v>25</v>
      </c>
      <c r="M30">
        <v>5.48</v>
      </c>
      <c r="N30">
        <v>56305</v>
      </c>
      <c r="O30">
        <v>0.46</v>
      </c>
      <c r="P30">
        <v>8.9429999999999996</v>
      </c>
      <c r="Q30" t="s">
        <v>152</v>
      </c>
      <c r="R30">
        <v>56</v>
      </c>
      <c r="S30">
        <v>41</v>
      </c>
      <c r="T30">
        <v>54.04</v>
      </c>
      <c r="U30">
        <v>54.57</v>
      </c>
      <c r="V30" t="s">
        <v>152</v>
      </c>
      <c r="W30">
        <v>43</v>
      </c>
      <c r="X30">
        <v>25.36</v>
      </c>
      <c r="Y30">
        <v>25.57</v>
      </c>
      <c r="Z30" t="s">
        <v>152</v>
      </c>
    </row>
    <row r="31" spans="9:26" x14ac:dyDescent="0.25">
      <c r="I31">
        <f t="shared" si="2"/>
        <v>90.96</v>
      </c>
      <c r="J31" s="2">
        <v>10</v>
      </c>
      <c r="K31" s="17" t="b">
        <f t="shared" si="3"/>
        <v>1</v>
      </c>
      <c r="L31" t="s">
        <v>24</v>
      </c>
      <c r="M31">
        <v>5.49</v>
      </c>
      <c r="N31">
        <v>28550</v>
      </c>
      <c r="O31">
        <v>0.23</v>
      </c>
      <c r="P31">
        <v>9.0960000000000001</v>
      </c>
      <c r="Q31" t="s">
        <v>152</v>
      </c>
      <c r="R31">
        <v>119</v>
      </c>
      <c r="S31">
        <v>121</v>
      </c>
      <c r="T31">
        <v>32.020000000000003</v>
      </c>
      <c r="U31">
        <v>32.659999999999997</v>
      </c>
      <c r="V31" t="s">
        <v>152</v>
      </c>
      <c r="W31" t="s">
        <v>132</v>
      </c>
      <c r="X31" t="s">
        <v>132</v>
      </c>
      <c r="Y31" t="s">
        <v>132</v>
      </c>
      <c r="Z31" t="s">
        <v>132</v>
      </c>
    </row>
    <row r="32" spans="9:26" x14ac:dyDescent="0.25">
      <c r="I32">
        <f t="shared" si="2"/>
        <v>90.63000000000001</v>
      </c>
      <c r="J32" s="2">
        <v>10</v>
      </c>
      <c r="K32" s="17" t="b">
        <f t="shared" si="3"/>
        <v>1</v>
      </c>
      <c r="L32" t="s">
        <v>26</v>
      </c>
      <c r="M32">
        <v>5.51</v>
      </c>
      <c r="N32">
        <v>40875</v>
      </c>
      <c r="O32">
        <v>0.33</v>
      </c>
      <c r="P32">
        <v>9.0630000000000006</v>
      </c>
      <c r="Q32" t="s">
        <v>152</v>
      </c>
      <c r="R32">
        <v>75</v>
      </c>
      <c r="S32">
        <v>77</v>
      </c>
      <c r="T32">
        <v>30.9</v>
      </c>
      <c r="U32">
        <v>31.3</v>
      </c>
      <c r="V32" t="s">
        <v>152</v>
      </c>
      <c r="W32">
        <v>110</v>
      </c>
      <c r="X32">
        <v>40.86</v>
      </c>
      <c r="Y32">
        <v>40.83</v>
      </c>
      <c r="Z32" t="s">
        <v>152</v>
      </c>
    </row>
    <row r="33" spans="9:26" x14ac:dyDescent="0.25">
      <c r="I33">
        <f t="shared" si="2"/>
        <v>87.12</v>
      </c>
      <c r="J33" s="2">
        <v>10</v>
      </c>
      <c r="K33" s="17" t="b">
        <f t="shared" si="3"/>
        <v>1</v>
      </c>
      <c r="L33" t="s">
        <v>27</v>
      </c>
      <c r="M33">
        <v>5.7</v>
      </c>
      <c r="N33">
        <v>151986</v>
      </c>
      <c r="O33">
        <v>1.24</v>
      </c>
      <c r="P33">
        <v>8.7119999999999997</v>
      </c>
      <c r="Q33" t="s">
        <v>152</v>
      </c>
      <c r="R33">
        <v>78</v>
      </c>
      <c r="S33">
        <v>77</v>
      </c>
      <c r="T33">
        <v>23.83</v>
      </c>
      <c r="U33">
        <v>23.56</v>
      </c>
      <c r="V33" t="s">
        <v>152</v>
      </c>
      <c r="W33">
        <v>52</v>
      </c>
      <c r="X33">
        <v>14.26</v>
      </c>
      <c r="Y33">
        <v>14.23</v>
      </c>
      <c r="Z33" t="s">
        <v>152</v>
      </c>
    </row>
    <row r="34" spans="9:26" x14ac:dyDescent="0.25">
      <c r="I34">
        <f t="shared" si="2"/>
        <v>89.649999999999991</v>
      </c>
      <c r="J34" s="2">
        <v>10</v>
      </c>
      <c r="K34" s="17" t="b">
        <f t="shared" si="3"/>
        <v>1</v>
      </c>
      <c r="L34" t="s">
        <v>28</v>
      </c>
      <c r="M34">
        <v>5.77</v>
      </c>
      <c r="N34">
        <v>42407</v>
      </c>
      <c r="O34">
        <v>0.35</v>
      </c>
      <c r="P34">
        <v>8.9649999999999999</v>
      </c>
      <c r="Q34" t="s">
        <v>152</v>
      </c>
      <c r="R34">
        <v>62</v>
      </c>
      <c r="S34">
        <v>64</v>
      </c>
      <c r="T34">
        <v>32.700000000000003</v>
      </c>
      <c r="U34">
        <v>32.520000000000003</v>
      </c>
      <c r="V34" t="s">
        <v>152</v>
      </c>
      <c r="W34">
        <v>49</v>
      </c>
      <c r="X34">
        <v>28.82</v>
      </c>
      <c r="Y34">
        <v>30.1</v>
      </c>
      <c r="Z34" t="s">
        <v>152</v>
      </c>
    </row>
    <row r="35" spans="9:26" x14ac:dyDescent="0.25">
      <c r="I35">
        <f t="shared" si="2"/>
        <v>100</v>
      </c>
      <c r="J35" s="2">
        <v>20</v>
      </c>
      <c r="K35" s="17" t="b">
        <f t="shared" si="3"/>
        <v>1</v>
      </c>
      <c r="L35" t="s">
        <v>112</v>
      </c>
      <c r="M35">
        <v>6.17</v>
      </c>
      <c r="N35">
        <v>219168</v>
      </c>
      <c r="O35">
        <v>1.79</v>
      </c>
      <c r="P35">
        <v>20</v>
      </c>
      <c r="Q35" t="s">
        <v>152</v>
      </c>
      <c r="R35">
        <v>114</v>
      </c>
      <c r="S35">
        <v>88</v>
      </c>
      <c r="T35">
        <v>18.11</v>
      </c>
      <c r="U35">
        <v>18</v>
      </c>
      <c r="V35" t="s">
        <v>152</v>
      </c>
      <c r="W35">
        <v>63</v>
      </c>
      <c r="X35">
        <v>18.38</v>
      </c>
      <c r="Y35">
        <v>18.350000000000001</v>
      </c>
      <c r="Z35" t="s">
        <v>152</v>
      </c>
    </row>
    <row r="36" spans="9:26" x14ac:dyDescent="0.25">
      <c r="I36">
        <f t="shared" si="2"/>
        <v>88.02</v>
      </c>
      <c r="J36" s="2">
        <v>10</v>
      </c>
      <c r="K36" s="17" t="b">
        <f t="shared" si="3"/>
        <v>1</v>
      </c>
      <c r="L36" t="s">
        <v>29</v>
      </c>
      <c r="M36">
        <v>6.38</v>
      </c>
      <c r="N36">
        <v>39569</v>
      </c>
      <c r="O36">
        <v>0.32</v>
      </c>
      <c r="P36">
        <v>8.8019999999999996</v>
      </c>
      <c r="Q36" t="s">
        <v>152</v>
      </c>
      <c r="R36">
        <v>130</v>
      </c>
      <c r="S36">
        <v>132</v>
      </c>
      <c r="T36">
        <v>96.9</v>
      </c>
      <c r="U36">
        <v>94.24</v>
      </c>
      <c r="V36" t="s">
        <v>152</v>
      </c>
      <c r="W36">
        <v>95</v>
      </c>
      <c r="X36">
        <v>97.17</v>
      </c>
      <c r="Y36">
        <v>92.4</v>
      </c>
      <c r="Z36" t="s">
        <v>152</v>
      </c>
    </row>
    <row r="37" spans="9:26" x14ac:dyDescent="0.25">
      <c r="I37">
        <f t="shared" si="2"/>
        <v>87.98</v>
      </c>
      <c r="J37" s="2">
        <v>10</v>
      </c>
      <c r="K37" s="17" t="b">
        <f t="shared" si="3"/>
        <v>1</v>
      </c>
      <c r="L37" t="s">
        <v>30</v>
      </c>
      <c r="M37">
        <v>6.64</v>
      </c>
      <c r="N37">
        <v>37578</v>
      </c>
      <c r="O37">
        <v>0.31</v>
      </c>
      <c r="P37">
        <v>8.798</v>
      </c>
      <c r="Q37" t="s">
        <v>152</v>
      </c>
      <c r="R37">
        <v>63</v>
      </c>
      <c r="S37">
        <v>62</v>
      </c>
      <c r="T37">
        <v>69.06</v>
      </c>
      <c r="U37">
        <v>70.58</v>
      </c>
      <c r="V37" t="s">
        <v>152</v>
      </c>
      <c r="W37">
        <v>41</v>
      </c>
      <c r="X37">
        <v>39.67</v>
      </c>
      <c r="Y37">
        <v>39.799999999999997</v>
      </c>
      <c r="Z37" t="s">
        <v>152</v>
      </c>
    </row>
    <row r="38" spans="9:26" x14ac:dyDescent="0.25">
      <c r="I38">
        <f t="shared" si="2"/>
        <v>94.96</v>
      </c>
      <c r="J38" s="2">
        <v>10</v>
      </c>
      <c r="K38" s="17" t="b">
        <f t="shared" si="3"/>
        <v>1</v>
      </c>
      <c r="L38" t="s">
        <v>31</v>
      </c>
      <c r="M38">
        <v>6.72</v>
      </c>
      <c r="N38">
        <v>27791</v>
      </c>
      <c r="O38">
        <v>0.23</v>
      </c>
      <c r="P38">
        <v>9.4960000000000004</v>
      </c>
      <c r="Q38" t="s">
        <v>152</v>
      </c>
      <c r="R38">
        <v>174</v>
      </c>
      <c r="S38">
        <v>93</v>
      </c>
      <c r="T38">
        <v>93.18</v>
      </c>
      <c r="U38">
        <v>92.05</v>
      </c>
      <c r="V38" t="s">
        <v>152</v>
      </c>
      <c r="W38">
        <v>95</v>
      </c>
      <c r="X38">
        <v>79.319999999999993</v>
      </c>
      <c r="Y38">
        <v>77.510000000000005</v>
      </c>
      <c r="Z38" t="s">
        <v>152</v>
      </c>
    </row>
    <row r="39" spans="9:26" x14ac:dyDescent="0.25">
      <c r="I39">
        <f t="shared" si="2"/>
        <v>97.28</v>
      </c>
      <c r="J39" s="2">
        <v>10</v>
      </c>
      <c r="K39" s="17" t="b">
        <f t="shared" si="3"/>
        <v>1</v>
      </c>
      <c r="L39" t="s">
        <v>32</v>
      </c>
      <c r="M39">
        <v>6.74</v>
      </c>
      <c r="N39">
        <v>27829</v>
      </c>
      <c r="O39">
        <v>0.23</v>
      </c>
      <c r="P39">
        <v>9.7279999999999998</v>
      </c>
      <c r="Q39" t="s">
        <v>152</v>
      </c>
      <c r="R39">
        <v>41</v>
      </c>
      <c r="S39">
        <v>69</v>
      </c>
      <c r="T39">
        <v>94.07</v>
      </c>
      <c r="U39">
        <v>95.16</v>
      </c>
      <c r="V39" t="s">
        <v>152</v>
      </c>
      <c r="W39">
        <v>39</v>
      </c>
      <c r="X39">
        <v>42.42</v>
      </c>
      <c r="Y39">
        <v>44.03</v>
      </c>
      <c r="Z39" t="s">
        <v>152</v>
      </c>
    </row>
    <row r="40" spans="9:26" x14ac:dyDescent="0.25">
      <c r="I40">
        <f t="shared" si="2"/>
        <v>88.5</v>
      </c>
      <c r="J40" s="2">
        <v>10</v>
      </c>
      <c r="K40" s="17" t="b">
        <f t="shared" si="3"/>
        <v>1</v>
      </c>
      <c r="L40" t="s">
        <v>33</v>
      </c>
      <c r="M40">
        <v>6.92</v>
      </c>
      <c r="N40">
        <v>40708</v>
      </c>
      <c r="O40">
        <v>0.33</v>
      </c>
      <c r="P40">
        <v>8.85</v>
      </c>
      <c r="Q40" t="s">
        <v>152</v>
      </c>
      <c r="R40">
        <v>83</v>
      </c>
      <c r="S40">
        <v>85</v>
      </c>
      <c r="T40">
        <v>62.94</v>
      </c>
      <c r="U40">
        <v>64.11</v>
      </c>
      <c r="V40" t="s">
        <v>152</v>
      </c>
      <c r="W40">
        <v>47</v>
      </c>
      <c r="X40">
        <v>14.8</v>
      </c>
      <c r="Y40">
        <v>14.94</v>
      </c>
      <c r="Z40" t="s">
        <v>152</v>
      </c>
    </row>
    <row r="41" spans="9:26" x14ac:dyDescent="0.25">
      <c r="I41">
        <f t="shared" si="2"/>
        <v>92.26</v>
      </c>
      <c r="J41" s="2">
        <v>10</v>
      </c>
      <c r="K41" s="17" t="b">
        <f t="shared" si="3"/>
        <v>1</v>
      </c>
      <c r="L41" t="s">
        <v>34</v>
      </c>
      <c r="M41">
        <v>7.14</v>
      </c>
      <c r="N41">
        <v>7840</v>
      </c>
      <c r="O41">
        <v>0.06</v>
      </c>
      <c r="P41">
        <v>9.2260000000000009</v>
      </c>
      <c r="Q41" t="s">
        <v>152</v>
      </c>
      <c r="R41">
        <v>43</v>
      </c>
      <c r="S41">
        <v>41</v>
      </c>
      <c r="T41">
        <v>80.97</v>
      </c>
      <c r="U41">
        <v>81.53</v>
      </c>
      <c r="V41" t="s">
        <v>152</v>
      </c>
      <c r="W41">
        <v>39</v>
      </c>
      <c r="X41">
        <v>25.57</v>
      </c>
      <c r="Y41">
        <v>27.29</v>
      </c>
      <c r="Z41" t="s">
        <v>152</v>
      </c>
    </row>
    <row r="42" spans="9:26" x14ac:dyDescent="0.25">
      <c r="I42">
        <f t="shared" si="2"/>
        <v>92.66</v>
      </c>
      <c r="J42" s="2">
        <v>10</v>
      </c>
      <c r="K42" s="17" t="b">
        <f t="shared" si="3"/>
        <v>1</v>
      </c>
      <c r="L42" t="s">
        <v>35</v>
      </c>
      <c r="M42">
        <v>7.35</v>
      </c>
      <c r="N42">
        <v>47102</v>
      </c>
      <c r="O42">
        <v>0.38</v>
      </c>
      <c r="P42">
        <v>9.266</v>
      </c>
      <c r="Q42" t="s">
        <v>152</v>
      </c>
      <c r="R42">
        <v>75</v>
      </c>
      <c r="S42">
        <v>39</v>
      </c>
      <c r="T42">
        <v>38.19</v>
      </c>
      <c r="U42">
        <v>37.909999999999997</v>
      </c>
      <c r="V42" t="s">
        <v>152</v>
      </c>
      <c r="W42">
        <v>77</v>
      </c>
      <c r="X42">
        <v>31.65</v>
      </c>
      <c r="Y42">
        <v>31.31</v>
      </c>
      <c r="Z42" t="s">
        <v>152</v>
      </c>
    </row>
    <row r="43" spans="9:26" x14ac:dyDescent="0.25">
      <c r="I43">
        <f t="shared" si="2"/>
        <v>92.677777777777777</v>
      </c>
      <c r="J43" s="2">
        <v>18</v>
      </c>
      <c r="K43" s="17" t="b">
        <f t="shared" si="3"/>
        <v>1</v>
      </c>
      <c r="L43" t="s">
        <v>36</v>
      </c>
      <c r="M43">
        <v>7.51</v>
      </c>
      <c r="N43">
        <v>72221</v>
      </c>
      <c r="O43">
        <v>0.59</v>
      </c>
      <c r="P43">
        <v>16.681999999999999</v>
      </c>
      <c r="Q43" t="s">
        <v>152</v>
      </c>
      <c r="R43">
        <v>43</v>
      </c>
      <c r="S43">
        <v>58</v>
      </c>
      <c r="T43">
        <v>41.82</v>
      </c>
      <c r="U43">
        <v>41.76</v>
      </c>
      <c r="V43" t="s">
        <v>152</v>
      </c>
      <c r="W43">
        <v>41</v>
      </c>
      <c r="X43">
        <v>22.91</v>
      </c>
      <c r="Y43">
        <v>22.1</v>
      </c>
      <c r="Z43" t="s">
        <v>152</v>
      </c>
    </row>
    <row r="44" spans="9:26" x14ac:dyDescent="0.25">
      <c r="I44">
        <f t="shared" si="2"/>
        <v>98.544999999999987</v>
      </c>
      <c r="J44" s="2">
        <v>20</v>
      </c>
      <c r="K44" s="17" t="b">
        <f t="shared" si="3"/>
        <v>1</v>
      </c>
      <c r="L44" t="s">
        <v>113</v>
      </c>
      <c r="M44">
        <v>7.6</v>
      </c>
      <c r="N44">
        <v>284723</v>
      </c>
      <c r="O44">
        <v>2.3199999999999998</v>
      </c>
      <c r="P44">
        <v>19.709</v>
      </c>
      <c r="Q44" t="s">
        <v>152</v>
      </c>
      <c r="R44">
        <v>98</v>
      </c>
      <c r="S44">
        <v>100</v>
      </c>
      <c r="T44">
        <v>64.11</v>
      </c>
      <c r="U44">
        <v>63.27</v>
      </c>
      <c r="V44" t="s">
        <v>152</v>
      </c>
      <c r="W44">
        <v>70</v>
      </c>
      <c r="X44">
        <v>11.17</v>
      </c>
      <c r="Y44">
        <v>11.05</v>
      </c>
      <c r="Z44" t="s">
        <v>152</v>
      </c>
    </row>
    <row r="45" spans="9:26" x14ac:dyDescent="0.25">
      <c r="I45">
        <f t="shared" si="2"/>
        <v>87.539999999999992</v>
      </c>
      <c r="J45" s="2">
        <v>10</v>
      </c>
      <c r="K45" s="17" t="b">
        <f t="shared" si="3"/>
        <v>1</v>
      </c>
      <c r="L45" t="s">
        <v>37</v>
      </c>
      <c r="M45">
        <v>7.67</v>
      </c>
      <c r="N45">
        <v>157347</v>
      </c>
      <c r="O45">
        <v>1.28</v>
      </c>
      <c r="P45">
        <v>8.7539999999999996</v>
      </c>
      <c r="Q45" t="s">
        <v>152</v>
      </c>
      <c r="R45">
        <v>91</v>
      </c>
      <c r="S45">
        <v>92</v>
      </c>
      <c r="T45">
        <v>57.72</v>
      </c>
      <c r="U45">
        <v>57.69</v>
      </c>
      <c r="V45" t="s">
        <v>152</v>
      </c>
      <c r="W45">
        <v>65</v>
      </c>
      <c r="X45">
        <v>11.76</v>
      </c>
      <c r="Y45">
        <v>11.24</v>
      </c>
      <c r="Z45" t="s">
        <v>152</v>
      </c>
    </row>
    <row r="46" spans="9:26" x14ac:dyDescent="0.25">
      <c r="I46">
        <f t="shared" si="2"/>
        <v>94.21</v>
      </c>
      <c r="J46" s="2">
        <v>10</v>
      </c>
      <c r="K46" s="17" t="b">
        <f t="shared" si="3"/>
        <v>1</v>
      </c>
      <c r="L46" t="s">
        <v>38</v>
      </c>
      <c r="M46">
        <v>7.92</v>
      </c>
      <c r="N46">
        <v>36275</v>
      </c>
      <c r="O46">
        <v>0.3</v>
      </c>
      <c r="P46">
        <v>9.4209999999999994</v>
      </c>
      <c r="Q46" t="s">
        <v>152</v>
      </c>
      <c r="R46">
        <v>75</v>
      </c>
      <c r="S46">
        <v>39</v>
      </c>
      <c r="T46">
        <v>38.97</v>
      </c>
      <c r="U46">
        <v>38.58</v>
      </c>
      <c r="V46" t="s">
        <v>152</v>
      </c>
      <c r="W46">
        <v>77</v>
      </c>
      <c r="X46">
        <v>31.74</v>
      </c>
      <c r="Y46">
        <v>31.54</v>
      </c>
      <c r="Z46" t="s">
        <v>152</v>
      </c>
    </row>
    <row r="47" spans="9:26" x14ac:dyDescent="0.25">
      <c r="I47">
        <f t="shared" si="2"/>
        <v>94.72</v>
      </c>
      <c r="J47" s="2">
        <v>10</v>
      </c>
      <c r="K47" s="17" t="b">
        <f t="shared" si="3"/>
        <v>1</v>
      </c>
      <c r="L47" t="s">
        <v>39</v>
      </c>
      <c r="M47">
        <v>7.99</v>
      </c>
      <c r="N47">
        <v>46543</v>
      </c>
      <c r="O47">
        <v>0.38</v>
      </c>
      <c r="P47">
        <v>9.4719999999999995</v>
      </c>
      <c r="Q47" t="s">
        <v>152</v>
      </c>
      <c r="R47">
        <v>69</v>
      </c>
      <c r="S47">
        <v>41</v>
      </c>
      <c r="T47">
        <v>57.84</v>
      </c>
      <c r="U47">
        <v>57.7</v>
      </c>
      <c r="V47" t="s">
        <v>152</v>
      </c>
      <c r="W47">
        <v>99</v>
      </c>
      <c r="X47">
        <v>23.85</v>
      </c>
      <c r="Y47">
        <v>24.81</v>
      </c>
      <c r="Z47" t="s">
        <v>152</v>
      </c>
    </row>
    <row r="48" spans="9:26" x14ac:dyDescent="0.25">
      <c r="I48">
        <f t="shared" si="2"/>
        <v>95.02000000000001</v>
      </c>
      <c r="J48" s="2">
        <v>10</v>
      </c>
      <c r="K48" s="17" t="b">
        <f t="shared" si="3"/>
        <v>1</v>
      </c>
      <c r="L48" t="s">
        <v>40</v>
      </c>
      <c r="M48">
        <v>8.1</v>
      </c>
      <c r="N48">
        <v>36442</v>
      </c>
      <c r="O48">
        <v>0.3</v>
      </c>
      <c r="P48">
        <v>9.5020000000000007</v>
      </c>
      <c r="Q48" t="s">
        <v>152</v>
      </c>
      <c r="R48">
        <v>97</v>
      </c>
      <c r="S48">
        <v>83</v>
      </c>
      <c r="T48">
        <v>88.16</v>
      </c>
      <c r="U48">
        <v>85.48</v>
      </c>
      <c r="V48" t="s">
        <v>152</v>
      </c>
      <c r="W48">
        <v>99</v>
      </c>
      <c r="X48">
        <v>62.45</v>
      </c>
      <c r="Y48">
        <v>60.53</v>
      </c>
      <c r="Z48" t="s">
        <v>152</v>
      </c>
    </row>
    <row r="49" spans="9:26" x14ac:dyDescent="0.25">
      <c r="I49">
        <f t="shared" si="2"/>
        <v>83.36</v>
      </c>
      <c r="J49" s="2">
        <v>10</v>
      </c>
      <c r="K49" s="17" t="b">
        <f t="shared" si="3"/>
        <v>1</v>
      </c>
      <c r="L49" t="s">
        <v>41</v>
      </c>
      <c r="M49">
        <v>8.15</v>
      </c>
      <c r="N49">
        <v>50796</v>
      </c>
      <c r="O49">
        <v>0.41</v>
      </c>
      <c r="P49">
        <v>8.3360000000000003</v>
      </c>
      <c r="Q49" t="s">
        <v>152</v>
      </c>
      <c r="R49">
        <v>166</v>
      </c>
      <c r="S49">
        <v>164</v>
      </c>
      <c r="T49">
        <v>78.069999999999993</v>
      </c>
      <c r="U49">
        <v>77.650000000000006</v>
      </c>
      <c r="V49" t="s">
        <v>152</v>
      </c>
      <c r="W49">
        <v>129</v>
      </c>
      <c r="X49">
        <v>72.13</v>
      </c>
      <c r="Y49">
        <v>71.08</v>
      </c>
      <c r="Z49" t="s">
        <v>152</v>
      </c>
    </row>
    <row r="50" spans="9:26" x14ac:dyDescent="0.25">
      <c r="I50">
        <f t="shared" si="2"/>
        <v>94.179999999999993</v>
      </c>
      <c r="J50" s="2">
        <v>10</v>
      </c>
      <c r="K50" s="17" t="b">
        <f t="shared" si="3"/>
        <v>1</v>
      </c>
      <c r="L50" t="s">
        <v>42</v>
      </c>
      <c r="M50">
        <v>8.24</v>
      </c>
      <c r="N50">
        <v>60667</v>
      </c>
      <c r="O50">
        <v>0.5</v>
      </c>
      <c r="P50">
        <v>9.4179999999999993</v>
      </c>
      <c r="Q50" t="s">
        <v>152</v>
      </c>
      <c r="R50">
        <v>76</v>
      </c>
      <c r="S50">
        <v>41</v>
      </c>
      <c r="T50">
        <v>58.21</v>
      </c>
      <c r="U50">
        <v>57.25</v>
      </c>
      <c r="V50" t="s">
        <v>152</v>
      </c>
      <c r="W50">
        <v>78</v>
      </c>
      <c r="X50">
        <v>32.03</v>
      </c>
      <c r="Y50">
        <v>31.56</v>
      </c>
      <c r="Z50" t="s">
        <v>152</v>
      </c>
    </row>
    <row r="51" spans="9:26" x14ac:dyDescent="0.25">
      <c r="I51">
        <f t="shared" si="2"/>
        <v>93.655555555555566</v>
      </c>
      <c r="J51" s="2">
        <v>18</v>
      </c>
      <c r="K51" s="17" t="b">
        <f t="shared" si="3"/>
        <v>1</v>
      </c>
      <c r="L51" t="s">
        <v>43</v>
      </c>
      <c r="M51">
        <v>8.31</v>
      </c>
      <c r="N51">
        <v>50060</v>
      </c>
      <c r="O51">
        <v>0.41</v>
      </c>
      <c r="P51">
        <v>16.858000000000001</v>
      </c>
      <c r="Q51" t="s">
        <v>152</v>
      </c>
      <c r="R51">
        <v>43</v>
      </c>
      <c r="S51">
        <v>58</v>
      </c>
      <c r="T51">
        <v>58.21</v>
      </c>
      <c r="U51">
        <v>57.26</v>
      </c>
      <c r="V51" t="s">
        <v>152</v>
      </c>
      <c r="W51">
        <v>57</v>
      </c>
      <c r="X51">
        <v>20.79</v>
      </c>
      <c r="Y51">
        <v>20.76</v>
      </c>
      <c r="Z51" t="s">
        <v>152</v>
      </c>
    </row>
    <row r="52" spans="9:26" x14ac:dyDescent="0.25">
      <c r="I52">
        <f t="shared" si="2"/>
        <v>93.670000000000016</v>
      </c>
      <c r="J52" s="2">
        <v>10</v>
      </c>
      <c r="K52" s="17" t="b">
        <f t="shared" si="3"/>
        <v>1</v>
      </c>
      <c r="L52" t="s">
        <v>44</v>
      </c>
      <c r="M52">
        <v>8.42</v>
      </c>
      <c r="N52">
        <v>32186</v>
      </c>
      <c r="O52">
        <v>0.26</v>
      </c>
      <c r="P52">
        <v>9.3670000000000009</v>
      </c>
      <c r="Q52" t="s">
        <v>152</v>
      </c>
      <c r="R52">
        <v>129</v>
      </c>
      <c r="S52">
        <v>127</v>
      </c>
      <c r="T52">
        <v>77.67</v>
      </c>
      <c r="U52">
        <v>76.98</v>
      </c>
      <c r="V52" t="s">
        <v>152</v>
      </c>
      <c r="W52">
        <v>131</v>
      </c>
      <c r="X52">
        <v>23.52</v>
      </c>
      <c r="Y52">
        <v>23.84</v>
      </c>
      <c r="Z52" t="s">
        <v>152</v>
      </c>
    </row>
    <row r="53" spans="9:26" x14ac:dyDescent="0.25">
      <c r="I53">
        <f t="shared" si="2"/>
        <v>96.7</v>
      </c>
      <c r="J53" s="2">
        <v>10</v>
      </c>
      <c r="K53" s="17" t="b">
        <f t="shared" si="3"/>
        <v>1</v>
      </c>
      <c r="L53" t="s">
        <v>45</v>
      </c>
      <c r="M53">
        <v>8.51</v>
      </c>
      <c r="N53">
        <v>35614</v>
      </c>
      <c r="O53">
        <v>0.28999999999999998</v>
      </c>
      <c r="P53">
        <v>9.67</v>
      </c>
      <c r="Q53" t="s">
        <v>152</v>
      </c>
      <c r="R53">
        <v>107</v>
      </c>
      <c r="S53">
        <v>109</v>
      </c>
      <c r="T53">
        <v>95.55</v>
      </c>
      <c r="U53">
        <v>93.03</v>
      </c>
      <c r="V53" t="s">
        <v>152</v>
      </c>
      <c r="W53">
        <v>93</v>
      </c>
      <c r="X53">
        <v>4.12</v>
      </c>
      <c r="Y53">
        <v>4.41</v>
      </c>
      <c r="Z53" t="s">
        <v>152</v>
      </c>
    </row>
    <row r="54" spans="9:26" x14ac:dyDescent="0.25">
      <c r="I54">
        <f t="shared" si="2"/>
        <v>100</v>
      </c>
      <c r="J54" s="2">
        <v>20</v>
      </c>
      <c r="K54" s="17" t="b">
        <f t="shared" si="3"/>
        <v>1</v>
      </c>
      <c r="L54" t="s">
        <v>114</v>
      </c>
      <c r="M54">
        <v>8.91</v>
      </c>
      <c r="N54">
        <v>211511</v>
      </c>
      <c r="O54">
        <v>1.73</v>
      </c>
      <c r="P54">
        <v>20</v>
      </c>
      <c r="Q54" t="s">
        <v>152</v>
      </c>
      <c r="R54">
        <v>117</v>
      </c>
      <c r="S54">
        <v>82</v>
      </c>
      <c r="T54">
        <v>58.25</v>
      </c>
      <c r="U54">
        <v>57.64</v>
      </c>
      <c r="V54" t="s">
        <v>152</v>
      </c>
      <c r="W54">
        <v>52</v>
      </c>
      <c r="X54">
        <v>14.18</v>
      </c>
      <c r="Y54">
        <v>13.56</v>
      </c>
      <c r="Z54" t="s">
        <v>152</v>
      </c>
    </row>
    <row r="55" spans="9:26" x14ac:dyDescent="0.25">
      <c r="I55">
        <f t="shared" si="2"/>
        <v>87.17</v>
      </c>
      <c r="J55" s="2">
        <v>10</v>
      </c>
      <c r="K55" s="17" t="b">
        <f t="shared" si="3"/>
        <v>1</v>
      </c>
      <c r="L55" t="s">
        <v>46</v>
      </c>
      <c r="M55">
        <v>8.93</v>
      </c>
      <c r="N55">
        <v>103124</v>
      </c>
      <c r="O55">
        <v>0.84</v>
      </c>
      <c r="P55">
        <v>8.7170000000000005</v>
      </c>
      <c r="Q55" t="s">
        <v>152</v>
      </c>
      <c r="R55">
        <v>112</v>
      </c>
      <c r="S55">
        <v>77</v>
      </c>
      <c r="T55">
        <v>65.05</v>
      </c>
      <c r="U55">
        <v>62.06</v>
      </c>
      <c r="V55" t="s">
        <v>152</v>
      </c>
      <c r="W55">
        <v>114</v>
      </c>
      <c r="X55">
        <v>31.26</v>
      </c>
      <c r="Y55">
        <v>31.8</v>
      </c>
      <c r="Z55" t="s">
        <v>152</v>
      </c>
    </row>
    <row r="56" spans="9:26" x14ac:dyDescent="0.25">
      <c r="I56">
        <f t="shared" si="2"/>
        <v>87.899999999999991</v>
      </c>
      <c r="J56" s="2">
        <v>10</v>
      </c>
      <c r="K56" s="17" t="b">
        <f t="shared" si="3"/>
        <v>1</v>
      </c>
      <c r="L56" t="s">
        <v>47</v>
      </c>
      <c r="M56">
        <v>9.01</v>
      </c>
      <c r="N56">
        <v>28187</v>
      </c>
      <c r="O56">
        <v>0.23</v>
      </c>
      <c r="P56">
        <v>8.7899999999999991</v>
      </c>
      <c r="Q56" t="s">
        <v>152</v>
      </c>
      <c r="R56">
        <v>131</v>
      </c>
      <c r="S56">
        <v>133</v>
      </c>
      <c r="T56">
        <v>95.33</v>
      </c>
      <c r="U56">
        <v>98.51</v>
      </c>
      <c r="V56" t="s">
        <v>152</v>
      </c>
      <c r="W56">
        <v>117</v>
      </c>
      <c r="X56">
        <v>80.900000000000006</v>
      </c>
      <c r="Y56">
        <v>78.19</v>
      </c>
      <c r="Z56" t="s">
        <v>152</v>
      </c>
    </row>
    <row r="57" spans="9:26" x14ac:dyDescent="0.25">
      <c r="I57">
        <f t="shared" si="2"/>
        <v>87.16</v>
      </c>
      <c r="J57" s="2">
        <v>10</v>
      </c>
      <c r="K57" s="17" t="b">
        <f t="shared" si="3"/>
        <v>1</v>
      </c>
      <c r="L57" t="s">
        <v>48</v>
      </c>
      <c r="M57">
        <v>9.02</v>
      </c>
      <c r="N57">
        <v>163845</v>
      </c>
      <c r="O57">
        <v>1.34</v>
      </c>
      <c r="P57">
        <v>8.7159999999999993</v>
      </c>
      <c r="Q57" t="s">
        <v>152</v>
      </c>
      <c r="R57">
        <v>91</v>
      </c>
      <c r="S57">
        <v>106</v>
      </c>
      <c r="T57">
        <v>36.31</v>
      </c>
      <c r="U57">
        <v>36.11</v>
      </c>
      <c r="V57" t="s">
        <v>152</v>
      </c>
      <c r="W57">
        <v>51</v>
      </c>
      <c r="X57">
        <v>8.66</v>
      </c>
      <c r="Y57">
        <v>8.51</v>
      </c>
      <c r="Z57" t="s">
        <v>152</v>
      </c>
    </row>
    <row r="58" spans="9:26" x14ac:dyDescent="0.25">
      <c r="I58">
        <f t="shared" si="2"/>
        <v>90.109999999999985</v>
      </c>
      <c r="J58" s="2">
        <v>10</v>
      </c>
      <c r="K58" s="17" t="b">
        <f t="shared" si="3"/>
        <v>1</v>
      </c>
      <c r="L58" t="s">
        <v>49</v>
      </c>
      <c r="M58">
        <v>9.1199999999999992</v>
      </c>
      <c r="N58">
        <v>293773</v>
      </c>
      <c r="O58">
        <v>2.4</v>
      </c>
      <c r="P58">
        <v>9.0109999999999992</v>
      </c>
      <c r="Q58" t="s">
        <v>152</v>
      </c>
      <c r="R58">
        <v>91</v>
      </c>
      <c r="S58">
        <v>106</v>
      </c>
      <c r="T58">
        <v>52.86</v>
      </c>
      <c r="U58">
        <v>52.16</v>
      </c>
      <c r="V58" t="s">
        <v>152</v>
      </c>
      <c r="W58">
        <v>105</v>
      </c>
      <c r="X58">
        <v>21.3</v>
      </c>
      <c r="Y58">
        <v>20.83</v>
      </c>
      <c r="Z58" t="s">
        <v>152</v>
      </c>
    </row>
    <row r="59" spans="9:26" x14ac:dyDescent="0.25">
      <c r="I59">
        <f t="shared" si="2"/>
        <v>88.21</v>
      </c>
      <c r="J59" s="2">
        <v>10</v>
      </c>
      <c r="K59" s="17" t="b">
        <f t="shared" si="3"/>
        <v>1</v>
      </c>
      <c r="L59" t="s">
        <v>50</v>
      </c>
      <c r="M59">
        <v>9.43</v>
      </c>
      <c r="N59">
        <v>151512</v>
      </c>
      <c r="O59">
        <v>1.24</v>
      </c>
      <c r="P59">
        <v>8.8209999999999997</v>
      </c>
      <c r="Q59" t="s">
        <v>152</v>
      </c>
      <c r="R59">
        <v>91</v>
      </c>
      <c r="S59">
        <v>106</v>
      </c>
      <c r="T59">
        <v>50.73</v>
      </c>
      <c r="U59">
        <v>50.63</v>
      </c>
      <c r="V59" t="s">
        <v>152</v>
      </c>
      <c r="W59">
        <v>105</v>
      </c>
      <c r="X59">
        <v>24.79</v>
      </c>
      <c r="Y59">
        <v>24.88</v>
      </c>
      <c r="Z59" t="s">
        <v>152</v>
      </c>
    </row>
    <row r="60" spans="9:26" x14ac:dyDescent="0.25">
      <c r="I60">
        <f t="shared" si="2"/>
        <v>88.94</v>
      </c>
      <c r="J60" s="2">
        <v>10</v>
      </c>
      <c r="K60" s="17" t="b">
        <f t="shared" si="3"/>
        <v>1</v>
      </c>
      <c r="L60" t="s">
        <v>51</v>
      </c>
      <c r="M60">
        <v>9.44</v>
      </c>
      <c r="N60">
        <v>125930</v>
      </c>
      <c r="O60">
        <v>1.03</v>
      </c>
      <c r="P60">
        <v>8.8940000000000001</v>
      </c>
      <c r="Q60" t="s">
        <v>152</v>
      </c>
      <c r="R60">
        <v>104</v>
      </c>
      <c r="S60">
        <v>78</v>
      </c>
      <c r="T60">
        <v>54.72</v>
      </c>
      <c r="U60">
        <v>55.18</v>
      </c>
      <c r="V60" t="s">
        <v>152</v>
      </c>
      <c r="W60">
        <v>103</v>
      </c>
      <c r="X60">
        <v>53.56</v>
      </c>
      <c r="Y60">
        <v>53.69</v>
      </c>
      <c r="Z60" t="s">
        <v>152</v>
      </c>
    </row>
    <row r="61" spans="9:26" x14ac:dyDescent="0.25">
      <c r="I61">
        <f t="shared" si="2"/>
        <v>91.59</v>
      </c>
      <c r="J61" s="2">
        <v>10</v>
      </c>
      <c r="K61" s="17" t="b">
        <f t="shared" si="3"/>
        <v>1</v>
      </c>
      <c r="L61" t="s">
        <v>52</v>
      </c>
      <c r="M61">
        <v>9.57</v>
      </c>
      <c r="N61">
        <v>23529</v>
      </c>
      <c r="O61">
        <v>0.19</v>
      </c>
      <c r="P61">
        <v>9.1590000000000007</v>
      </c>
      <c r="Q61" t="s">
        <v>152</v>
      </c>
      <c r="R61">
        <v>173</v>
      </c>
      <c r="S61">
        <v>171</v>
      </c>
      <c r="T61">
        <v>50.58</v>
      </c>
      <c r="U61">
        <v>52.52</v>
      </c>
      <c r="V61" t="s">
        <v>152</v>
      </c>
      <c r="W61">
        <v>175</v>
      </c>
      <c r="X61">
        <v>48.87</v>
      </c>
      <c r="Y61">
        <v>48.42</v>
      </c>
      <c r="Z61" t="s">
        <v>152</v>
      </c>
    </row>
    <row r="62" spans="9:26" x14ac:dyDescent="0.25">
      <c r="I62">
        <f t="shared" si="2"/>
        <v>85.500000000000014</v>
      </c>
      <c r="J62" s="2">
        <v>10</v>
      </c>
      <c r="K62" s="17" t="b">
        <f t="shared" si="3"/>
        <v>1</v>
      </c>
      <c r="L62" t="s">
        <v>53</v>
      </c>
      <c r="M62">
        <v>9.6999999999999993</v>
      </c>
      <c r="N62">
        <v>167298</v>
      </c>
      <c r="O62">
        <v>1.37</v>
      </c>
      <c r="P62">
        <v>8.5500000000000007</v>
      </c>
      <c r="Q62" t="s">
        <v>152</v>
      </c>
      <c r="R62">
        <v>105</v>
      </c>
      <c r="S62">
        <v>120</v>
      </c>
      <c r="T62">
        <v>30.39</v>
      </c>
      <c r="U62">
        <v>30.64</v>
      </c>
      <c r="V62" t="s">
        <v>152</v>
      </c>
      <c r="W62">
        <v>79</v>
      </c>
      <c r="X62">
        <v>15.94</v>
      </c>
      <c r="Y62">
        <v>15.96</v>
      </c>
      <c r="Z62" t="s">
        <v>152</v>
      </c>
    </row>
    <row r="63" spans="9:26" x14ac:dyDescent="0.25">
      <c r="I63">
        <f t="shared" si="2"/>
        <v>96.54</v>
      </c>
      <c r="J63" s="2">
        <v>20</v>
      </c>
      <c r="K63" s="17" t="b">
        <f t="shared" si="3"/>
        <v>1</v>
      </c>
      <c r="L63" t="s">
        <v>115</v>
      </c>
      <c r="M63">
        <v>9.83</v>
      </c>
      <c r="N63">
        <v>114221</v>
      </c>
      <c r="O63">
        <v>0.93</v>
      </c>
      <c r="P63">
        <v>19.308</v>
      </c>
      <c r="Q63" t="s">
        <v>152</v>
      </c>
      <c r="R63">
        <v>95</v>
      </c>
      <c r="S63">
        <v>174</v>
      </c>
      <c r="T63">
        <v>76.28</v>
      </c>
      <c r="U63">
        <v>78.67</v>
      </c>
      <c r="V63" t="s">
        <v>152</v>
      </c>
      <c r="W63">
        <v>176</v>
      </c>
      <c r="X63">
        <v>74.38</v>
      </c>
      <c r="Y63">
        <v>74.430000000000007</v>
      </c>
      <c r="Z63" t="s">
        <v>152</v>
      </c>
    </row>
    <row r="64" spans="9:26" x14ac:dyDescent="0.25">
      <c r="I64">
        <f t="shared" si="2"/>
        <v>88.45</v>
      </c>
      <c r="J64" s="2">
        <v>10</v>
      </c>
      <c r="K64" s="17" t="b">
        <f t="shared" si="3"/>
        <v>1</v>
      </c>
      <c r="L64" t="s">
        <v>54</v>
      </c>
      <c r="M64">
        <v>9.93</v>
      </c>
      <c r="N64">
        <v>75865</v>
      </c>
      <c r="O64">
        <v>0.62</v>
      </c>
      <c r="P64">
        <v>8.8450000000000006</v>
      </c>
      <c r="Q64" t="s">
        <v>152</v>
      </c>
      <c r="R64">
        <v>77</v>
      </c>
      <c r="S64">
        <v>156</v>
      </c>
      <c r="T64">
        <v>61.67</v>
      </c>
      <c r="U64">
        <v>62.83</v>
      </c>
      <c r="V64" t="s">
        <v>152</v>
      </c>
      <c r="W64">
        <v>158</v>
      </c>
      <c r="X64">
        <v>59.93</v>
      </c>
      <c r="Y64">
        <v>61.3</v>
      </c>
      <c r="Z64" t="s">
        <v>152</v>
      </c>
    </row>
    <row r="65" spans="9:26" x14ac:dyDescent="0.25">
      <c r="I65">
        <f t="shared" si="2"/>
        <v>95.559999999999988</v>
      </c>
      <c r="J65" s="2">
        <v>10</v>
      </c>
      <c r="K65" s="17" t="b">
        <f t="shared" si="3"/>
        <v>1</v>
      </c>
      <c r="L65" t="s">
        <v>55</v>
      </c>
      <c r="M65">
        <v>9.94</v>
      </c>
      <c r="N65">
        <v>49310</v>
      </c>
      <c r="O65">
        <v>0.4</v>
      </c>
      <c r="P65">
        <v>9.5559999999999992</v>
      </c>
      <c r="Q65" t="s">
        <v>152</v>
      </c>
      <c r="R65">
        <v>83</v>
      </c>
      <c r="S65">
        <v>85</v>
      </c>
      <c r="T65">
        <v>63.62</v>
      </c>
      <c r="U65">
        <v>63.39</v>
      </c>
      <c r="V65" t="s">
        <v>152</v>
      </c>
      <c r="W65">
        <v>95</v>
      </c>
      <c r="X65">
        <v>13.5</v>
      </c>
      <c r="Y65">
        <v>12.68</v>
      </c>
      <c r="Z65" t="s">
        <v>152</v>
      </c>
    </row>
    <row r="66" spans="9:26" x14ac:dyDescent="0.25">
      <c r="I66">
        <f t="shared" si="2"/>
        <v>95.02000000000001</v>
      </c>
      <c r="J66" s="2">
        <v>10</v>
      </c>
      <c r="K66" s="17" t="b">
        <f t="shared" si="3"/>
        <v>1</v>
      </c>
      <c r="L66" t="s">
        <v>56</v>
      </c>
      <c r="M66">
        <v>9.98</v>
      </c>
      <c r="N66">
        <v>19015</v>
      </c>
      <c r="O66">
        <v>0.16</v>
      </c>
      <c r="P66">
        <v>9.5020000000000007</v>
      </c>
      <c r="Q66" t="s">
        <v>152</v>
      </c>
      <c r="R66">
        <v>77</v>
      </c>
      <c r="S66">
        <v>110</v>
      </c>
      <c r="T66">
        <v>77.48</v>
      </c>
      <c r="U66">
        <v>74.900000000000006</v>
      </c>
      <c r="V66" t="s">
        <v>152</v>
      </c>
      <c r="W66">
        <v>61</v>
      </c>
      <c r="X66">
        <v>57.54</v>
      </c>
      <c r="Y66">
        <v>55.23</v>
      </c>
      <c r="Z66" t="s">
        <v>152</v>
      </c>
    </row>
    <row r="67" spans="9:26" x14ac:dyDescent="0.25">
      <c r="I67">
        <f t="shared" si="2"/>
        <v>92.420000000000016</v>
      </c>
      <c r="J67" s="2">
        <v>10</v>
      </c>
      <c r="K67" s="17" t="b">
        <f t="shared" si="3"/>
        <v>1</v>
      </c>
      <c r="L67" t="s">
        <v>57</v>
      </c>
      <c r="M67">
        <v>9.98</v>
      </c>
      <c r="N67">
        <v>56845</v>
      </c>
      <c r="O67">
        <v>0.46</v>
      </c>
      <c r="P67">
        <v>9.2420000000000009</v>
      </c>
      <c r="Q67" t="s">
        <v>152</v>
      </c>
      <c r="R67">
        <v>75</v>
      </c>
      <c r="S67">
        <v>53</v>
      </c>
      <c r="T67">
        <v>18.09</v>
      </c>
      <c r="U67">
        <v>18.170000000000002</v>
      </c>
      <c r="V67" t="s">
        <v>152</v>
      </c>
      <c r="W67">
        <v>89</v>
      </c>
      <c r="X67">
        <v>10.48</v>
      </c>
      <c r="Y67">
        <v>10.9</v>
      </c>
      <c r="Z67" t="s">
        <v>152</v>
      </c>
    </row>
    <row r="68" spans="9:26" x14ac:dyDescent="0.25">
      <c r="I68">
        <f t="shared" si="2"/>
        <v>88.6</v>
      </c>
      <c r="J68" s="2">
        <v>10</v>
      </c>
      <c r="K68" s="17" t="b">
        <f t="shared" si="3"/>
        <v>1</v>
      </c>
      <c r="L68" t="s">
        <v>58</v>
      </c>
      <c r="M68">
        <v>10.01</v>
      </c>
      <c r="N68">
        <v>211834</v>
      </c>
      <c r="O68">
        <v>1.73</v>
      </c>
      <c r="P68">
        <v>8.86</v>
      </c>
      <c r="Q68" t="s">
        <v>152</v>
      </c>
      <c r="R68">
        <v>91</v>
      </c>
      <c r="S68">
        <v>120</v>
      </c>
      <c r="T68">
        <v>26.61</v>
      </c>
      <c r="U68">
        <v>25.96</v>
      </c>
      <c r="V68" t="s">
        <v>152</v>
      </c>
      <c r="W68">
        <v>65</v>
      </c>
      <c r="X68">
        <v>10.23</v>
      </c>
      <c r="Y68">
        <v>9.85</v>
      </c>
      <c r="Z68" t="s">
        <v>152</v>
      </c>
    </row>
    <row r="69" spans="9:26" x14ac:dyDescent="0.25">
      <c r="I69">
        <f t="shared" ref="I69:I88" si="4">P69/J69*100</f>
        <v>86.210000000000008</v>
      </c>
      <c r="J69" s="2">
        <v>10</v>
      </c>
      <c r="K69" s="17" t="b">
        <f t="shared" ref="K69:K88" si="5">AND(P69&gt;J69*0.8,P69&lt;J69*1.2)</f>
        <v>1</v>
      </c>
      <c r="L69" t="s">
        <v>59</v>
      </c>
      <c r="M69">
        <v>10.07</v>
      </c>
      <c r="N69">
        <v>127589</v>
      </c>
      <c r="O69">
        <v>1.04</v>
      </c>
      <c r="P69">
        <v>8.6210000000000004</v>
      </c>
      <c r="Q69" t="s">
        <v>152</v>
      </c>
      <c r="R69">
        <v>91</v>
      </c>
      <c r="S69">
        <v>126</v>
      </c>
      <c r="T69">
        <v>36.74</v>
      </c>
      <c r="U69">
        <v>36.979999999999997</v>
      </c>
      <c r="V69" t="s">
        <v>152</v>
      </c>
      <c r="W69">
        <v>89</v>
      </c>
      <c r="X69">
        <v>17.3</v>
      </c>
      <c r="Y69">
        <v>16.829999999999998</v>
      </c>
      <c r="Z69" t="s">
        <v>152</v>
      </c>
    </row>
    <row r="70" spans="9:26" x14ac:dyDescent="0.25">
      <c r="I70">
        <f t="shared" si="4"/>
        <v>83.94</v>
      </c>
      <c r="J70" s="2">
        <v>10</v>
      </c>
      <c r="K70" s="17" t="b">
        <f t="shared" si="5"/>
        <v>1</v>
      </c>
      <c r="L70" t="s">
        <v>61</v>
      </c>
      <c r="M70">
        <v>10.15</v>
      </c>
      <c r="N70">
        <v>156089</v>
      </c>
      <c r="O70">
        <v>1.27</v>
      </c>
      <c r="P70">
        <v>8.3940000000000001</v>
      </c>
      <c r="Q70" t="s">
        <v>152</v>
      </c>
      <c r="R70">
        <v>105</v>
      </c>
      <c r="S70">
        <v>120</v>
      </c>
      <c r="T70">
        <v>50.94</v>
      </c>
      <c r="U70">
        <v>51.24</v>
      </c>
      <c r="V70" t="s">
        <v>152</v>
      </c>
      <c r="W70">
        <v>119</v>
      </c>
      <c r="X70">
        <v>11.44</v>
      </c>
      <c r="Y70">
        <v>11.48</v>
      </c>
      <c r="Z70" t="s">
        <v>152</v>
      </c>
    </row>
    <row r="71" spans="9:26" x14ac:dyDescent="0.25">
      <c r="I71">
        <f t="shared" si="4"/>
        <v>86.86</v>
      </c>
      <c r="J71" s="2">
        <v>10</v>
      </c>
      <c r="K71" s="17" t="b">
        <f t="shared" si="5"/>
        <v>1</v>
      </c>
      <c r="L71" t="s">
        <v>60</v>
      </c>
      <c r="M71">
        <v>10.16</v>
      </c>
      <c r="N71">
        <v>156550</v>
      </c>
      <c r="O71">
        <v>1.28</v>
      </c>
      <c r="P71">
        <v>8.6859999999999999</v>
      </c>
      <c r="Q71" t="s">
        <v>152</v>
      </c>
      <c r="R71">
        <v>91</v>
      </c>
      <c r="S71">
        <v>126</v>
      </c>
      <c r="T71">
        <v>32.86</v>
      </c>
      <c r="U71">
        <v>31.92</v>
      </c>
      <c r="V71" t="s">
        <v>152</v>
      </c>
      <c r="W71">
        <v>89</v>
      </c>
      <c r="X71">
        <v>10.97</v>
      </c>
      <c r="Y71">
        <v>10.75</v>
      </c>
      <c r="Z71" t="s">
        <v>152</v>
      </c>
    </row>
    <row r="72" spans="9:26" x14ac:dyDescent="0.25">
      <c r="I72">
        <f t="shared" si="4"/>
        <v>88.1</v>
      </c>
      <c r="J72" s="2">
        <v>10</v>
      </c>
      <c r="K72" s="17" t="b">
        <f t="shared" si="5"/>
        <v>1</v>
      </c>
      <c r="L72" t="s">
        <v>62</v>
      </c>
      <c r="M72">
        <v>10.37</v>
      </c>
      <c r="N72">
        <v>147978</v>
      </c>
      <c r="O72">
        <v>1.21</v>
      </c>
      <c r="P72">
        <v>8.81</v>
      </c>
      <c r="Q72" t="s">
        <v>152</v>
      </c>
      <c r="R72">
        <v>119</v>
      </c>
      <c r="S72">
        <v>91</v>
      </c>
      <c r="T72">
        <v>65.97</v>
      </c>
      <c r="U72">
        <v>64.23</v>
      </c>
      <c r="V72" t="s">
        <v>152</v>
      </c>
      <c r="W72">
        <v>134</v>
      </c>
      <c r="X72">
        <v>24.1</v>
      </c>
      <c r="Y72">
        <v>24.04</v>
      </c>
      <c r="Z72" t="s">
        <v>152</v>
      </c>
    </row>
    <row r="73" spans="9:26" x14ac:dyDescent="0.25">
      <c r="I73">
        <f t="shared" si="4"/>
        <v>100.25999999999999</v>
      </c>
      <c r="J73" s="2">
        <v>10</v>
      </c>
      <c r="K73" s="17" t="b">
        <f t="shared" si="5"/>
        <v>1</v>
      </c>
      <c r="L73" t="s">
        <v>63</v>
      </c>
      <c r="M73">
        <v>10.39</v>
      </c>
      <c r="N73">
        <v>13957</v>
      </c>
      <c r="O73">
        <v>0.11</v>
      </c>
      <c r="P73">
        <v>10.026</v>
      </c>
      <c r="Q73" t="s">
        <v>152</v>
      </c>
      <c r="R73">
        <v>167</v>
      </c>
      <c r="S73">
        <v>130</v>
      </c>
      <c r="T73">
        <v>53.27</v>
      </c>
      <c r="U73">
        <v>55.29</v>
      </c>
      <c r="V73" t="s">
        <v>152</v>
      </c>
      <c r="W73">
        <v>132</v>
      </c>
      <c r="X73">
        <v>56.54</v>
      </c>
      <c r="Y73">
        <v>54.8</v>
      </c>
      <c r="Z73" t="s">
        <v>152</v>
      </c>
    </row>
    <row r="74" spans="9:26" x14ac:dyDescent="0.25">
      <c r="I74">
        <f t="shared" si="4"/>
        <v>85.929999999999993</v>
      </c>
      <c r="J74" s="2">
        <v>10</v>
      </c>
      <c r="K74" s="17" t="b">
        <f t="shared" si="5"/>
        <v>1</v>
      </c>
      <c r="L74" t="s">
        <v>64</v>
      </c>
      <c r="M74">
        <v>10.41</v>
      </c>
      <c r="N74">
        <v>159508</v>
      </c>
      <c r="O74">
        <v>1.3</v>
      </c>
      <c r="P74">
        <v>8.593</v>
      </c>
      <c r="Q74" t="s">
        <v>152</v>
      </c>
      <c r="R74">
        <v>105</v>
      </c>
      <c r="S74">
        <v>120</v>
      </c>
      <c r="T74">
        <v>49.16</v>
      </c>
      <c r="U74">
        <v>48.17</v>
      </c>
      <c r="V74" t="s">
        <v>152</v>
      </c>
      <c r="W74">
        <v>77</v>
      </c>
      <c r="X74">
        <v>11.38</v>
      </c>
      <c r="Y74">
        <v>11.25</v>
      </c>
      <c r="Z74" t="s">
        <v>152</v>
      </c>
    </row>
    <row r="75" spans="9:26" x14ac:dyDescent="0.25">
      <c r="I75">
        <f t="shared" si="4"/>
        <v>85.44</v>
      </c>
      <c r="J75" s="2">
        <v>10</v>
      </c>
      <c r="K75" s="17" t="b">
        <f t="shared" si="5"/>
        <v>1</v>
      </c>
      <c r="L75" t="s">
        <v>65</v>
      </c>
      <c r="M75">
        <v>10.52</v>
      </c>
      <c r="N75">
        <v>196276</v>
      </c>
      <c r="O75">
        <v>1.6</v>
      </c>
      <c r="P75">
        <v>8.5440000000000005</v>
      </c>
      <c r="Q75" t="s">
        <v>152</v>
      </c>
      <c r="R75">
        <v>105</v>
      </c>
      <c r="S75">
        <v>134</v>
      </c>
      <c r="T75">
        <v>21.9</v>
      </c>
      <c r="U75">
        <v>22.44</v>
      </c>
      <c r="V75" t="s">
        <v>152</v>
      </c>
      <c r="W75">
        <v>91</v>
      </c>
      <c r="X75">
        <v>15.15</v>
      </c>
      <c r="Y75">
        <v>15.48</v>
      </c>
      <c r="Z75" t="s">
        <v>152</v>
      </c>
    </row>
    <row r="76" spans="9:26" x14ac:dyDescent="0.25">
      <c r="I76">
        <f t="shared" si="4"/>
        <v>88.160000000000011</v>
      </c>
      <c r="J76" s="2">
        <v>10</v>
      </c>
      <c r="K76" s="17" t="b">
        <f t="shared" si="5"/>
        <v>1</v>
      </c>
      <c r="L76" t="s">
        <v>66</v>
      </c>
      <c r="M76">
        <v>10.6</v>
      </c>
      <c r="N76">
        <v>91900</v>
      </c>
      <c r="O76">
        <v>0.75</v>
      </c>
      <c r="P76">
        <v>8.8160000000000007</v>
      </c>
      <c r="Q76" t="s">
        <v>152</v>
      </c>
      <c r="R76">
        <v>146</v>
      </c>
      <c r="S76">
        <v>148</v>
      </c>
      <c r="T76">
        <v>64.16</v>
      </c>
      <c r="U76">
        <v>63.32</v>
      </c>
      <c r="V76" t="s">
        <v>152</v>
      </c>
      <c r="W76">
        <v>111</v>
      </c>
      <c r="X76">
        <v>42.33</v>
      </c>
      <c r="Y76">
        <v>42.16</v>
      </c>
      <c r="Z76" t="s">
        <v>152</v>
      </c>
    </row>
    <row r="77" spans="9:26" x14ac:dyDescent="0.25">
      <c r="I77">
        <f t="shared" si="4"/>
        <v>86.38</v>
      </c>
      <c r="J77" s="2">
        <v>10</v>
      </c>
      <c r="K77" s="17" t="b">
        <f t="shared" si="5"/>
        <v>1</v>
      </c>
      <c r="L77" t="s">
        <v>67</v>
      </c>
      <c r="M77">
        <v>10.63</v>
      </c>
      <c r="N77">
        <v>161528</v>
      </c>
      <c r="O77">
        <v>1.32</v>
      </c>
      <c r="P77">
        <v>8.6379999999999999</v>
      </c>
      <c r="Q77" t="s">
        <v>152</v>
      </c>
      <c r="R77">
        <v>119</v>
      </c>
      <c r="S77">
        <v>91</v>
      </c>
      <c r="T77">
        <v>27.95</v>
      </c>
      <c r="U77">
        <v>28.58</v>
      </c>
      <c r="V77" t="s">
        <v>152</v>
      </c>
      <c r="W77">
        <v>134</v>
      </c>
      <c r="X77">
        <v>30.53</v>
      </c>
      <c r="Y77">
        <v>30.3</v>
      </c>
      <c r="Z77" t="s">
        <v>152</v>
      </c>
    </row>
    <row r="78" spans="9:26" x14ac:dyDescent="0.25">
      <c r="I78">
        <f t="shared" si="4"/>
        <v>100</v>
      </c>
      <c r="J78" s="2">
        <v>20</v>
      </c>
      <c r="K78" s="17" t="b">
        <f t="shared" si="5"/>
        <v>1</v>
      </c>
      <c r="L78" t="s">
        <v>116</v>
      </c>
      <c r="M78">
        <v>10.66</v>
      </c>
      <c r="N78">
        <v>129190</v>
      </c>
      <c r="O78">
        <v>1.05</v>
      </c>
      <c r="P78">
        <v>20</v>
      </c>
      <c r="Q78" t="s">
        <v>152</v>
      </c>
      <c r="R78">
        <v>152</v>
      </c>
      <c r="S78">
        <v>115</v>
      </c>
      <c r="T78">
        <v>60.23</v>
      </c>
      <c r="U78">
        <v>52.63</v>
      </c>
      <c r="V78" t="s">
        <v>152</v>
      </c>
      <c r="W78" t="s">
        <v>132</v>
      </c>
      <c r="X78" t="s">
        <v>132</v>
      </c>
      <c r="Y78" t="s">
        <v>132</v>
      </c>
      <c r="Z78" t="s">
        <v>132</v>
      </c>
    </row>
    <row r="79" spans="9:26" x14ac:dyDescent="0.25">
      <c r="I79">
        <f t="shared" si="4"/>
        <v>89.32</v>
      </c>
      <c r="J79" s="2">
        <v>10</v>
      </c>
      <c r="K79" s="17" t="b">
        <f t="shared" si="5"/>
        <v>1</v>
      </c>
      <c r="L79" t="s">
        <v>68</v>
      </c>
      <c r="M79">
        <v>10.67</v>
      </c>
      <c r="N79">
        <v>94924</v>
      </c>
      <c r="O79">
        <v>0.77</v>
      </c>
      <c r="P79">
        <v>8.9320000000000004</v>
      </c>
      <c r="Q79" t="s">
        <v>152</v>
      </c>
      <c r="R79">
        <v>146</v>
      </c>
      <c r="S79">
        <v>148</v>
      </c>
      <c r="T79">
        <v>64.59</v>
      </c>
      <c r="U79">
        <v>63.16</v>
      </c>
      <c r="V79" t="s">
        <v>152</v>
      </c>
      <c r="W79">
        <v>111</v>
      </c>
      <c r="X79">
        <v>45.9</v>
      </c>
      <c r="Y79">
        <v>43.69</v>
      </c>
      <c r="Z79" t="s">
        <v>152</v>
      </c>
    </row>
    <row r="80" spans="9:26" x14ac:dyDescent="0.25">
      <c r="I80">
        <f t="shared" si="4"/>
        <v>85.39</v>
      </c>
      <c r="J80" s="2">
        <v>10</v>
      </c>
      <c r="K80" s="17" t="b">
        <f t="shared" si="5"/>
        <v>1</v>
      </c>
      <c r="L80" t="s">
        <v>70</v>
      </c>
      <c r="M80">
        <v>10.91</v>
      </c>
      <c r="N80">
        <v>150616</v>
      </c>
      <c r="O80">
        <v>1.23</v>
      </c>
      <c r="P80">
        <v>8.5389999999999997</v>
      </c>
      <c r="Q80" t="s">
        <v>152</v>
      </c>
      <c r="R80">
        <v>91</v>
      </c>
      <c r="S80">
        <v>92</v>
      </c>
      <c r="T80">
        <v>52.39</v>
      </c>
      <c r="U80">
        <v>53.76</v>
      </c>
      <c r="V80" t="s">
        <v>152</v>
      </c>
      <c r="W80">
        <v>134</v>
      </c>
      <c r="X80">
        <v>29.3</v>
      </c>
      <c r="Y80">
        <v>29.14</v>
      </c>
      <c r="Z80" t="s">
        <v>152</v>
      </c>
    </row>
    <row r="81" spans="9:26" x14ac:dyDescent="0.25">
      <c r="I81">
        <f t="shared" si="4"/>
        <v>88.66</v>
      </c>
      <c r="J81" s="2">
        <v>10</v>
      </c>
      <c r="K81" s="17" t="b">
        <f t="shared" si="5"/>
        <v>1</v>
      </c>
      <c r="L81" t="s">
        <v>69</v>
      </c>
      <c r="M81">
        <v>10.92</v>
      </c>
      <c r="N81">
        <v>96822</v>
      </c>
      <c r="O81">
        <v>0.79</v>
      </c>
      <c r="P81">
        <v>8.8659999999999997</v>
      </c>
      <c r="Q81" t="s">
        <v>152</v>
      </c>
      <c r="R81">
        <v>146</v>
      </c>
      <c r="S81">
        <v>148</v>
      </c>
      <c r="T81">
        <v>64.17</v>
      </c>
      <c r="U81">
        <v>62.77</v>
      </c>
      <c r="V81" t="s">
        <v>152</v>
      </c>
      <c r="W81">
        <v>111</v>
      </c>
      <c r="X81">
        <v>42.6</v>
      </c>
      <c r="Y81">
        <v>43.06</v>
      </c>
      <c r="Z81" t="s">
        <v>152</v>
      </c>
    </row>
    <row r="82" spans="9:26" x14ac:dyDescent="0.25">
      <c r="I82">
        <f t="shared" si="4"/>
        <v>85.850000000000009</v>
      </c>
      <c r="J82" s="2">
        <v>10</v>
      </c>
      <c r="K82" s="17" t="b">
        <f t="shared" si="5"/>
        <v>1</v>
      </c>
      <c r="L82" t="s">
        <v>71</v>
      </c>
      <c r="M82">
        <v>11.1</v>
      </c>
      <c r="N82">
        <v>18089</v>
      </c>
      <c r="O82">
        <v>0.15</v>
      </c>
      <c r="P82">
        <v>8.5850000000000009</v>
      </c>
      <c r="Q82" t="s">
        <v>152</v>
      </c>
      <c r="R82">
        <v>117</v>
      </c>
      <c r="S82">
        <v>119</v>
      </c>
      <c r="T82">
        <v>97.97</v>
      </c>
      <c r="U82">
        <v>98.87</v>
      </c>
      <c r="V82" t="s">
        <v>152</v>
      </c>
      <c r="W82">
        <v>201</v>
      </c>
      <c r="X82">
        <v>88.19</v>
      </c>
      <c r="Y82">
        <v>89.07</v>
      </c>
      <c r="Z82" t="s">
        <v>152</v>
      </c>
    </row>
    <row r="83" spans="9:26" x14ac:dyDescent="0.25">
      <c r="I83">
        <f t="shared" si="4"/>
        <v>94.14</v>
      </c>
      <c r="J83" s="2">
        <v>10</v>
      </c>
      <c r="K83" s="17" t="b">
        <f t="shared" si="5"/>
        <v>1</v>
      </c>
      <c r="L83" t="s">
        <v>72</v>
      </c>
      <c r="M83">
        <v>11.44</v>
      </c>
      <c r="N83">
        <v>11992</v>
      </c>
      <c r="O83">
        <v>0.1</v>
      </c>
      <c r="P83">
        <v>9.4139999999999997</v>
      </c>
      <c r="Q83" t="s">
        <v>152</v>
      </c>
      <c r="R83">
        <v>157</v>
      </c>
      <c r="S83">
        <v>155</v>
      </c>
      <c r="T83">
        <v>76.86</v>
      </c>
      <c r="U83">
        <v>76.06</v>
      </c>
      <c r="V83" t="s">
        <v>152</v>
      </c>
      <c r="W83">
        <v>75</v>
      </c>
      <c r="X83">
        <v>89.98</v>
      </c>
      <c r="Y83">
        <v>87.66</v>
      </c>
      <c r="Z83" t="s">
        <v>152</v>
      </c>
    </row>
    <row r="84" spans="9:26" x14ac:dyDescent="0.25">
      <c r="I84">
        <f t="shared" si="4"/>
        <v>91.06</v>
      </c>
      <c r="J84" s="2">
        <v>10</v>
      </c>
      <c r="K84" s="17" t="b">
        <f t="shared" si="5"/>
        <v>1</v>
      </c>
      <c r="L84" t="s">
        <v>73</v>
      </c>
      <c r="M84">
        <v>11.57</v>
      </c>
      <c r="N84">
        <v>3287</v>
      </c>
      <c r="O84">
        <v>0.03</v>
      </c>
      <c r="P84">
        <v>9.1059999999999999</v>
      </c>
      <c r="Q84" t="s">
        <v>152</v>
      </c>
      <c r="R84">
        <v>77</v>
      </c>
      <c r="S84">
        <v>51</v>
      </c>
      <c r="T84">
        <v>45.1</v>
      </c>
      <c r="U84">
        <v>45.08</v>
      </c>
      <c r="V84" t="s">
        <v>152</v>
      </c>
      <c r="W84">
        <v>123</v>
      </c>
      <c r="X84">
        <v>44.86</v>
      </c>
      <c r="Y84">
        <v>44.74</v>
      </c>
      <c r="Z84" t="s">
        <v>152</v>
      </c>
    </row>
    <row r="85" spans="9:26" x14ac:dyDescent="0.25">
      <c r="I85">
        <f t="shared" si="4"/>
        <v>87.5</v>
      </c>
      <c r="J85" s="2">
        <v>10</v>
      </c>
      <c r="K85" s="17" t="b">
        <f t="shared" si="5"/>
        <v>1</v>
      </c>
      <c r="L85" t="s">
        <v>74</v>
      </c>
      <c r="M85">
        <v>11.97</v>
      </c>
      <c r="N85">
        <v>62329</v>
      </c>
      <c r="O85">
        <v>0.51</v>
      </c>
      <c r="P85">
        <v>8.75</v>
      </c>
      <c r="Q85" t="s">
        <v>152</v>
      </c>
      <c r="R85">
        <v>180</v>
      </c>
      <c r="S85">
        <v>182</v>
      </c>
      <c r="T85">
        <v>95.1</v>
      </c>
      <c r="U85">
        <v>96.63</v>
      </c>
      <c r="V85" t="s">
        <v>152</v>
      </c>
      <c r="W85">
        <v>145</v>
      </c>
      <c r="X85">
        <v>32.08</v>
      </c>
      <c r="Y85">
        <v>32.07</v>
      </c>
      <c r="Z85" t="s">
        <v>152</v>
      </c>
    </row>
    <row r="86" spans="9:26" x14ac:dyDescent="0.25">
      <c r="I86">
        <f t="shared" si="4"/>
        <v>89.019999999999982</v>
      </c>
      <c r="J86" s="2">
        <v>10</v>
      </c>
      <c r="K86" s="17" t="b">
        <f t="shared" si="5"/>
        <v>1</v>
      </c>
      <c r="L86" t="s">
        <v>75</v>
      </c>
      <c r="M86">
        <v>12.06</v>
      </c>
      <c r="N86">
        <v>27866</v>
      </c>
      <c r="O86">
        <v>0.23</v>
      </c>
      <c r="P86">
        <v>8.9019999999999992</v>
      </c>
      <c r="Q86" t="s">
        <v>152</v>
      </c>
      <c r="R86">
        <v>225</v>
      </c>
      <c r="S86">
        <v>227</v>
      </c>
      <c r="T86">
        <v>62.87</v>
      </c>
      <c r="U86">
        <v>62.75</v>
      </c>
      <c r="V86" t="s">
        <v>152</v>
      </c>
      <c r="W86">
        <v>223</v>
      </c>
      <c r="X86">
        <v>62.66</v>
      </c>
      <c r="Y86">
        <v>61.91</v>
      </c>
      <c r="Z86" t="s">
        <v>152</v>
      </c>
    </row>
    <row r="87" spans="9:26" x14ac:dyDescent="0.25">
      <c r="I87">
        <f t="shared" si="4"/>
        <v>89.95</v>
      </c>
      <c r="J87" s="2">
        <v>10</v>
      </c>
      <c r="K87" s="17" t="b">
        <f t="shared" si="5"/>
        <v>1</v>
      </c>
      <c r="L87" t="s">
        <v>76</v>
      </c>
      <c r="M87">
        <v>12.14</v>
      </c>
      <c r="N87">
        <v>184429</v>
      </c>
      <c r="O87">
        <v>1.51</v>
      </c>
      <c r="P87">
        <v>8.9949999999999992</v>
      </c>
      <c r="Q87" t="s">
        <v>152</v>
      </c>
      <c r="R87">
        <v>128</v>
      </c>
      <c r="S87">
        <v>127</v>
      </c>
      <c r="T87">
        <v>12.77</v>
      </c>
      <c r="U87">
        <v>12.21</v>
      </c>
      <c r="V87" t="s">
        <v>152</v>
      </c>
      <c r="W87">
        <v>129</v>
      </c>
      <c r="X87">
        <v>10.48</v>
      </c>
      <c r="Y87">
        <v>10.4</v>
      </c>
      <c r="Z87" t="s">
        <v>152</v>
      </c>
    </row>
    <row r="88" spans="9:26" x14ac:dyDescent="0.25">
      <c r="I88">
        <f t="shared" si="4"/>
        <v>88.51</v>
      </c>
      <c r="J88" s="2">
        <v>10</v>
      </c>
      <c r="K88" s="17" t="b">
        <f t="shared" si="5"/>
        <v>1</v>
      </c>
      <c r="L88" t="s">
        <v>77</v>
      </c>
      <c r="M88">
        <v>12.28</v>
      </c>
      <c r="N88">
        <v>63693</v>
      </c>
      <c r="O88">
        <v>0.52</v>
      </c>
      <c r="P88">
        <v>8.8510000000000009</v>
      </c>
      <c r="Q88" t="s">
        <v>152</v>
      </c>
      <c r="R88">
        <v>180</v>
      </c>
      <c r="S88">
        <v>182</v>
      </c>
      <c r="T88">
        <v>95.85</v>
      </c>
      <c r="U88">
        <v>95.21</v>
      </c>
      <c r="V88" t="s">
        <v>152</v>
      </c>
      <c r="W88">
        <v>145</v>
      </c>
      <c r="X88">
        <v>33.64</v>
      </c>
      <c r="Y88">
        <v>33.42</v>
      </c>
      <c r="Z88" t="s">
        <v>152</v>
      </c>
    </row>
  </sheetData>
  <conditionalFormatting sqref="K1:K3 K89:K1048576">
    <cfRule type="cellIs" dxfId="20" priority="4" operator="equal">
      <formula>FALSE</formula>
    </cfRule>
  </conditionalFormatting>
  <conditionalFormatting sqref="B1:B1048576 F1:G1048576">
    <cfRule type="cellIs" dxfId="19" priority="3" operator="equal">
      <formula>FALSE</formula>
    </cfRule>
  </conditionalFormatting>
  <conditionalFormatting sqref="I4:I88">
    <cfRule type="cellIs" dxfId="18" priority="2" operator="lessThan">
      <formula>70</formula>
    </cfRule>
  </conditionalFormatting>
  <conditionalFormatting sqref="K4:K88">
    <cfRule type="cellIs" dxfId="17" priority="1"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workbookViewId="0">
      <selection activeCell="H88" sqref="H88"/>
    </sheetView>
  </sheetViews>
  <sheetFormatPr defaultRowHeight="15" x14ac:dyDescent="0.25"/>
  <cols>
    <col min="1" max="1" width="25.85546875" bestFit="1" customWidth="1"/>
    <col min="2" max="2" width="6" bestFit="1" customWidth="1"/>
    <col min="3" max="3" width="7" bestFit="1" customWidth="1"/>
    <col min="4" max="4" width="7.140625" bestFit="1" customWidth="1"/>
    <col min="7" max="7" width="11" bestFit="1" customWidth="1"/>
    <col min="10" max="10" width="10.5703125" style="2" bestFit="1" customWidth="1"/>
    <col min="11" max="11" width="6.140625" style="2" bestFit="1" customWidth="1"/>
    <col min="12" max="12" width="41.140625" bestFit="1" customWidth="1"/>
    <col min="17" max="17" width="15.85546875" bestFit="1" customWidth="1"/>
  </cols>
  <sheetData>
    <row r="1" spans="1:26" x14ac:dyDescent="0.25">
      <c r="L1" t="s">
        <v>80</v>
      </c>
      <c r="M1" t="s">
        <v>136</v>
      </c>
      <c r="N1" t="s">
        <v>137</v>
      </c>
      <c r="O1" t="s">
        <v>138</v>
      </c>
      <c r="P1" t="s">
        <v>84</v>
      </c>
      <c r="Q1" t="s">
        <v>139</v>
      </c>
      <c r="R1" t="s">
        <v>140</v>
      </c>
      <c r="S1" t="s">
        <v>141</v>
      </c>
      <c r="T1" t="s">
        <v>142</v>
      </c>
      <c r="U1" t="s">
        <v>142</v>
      </c>
      <c r="V1" t="s">
        <v>142</v>
      </c>
      <c r="W1" t="s">
        <v>143</v>
      </c>
      <c r="X1" t="s">
        <v>144</v>
      </c>
      <c r="Y1" t="s">
        <v>144</v>
      </c>
      <c r="Z1" t="s">
        <v>144</v>
      </c>
    </row>
    <row r="2" spans="1:26" x14ac:dyDescent="0.25">
      <c r="B2" t="s">
        <v>94</v>
      </c>
      <c r="C2" t="s">
        <v>78</v>
      </c>
      <c r="D2" t="s">
        <v>90</v>
      </c>
      <c r="E2" t="s">
        <v>91</v>
      </c>
      <c r="F2" s="3" t="s">
        <v>92</v>
      </c>
      <c r="G2" s="3" t="s">
        <v>93</v>
      </c>
      <c r="I2" t="s">
        <v>119</v>
      </c>
      <c r="M2" t="s">
        <v>81</v>
      </c>
      <c r="N2" t="s">
        <v>145</v>
      </c>
      <c r="O2" t="s">
        <v>82</v>
      </c>
      <c r="P2" t="s">
        <v>79</v>
      </c>
      <c r="Q2" t="s">
        <v>146</v>
      </c>
      <c r="R2" t="s">
        <v>147</v>
      </c>
      <c r="S2" t="s">
        <v>147</v>
      </c>
      <c r="T2" t="s">
        <v>148</v>
      </c>
      <c r="U2" t="s">
        <v>149</v>
      </c>
      <c r="V2" t="s">
        <v>150</v>
      </c>
      <c r="W2" t="s">
        <v>147</v>
      </c>
      <c r="X2" t="s">
        <v>148</v>
      </c>
      <c r="Y2" t="s">
        <v>149</v>
      </c>
      <c r="Z2" t="s">
        <v>150</v>
      </c>
    </row>
    <row r="3" spans="1:26" x14ac:dyDescent="0.25">
      <c r="A3" t="str">
        <f>L29</f>
        <v>Pentafluorobenzene [IS1]</v>
      </c>
      <c r="B3">
        <f>M29</f>
        <v>5.42</v>
      </c>
      <c r="C3">
        <f>N29</f>
        <v>128258</v>
      </c>
      <c r="D3">
        <v>5.42</v>
      </c>
      <c r="E3">
        <v>161264</v>
      </c>
      <c r="F3" s="1" t="b">
        <f>ABS(D3-B3)&lt;=0.5</f>
        <v>1</v>
      </c>
      <c r="G3" s="1" t="b">
        <f>AND(C3&gt;E3*0.5,C3&lt;E3*1.5)</f>
        <v>1</v>
      </c>
      <c r="I3" t="s">
        <v>118</v>
      </c>
      <c r="J3" s="2" t="s">
        <v>85</v>
      </c>
      <c r="K3" s="5" t="s">
        <v>0</v>
      </c>
      <c r="L3" t="s">
        <v>83</v>
      </c>
      <c r="M3" t="s">
        <v>83</v>
      </c>
      <c r="N3" t="s">
        <v>83</v>
      </c>
      <c r="O3" t="s">
        <v>83</v>
      </c>
      <c r="P3" t="s">
        <v>83</v>
      </c>
      <c r="Q3" t="s">
        <v>83</v>
      </c>
      <c r="R3" t="s">
        <v>83</v>
      </c>
      <c r="S3" t="s">
        <v>83</v>
      </c>
      <c r="T3" t="s">
        <v>83</v>
      </c>
      <c r="U3" t="s">
        <v>83</v>
      </c>
      <c r="V3" t="s">
        <v>83</v>
      </c>
      <c r="W3" t="s">
        <v>83</v>
      </c>
      <c r="X3" t="s">
        <v>83</v>
      </c>
      <c r="Y3" t="s">
        <v>83</v>
      </c>
      <c r="Z3" t="s">
        <v>83</v>
      </c>
    </row>
    <row r="4" spans="1:26" x14ac:dyDescent="0.25">
      <c r="A4" t="str">
        <f>L35</f>
        <v>1,4-Difluorobenzene [IS2]</v>
      </c>
      <c r="B4">
        <f>M35</f>
        <v>6.17</v>
      </c>
      <c r="C4">
        <f>N35</f>
        <v>211161</v>
      </c>
      <c r="D4">
        <v>6.16</v>
      </c>
      <c r="E4">
        <v>244452</v>
      </c>
      <c r="F4" s="1" t="b">
        <f t="shared" ref="F4:F6" si="0">ABS(D4-B4)&lt;=0.5</f>
        <v>1</v>
      </c>
      <c r="G4" s="1" t="b">
        <f t="shared" ref="G4:G6" si="1">AND(C4&gt;=E4*0.5,C4&lt;=E4*1.5)</f>
        <v>1</v>
      </c>
      <c r="I4">
        <f>P4/J4*100</f>
        <v>43.499999999999993</v>
      </c>
      <c r="J4" s="2">
        <v>10</v>
      </c>
      <c r="K4" s="17" t="b">
        <f>AND(P4&gt;J4*0.8,P4&lt;J4*1.2)</f>
        <v>0</v>
      </c>
      <c r="L4" t="s">
        <v>1</v>
      </c>
      <c r="M4">
        <v>1.46</v>
      </c>
      <c r="N4">
        <v>9165</v>
      </c>
      <c r="O4">
        <v>0.12</v>
      </c>
      <c r="P4">
        <v>4.3499999999999996</v>
      </c>
      <c r="Q4" t="s">
        <v>152</v>
      </c>
      <c r="R4">
        <v>50</v>
      </c>
      <c r="S4">
        <v>52</v>
      </c>
      <c r="T4">
        <v>32.520000000000003</v>
      </c>
      <c r="U4">
        <v>33.619999999999997</v>
      </c>
      <c r="V4" t="s">
        <v>152</v>
      </c>
      <c r="W4">
        <v>49</v>
      </c>
      <c r="X4">
        <v>9.0399999999999991</v>
      </c>
      <c r="Y4">
        <v>8.39</v>
      </c>
      <c r="Z4" t="s">
        <v>152</v>
      </c>
    </row>
    <row r="5" spans="1:26" x14ac:dyDescent="0.25">
      <c r="A5" t="str">
        <f>L54</f>
        <v>Chlorobenzene-d5 [IS3]</v>
      </c>
      <c r="B5">
        <f>M54</f>
        <v>8.91</v>
      </c>
      <c r="C5">
        <f>N54</f>
        <v>205175</v>
      </c>
      <c r="D5">
        <v>8.91</v>
      </c>
      <c r="E5">
        <v>230817</v>
      </c>
      <c r="F5" s="1" t="b">
        <f t="shared" si="0"/>
        <v>1</v>
      </c>
      <c r="G5" s="1" t="b">
        <f t="shared" si="1"/>
        <v>1</v>
      </c>
      <c r="I5">
        <f t="shared" ref="I5:I68" si="2">P5/J5*100</f>
        <v>37.79</v>
      </c>
      <c r="J5" s="2">
        <v>10</v>
      </c>
      <c r="K5" s="17" t="b">
        <f t="shared" ref="K5:K68" si="3">AND(P5&gt;J5*0.8,P5&lt;J5*1.2)</f>
        <v>0</v>
      </c>
      <c r="L5" t="s">
        <v>2</v>
      </c>
      <c r="M5">
        <v>1.55</v>
      </c>
      <c r="N5">
        <v>12984</v>
      </c>
      <c r="O5">
        <v>0.17</v>
      </c>
      <c r="P5">
        <v>3.7789999999999999</v>
      </c>
      <c r="Q5" t="s">
        <v>152</v>
      </c>
      <c r="R5">
        <v>62</v>
      </c>
      <c r="S5">
        <v>64</v>
      </c>
      <c r="T5">
        <v>31.54</v>
      </c>
      <c r="U5">
        <v>31.2</v>
      </c>
      <c r="V5" t="s">
        <v>152</v>
      </c>
      <c r="W5">
        <v>61</v>
      </c>
      <c r="X5">
        <v>7.07</v>
      </c>
      <c r="Y5">
        <v>7.1</v>
      </c>
      <c r="Z5" t="s">
        <v>152</v>
      </c>
    </row>
    <row r="6" spans="1:26" x14ac:dyDescent="0.25">
      <c r="A6" t="str">
        <f>L78</f>
        <v>1,4-Dichlorobenzene-d4 [IS4]</v>
      </c>
      <c r="B6">
        <f>M78</f>
        <v>10.66</v>
      </c>
      <c r="C6">
        <f>N78</f>
        <v>127866</v>
      </c>
      <c r="D6">
        <v>10.66</v>
      </c>
      <c r="E6">
        <v>138670</v>
      </c>
      <c r="F6" s="1" t="b">
        <f t="shared" si="0"/>
        <v>1</v>
      </c>
      <c r="G6" s="1" t="b">
        <f t="shared" si="1"/>
        <v>1</v>
      </c>
      <c r="I6">
        <f t="shared" si="2"/>
        <v>59.589999999999996</v>
      </c>
      <c r="J6" s="2">
        <v>10</v>
      </c>
      <c r="K6" s="17" t="b">
        <f t="shared" si="3"/>
        <v>0</v>
      </c>
      <c r="L6" t="s">
        <v>3</v>
      </c>
      <c r="M6">
        <v>1.83</v>
      </c>
      <c r="N6">
        <v>25674</v>
      </c>
      <c r="O6">
        <v>0.34</v>
      </c>
      <c r="P6">
        <v>5.9589999999999996</v>
      </c>
      <c r="Q6" t="s">
        <v>152</v>
      </c>
      <c r="R6">
        <v>94</v>
      </c>
      <c r="S6">
        <v>96</v>
      </c>
      <c r="T6">
        <v>90.83</v>
      </c>
      <c r="U6">
        <v>91.18</v>
      </c>
      <c r="V6" t="s">
        <v>152</v>
      </c>
      <c r="W6">
        <v>93</v>
      </c>
      <c r="X6">
        <v>19.04</v>
      </c>
      <c r="Y6">
        <v>19.63</v>
      </c>
      <c r="Z6" t="s">
        <v>152</v>
      </c>
    </row>
    <row r="7" spans="1:26" x14ac:dyDescent="0.25">
      <c r="I7">
        <f t="shared" si="2"/>
        <v>40.239999999999995</v>
      </c>
      <c r="J7" s="2">
        <v>10</v>
      </c>
      <c r="K7" s="17" t="b">
        <f t="shared" si="3"/>
        <v>0</v>
      </c>
      <c r="L7" t="s">
        <v>4</v>
      </c>
      <c r="M7">
        <v>1.94</v>
      </c>
      <c r="N7">
        <v>11707</v>
      </c>
      <c r="O7">
        <v>0.16</v>
      </c>
      <c r="P7">
        <v>4.024</v>
      </c>
      <c r="Q7" t="s">
        <v>152</v>
      </c>
      <c r="R7">
        <v>64</v>
      </c>
      <c r="S7">
        <v>66</v>
      </c>
      <c r="T7">
        <v>31.29</v>
      </c>
      <c r="U7">
        <v>32.090000000000003</v>
      </c>
      <c r="V7" t="s">
        <v>152</v>
      </c>
      <c r="W7">
        <v>49</v>
      </c>
      <c r="X7">
        <v>22.1</v>
      </c>
      <c r="Y7">
        <v>21.95</v>
      </c>
      <c r="Z7" t="s">
        <v>152</v>
      </c>
    </row>
    <row r="8" spans="1:26" x14ac:dyDescent="0.25">
      <c r="I8">
        <f t="shared" si="2"/>
        <v>33.479999999999997</v>
      </c>
      <c r="J8" s="2">
        <v>10</v>
      </c>
      <c r="K8" s="17" t="b">
        <f t="shared" si="3"/>
        <v>0</v>
      </c>
      <c r="L8" t="s">
        <v>5</v>
      </c>
      <c r="M8">
        <v>2.19</v>
      </c>
      <c r="N8">
        <v>13084</v>
      </c>
      <c r="O8">
        <v>0.17</v>
      </c>
      <c r="P8">
        <v>3.3479999999999999</v>
      </c>
      <c r="Q8" t="s">
        <v>152</v>
      </c>
      <c r="R8">
        <v>101</v>
      </c>
      <c r="S8">
        <v>103</v>
      </c>
      <c r="T8">
        <v>65.64</v>
      </c>
      <c r="U8">
        <v>65.430000000000007</v>
      </c>
      <c r="V8" t="s">
        <v>152</v>
      </c>
      <c r="W8">
        <v>105</v>
      </c>
      <c r="X8">
        <v>10.65</v>
      </c>
      <c r="Y8">
        <v>9.8000000000000007</v>
      </c>
      <c r="Z8" t="s">
        <v>152</v>
      </c>
    </row>
    <row r="9" spans="1:26" x14ac:dyDescent="0.25">
      <c r="A9" s="4" t="s">
        <v>86</v>
      </c>
      <c r="B9">
        <f>85-4</f>
        <v>81</v>
      </c>
      <c r="I9">
        <f t="shared" si="2"/>
        <v>77.160000000000011</v>
      </c>
      <c r="J9" s="2">
        <v>10</v>
      </c>
      <c r="K9" s="17" t="b">
        <f t="shared" si="3"/>
        <v>0</v>
      </c>
      <c r="L9" t="s">
        <v>6</v>
      </c>
      <c r="M9">
        <v>2.5</v>
      </c>
      <c r="N9">
        <v>27247</v>
      </c>
      <c r="O9">
        <v>0.36</v>
      </c>
      <c r="P9">
        <v>7.7160000000000002</v>
      </c>
      <c r="Q9" t="s">
        <v>152</v>
      </c>
      <c r="R9">
        <v>59</v>
      </c>
      <c r="S9">
        <v>74</v>
      </c>
      <c r="T9">
        <v>74.44</v>
      </c>
      <c r="U9">
        <v>74.760000000000005</v>
      </c>
      <c r="V9" t="s">
        <v>152</v>
      </c>
      <c r="W9">
        <v>45</v>
      </c>
      <c r="X9">
        <v>70.22</v>
      </c>
      <c r="Y9">
        <v>69.739999999999995</v>
      </c>
      <c r="Z9" t="s">
        <v>152</v>
      </c>
    </row>
    <row r="10" spans="1:26" x14ac:dyDescent="0.25">
      <c r="A10" t="s">
        <v>87</v>
      </c>
      <c r="B10">
        <f>COUNTIF(K4:K88,"FALSE")</f>
        <v>59</v>
      </c>
      <c r="I10">
        <f t="shared" si="2"/>
        <v>38.450000000000003</v>
      </c>
      <c r="J10" s="2">
        <v>10</v>
      </c>
      <c r="K10" s="17" t="b">
        <f t="shared" si="3"/>
        <v>0</v>
      </c>
      <c r="L10" t="s">
        <v>7</v>
      </c>
      <c r="M10">
        <v>2.73</v>
      </c>
      <c r="N10">
        <v>16652</v>
      </c>
      <c r="O10">
        <v>0.22</v>
      </c>
      <c r="P10">
        <v>3.8450000000000002</v>
      </c>
      <c r="Q10" t="s">
        <v>152</v>
      </c>
      <c r="R10">
        <v>61</v>
      </c>
      <c r="S10">
        <v>96</v>
      </c>
      <c r="T10">
        <v>70.150000000000006</v>
      </c>
      <c r="U10">
        <v>74.34</v>
      </c>
      <c r="V10" t="s">
        <v>152</v>
      </c>
      <c r="W10">
        <v>98</v>
      </c>
      <c r="X10">
        <v>44.75</v>
      </c>
      <c r="Y10">
        <v>42.31</v>
      </c>
      <c r="Z10" t="s">
        <v>152</v>
      </c>
    </row>
    <row r="11" spans="1:26" x14ac:dyDescent="0.25">
      <c r="A11" t="s">
        <v>88</v>
      </c>
      <c r="B11">
        <f>0.2*B9</f>
        <v>16.2</v>
      </c>
      <c r="I11">
        <f t="shared" si="2"/>
        <v>91.588888888888903</v>
      </c>
      <c r="J11" s="2">
        <v>18</v>
      </c>
      <c r="K11" s="17" t="b">
        <f t="shared" si="3"/>
        <v>1</v>
      </c>
      <c r="L11" t="s">
        <v>8</v>
      </c>
      <c r="M11">
        <v>2.82</v>
      </c>
      <c r="N11">
        <v>19285</v>
      </c>
      <c r="O11">
        <v>0.26</v>
      </c>
      <c r="P11">
        <v>16.486000000000001</v>
      </c>
      <c r="Q11" t="s">
        <v>152</v>
      </c>
      <c r="R11">
        <v>43</v>
      </c>
      <c r="S11">
        <v>58</v>
      </c>
      <c r="T11">
        <v>37.92</v>
      </c>
      <c r="U11">
        <v>39.54</v>
      </c>
      <c r="V11" t="s">
        <v>152</v>
      </c>
      <c r="W11" t="s">
        <v>132</v>
      </c>
      <c r="X11" t="s">
        <v>132</v>
      </c>
      <c r="Y11" t="s">
        <v>132</v>
      </c>
      <c r="Z11" t="s">
        <v>132</v>
      </c>
    </row>
    <row r="12" spans="1:26" x14ac:dyDescent="0.25">
      <c r="A12" s="7" t="s">
        <v>0</v>
      </c>
      <c r="B12" s="6" t="b">
        <f>B10&lt;B11</f>
        <v>0</v>
      </c>
      <c r="I12">
        <f t="shared" si="2"/>
        <v>43.830000000000005</v>
      </c>
      <c r="J12" s="2">
        <v>10</v>
      </c>
      <c r="K12" s="17" t="b">
        <f t="shared" si="3"/>
        <v>0</v>
      </c>
      <c r="L12" t="s">
        <v>9</v>
      </c>
      <c r="M12">
        <v>2.88</v>
      </c>
      <c r="N12">
        <v>13197</v>
      </c>
      <c r="O12">
        <v>0.18</v>
      </c>
      <c r="P12">
        <v>4.383</v>
      </c>
      <c r="Q12" t="s">
        <v>152</v>
      </c>
      <c r="R12">
        <v>142</v>
      </c>
      <c r="S12">
        <v>127</v>
      </c>
      <c r="T12">
        <v>30.19</v>
      </c>
      <c r="U12">
        <v>30.24</v>
      </c>
      <c r="V12" t="s">
        <v>152</v>
      </c>
      <c r="W12">
        <v>141</v>
      </c>
      <c r="X12">
        <v>12.62</v>
      </c>
      <c r="Y12">
        <v>11.44</v>
      </c>
      <c r="Z12" t="s">
        <v>152</v>
      </c>
    </row>
    <row r="13" spans="1:26" x14ac:dyDescent="0.25">
      <c r="I13">
        <f t="shared" si="2"/>
        <v>39.03</v>
      </c>
      <c r="J13" s="2">
        <v>10</v>
      </c>
      <c r="K13" s="17" t="b">
        <f t="shared" si="3"/>
        <v>0</v>
      </c>
      <c r="L13" t="s">
        <v>10</v>
      </c>
      <c r="M13">
        <v>2.95</v>
      </c>
      <c r="N13">
        <v>42168</v>
      </c>
      <c r="O13">
        <v>0.56000000000000005</v>
      </c>
      <c r="P13">
        <v>3.903</v>
      </c>
      <c r="Q13" t="s">
        <v>152</v>
      </c>
      <c r="R13">
        <v>76</v>
      </c>
      <c r="S13">
        <v>78</v>
      </c>
      <c r="T13">
        <v>8.7100000000000009</v>
      </c>
      <c r="U13">
        <v>8.27</v>
      </c>
      <c r="V13" t="s">
        <v>152</v>
      </c>
      <c r="W13" t="s">
        <v>132</v>
      </c>
      <c r="X13" t="s">
        <v>132</v>
      </c>
      <c r="Y13" t="s">
        <v>132</v>
      </c>
      <c r="Z13" t="s">
        <v>132</v>
      </c>
    </row>
    <row r="14" spans="1:26" x14ac:dyDescent="0.25">
      <c r="I14">
        <f t="shared" si="2"/>
        <v>49.309999999999995</v>
      </c>
      <c r="J14" s="2">
        <v>10</v>
      </c>
      <c r="K14" s="17" t="b">
        <f t="shared" si="3"/>
        <v>0</v>
      </c>
      <c r="L14" t="s">
        <v>11</v>
      </c>
      <c r="M14">
        <v>3.19</v>
      </c>
      <c r="N14">
        <v>24248</v>
      </c>
      <c r="O14">
        <v>0.32</v>
      </c>
      <c r="P14">
        <v>4.931</v>
      </c>
      <c r="Q14" t="s">
        <v>152</v>
      </c>
      <c r="R14">
        <v>41</v>
      </c>
      <c r="S14">
        <v>39</v>
      </c>
      <c r="T14">
        <v>52.32</v>
      </c>
      <c r="U14">
        <v>51.68</v>
      </c>
      <c r="V14" t="s">
        <v>152</v>
      </c>
      <c r="W14">
        <v>76</v>
      </c>
      <c r="X14">
        <v>39.26</v>
      </c>
      <c r="Y14">
        <v>37.78</v>
      </c>
      <c r="Z14" t="s">
        <v>152</v>
      </c>
    </row>
    <row r="15" spans="1:26" x14ac:dyDescent="0.25">
      <c r="I15">
        <f t="shared" si="2"/>
        <v>63.040000000000006</v>
      </c>
      <c r="J15" s="2">
        <v>10</v>
      </c>
      <c r="K15" s="17" t="b">
        <f t="shared" si="3"/>
        <v>0</v>
      </c>
      <c r="L15" t="s">
        <v>131</v>
      </c>
      <c r="M15">
        <v>3.35</v>
      </c>
      <c r="N15">
        <v>32773</v>
      </c>
      <c r="O15">
        <v>0.44</v>
      </c>
      <c r="P15">
        <v>6.3040000000000003</v>
      </c>
      <c r="Q15" t="s">
        <v>152</v>
      </c>
      <c r="R15">
        <v>49</v>
      </c>
      <c r="S15">
        <v>84</v>
      </c>
      <c r="T15">
        <v>87.46</v>
      </c>
      <c r="U15">
        <v>91.06</v>
      </c>
      <c r="V15" t="s">
        <v>152</v>
      </c>
      <c r="W15">
        <v>86</v>
      </c>
      <c r="X15">
        <v>54.29</v>
      </c>
      <c r="Y15">
        <v>57.82</v>
      </c>
      <c r="Z15" t="s">
        <v>152</v>
      </c>
    </row>
    <row r="16" spans="1:26" x14ac:dyDescent="0.25">
      <c r="I16">
        <f t="shared" si="2"/>
        <v>44.63</v>
      </c>
      <c r="J16" s="2">
        <v>10</v>
      </c>
      <c r="K16" s="17" t="b">
        <f t="shared" si="3"/>
        <v>0</v>
      </c>
      <c r="L16" t="s">
        <v>12</v>
      </c>
      <c r="M16">
        <v>3.67</v>
      </c>
      <c r="N16">
        <v>21068</v>
      </c>
      <c r="O16">
        <v>0.28000000000000003</v>
      </c>
      <c r="P16">
        <v>4.4630000000000001</v>
      </c>
      <c r="Q16" t="s">
        <v>152</v>
      </c>
      <c r="R16">
        <v>61</v>
      </c>
      <c r="S16">
        <v>96</v>
      </c>
      <c r="T16">
        <v>71.11</v>
      </c>
      <c r="U16">
        <v>76.63</v>
      </c>
      <c r="V16" t="s">
        <v>152</v>
      </c>
      <c r="W16">
        <v>98</v>
      </c>
      <c r="X16">
        <v>44.52</v>
      </c>
      <c r="Y16">
        <v>48.33</v>
      </c>
      <c r="Z16" t="s">
        <v>152</v>
      </c>
    </row>
    <row r="17" spans="9:26" x14ac:dyDescent="0.25">
      <c r="I17">
        <f t="shared" si="2"/>
        <v>79.36</v>
      </c>
      <c r="J17" s="2">
        <v>10</v>
      </c>
      <c r="K17" s="17" t="b">
        <f t="shared" si="3"/>
        <v>0</v>
      </c>
      <c r="L17" t="s">
        <v>13</v>
      </c>
      <c r="M17">
        <v>3.68</v>
      </c>
      <c r="N17">
        <v>76600</v>
      </c>
      <c r="O17">
        <v>1.02</v>
      </c>
      <c r="P17">
        <v>7.9359999999999999</v>
      </c>
      <c r="Q17" t="s">
        <v>152</v>
      </c>
      <c r="R17">
        <v>73</v>
      </c>
      <c r="S17">
        <v>41</v>
      </c>
      <c r="T17">
        <v>25.35</v>
      </c>
      <c r="U17">
        <v>25.47</v>
      </c>
      <c r="V17" t="s">
        <v>152</v>
      </c>
      <c r="W17">
        <v>57</v>
      </c>
      <c r="X17">
        <v>22.76</v>
      </c>
      <c r="Y17">
        <v>22.61</v>
      </c>
      <c r="Z17" t="s">
        <v>152</v>
      </c>
    </row>
    <row r="18" spans="9:26" x14ac:dyDescent="0.25">
      <c r="I18">
        <f t="shared" si="2"/>
        <v>52.04</v>
      </c>
      <c r="J18" s="2">
        <v>10</v>
      </c>
      <c r="K18" s="17" t="b">
        <f t="shared" si="3"/>
        <v>0</v>
      </c>
      <c r="L18" t="s">
        <v>14</v>
      </c>
      <c r="M18">
        <v>4.18</v>
      </c>
      <c r="N18">
        <v>33206</v>
      </c>
      <c r="O18">
        <v>0.44</v>
      </c>
      <c r="P18">
        <v>5.2039999999999997</v>
      </c>
      <c r="Q18" t="s">
        <v>152</v>
      </c>
      <c r="R18">
        <v>63</v>
      </c>
      <c r="S18">
        <v>65</v>
      </c>
      <c r="T18">
        <v>31.28</v>
      </c>
      <c r="U18">
        <v>32.33</v>
      </c>
      <c r="V18" t="s">
        <v>152</v>
      </c>
      <c r="W18">
        <v>83</v>
      </c>
      <c r="X18">
        <v>11.68</v>
      </c>
      <c r="Y18">
        <v>12.24</v>
      </c>
      <c r="Z18" t="s">
        <v>152</v>
      </c>
    </row>
    <row r="19" spans="9:26" x14ac:dyDescent="0.25">
      <c r="I19">
        <f t="shared" si="2"/>
        <v>39.950000000000003</v>
      </c>
      <c r="J19" s="2">
        <v>10</v>
      </c>
      <c r="K19" s="17" t="b">
        <f t="shared" si="3"/>
        <v>0</v>
      </c>
      <c r="L19" t="s">
        <v>15</v>
      </c>
      <c r="M19">
        <v>4.8099999999999996</v>
      </c>
      <c r="N19">
        <v>11545</v>
      </c>
      <c r="O19">
        <v>0.15</v>
      </c>
      <c r="P19">
        <v>3.9950000000000001</v>
      </c>
      <c r="Q19" t="s">
        <v>152</v>
      </c>
      <c r="R19">
        <v>77</v>
      </c>
      <c r="S19">
        <v>41</v>
      </c>
      <c r="T19">
        <v>77.59</v>
      </c>
      <c r="U19">
        <v>77.489999999999995</v>
      </c>
      <c r="V19" t="s">
        <v>152</v>
      </c>
      <c r="W19">
        <v>79</v>
      </c>
      <c r="X19">
        <v>32.270000000000003</v>
      </c>
      <c r="Y19">
        <v>31.57</v>
      </c>
      <c r="Z19" t="s">
        <v>152</v>
      </c>
    </row>
    <row r="20" spans="9:26" x14ac:dyDescent="0.25">
      <c r="I20">
        <f t="shared" si="2"/>
        <v>55.519999999999989</v>
      </c>
      <c r="J20" s="2">
        <v>10</v>
      </c>
      <c r="K20" s="17" t="b">
        <f t="shared" si="3"/>
        <v>0</v>
      </c>
      <c r="L20" t="s">
        <v>16</v>
      </c>
      <c r="M20">
        <v>4.82</v>
      </c>
      <c r="N20">
        <v>30316</v>
      </c>
      <c r="O20">
        <v>0.41</v>
      </c>
      <c r="P20">
        <v>5.5519999999999996</v>
      </c>
      <c r="Q20" t="s">
        <v>152</v>
      </c>
      <c r="R20">
        <v>61</v>
      </c>
      <c r="S20">
        <v>96</v>
      </c>
      <c r="T20">
        <v>76.84</v>
      </c>
      <c r="U20">
        <v>79.150000000000006</v>
      </c>
      <c r="V20" t="s">
        <v>152</v>
      </c>
      <c r="W20">
        <v>98</v>
      </c>
      <c r="X20">
        <v>48.66</v>
      </c>
      <c r="Y20">
        <v>50.59</v>
      </c>
      <c r="Z20" t="s">
        <v>152</v>
      </c>
    </row>
    <row r="21" spans="9:26" x14ac:dyDescent="0.25">
      <c r="I21">
        <f t="shared" si="2"/>
        <v>92.088888888888889</v>
      </c>
      <c r="J21" s="2">
        <v>18</v>
      </c>
      <c r="K21" s="17" t="b">
        <f t="shared" si="3"/>
        <v>1</v>
      </c>
      <c r="L21" t="s">
        <v>17</v>
      </c>
      <c r="M21">
        <v>4.83</v>
      </c>
      <c r="N21">
        <v>30819</v>
      </c>
      <c r="O21">
        <v>0.41</v>
      </c>
      <c r="P21">
        <v>16.576000000000001</v>
      </c>
      <c r="Q21" t="s">
        <v>152</v>
      </c>
      <c r="R21">
        <v>43</v>
      </c>
      <c r="S21">
        <v>72</v>
      </c>
      <c r="T21">
        <v>27.41</v>
      </c>
      <c r="U21">
        <v>29.9</v>
      </c>
      <c r="V21" t="s">
        <v>152</v>
      </c>
      <c r="W21">
        <v>57</v>
      </c>
      <c r="X21">
        <v>7.73</v>
      </c>
      <c r="Y21">
        <v>7.96</v>
      </c>
      <c r="Z21" t="s">
        <v>152</v>
      </c>
    </row>
    <row r="22" spans="9:26" x14ac:dyDescent="0.25">
      <c r="I22">
        <f t="shared" si="2"/>
        <v>85.67</v>
      </c>
      <c r="J22" s="2">
        <v>10</v>
      </c>
      <c r="K22" s="17" t="b">
        <f t="shared" si="3"/>
        <v>1</v>
      </c>
      <c r="L22" t="s">
        <v>18</v>
      </c>
      <c r="M22">
        <v>4.93</v>
      </c>
      <c r="N22">
        <v>29099</v>
      </c>
      <c r="O22">
        <v>0.39</v>
      </c>
      <c r="P22">
        <v>8.5670000000000002</v>
      </c>
      <c r="Q22" t="s">
        <v>152</v>
      </c>
      <c r="R22">
        <v>55</v>
      </c>
      <c r="S22">
        <v>85</v>
      </c>
      <c r="T22">
        <v>15.58</v>
      </c>
      <c r="U22">
        <v>17.350000000000001</v>
      </c>
      <c r="V22" t="s">
        <v>152</v>
      </c>
      <c r="W22" t="s">
        <v>132</v>
      </c>
      <c r="X22" t="s">
        <v>132</v>
      </c>
      <c r="Y22" t="s">
        <v>132</v>
      </c>
      <c r="Z22" t="s">
        <v>132</v>
      </c>
    </row>
    <row r="23" spans="9:26" x14ac:dyDescent="0.25">
      <c r="I23">
        <f t="shared" si="2"/>
        <v>88.34</v>
      </c>
      <c r="J23" s="2">
        <v>10</v>
      </c>
      <c r="K23" s="17" t="b">
        <f t="shared" si="3"/>
        <v>1</v>
      </c>
      <c r="L23" t="s">
        <v>20</v>
      </c>
      <c r="M23">
        <v>5.05</v>
      </c>
      <c r="N23">
        <v>18248</v>
      </c>
      <c r="O23">
        <v>0.24</v>
      </c>
      <c r="P23">
        <v>8.8339999999999996</v>
      </c>
      <c r="Q23" t="s">
        <v>152</v>
      </c>
      <c r="R23">
        <v>67</v>
      </c>
      <c r="S23">
        <v>52</v>
      </c>
      <c r="T23">
        <v>29.87</v>
      </c>
      <c r="U23">
        <v>29.96</v>
      </c>
      <c r="V23" t="s">
        <v>152</v>
      </c>
      <c r="W23">
        <v>40</v>
      </c>
      <c r="X23">
        <v>32.42</v>
      </c>
      <c r="Y23">
        <v>35.67</v>
      </c>
      <c r="Z23" t="s">
        <v>152</v>
      </c>
    </row>
    <row r="24" spans="9:26" x14ac:dyDescent="0.25">
      <c r="I24">
        <f t="shared" si="2"/>
        <v>74.539999999999992</v>
      </c>
      <c r="J24" s="2">
        <v>10</v>
      </c>
      <c r="K24" s="17" t="b">
        <f t="shared" si="3"/>
        <v>0</v>
      </c>
      <c r="L24" t="s">
        <v>19</v>
      </c>
      <c r="M24">
        <v>5.0599999999999996</v>
      </c>
      <c r="N24">
        <v>26295</v>
      </c>
      <c r="O24">
        <v>0.35</v>
      </c>
      <c r="P24">
        <v>7.4539999999999997</v>
      </c>
      <c r="Q24" t="s">
        <v>152</v>
      </c>
      <c r="R24">
        <v>49</v>
      </c>
      <c r="S24">
        <v>130</v>
      </c>
      <c r="T24">
        <v>82.24</v>
      </c>
      <c r="U24">
        <v>80.72</v>
      </c>
      <c r="V24" t="s">
        <v>152</v>
      </c>
      <c r="W24">
        <v>128</v>
      </c>
      <c r="X24">
        <v>63.47</v>
      </c>
      <c r="Y24">
        <v>62.94</v>
      </c>
      <c r="Z24" t="s">
        <v>152</v>
      </c>
    </row>
    <row r="25" spans="9:26" x14ac:dyDescent="0.25">
      <c r="I25">
        <f t="shared" si="2"/>
        <v>93.87</v>
      </c>
      <c r="J25" s="2">
        <v>10</v>
      </c>
      <c r="K25" s="17" t="b">
        <f t="shared" si="3"/>
        <v>1</v>
      </c>
      <c r="L25" t="s">
        <v>21</v>
      </c>
      <c r="M25">
        <v>5.08</v>
      </c>
      <c r="N25">
        <v>13726</v>
      </c>
      <c r="O25">
        <v>0.18</v>
      </c>
      <c r="P25">
        <v>9.3870000000000005</v>
      </c>
      <c r="Q25" t="s">
        <v>152</v>
      </c>
      <c r="R25">
        <v>42</v>
      </c>
      <c r="S25">
        <v>72</v>
      </c>
      <c r="T25">
        <v>44.72</v>
      </c>
      <c r="U25">
        <v>43.78</v>
      </c>
      <c r="V25" t="s">
        <v>152</v>
      </c>
      <c r="W25">
        <v>71</v>
      </c>
      <c r="X25">
        <v>45.06</v>
      </c>
      <c r="Y25">
        <v>43.33</v>
      </c>
      <c r="Z25" t="s">
        <v>152</v>
      </c>
    </row>
    <row r="26" spans="9:26" x14ac:dyDescent="0.25">
      <c r="I26">
        <f t="shared" si="2"/>
        <v>59.06</v>
      </c>
      <c r="J26" s="2">
        <v>10</v>
      </c>
      <c r="K26" s="17" t="b">
        <f t="shared" si="3"/>
        <v>0</v>
      </c>
      <c r="L26" t="s">
        <v>22</v>
      </c>
      <c r="M26">
        <v>5.2</v>
      </c>
      <c r="N26">
        <v>36337</v>
      </c>
      <c r="O26">
        <v>0.49</v>
      </c>
      <c r="P26">
        <v>5.9059999999999997</v>
      </c>
      <c r="Q26" t="s">
        <v>152</v>
      </c>
      <c r="R26">
        <v>83</v>
      </c>
      <c r="S26">
        <v>85</v>
      </c>
      <c r="T26">
        <v>64.48</v>
      </c>
      <c r="U26">
        <v>64.209999999999994</v>
      </c>
      <c r="V26" t="s">
        <v>152</v>
      </c>
      <c r="W26">
        <v>47</v>
      </c>
      <c r="X26">
        <v>16.96</v>
      </c>
      <c r="Y26">
        <v>17.37</v>
      </c>
      <c r="Z26" t="s">
        <v>152</v>
      </c>
    </row>
    <row r="27" spans="9:26" x14ac:dyDescent="0.25">
      <c r="I27">
        <f t="shared" si="2"/>
        <v>40.69</v>
      </c>
      <c r="J27" s="2">
        <v>10</v>
      </c>
      <c r="K27" s="17" t="b">
        <f t="shared" si="3"/>
        <v>0</v>
      </c>
      <c r="L27" t="s">
        <v>23</v>
      </c>
      <c r="M27">
        <v>5.33</v>
      </c>
      <c r="N27">
        <v>15514</v>
      </c>
      <c r="O27">
        <v>0.21</v>
      </c>
      <c r="P27">
        <v>4.069</v>
      </c>
      <c r="Q27" t="s">
        <v>152</v>
      </c>
      <c r="R27">
        <v>97</v>
      </c>
      <c r="S27">
        <v>99</v>
      </c>
      <c r="T27">
        <v>63.03</v>
      </c>
      <c r="U27">
        <v>63.8</v>
      </c>
      <c r="V27" t="s">
        <v>152</v>
      </c>
      <c r="W27">
        <v>61</v>
      </c>
      <c r="X27">
        <v>42.06</v>
      </c>
      <c r="Y27">
        <v>41.53</v>
      </c>
      <c r="Z27" t="s">
        <v>152</v>
      </c>
    </row>
    <row r="28" spans="9:26" x14ac:dyDescent="0.25">
      <c r="I28">
        <f t="shared" si="2"/>
        <v>101.79500000000002</v>
      </c>
      <c r="J28" s="2">
        <v>20</v>
      </c>
      <c r="K28" s="17" t="b">
        <f t="shared" si="3"/>
        <v>1</v>
      </c>
      <c r="L28" t="s">
        <v>110</v>
      </c>
      <c r="M28">
        <v>5.36</v>
      </c>
      <c r="N28">
        <v>65169</v>
      </c>
      <c r="O28">
        <v>0.87</v>
      </c>
      <c r="P28">
        <v>20.359000000000002</v>
      </c>
      <c r="Q28" t="s">
        <v>152</v>
      </c>
      <c r="R28">
        <v>113</v>
      </c>
      <c r="S28">
        <v>111</v>
      </c>
      <c r="T28">
        <v>102.66</v>
      </c>
      <c r="U28">
        <v>101.92</v>
      </c>
      <c r="V28" t="s">
        <v>152</v>
      </c>
      <c r="W28" t="s">
        <v>132</v>
      </c>
      <c r="X28" t="s">
        <v>132</v>
      </c>
      <c r="Y28" t="s">
        <v>132</v>
      </c>
      <c r="Z28" t="s">
        <v>132</v>
      </c>
    </row>
    <row r="29" spans="9:26" x14ac:dyDescent="0.25">
      <c r="I29">
        <f t="shared" si="2"/>
        <v>100</v>
      </c>
      <c r="J29" s="2">
        <v>20</v>
      </c>
      <c r="K29" s="17" t="b">
        <f t="shared" si="3"/>
        <v>1</v>
      </c>
      <c r="L29" t="s">
        <v>111</v>
      </c>
      <c r="M29">
        <v>5.42</v>
      </c>
      <c r="N29">
        <v>128258</v>
      </c>
      <c r="O29">
        <v>1.71</v>
      </c>
      <c r="P29">
        <v>20</v>
      </c>
      <c r="Q29" t="s">
        <v>152</v>
      </c>
      <c r="R29">
        <v>168</v>
      </c>
      <c r="S29">
        <v>99</v>
      </c>
      <c r="T29">
        <v>50.27</v>
      </c>
      <c r="U29">
        <v>50.14</v>
      </c>
      <c r="V29" t="s">
        <v>152</v>
      </c>
      <c r="W29" t="s">
        <v>132</v>
      </c>
      <c r="X29" t="s">
        <v>132</v>
      </c>
      <c r="Y29" t="s">
        <v>132</v>
      </c>
      <c r="Z29" t="s">
        <v>132</v>
      </c>
    </row>
    <row r="30" spans="9:26" x14ac:dyDescent="0.25">
      <c r="I30">
        <f t="shared" si="2"/>
        <v>39.380000000000003</v>
      </c>
      <c r="J30" s="2">
        <v>10</v>
      </c>
      <c r="K30" s="17" t="b">
        <f t="shared" si="3"/>
        <v>0</v>
      </c>
      <c r="L30" t="s">
        <v>25</v>
      </c>
      <c r="M30">
        <v>5.48</v>
      </c>
      <c r="N30">
        <v>22143</v>
      </c>
      <c r="O30">
        <v>0.3</v>
      </c>
      <c r="P30">
        <v>3.9380000000000002</v>
      </c>
      <c r="Q30" t="s">
        <v>152</v>
      </c>
      <c r="R30">
        <v>56</v>
      </c>
      <c r="S30">
        <v>41</v>
      </c>
      <c r="T30">
        <v>54.04</v>
      </c>
      <c r="U30">
        <v>56.07</v>
      </c>
      <c r="V30" t="s">
        <v>152</v>
      </c>
      <c r="W30">
        <v>43</v>
      </c>
      <c r="X30">
        <v>25.36</v>
      </c>
      <c r="Y30">
        <v>26.05</v>
      </c>
      <c r="Z30" t="s">
        <v>152</v>
      </c>
    </row>
    <row r="31" spans="9:26" x14ac:dyDescent="0.25">
      <c r="I31">
        <f t="shared" si="2"/>
        <v>39.190000000000005</v>
      </c>
      <c r="J31" s="2">
        <v>10</v>
      </c>
      <c r="K31" s="17" t="b">
        <f t="shared" si="3"/>
        <v>0</v>
      </c>
      <c r="L31" t="s">
        <v>24</v>
      </c>
      <c r="M31">
        <v>5.48</v>
      </c>
      <c r="N31">
        <v>10581</v>
      </c>
      <c r="O31">
        <v>0.14000000000000001</v>
      </c>
      <c r="P31">
        <v>3.919</v>
      </c>
      <c r="Q31" t="s">
        <v>152</v>
      </c>
      <c r="R31">
        <v>119</v>
      </c>
      <c r="S31">
        <v>121</v>
      </c>
      <c r="T31">
        <v>32.020000000000003</v>
      </c>
      <c r="U31">
        <v>31.23</v>
      </c>
      <c r="V31" t="s">
        <v>152</v>
      </c>
      <c r="W31" t="s">
        <v>132</v>
      </c>
      <c r="X31" t="s">
        <v>132</v>
      </c>
      <c r="Y31" t="s">
        <v>132</v>
      </c>
      <c r="Z31" t="s">
        <v>132</v>
      </c>
    </row>
    <row r="32" spans="9:26" x14ac:dyDescent="0.25">
      <c r="I32">
        <f t="shared" si="2"/>
        <v>39.190000000000005</v>
      </c>
      <c r="J32" s="2">
        <v>10</v>
      </c>
      <c r="K32" s="17" t="b">
        <f t="shared" si="3"/>
        <v>0</v>
      </c>
      <c r="L32" t="s">
        <v>26</v>
      </c>
      <c r="M32">
        <v>5.5</v>
      </c>
      <c r="N32">
        <v>15750</v>
      </c>
      <c r="O32">
        <v>0.21</v>
      </c>
      <c r="P32">
        <v>3.919</v>
      </c>
      <c r="Q32" t="s">
        <v>152</v>
      </c>
      <c r="R32">
        <v>75</v>
      </c>
      <c r="S32">
        <v>77</v>
      </c>
      <c r="T32">
        <v>30.9</v>
      </c>
      <c r="U32">
        <v>30.49</v>
      </c>
      <c r="V32" t="s">
        <v>152</v>
      </c>
      <c r="W32">
        <v>110</v>
      </c>
      <c r="X32">
        <v>40.86</v>
      </c>
      <c r="Y32">
        <v>40.380000000000003</v>
      </c>
      <c r="Z32" t="s">
        <v>152</v>
      </c>
    </row>
    <row r="33" spans="9:26" x14ac:dyDescent="0.25">
      <c r="I33">
        <f t="shared" si="2"/>
        <v>51.079999999999991</v>
      </c>
      <c r="J33" s="2">
        <v>10</v>
      </c>
      <c r="K33" s="17" t="b">
        <f t="shared" si="3"/>
        <v>0</v>
      </c>
      <c r="L33" t="s">
        <v>27</v>
      </c>
      <c r="M33">
        <v>5.7</v>
      </c>
      <c r="N33">
        <v>80146</v>
      </c>
      <c r="O33">
        <v>1.07</v>
      </c>
      <c r="P33">
        <v>5.1079999999999997</v>
      </c>
      <c r="Q33" t="s">
        <v>152</v>
      </c>
      <c r="R33">
        <v>78</v>
      </c>
      <c r="S33">
        <v>77</v>
      </c>
      <c r="T33">
        <v>23.83</v>
      </c>
      <c r="U33">
        <v>23.81</v>
      </c>
      <c r="V33" t="s">
        <v>152</v>
      </c>
      <c r="W33">
        <v>52</v>
      </c>
      <c r="X33">
        <v>14.26</v>
      </c>
      <c r="Y33">
        <v>14.7</v>
      </c>
      <c r="Z33" t="s">
        <v>152</v>
      </c>
    </row>
    <row r="34" spans="9:26" x14ac:dyDescent="0.25">
      <c r="I34">
        <f t="shared" si="2"/>
        <v>74.14</v>
      </c>
      <c r="J34" s="2">
        <v>10</v>
      </c>
      <c r="K34" s="17" t="b">
        <f t="shared" si="3"/>
        <v>0</v>
      </c>
      <c r="L34" t="s">
        <v>28</v>
      </c>
      <c r="M34">
        <v>5.77</v>
      </c>
      <c r="N34">
        <v>33918</v>
      </c>
      <c r="O34">
        <v>0.45</v>
      </c>
      <c r="P34">
        <v>7.4139999999999997</v>
      </c>
      <c r="Q34" t="s">
        <v>152</v>
      </c>
      <c r="R34">
        <v>62</v>
      </c>
      <c r="S34">
        <v>64</v>
      </c>
      <c r="T34">
        <v>32.700000000000003</v>
      </c>
      <c r="U34">
        <v>32.93</v>
      </c>
      <c r="V34" t="s">
        <v>152</v>
      </c>
      <c r="W34">
        <v>49</v>
      </c>
      <c r="X34">
        <v>28.82</v>
      </c>
      <c r="Y34">
        <v>29.82</v>
      </c>
      <c r="Z34" t="s">
        <v>152</v>
      </c>
    </row>
    <row r="35" spans="9:26" x14ac:dyDescent="0.25">
      <c r="I35">
        <f t="shared" si="2"/>
        <v>100</v>
      </c>
      <c r="J35" s="2">
        <v>20</v>
      </c>
      <c r="K35" s="17" t="b">
        <f t="shared" si="3"/>
        <v>1</v>
      </c>
      <c r="L35" t="s">
        <v>112</v>
      </c>
      <c r="M35">
        <v>6.17</v>
      </c>
      <c r="N35">
        <v>211161</v>
      </c>
      <c r="O35">
        <v>2.82</v>
      </c>
      <c r="P35">
        <v>20</v>
      </c>
      <c r="Q35" t="s">
        <v>152</v>
      </c>
      <c r="R35">
        <v>114</v>
      </c>
      <c r="S35">
        <v>88</v>
      </c>
      <c r="T35">
        <v>18.11</v>
      </c>
      <c r="U35">
        <v>17.71</v>
      </c>
      <c r="V35" t="s">
        <v>152</v>
      </c>
      <c r="W35">
        <v>63</v>
      </c>
      <c r="X35">
        <v>18.38</v>
      </c>
      <c r="Y35">
        <v>18.12</v>
      </c>
      <c r="Z35" t="s">
        <v>152</v>
      </c>
    </row>
    <row r="36" spans="9:26" x14ac:dyDescent="0.25">
      <c r="I36">
        <f t="shared" si="2"/>
        <v>47.539999999999992</v>
      </c>
      <c r="J36" s="2">
        <v>10</v>
      </c>
      <c r="K36" s="17" t="b">
        <f t="shared" si="3"/>
        <v>0</v>
      </c>
      <c r="L36" t="s">
        <v>29</v>
      </c>
      <c r="M36">
        <v>6.38</v>
      </c>
      <c r="N36">
        <v>19782</v>
      </c>
      <c r="O36">
        <v>0.26</v>
      </c>
      <c r="P36">
        <v>4.7539999999999996</v>
      </c>
      <c r="Q36" t="s">
        <v>152</v>
      </c>
      <c r="R36">
        <v>130</v>
      </c>
      <c r="S36">
        <v>132</v>
      </c>
      <c r="T36">
        <v>96.9</v>
      </c>
      <c r="U36">
        <v>95.79</v>
      </c>
      <c r="V36" t="s">
        <v>152</v>
      </c>
      <c r="W36">
        <v>95</v>
      </c>
      <c r="X36">
        <v>97.17</v>
      </c>
      <c r="Y36">
        <v>92.56</v>
      </c>
      <c r="Z36" t="s">
        <v>152</v>
      </c>
    </row>
    <row r="37" spans="9:26" x14ac:dyDescent="0.25">
      <c r="I37">
        <f t="shared" si="2"/>
        <v>61.4</v>
      </c>
      <c r="J37" s="2">
        <v>10</v>
      </c>
      <c r="K37" s="17" t="b">
        <f t="shared" si="3"/>
        <v>0</v>
      </c>
      <c r="L37" t="s">
        <v>30</v>
      </c>
      <c r="M37">
        <v>6.64</v>
      </c>
      <c r="N37">
        <v>24804</v>
      </c>
      <c r="O37">
        <v>0.33</v>
      </c>
      <c r="P37">
        <v>6.14</v>
      </c>
      <c r="Q37" t="s">
        <v>152</v>
      </c>
      <c r="R37">
        <v>63</v>
      </c>
      <c r="S37">
        <v>62</v>
      </c>
      <c r="T37">
        <v>69.06</v>
      </c>
      <c r="U37">
        <v>69.62</v>
      </c>
      <c r="V37" t="s">
        <v>152</v>
      </c>
      <c r="W37">
        <v>41</v>
      </c>
      <c r="X37">
        <v>39.67</v>
      </c>
      <c r="Y37">
        <v>39.08</v>
      </c>
      <c r="Z37" t="s">
        <v>152</v>
      </c>
    </row>
    <row r="38" spans="9:26" x14ac:dyDescent="0.25">
      <c r="I38">
        <f t="shared" si="2"/>
        <v>81.699999999999989</v>
      </c>
      <c r="J38" s="2">
        <v>10</v>
      </c>
      <c r="K38" s="17" t="b">
        <f t="shared" si="3"/>
        <v>1</v>
      </c>
      <c r="L38" t="s">
        <v>31</v>
      </c>
      <c r="M38">
        <v>6.72</v>
      </c>
      <c r="N38">
        <v>23176</v>
      </c>
      <c r="O38">
        <v>0.31</v>
      </c>
      <c r="P38">
        <v>8.17</v>
      </c>
      <c r="Q38" t="s">
        <v>152</v>
      </c>
      <c r="R38">
        <v>174</v>
      </c>
      <c r="S38">
        <v>93</v>
      </c>
      <c r="T38">
        <v>93.18</v>
      </c>
      <c r="U38">
        <v>93.93</v>
      </c>
      <c r="V38" t="s">
        <v>152</v>
      </c>
      <c r="W38">
        <v>95</v>
      </c>
      <c r="X38">
        <v>79.319999999999993</v>
      </c>
      <c r="Y38">
        <v>78.75</v>
      </c>
      <c r="Z38" t="s">
        <v>152</v>
      </c>
    </row>
    <row r="39" spans="9:26" x14ac:dyDescent="0.25">
      <c r="I39">
        <f t="shared" si="2"/>
        <v>94.469999999999985</v>
      </c>
      <c r="J39" s="2">
        <v>10</v>
      </c>
      <c r="K39" s="17" t="b">
        <f t="shared" si="3"/>
        <v>1</v>
      </c>
      <c r="L39" t="s">
        <v>32</v>
      </c>
      <c r="M39">
        <v>6.74</v>
      </c>
      <c r="N39">
        <v>26211</v>
      </c>
      <c r="O39">
        <v>0.35</v>
      </c>
      <c r="P39">
        <v>9.4469999999999992</v>
      </c>
      <c r="Q39" t="s">
        <v>152</v>
      </c>
      <c r="R39">
        <v>41</v>
      </c>
      <c r="S39">
        <v>69</v>
      </c>
      <c r="T39">
        <v>94.07</v>
      </c>
      <c r="U39">
        <v>91.98</v>
      </c>
      <c r="V39" t="s">
        <v>152</v>
      </c>
      <c r="W39">
        <v>39</v>
      </c>
      <c r="X39">
        <v>42.42</v>
      </c>
      <c r="Y39">
        <v>41.3</v>
      </c>
      <c r="Z39" t="s">
        <v>152</v>
      </c>
    </row>
    <row r="40" spans="9:26" x14ac:dyDescent="0.25">
      <c r="I40">
        <f t="shared" si="2"/>
        <v>66.08</v>
      </c>
      <c r="J40" s="2">
        <v>10</v>
      </c>
      <c r="K40" s="17" t="b">
        <f t="shared" si="3"/>
        <v>0</v>
      </c>
      <c r="L40" t="s">
        <v>33</v>
      </c>
      <c r="M40">
        <v>6.92</v>
      </c>
      <c r="N40">
        <v>28587</v>
      </c>
      <c r="O40">
        <v>0.38</v>
      </c>
      <c r="P40">
        <v>6.6079999999999997</v>
      </c>
      <c r="Q40" t="s">
        <v>152</v>
      </c>
      <c r="R40">
        <v>83</v>
      </c>
      <c r="S40">
        <v>85</v>
      </c>
      <c r="T40">
        <v>62.94</v>
      </c>
      <c r="U40">
        <v>65.55</v>
      </c>
      <c r="V40" t="s">
        <v>152</v>
      </c>
      <c r="W40">
        <v>47</v>
      </c>
      <c r="X40">
        <v>14.8</v>
      </c>
      <c r="Y40">
        <v>14.87</v>
      </c>
      <c r="Z40" t="s">
        <v>152</v>
      </c>
    </row>
    <row r="41" spans="9:26" x14ac:dyDescent="0.25">
      <c r="I41">
        <f t="shared" si="2"/>
        <v>89</v>
      </c>
      <c r="J41" s="2">
        <v>10</v>
      </c>
      <c r="K41" s="17" t="b">
        <f t="shared" si="3"/>
        <v>1</v>
      </c>
      <c r="L41" t="s">
        <v>34</v>
      </c>
      <c r="M41">
        <v>7.14</v>
      </c>
      <c r="N41">
        <v>7341</v>
      </c>
      <c r="O41">
        <v>0.1</v>
      </c>
      <c r="P41">
        <v>8.9</v>
      </c>
      <c r="Q41" t="s">
        <v>152</v>
      </c>
      <c r="R41">
        <v>43</v>
      </c>
      <c r="S41">
        <v>41</v>
      </c>
      <c r="T41">
        <v>80.97</v>
      </c>
      <c r="U41">
        <v>83.9</v>
      </c>
      <c r="V41" t="s">
        <v>152</v>
      </c>
      <c r="W41">
        <v>39</v>
      </c>
      <c r="X41">
        <v>25.57</v>
      </c>
      <c r="Y41">
        <v>27.1</v>
      </c>
      <c r="Z41" t="s">
        <v>152</v>
      </c>
    </row>
    <row r="42" spans="9:26" x14ac:dyDescent="0.25">
      <c r="I42">
        <f t="shared" si="2"/>
        <v>66.53</v>
      </c>
      <c r="J42" s="2">
        <v>10</v>
      </c>
      <c r="K42" s="17" t="b">
        <f t="shared" si="3"/>
        <v>0</v>
      </c>
      <c r="L42" t="s">
        <v>35</v>
      </c>
      <c r="M42">
        <v>7.35</v>
      </c>
      <c r="N42">
        <v>31891</v>
      </c>
      <c r="O42">
        <v>0.43</v>
      </c>
      <c r="P42">
        <v>6.6529999999999996</v>
      </c>
      <c r="Q42" t="s">
        <v>152</v>
      </c>
      <c r="R42">
        <v>75</v>
      </c>
      <c r="S42">
        <v>39</v>
      </c>
      <c r="T42">
        <v>38.19</v>
      </c>
      <c r="U42">
        <v>39.78</v>
      </c>
      <c r="V42" t="s">
        <v>152</v>
      </c>
      <c r="W42">
        <v>77</v>
      </c>
      <c r="X42">
        <v>31.65</v>
      </c>
      <c r="Y42">
        <v>31.86</v>
      </c>
      <c r="Z42" t="s">
        <v>152</v>
      </c>
    </row>
    <row r="43" spans="9:26" x14ac:dyDescent="0.25">
      <c r="I43">
        <f t="shared" si="2"/>
        <v>93.50555555555556</v>
      </c>
      <c r="J43" s="2">
        <v>18</v>
      </c>
      <c r="K43" s="17" t="b">
        <f t="shared" si="3"/>
        <v>1</v>
      </c>
      <c r="L43" t="s">
        <v>36</v>
      </c>
      <c r="M43">
        <v>7.51</v>
      </c>
      <c r="N43">
        <v>70675</v>
      </c>
      <c r="O43">
        <v>0.94</v>
      </c>
      <c r="P43">
        <v>16.831</v>
      </c>
      <c r="Q43" t="s">
        <v>152</v>
      </c>
      <c r="R43">
        <v>43</v>
      </c>
      <c r="S43">
        <v>58</v>
      </c>
      <c r="T43">
        <v>41.82</v>
      </c>
      <c r="U43">
        <v>41.16</v>
      </c>
      <c r="V43" t="s">
        <v>152</v>
      </c>
      <c r="W43">
        <v>41</v>
      </c>
      <c r="X43">
        <v>22.91</v>
      </c>
      <c r="Y43">
        <v>22.56</v>
      </c>
      <c r="Z43" t="s">
        <v>152</v>
      </c>
    </row>
    <row r="44" spans="9:26" x14ac:dyDescent="0.25">
      <c r="I44">
        <f t="shared" si="2"/>
        <v>98.644999999999996</v>
      </c>
      <c r="J44" s="2">
        <v>20</v>
      </c>
      <c r="K44" s="17" t="b">
        <f t="shared" si="3"/>
        <v>1</v>
      </c>
      <c r="L44" t="s">
        <v>113</v>
      </c>
      <c r="M44">
        <v>7.6</v>
      </c>
      <c r="N44">
        <v>276469</v>
      </c>
      <c r="O44">
        <v>3.69</v>
      </c>
      <c r="P44">
        <v>19.728999999999999</v>
      </c>
      <c r="Q44" t="s">
        <v>152</v>
      </c>
      <c r="R44">
        <v>98</v>
      </c>
      <c r="S44">
        <v>100</v>
      </c>
      <c r="T44">
        <v>64.11</v>
      </c>
      <c r="U44">
        <v>64.8</v>
      </c>
      <c r="V44" t="s">
        <v>152</v>
      </c>
      <c r="W44">
        <v>70</v>
      </c>
      <c r="X44">
        <v>11.17</v>
      </c>
      <c r="Y44">
        <v>11.06</v>
      </c>
      <c r="Z44" t="s">
        <v>152</v>
      </c>
    </row>
    <row r="45" spans="9:26" x14ac:dyDescent="0.25">
      <c r="I45">
        <f t="shared" si="2"/>
        <v>51.44</v>
      </c>
      <c r="J45" s="2">
        <v>10</v>
      </c>
      <c r="K45" s="17" t="b">
        <f t="shared" si="3"/>
        <v>0</v>
      </c>
      <c r="L45" t="s">
        <v>37</v>
      </c>
      <c r="M45">
        <v>7.67</v>
      </c>
      <c r="N45">
        <v>83085</v>
      </c>
      <c r="O45">
        <v>1.1100000000000001</v>
      </c>
      <c r="P45">
        <v>5.1440000000000001</v>
      </c>
      <c r="Q45" t="s">
        <v>152</v>
      </c>
      <c r="R45">
        <v>91</v>
      </c>
      <c r="S45">
        <v>92</v>
      </c>
      <c r="T45">
        <v>57.72</v>
      </c>
      <c r="U45">
        <v>57.75</v>
      </c>
      <c r="V45" t="s">
        <v>152</v>
      </c>
      <c r="W45">
        <v>65</v>
      </c>
      <c r="X45">
        <v>11.76</v>
      </c>
      <c r="Y45">
        <v>11.63</v>
      </c>
      <c r="Z45" t="s">
        <v>152</v>
      </c>
    </row>
    <row r="46" spans="9:26" x14ac:dyDescent="0.25">
      <c r="I46">
        <f t="shared" si="2"/>
        <v>76.510000000000005</v>
      </c>
      <c r="J46" s="2">
        <v>10</v>
      </c>
      <c r="K46" s="17" t="b">
        <f t="shared" si="3"/>
        <v>0</v>
      </c>
      <c r="L46" t="s">
        <v>38</v>
      </c>
      <c r="M46">
        <v>7.92</v>
      </c>
      <c r="N46">
        <v>28211</v>
      </c>
      <c r="O46">
        <v>0.38</v>
      </c>
      <c r="P46">
        <v>7.6509999999999998</v>
      </c>
      <c r="Q46" t="s">
        <v>152</v>
      </c>
      <c r="R46">
        <v>75</v>
      </c>
      <c r="S46">
        <v>39</v>
      </c>
      <c r="T46">
        <v>38.97</v>
      </c>
      <c r="U46">
        <v>38.54</v>
      </c>
      <c r="V46" t="s">
        <v>152</v>
      </c>
      <c r="W46">
        <v>77</v>
      </c>
      <c r="X46">
        <v>31.74</v>
      </c>
      <c r="Y46">
        <v>31.1</v>
      </c>
      <c r="Z46" t="s">
        <v>152</v>
      </c>
    </row>
    <row r="47" spans="9:26" x14ac:dyDescent="0.25">
      <c r="I47">
        <f t="shared" si="2"/>
        <v>92.449999999999989</v>
      </c>
      <c r="J47" s="2">
        <v>10</v>
      </c>
      <c r="K47" s="17" t="b">
        <f t="shared" si="3"/>
        <v>1</v>
      </c>
      <c r="L47" t="s">
        <v>39</v>
      </c>
      <c r="M47">
        <v>7.99</v>
      </c>
      <c r="N47">
        <v>44044</v>
      </c>
      <c r="O47">
        <v>0.59</v>
      </c>
      <c r="P47">
        <v>9.2449999999999992</v>
      </c>
      <c r="Q47" t="s">
        <v>152</v>
      </c>
      <c r="R47">
        <v>69</v>
      </c>
      <c r="S47">
        <v>41</v>
      </c>
      <c r="T47">
        <v>57.84</v>
      </c>
      <c r="U47">
        <v>56.6</v>
      </c>
      <c r="V47" t="s">
        <v>152</v>
      </c>
      <c r="W47">
        <v>99</v>
      </c>
      <c r="X47">
        <v>23.85</v>
      </c>
      <c r="Y47">
        <v>23.85</v>
      </c>
      <c r="Z47" t="s">
        <v>152</v>
      </c>
    </row>
    <row r="48" spans="9:26" x14ac:dyDescent="0.25">
      <c r="I48">
        <f t="shared" si="2"/>
        <v>79.66</v>
      </c>
      <c r="J48" s="2">
        <v>10</v>
      </c>
      <c r="K48" s="17" t="b">
        <f t="shared" si="3"/>
        <v>0</v>
      </c>
      <c r="L48" t="s">
        <v>40</v>
      </c>
      <c r="M48">
        <v>8.09</v>
      </c>
      <c r="N48">
        <v>29457</v>
      </c>
      <c r="O48">
        <v>0.39</v>
      </c>
      <c r="P48">
        <v>7.9660000000000002</v>
      </c>
      <c r="Q48" t="s">
        <v>152</v>
      </c>
      <c r="R48">
        <v>97</v>
      </c>
      <c r="S48">
        <v>83</v>
      </c>
      <c r="T48">
        <v>88.16</v>
      </c>
      <c r="U48">
        <v>88.56</v>
      </c>
      <c r="V48" t="s">
        <v>152</v>
      </c>
      <c r="W48">
        <v>99</v>
      </c>
      <c r="X48">
        <v>62.45</v>
      </c>
      <c r="Y48">
        <v>62.84</v>
      </c>
      <c r="Z48" t="s">
        <v>152</v>
      </c>
    </row>
    <row r="49" spans="9:26" x14ac:dyDescent="0.25">
      <c r="I49">
        <f t="shared" si="2"/>
        <v>44.53</v>
      </c>
      <c r="J49" s="2">
        <v>10</v>
      </c>
      <c r="K49" s="17" t="b">
        <f t="shared" si="3"/>
        <v>0</v>
      </c>
      <c r="L49" t="s">
        <v>41</v>
      </c>
      <c r="M49">
        <v>8.15</v>
      </c>
      <c r="N49">
        <v>26651</v>
      </c>
      <c r="O49">
        <v>0.36</v>
      </c>
      <c r="P49">
        <v>4.4530000000000003</v>
      </c>
      <c r="Q49" t="s">
        <v>152</v>
      </c>
      <c r="R49">
        <v>166</v>
      </c>
      <c r="S49">
        <v>164</v>
      </c>
      <c r="T49">
        <v>78.069999999999993</v>
      </c>
      <c r="U49">
        <v>76.849999999999994</v>
      </c>
      <c r="V49" t="s">
        <v>152</v>
      </c>
      <c r="W49">
        <v>129</v>
      </c>
      <c r="X49">
        <v>72.13</v>
      </c>
      <c r="Y49">
        <v>71.489999999999995</v>
      </c>
      <c r="Z49" t="s">
        <v>152</v>
      </c>
    </row>
    <row r="50" spans="9:26" x14ac:dyDescent="0.25">
      <c r="I50">
        <f t="shared" si="2"/>
        <v>77.53</v>
      </c>
      <c r="J50" s="2">
        <v>10</v>
      </c>
      <c r="K50" s="17" t="b">
        <f t="shared" si="3"/>
        <v>0</v>
      </c>
      <c r="L50" t="s">
        <v>42</v>
      </c>
      <c r="M50">
        <v>8.24</v>
      </c>
      <c r="N50">
        <v>48424</v>
      </c>
      <c r="O50">
        <v>0.65</v>
      </c>
      <c r="P50">
        <v>7.7530000000000001</v>
      </c>
      <c r="Q50" t="s">
        <v>152</v>
      </c>
      <c r="R50">
        <v>76</v>
      </c>
      <c r="S50">
        <v>41</v>
      </c>
      <c r="T50">
        <v>58.21</v>
      </c>
      <c r="U50">
        <v>58.78</v>
      </c>
      <c r="V50" t="s">
        <v>152</v>
      </c>
      <c r="W50">
        <v>78</v>
      </c>
      <c r="X50">
        <v>32.03</v>
      </c>
      <c r="Y50">
        <v>32.32</v>
      </c>
      <c r="Z50" t="s">
        <v>152</v>
      </c>
    </row>
    <row r="51" spans="9:26" x14ac:dyDescent="0.25">
      <c r="I51">
        <f t="shared" si="2"/>
        <v>95.550000000000011</v>
      </c>
      <c r="J51" s="2">
        <v>18</v>
      </c>
      <c r="K51" s="17" t="b">
        <f t="shared" si="3"/>
        <v>1</v>
      </c>
      <c r="L51" t="s">
        <v>43</v>
      </c>
      <c r="M51">
        <v>8.31</v>
      </c>
      <c r="N51">
        <v>49548</v>
      </c>
      <c r="O51">
        <v>0.66</v>
      </c>
      <c r="P51">
        <v>17.199000000000002</v>
      </c>
      <c r="Q51" t="s">
        <v>152</v>
      </c>
      <c r="R51">
        <v>43</v>
      </c>
      <c r="S51">
        <v>58</v>
      </c>
      <c r="T51">
        <v>58.21</v>
      </c>
      <c r="U51">
        <v>57.54</v>
      </c>
      <c r="V51" t="s">
        <v>152</v>
      </c>
      <c r="W51">
        <v>57</v>
      </c>
      <c r="X51">
        <v>20.79</v>
      </c>
      <c r="Y51">
        <v>20.6</v>
      </c>
      <c r="Z51" t="s">
        <v>152</v>
      </c>
    </row>
    <row r="52" spans="9:26" x14ac:dyDescent="0.25">
      <c r="I52">
        <f t="shared" si="2"/>
        <v>78.42</v>
      </c>
      <c r="J52" s="2">
        <v>10</v>
      </c>
      <c r="K52" s="17" t="b">
        <f t="shared" si="3"/>
        <v>0</v>
      </c>
      <c r="L52" t="s">
        <v>44</v>
      </c>
      <c r="M52">
        <v>8.42</v>
      </c>
      <c r="N52">
        <v>25897</v>
      </c>
      <c r="O52">
        <v>0.35</v>
      </c>
      <c r="P52">
        <v>7.8419999999999996</v>
      </c>
      <c r="Q52" t="s">
        <v>152</v>
      </c>
      <c r="R52">
        <v>129</v>
      </c>
      <c r="S52">
        <v>127</v>
      </c>
      <c r="T52">
        <v>77.67</v>
      </c>
      <c r="U52">
        <v>78.14</v>
      </c>
      <c r="V52" t="s">
        <v>152</v>
      </c>
      <c r="W52">
        <v>131</v>
      </c>
      <c r="X52">
        <v>23.52</v>
      </c>
      <c r="Y52">
        <v>24.12</v>
      </c>
      <c r="Z52" t="s">
        <v>152</v>
      </c>
    </row>
    <row r="53" spans="9:26" x14ac:dyDescent="0.25">
      <c r="I53">
        <f t="shared" si="2"/>
        <v>87.539999999999992</v>
      </c>
      <c r="J53" s="2">
        <v>10</v>
      </c>
      <c r="K53" s="17" t="b">
        <f t="shared" si="3"/>
        <v>1</v>
      </c>
      <c r="L53" t="s">
        <v>45</v>
      </c>
      <c r="M53">
        <v>8.51</v>
      </c>
      <c r="N53">
        <v>31309</v>
      </c>
      <c r="O53">
        <v>0.42</v>
      </c>
      <c r="P53">
        <v>8.7539999999999996</v>
      </c>
      <c r="Q53" t="s">
        <v>152</v>
      </c>
      <c r="R53">
        <v>107</v>
      </c>
      <c r="S53">
        <v>109</v>
      </c>
      <c r="T53">
        <v>95.55</v>
      </c>
      <c r="U53">
        <v>91.47</v>
      </c>
      <c r="V53" t="s">
        <v>152</v>
      </c>
      <c r="W53">
        <v>93</v>
      </c>
      <c r="X53">
        <v>4.12</v>
      </c>
      <c r="Y53">
        <v>4.1900000000000004</v>
      </c>
      <c r="Z53" t="s">
        <v>152</v>
      </c>
    </row>
    <row r="54" spans="9:26" x14ac:dyDescent="0.25">
      <c r="I54">
        <f t="shared" si="2"/>
        <v>100</v>
      </c>
      <c r="J54" s="2">
        <v>20</v>
      </c>
      <c r="K54" s="17" t="b">
        <f t="shared" si="3"/>
        <v>1</v>
      </c>
      <c r="L54" t="s">
        <v>114</v>
      </c>
      <c r="M54">
        <v>8.91</v>
      </c>
      <c r="N54">
        <v>205175</v>
      </c>
      <c r="O54">
        <v>2.74</v>
      </c>
      <c r="P54">
        <v>20</v>
      </c>
      <c r="Q54" t="s">
        <v>152</v>
      </c>
      <c r="R54">
        <v>117</v>
      </c>
      <c r="S54">
        <v>82</v>
      </c>
      <c r="T54">
        <v>58.25</v>
      </c>
      <c r="U54">
        <v>57.74</v>
      </c>
      <c r="V54" t="s">
        <v>152</v>
      </c>
      <c r="W54">
        <v>52</v>
      </c>
      <c r="X54">
        <v>14.18</v>
      </c>
      <c r="Y54">
        <v>13.46</v>
      </c>
      <c r="Z54" t="s">
        <v>152</v>
      </c>
    </row>
    <row r="55" spans="9:26" x14ac:dyDescent="0.25">
      <c r="I55">
        <f t="shared" si="2"/>
        <v>58.48</v>
      </c>
      <c r="J55" s="2">
        <v>10</v>
      </c>
      <c r="K55" s="17" t="b">
        <f t="shared" si="3"/>
        <v>0</v>
      </c>
      <c r="L55" t="s">
        <v>46</v>
      </c>
      <c r="M55">
        <v>8.93</v>
      </c>
      <c r="N55">
        <v>64967</v>
      </c>
      <c r="O55">
        <v>0.87</v>
      </c>
      <c r="P55">
        <v>5.8479999999999999</v>
      </c>
      <c r="Q55" t="s">
        <v>152</v>
      </c>
      <c r="R55">
        <v>112</v>
      </c>
      <c r="S55">
        <v>77</v>
      </c>
      <c r="T55">
        <v>65.05</v>
      </c>
      <c r="U55">
        <v>63.48</v>
      </c>
      <c r="V55" t="s">
        <v>152</v>
      </c>
      <c r="W55">
        <v>114</v>
      </c>
      <c r="X55">
        <v>31.26</v>
      </c>
      <c r="Y55">
        <v>31.96</v>
      </c>
      <c r="Z55" t="s">
        <v>152</v>
      </c>
    </row>
    <row r="56" spans="9:26" x14ac:dyDescent="0.25">
      <c r="I56">
        <f t="shared" si="2"/>
        <v>65.959999999999994</v>
      </c>
      <c r="J56" s="2">
        <v>10</v>
      </c>
      <c r="K56" s="17" t="b">
        <f t="shared" si="3"/>
        <v>0</v>
      </c>
      <c r="L56" t="s">
        <v>47</v>
      </c>
      <c r="M56">
        <v>9.01</v>
      </c>
      <c r="N56">
        <v>19918</v>
      </c>
      <c r="O56">
        <v>0.27</v>
      </c>
      <c r="P56">
        <v>6.5960000000000001</v>
      </c>
      <c r="Q56" t="s">
        <v>152</v>
      </c>
      <c r="R56">
        <v>131</v>
      </c>
      <c r="S56">
        <v>133</v>
      </c>
      <c r="T56">
        <v>95.33</v>
      </c>
      <c r="U56">
        <v>92.68</v>
      </c>
      <c r="V56" t="s">
        <v>152</v>
      </c>
      <c r="W56">
        <v>117</v>
      </c>
      <c r="X56">
        <v>80.900000000000006</v>
      </c>
      <c r="Y56">
        <v>77.290000000000006</v>
      </c>
      <c r="Z56" t="s">
        <v>152</v>
      </c>
    </row>
    <row r="57" spans="9:26" x14ac:dyDescent="0.25">
      <c r="I57">
        <f t="shared" si="2"/>
        <v>49.45</v>
      </c>
      <c r="J57" s="2">
        <v>10</v>
      </c>
      <c r="K57" s="17" t="b">
        <f t="shared" si="3"/>
        <v>0</v>
      </c>
      <c r="L57" t="s">
        <v>48</v>
      </c>
      <c r="M57">
        <v>9.02</v>
      </c>
      <c r="N57">
        <v>84095</v>
      </c>
      <c r="O57">
        <v>1.1200000000000001</v>
      </c>
      <c r="P57">
        <v>4.9450000000000003</v>
      </c>
      <c r="Q57" t="s">
        <v>152</v>
      </c>
      <c r="R57">
        <v>91</v>
      </c>
      <c r="S57">
        <v>106</v>
      </c>
      <c r="T57">
        <v>36.31</v>
      </c>
      <c r="U57">
        <v>35.56</v>
      </c>
      <c r="V57" t="s">
        <v>152</v>
      </c>
      <c r="W57">
        <v>51</v>
      </c>
      <c r="X57">
        <v>8.66</v>
      </c>
      <c r="Y57">
        <v>8.66</v>
      </c>
      <c r="Z57" t="s">
        <v>152</v>
      </c>
    </row>
    <row r="58" spans="9:26" x14ac:dyDescent="0.25">
      <c r="I58">
        <f t="shared" si="2"/>
        <v>50.21</v>
      </c>
      <c r="J58" s="2">
        <v>10</v>
      </c>
      <c r="K58" s="17" t="b">
        <f t="shared" si="3"/>
        <v>0</v>
      </c>
      <c r="L58" t="s">
        <v>49</v>
      </c>
      <c r="M58">
        <v>9.1199999999999992</v>
      </c>
      <c r="N58">
        <v>148140</v>
      </c>
      <c r="O58">
        <v>1.98</v>
      </c>
      <c r="P58">
        <v>5.0209999999999999</v>
      </c>
      <c r="Q58" t="s">
        <v>152</v>
      </c>
      <c r="R58">
        <v>91</v>
      </c>
      <c r="S58">
        <v>106</v>
      </c>
      <c r="T58">
        <v>52.86</v>
      </c>
      <c r="U58">
        <v>52.72</v>
      </c>
      <c r="V58" t="s">
        <v>152</v>
      </c>
      <c r="W58">
        <v>105</v>
      </c>
      <c r="X58">
        <v>21.3</v>
      </c>
      <c r="Y58">
        <v>21.84</v>
      </c>
      <c r="Z58" t="s">
        <v>152</v>
      </c>
    </row>
    <row r="59" spans="9:26" x14ac:dyDescent="0.25">
      <c r="I59">
        <f t="shared" si="2"/>
        <v>55.179999999999993</v>
      </c>
      <c r="J59" s="2">
        <v>10</v>
      </c>
      <c r="K59" s="17" t="b">
        <f t="shared" si="3"/>
        <v>0</v>
      </c>
      <c r="L59" t="s">
        <v>50</v>
      </c>
      <c r="M59">
        <v>9.42</v>
      </c>
      <c r="N59">
        <v>87079</v>
      </c>
      <c r="O59">
        <v>1.1599999999999999</v>
      </c>
      <c r="P59">
        <v>5.5179999999999998</v>
      </c>
      <c r="Q59" t="s">
        <v>152</v>
      </c>
      <c r="R59">
        <v>91</v>
      </c>
      <c r="S59">
        <v>106</v>
      </c>
      <c r="T59">
        <v>50.73</v>
      </c>
      <c r="U59">
        <v>50.9</v>
      </c>
      <c r="V59" t="s">
        <v>152</v>
      </c>
      <c r="W59">
        <v>105</v>
      </c>
      <c r="X59">
        <v>24.79</v>
      </c>
      <c r="Y59">
        <v>26.69</v>
      </c>
      <c r="Z59" t="s">
        <v>152</v>
      </c>
    </row>
    <row r="60" spans="9:26" x14ac:dyDescent="0.25">
      <c r="I60">
        <f t="shared" si="2"/>
        <v>63.32</v>
      </c>
      <c r="J60" s="2">
        <v>10</v>
      </c>
      <c r="K60" s="17" t="b">
        <f t="shared" si="3"/>
        <v>0</v>
      </c>
      <c r="L60" t="s">
        <v>51</v>
      </c>
      <c r="M60">
        <v>9.44</v>
      </c>
      <c r="N60">
        <v>83651</v>
      </c>
      <c r="O60">
        <v>1.1200000000000001</v>
      </c>
      <c r="P60">
        <v>6.3319999999999999</v>
      </c>
      <c r="Q60" t="s">
        <v>152</v>
      </c>
      <c r="R60">
        <v>104</v>
      </c>
      <c r="S60">
        <v>78</v>
      </c>
      <c r="T60">
        <v>54.72</v>
      </c>
      <c r="U60">
        <v>53.38</v>
      </c>
      <c r="V60" t="s">
        <v>152</v>
      </c>
      <c r="W60">
        <v>103</v>
      </c>
      <c r="X60">
        <v>53.56</v>
      </c>
      <c r="Y60">
        <v>52.3</v>
      </c>
      <c r="Z60" t="s">
        <v>152</v>
      </c>
    </row>
    <row r="61" spans="9:26" x14ac:dyDescent="0.25">
      <c r="I61">
        <f t="shared" si="2"/>
        <v>84.78</v>
      </c>
      <c r="J61" s="2">
        <v>10</v>
      </c>
      <c r="K61" s="17" t="b">
        <f t="shared" si="3"/>
        <v>1</v>
      </c>
      <c r="L61" t="s">
        <v>52</v>
      </c>
      <c r="M61">
        <v>9.57</v>
      </c>
      <c r="N61">
        <v>21409</v>
      </c>
      <c r="O61">
        <v>0.28999999999999998</v>
      </c>
      <c r="P61">
        <v>8.4779999999999998</v>
      </c>
      <c r="Q61" t="s">
        <v>152</v>
      </c>
      <c r="R61">
        <v>173</v>
      </c>
      <c r="S61">
        <v>171</v>
      </c>
      <c r="T61">
        <v>50.58</v>
      </c>
      <c r="U61">
        <v>51.23</v>
      </c>
      <c r="V61" t="s">
        <v>152</v>
      </c>
      <c r="W61">
        <v>175</v>
      </c>
      <c r="X61">
        <v>48.87</v>
      </c>
      <c r="Y61">
        <v>47.34</v>
      </c>
      <c r="Z61" t="s">
        <v>152</v>
      </c>
    </row>
    <row r="62" spans="9:26" x14ac:dyDescent="0.25">
      <c r="I62">
        <f t="shared" si="2"/>
        <v>44.279999999999994</v>
      </c>
      <c r="J62" s="2">
        <v>10</v>
      </c>
      <c r="K62" s="17" t="b">
        <f t="shared" si="3"/>
        <v>0</v>
      </c>
      <c r="L62" t="s">
        <v>53</v>
      </c>
      <c r="M62">
        <v>9.6999999999999993</v>
      </c>
      <c r="N62">
        <v>77005</v>
      </c>
      <c r="O62">
        <v>1.03</v>
      </c>
      <c r="P62">
        <v>4.4279999999999999</v>
      </c>
      <c r="Q62" t="s">
        <v>152</v>
      </c>
      <c r="R62">
        <v>105</v>
      </c>
      <c r="S62">
        <v>120</v>
      </c>
      <c r="T62">
        <v>30.39</v>
      </c>
      <c r="U62">
        <v>29.89</v>
      </c>
      <c r="V62" t="s">
        <v>152</v>
      </c>
      <c r="W62">
        <v>79</v>
      </c>
      <c r="X62">
        <v>15.94</v>
      </c>
      <c r="Y62">
        <v>15.58</v>
      </c>
      <c r="Z62" t="s">
        <v>152</v>
      </c>
    </row>
    <row r="63" spans="9:26" x14ac:dyDescent="0.25">
      <c r="I63">
        <f t="shared" si="2"/>
        <v>97.734999999999999</v>
      </c>
      <c r="J63" s="2">
        <v>20</v>
      </c>
      <c r="K63" s="17" t="b">
        <f t="shared" si="3"/>
        <v>1</v>
      </c>
      <c r="L63" t="s">
        <v>115</v>
      </c>
      <c r="M63">
        <v>9.83</v>
      </c>
      <c r="N63">
        <v>114449</v>
      </c>
      <c r="O63">
        <v>1.53</v>
      </c>
      <c r="P63">
        <v>19.547000000000001</v>
      </c>
      <c r="Q63" t="s">
        <v>152</v>
      </c>
      <c r="R63">
        <v>95</v>
      </c>
      <c r="S63">
        <v>174</v>
      </c>
      <c r="T63">
        <v>76.28</v>
      </c>
      <c r="U63">
        <v>77.849999999999994</v>
      </c>
      <c r="V63" t="s">
        <v>152</v>
      </c>
      <c r="W63">
        <v>176</v>
      </c>
      <c r="X63">
        <v>74.38</v>
      </c>
      <c r="Y63">
        <v>74.98</v>
      </c>
      <c r="Z63" t="s">
        <v>152</v>
      </c>
    </row>
    <row r="64" spans="9:26" x14ac:dyDescent="0.25">
      <c r="I64">
        <f t="shared" si="2"/>
        <v>66.100000000000009</v>
      </c>
      <c r="J64" s="2">
        <v>10</v>
      </c>
      <c r="K64" s="17" t="b">
        <f t="shared" si="3"/>
        <v>0</v>
      </c>
      <c r="L64" t="s">
        <v>54</v>
      </c>
      <c r="M64">
        <v>9.93</v>
      </c>
      <c r="N64">
        <v>54909</v>
      </c>
      <c r="O64">
        <v>0.73</v>
      </c>
      <c r="P64">
        <v>6.61</v>
      </c>
      <c r="Q64" t="s">
        <v>152</v>
      </c>
      <c r="R64">
        <v>77</v>
      </c>
      <c r="S64">
        <v>156</v>
      </c>
      <c r="T64">
        <v>61.67</v>
      </c>
      <c r="U64">
        <v>63.6</v>
      </c>
      <c r="V64" t="s">
        <v>152</v>
      </c>
      <c r="W64">
        <v>158</v>
      </c>
      <c r="X64">
        <v>59.93</v>
      </c>
      <c r="Y64">
        <v>60.74</v>
      </c>
      <c r="Z64" t="s">
        <v>152</v>
      </c>
    </row>
    <row r="65" spans="9:26" x14ac:dyDescent="0.25">
      <c r="I65">
        <f t="shared" si="2"/>
        <v>88.14</v>
      </c>
      <c r="J65" s="2">
        <v>10</v>
      </c>
      <c r="K65" s="17" t="b">
        <f t="shared" si="3"/>
        <v>1</v>
      </c>
      <c r="L65" t="s">
        <v>55</v>
      </c>
      <c r="M65">
        <v>9.94</v>
      </c>
      <c r="N65">
        <v>44695</v>
      </c>
      <c r="O65">
        <v>0.6</v>
      </c>
      <c r="P65">
        <v>8.8140000000000001</v>
      </c>
      <c r="Q65" t="s">
        <v>152</v>
      </c>
      <c r="R65">
        <v>83</v>
      </c>
      <c r="S65">
        <v>85</v>
      </c>
      <c r="T65">
        <v>63.62</v>
      </c>
      <c r="U65">
        <v>64.58</v>
      </c>
      <c r="V65" t="s">
        <v>152</v>
      </c>
      <c r="W65">
        <v>95</v>
      </c>
      <c r="X65">
        <v>13.5</v>
      </c>
      <c r="Y65">
        <v>13.21</v>
      </c>
      <c r="Z65" t="s">
        <v>152</v>
      </c>
    </row>
    <row r="66" spans="9:26" x14ac:dyDescent="0.25">
      <c r="I66">
        <f t="shared" si="2"/>
        <v>89.84</v>
      </c>
      <c r="J66" s="2">
        <v>10</v>
      </c>
      <c r="K66" s="17" t="b">
        <f t="shared" si="3"/>
        <v>1</v>
      </c>
      <c r="L66" t="s">
        <v>56</v>
      </c>
      <c r="M66">
        <v>9.98</v>
      </c>
      <c r="N66">
        <v>17772</v>
      </c>
      <c r="O66">
        <v>0.24</v>
      </c>
      <c r="P66">
        <v>8.984</v>
      </c>
      <c r="Q66" t="s">
        <v>152</v>
      </c>
      <c r="R66">
        <v>77</v>
      </c>
      <c r="S66">
        <v>110</v>
      </c>
      <c r="T66">
        <v>77.48</v>
      </c>
      <c r="U66">
        <v>76.349999999999994</v>
      </c>
      <c r="V66" t="s">
        <v>152</v>
      </c>
      <c r="W66">
        <v>61</v>
      </c>
      <c r="X66">
        <v>57.54</v>
      </c>
      <c r="Y66">
        <v>57.55</v>
      </c>
      <c r="Z66" t="s">
        <v>152</v>
      </c>
    </row>
    <row r="67" spans="9:26" x14ac:dyDescent="0.25">
      <c r="I67">
        <f t="shared" si="2"/>
        <v>85.8</v>
      </c>
      <c r="J67" s="2">
        <v>10</v>
      </c>
      <c r="K67" s="17" t="b">
        <f t="shared" si="3"/>
        <v>1</v>
      </c>
      <c r="L67" t="s">
        <v>57</v>
      </c>
      <c r="M67">
        <v>9.98</v>
      </c>
      <c r="N67">
        <v>52175</v>
      </c>
      <c r="O67">
        <v>0.7</v>
      </c>
      <c r="P67">
        <v>8.58</v>
      </c>
      <c r="Q67" t="s">
        <v>152</v>
      </c>
      <c r="R67">
        <v>75</v>
      </c>
      <c r="S67">
        <v>53</v>
      </c>
      <c r="T67">
        <v>18.09</v>
      </c>
      <c r="U67">
        <v>19.07</v>
      </c>
      <c r="V67" t="s">
        <v>152</v>
      </c>
      <c r="W67">
        <v>89</v>
      </c>
      <c r="X67">
        <v>10.48</v>
      </c>
      <c r="Y67">
        <v>11.36</v>
      </c>
      <c r="Z67" t="s">
        <v>152</v>
      </c>
    </row>
    <row r="68" spans="9:26" x14ac:dyDescent="0.25">
      <c r="I68">
        <f t="shared" si="2"/>
        <v>43.550000000000004</v>
      </c>
      <c r="J68" s="2">
        <v>10</v>
      </c>
      <c r="K68" s="17" t="b">
        <f t="shared" si="3"/>
        <v>0</v>
      </c>
      <c r="L68" t="s">
        <v>58</v>
      </c>
      <c r="M68">
        <v>10.01</v>
      </c>
      <c r="N68">
        <v>92235</v>
      </c>
      <c r="O68">
        <v>1.23</v>
      </c>
      <c r="P68">
        <v>4.3550000000000004</v>
      </c>
      <c r="Q68" t="s">
        <v>152</v>
      </c>
      <c r="R68">
        <v>91</v>
      </c>
      <c r="S68">
        <v>120</v>
      </c>
      <c r="T68">
        <v>26.61</v>
      </c>
      <c r="U68">
        <v>26.57</v>
      </c>
      <c r="V68" t="s">
        <v>152</v>
      </c>
      <c r="W68">
        <v>65</v>
      </c>
      <c r="X68">
        <v>10.23</v>
      </c>
      <c r="Y68">
        <v>10.19</v>
      </c>
      <c r="Z68" t="s">
        <v>152</v>
      </c>
    </row>
    <row r="69" spans="9:26" x14ac:dyDescent="0.25">
      <c r="I69">
        <f t="shared" ref="I69:I88" si="4">P69/J69*100</f>
        <v>54.230000000000004</v>
      </c>
      <c r="J69" s="2">
        <v>10</v>
      </c>
      <c r="K69" s="17" t="b">
        <f t="shared" ref="K69:K88" si="5">AND(P69&gt;J69*0.8,P69&lt;J69*1.2)</f>
        <v>0</v>
      </c>
      <c r="L69" t="s">
        <v>59</v>
      </c>
      <c r="M69">
        <v>10.07</v>
      </c>
      <c r="N69">
        <v>73459</v>
      </c>
      <c r="O69">
        <v>0.98</v>
      </c>
      <c r="P69">
        <v>5.423</v>
      </c>
      <c r="Q69" t="s">
        <v>152</v>
      </c>
      <c r="R69">
        <v>91</v>
      </c>
      <c r="S69">
        <v>126</v>
      </c>
      <c r="T69">
        <v>36.74</v>
      </c>
      <c r="U69">
        <v>36.54</v>
      </c>
      <c r="V69" t="s">
        <v>152</v>
      </c>
      <c r="W69">
        <v>89</v>
      </c>
      <c r="X69">
        <v>17.3</v>
      </c>
      <c r="Y69">
        <v>17.37</v>
      </c>
      <c r="Z69" t="s">
        <v>152</v>
      </c>
    </row>
    <row r="70" spans="9:26" x14ac:dyDescent="0.25">
      <c r="I70">
        <f t="shared" si="4"/>
        <v>48.51</v>
      </c>
      <c r="J70" s="2">
        <v>10</v>
      </c>
      <c r="K70" s="17" t="b">
        <f t="shared" si="5"/>
        <v>0</v>
      </c>
      <c r="L70" t="s">
        <v>61</v>
      </c>
      <c r="M70">
        <v>10.15</v>
      </c>
      <c r="N70">
        <v>77570</v>
      </c>
      <c r="O70">
        <v>1.04</v>
      </c>
      <c r="P70">
        <v>4.851</v>
      </c>
      <c r="Q70" t="s">
        <v>152</v>
      </c>
      <c r="R70">
        <v>105</v>
      </c>
      <c r="S70">
        <v>120</v>
      </c>
      <c r="T70">
        <v>50.94</v>
      </c>
      <c r="U70">
        <v>50.87</v>
      </c>
      <c r="V70" t="s">
        <v>152</v>
      </c>
      <c r="W70">
        <v>119</v>
      </c>
      <c r="X70">
        <v>11.44</v>
      </c>
      <c r="Y70">
        <v>11.62</v>
      </c>
      <c r="Z70" t="s">
        <v>152</v>
      </c>
    </row>
    <row r="71" spans="9:26" x14ac:dyDescent="0.25">
      <c r="I71">
        <f t="shared" si="4"/>
        <v>53.890000000000008</v>
      </c>
      <c r="J71" s="2">
        <v>10</v>
      </c>
      <c r="K71" s="17" t="b">
        <f t="shared" si="5"/>
        <v>0</v>
      </c>
      <c r="L71" t="s">
        <v>60</v>
      </c>
      <c r="M71">
        <v>10.16</v>
      </c>
      <c r="N71">
        <v>88565</v>
      </c>
      <c r="O71">
        <v>1.18</v>
      </c>
      <c r="P71">
        <v>5.3890000000000002</v>
      </c>
      <c r="Q71" t="s">
        <v>152</v>
      </c>
      <c r="R71">
        <v>91</v>
      </c>
      <c r="S71">
        <v>126</v>
      </c>
      <c r="T71">
        <v>32.86</v>
      </c>
      <c r="U71">
        <v>33.68</v>
      </c>
      <c r="V71" t="s">
        <v>152</v>
      </c>
      <c r="W71">
        <v>89</v>
      </c>
      <c r="X71">
        <v>10.97</v>
      </c>
      <c r="Y71">
        <v>11.44</v>
      </c>
      <c r="Z71" t="s">
        <v>152</v>
      </c>
    </row>
    <row r="72" spans="9:26" x14ac:dyDescent="0.25">
      <c r="I72">
        <f t="shared" si="4"/>
        <v>45.59</v>
      </c>
      <c r="J72" s="2">
        <v>10</v>
      </c>
      <c r="K72" s="17" t="b">
        <f t="shared" si="5"/>
        <v>0</v>
      </c>
      <c r="L72" t="s">
        <v>62</v>
      </c>
      <c r="M72">
        <v>10.37</v>
      </c>
      <c r="N72">
        <v>64860</v>
      </c>
      <c r="O72">
        <v>0.87</v>
      </c>
      <c r="P72">
        <v>4.5590000000000002</v>
      </c>
      <c r="Q72" t="s">
        <v>152</v>
      </c>
      <c r="R72">
        <v>119</v>
      </c>
      <c r="S72">
        <v>91</v>
      </c>
      <c r="T72">
        <v>65.97</v>
      </c>
      <c r="U72">
        <v>61.01</v>
      </c>
      <c r="V72" t="s">
        <v>152</v>
      </c>
      <c r="W72">
        <v>134</v>
      </c>
      <c r="X72">
        <v>24.1</v>
      </c>
      <c r="Y72">
        <v>23.93</v>
      </c>
      <c r="Z72" t="s">
        <v>152</v>
      </c>
    </row>
    <row r="73" spans="9:26" x14ac:dyDescent="0.25">
      <c r="I73">
        <f t="shared" si="4"/>
        <v>73.88</v>
      </c>
      <c r="J73" s="2">
        <v>10</v>
      </c>
      <c r="K73" s="17" t="b">
        <f t="shared" si="5"/>
        <v>0</v>
      </c>
      <c r="L73" t="s">
        <v>63</v>
      </c>
      <c r="M73">
        <v>10.39</v>
      </c>
      <c r="N73">
        <v>9172</v>
      </c>
      <c r="O73">
        <v>0.12</v>
      </c>
      <c r="P73">
        <v>7.3879999999999999</v>
      </c>
      <c r="Q73" t="s">
        <v>152</v>
      </c>
      <c r="R73">
        <v>167</v>
      </c>
      <c r="S73">
        <v>130</v>
      </c>
      <c r="T73">
        <v>53.27</v>
      </c>
      <c r="U73">
        <v>56.77</v>
      </c>
      <c r="V73" t="s">
        <v>152</v>
      </c>
      <c r="W73">
        <v>132</v>
      </c>
      <c r="X73">
        <v>56.54</v>
      </c>
      <c r="Y73">
        <v>57.44</v>
      </c>
      <c r="Z73" t="s">
        <v>152</v>
      </c>
    </row>
    <row r="74" spans="9:26" x14ac:dyDescent="0.25">
      <c r="I74">
        <f t="shared" si="4"/>
        <v>53.16</v>
      </c>
      <c r="J74" s="2">
        <v>10</v>
      </c>
      <c r="K74" s="17" t="b">
        <f t="shared" si="5"/>
        <v>0</v>
      </c>
      <c r="L74" t="s">
        <v>64</v>
      </c>
      <c r="M74">
        <v>10.41</v>
      </c>
      <c r="N74">
        <v>88311</v>
      </c>
      <c r="O74">
        <v>1.18</v>
      </c>
      <c r="P74">
        <v>5.3159999999999998</v>
      </c>
      <c r="Q74" t="s">
        <v>152</v>
      </c>
      <c r="R74">
        <v>105</v>
      </c>
      <c r="S74">
        <v>120</v>
      </c>
      <c r="T74">
        <v>49.16</v>
      </c>
      <c r="U74">
        <v>48.09</v>
      </c>
      <c r="V74" t="s">
        <v>152</v>
      </c>
      <c r="W74">
        <v>77</v>
      </c>
      <c r="X74">
        <v>11.38</v>
      </c>
      <c r="Y74">
        <v>10.89</v>
      </c>
      <c r="Z74" t="s">
        <v>152</v>
      </c>
    </row>
    <row r="75" spans="9:26" x14ac:dyDescent="0.25">
      <c r="I75">
        <f t="shared" si="4"/>
        <v>39.99</v>
      </c>
      <c r="J75" s="2">
        <v>10</v>
      </c>
      <c r="K75" s="17" t="b">
        <f t="shared" si="5"/>
        <v>0</v>
      </c>
      <c r="L75" t="s">
        <v>65</v>
      </c>
      <c r="M75">
        <v>10.52</v>
      </c>
      <c r="N75">
        <v>77890</v>
      </c>
      <c r="O75">
        <v>1.04</v>
      </c>
      <c r="P75">
        <v>3.9990000000000001</v>
      </c>
      <c r="Q75" t="s">
        <v>152</v>
      </c>
      <c r="R75">
        <v>105</v>
      </c>
      <c r="S75">
        <v>134</v>
      </c>
      <c r="T75">
        <v>21.9</v>
      </c>
      <c r="U75">
        <v>22.33</v>
      </c>
      <c r="V75" t="s">
        <v>152</v>
      </c>
      <c r="W75">
        <v>91</v>
      </c>
      <c r="X75">
        <v>15.15</v>
      </c>
      <c r="Y75">
        <v>14.74</v>
      </c>
      <c r="Z75" t="s">
        <v>152</v>
      </c>
    </row>
    <row r="76" spans="9:26" x14ac:dyDescent="0.25">
      <c r="I76">
        <f t="shared" si="4"/>
        <v>61.34</v>
      </c>
      <c r="J76" s="2">
        <v>10</v>
      </c>
      <c r="K76" s="17" t="b">
        <f t="shared" si="5"/>
        <v>0</v>
      </c>
      <c r="L76" t="s">
        <v>66</v>
      </c>
      <c r="M76">
        <v>10.6</v>
      </c>
      <c r="N76">
        <v>60521</v>
      </c>
      <c r="O76">
        <v>0.81</v>
      </c>
      <c r="P76">
        <v>6.1340000000000003</v>
      </c>
      <c r="Q76" t="s">
        <v>152</v>
      </c>
      <c r="R76">
        <v>146</v>
      </c>
      <c r="S76">
        <v>148</v>
      </c>
      <c r="T76">
        <v>64.16</v>
      </c>
      <c r="U76">
        <v>62.22</v>
      </c>
      <c r="V76" t="s">
        <v>152</v>
      </c>
      <c r="W76">
        <v>111</v>
      </c>
      <c r="X76">
        <v>42.33</v>
      </c>
      <c r="Y76">
        <v>41.99</v>
      </c>
      <c r="Z76" t="s">
        <v>152</v>
      </c>
    </row>
    <row r="77" spans="9:26" x14ac:dyDescent="0.25">
      <c r="I77">
        <f t="shared" si="4"/>
        <v>42.43</v>
      </c>
      <c r="J77" s="2">
        <v>10</v>
      </c>
      <c r="K77" s="17" t="b">
        <f t="shared" si="5"/>
        <v>0</v>
      </c>
      <c r="L77" t="s">
        <v>67</v>
      </c>
      <c r="M77">
        <v>10.63</v>
      </c>
      <c r="N77">
        <v>68767</v>
      </c>
      <c r="O77">
        <v>0.92</v>
      </c>
      <c r="P77">
        <v>4.2430000000000003</v>
      </c>
      <c r="Q77" t="s">
        <v>152</v>
      </c>
      <c r="R77">
        <v>119</v>
      </c>
      <c r="S77">
        <v>91</v>
      </c>
      <c r="T77">
        <v>27.95</v>
      </c>
      <c r="U77">
        <v>27.39</v>
      </c>
      <c r="V77" t="s">
        <v>152</v>
      </c>
      <c r="W77">
        <v>134</v>
      </c>
      <c r="X77">
        <v>30.53</v>
      </c>
      <c r="Y77">
        <v>29.77</v>
      </c>
      <c r="Z77" t="s">
        <v>152</v>
      </c>
    </row>
    <row r="78" spans="9:26" x14ac:dyDescent="0.25">
      <c r="I78">
        <f t="shared" si="4"/>
        <v>100</v>
      </c>
      <c r="J78" s="2">
        <v>20</v>
      </c>
      <c r="K78" s="17" t="b">
        <f t="shared" si="5"/>
        <v>1</v>
      </c>
      <c r="L78" t="s">
        <v>116</v>
      </c>
      <c r="M78">
        <v>10.66</v>
      </c>
      <c r="N78">
        <v>127866</v>
      </c>
      <c r="O78">
        <v>1.71</v>
      </c>
      <c r="P78">
        <v>20</v>
      </c>
      <c r="Q78" t="s">
        <v>152</v>
      </c>
      <c r="R78">
        <v>152</v>
      </c>
      <c r="S78">
        <v>115</v>
      </c>
      <c r="T78">
        <v>60.23</v>
      </c>
      <c r="U78">
        <v>65.62</v>
      </c>
      <c r="V78" t="s">
        <v>152</v>
      </c>
      <c r="W78" t="s">
        <v>132</v>
      </c>
      <c r="X78" t="s">
        <v>132</v>
      </c>
      <c r="Y78" t="s">
        <v>132</v>
      </c>
      <c r="Z78" t="s">
        <v>132</v>
      </c>
    </row>
    <row r="79" spans="9:26" x14ac:dyDescent="0.25">
      <c r="I79">
        <f t="shared" si="4"/>
        <v>63.78</v>
      </c>
      <c r="J79" s="2">
        <v>10</v>
      </c>
      <c r="K79" s="17" t="b">
        <f t="shared" si="5"/>
        <v>0</v>
      </c>
      <c r="L79" t="s">
        <v>68</v>
      </c>
      <c r="M79">
        <v>10.67</v>
      </c>
      <c r="N79">
        <v>65342</v>
      </c>
      <c r="O79">
        <v>0.87</v>
      </c>
      <c r="P79">
        <v>6.3780000000000001</v>
      </c>
      <c r="Q79" t="s">
        <v>152</v>
      </c>
      <c r="R79">
        <v>146</v>
      </c>
      <c r="S79">
        <v>148</v>
      </c>
      <c r="T79">
        <v>64.59</v>
      </c>
      <c r="U79">
        <v>64.099999999999994</v>
      </c>
      <c r="V79" t="s">
        <v>152</v>
      </c>
      <c r="W79">
        <v>111</v>
      </c>
      <c r="X79">
        <v>45.9</v>
      </c>
      <c r="Y79">
        <v>43.74</v>
      </c>
      <c r="Z79" t="s">
        <v>152</v>
      </c>
    </row>
    <row r="80" spans="9:26" x14ac:dyDescent="0.25">
      <c r="I80">
        <f t="shared" si="4"/>
        <v>40.160000000000004</v>
      </c>
      <c r="J80" s="2">
        <v>10</v>
      </c>
      <c r="K80" s="17" t="b">
        <f t="shared" si="5"/>
        <v>0</v>
      </c>
      <c r="L80" t="s">
        <v>70</v>
      </c>
      <c r="M80">
        <v>10.91</v>
      </c>
      <c r="N80">
        <v>60692</v>
      </c>
      <c r="O80">
        <v>0.81</v>
      </c>
      <c r="P80">
        <v>4.016</v>
      </c>
      <c r="Q80" t="s">
        <v>152</v>
      </c>
      <c r="R80">
        <v>91</v>
      </c>
      <c r="S80">
        <v>92</v>
      </c>
      <c r="T80">
        <v>52.39</v>
      </c>
      <c r="U80">
        <v>52.47</v>
      </c>
      <c r="V80" t="s">
        <v>152</v>
      </c>
      <c r="W80">
        <v>134</v>
      </c>
      <c r="X80">
        <v>29.3</v>
      </c>
      <c r="Y80">
        <v>29.08</v>
      </c>
      <c r="Z80" t="s">
        <v>152</v>
      </c>
    </row>
    <row r="81" spans="9:26" x14ac:dyDescent="0.25">
      <c r="I81">
        <f t="shared" si="4"/>
        <v>69.25</v>
      </c>
      <c r="J81" s="2">
        <v>10</v>
      </c>
      <c r="K81" s="17" t="b">
        <f t="shared" si="5"/>
        <v>0</v>
      </c>
      <c r="L81" t="s">
        <v>69</v>
      </c>
      <c r="M81">
        <v>10.92</v>
      </c>
      <c r="N81">
        <v>72600</v>
      </c>
      <c r="O81">
        <v>0.97</v>
      </c>
      <c r="P81">
        <v>6.9249999999999998</v>
      </c>
      <c r="Q81" t="s">
        <v>152</v>
      </c>
      <c r="R81">
        <v>146</v>
      </c>
      <c r="S81">
        <v>148</v>
      </c>
      <c r="T81">
        <v>64.17</v>
      </c>
      <c r="U81">
        <v>63.09</v>
      </c>
      <c r="V81" t="s">
        <v>152</v>
      </c>
      <c r="W81">
        <v>111</v>
      </c>
      <c r="X81">
        <v>42.6</v>
      </c>
      <c r="Y81">
        <v>41.3</v>
      </c>
      <c r="Z81" t="s">
        <v>152</v>
      </c>
    </row>
    <row r="82" spans="9:26" x14ac:dyDescent="0.25">
      <c r="I82">
        <f t="shared" si="4"/>
        <v>48.57</v>
      </c>
      <c r="J82" s="2">
        <v>10</v>
      </c>
      <c r="K82" s="17" t="b">
        <f t="shared" si="5"/>
        <v>0</v>
      </c>
      <c r="L82" t="s">
        <v>71</v>
      </c>
      <c r="M82">
        <v>11.1</v>
      </c>
      <c r="N82">
        <v>8670</v>
      </c>
      <c r="O82">
        <v>0.12</v>
      </c>
      <c r="P82">
        <v>4.8570000000000002</v>
      </c>
      <c r="Q82" t="s">
        <v>152</v>
      </c>
      <c r="R82">
        <v>117</v>
      </c>
      <c r="S82">
        <v>119</v>
      </c>
      <c r="T82">
        <v>97.97</v>
      </c>
      <c r="U82">
        <v>97.99</v>
      </c>
      <c r="V82" t="s">
        <v>152</v>
      </c>
      <c r="W82">
        <v>201</v>
      </c>
      <c r="X82">
        <v>88.19</v>
      </c>
      <c r="Y82">
        <v>89.56</v>
      </c>
      <c r="Z82" t="s">
        <v>152</v>
      </c>
    </row>
    <row r="83" spans="9:26" x14ac:dyDescent="0.25">
      <c r="I83">
        <f t="shared" si="4"/>
        <v>90.94</v>
      </c>
      <c r="J83" s="2">
        <v>10</v>
      </c>
      <c r="K83" s="17" t="b">
        <f t="shared" si="5"/>
        <v>1</v>
      </c>
      <c r="L83" t="s">
        <v>72</v>
      </c>
      <c r="M83">
        <v>11.44</v>
      </c>
      <c r="N83">
        <v>11430</v>
      </c>
      <c r="O83">
        <v>0.15</v>
      </c>
      <c r="P83">
        <v>9.0939999999999994</v>
      </c>
      <c r="Q83" t="s">
        <v>152</v>
      </c>
      <c r="R83">
        <v>157</v>
      </c>
      <c r="S83">
        <v>155</v>
      </c>
      <c r="T83">
        <v>76.86</v>
      </c>
      <c r="U83">
        <v>78.150000000000006</v>
      </c>
      <c r="V83" t="s">
        <v>152</v>
      </c>
      <c r="W83">
        <v>75</v>
      </c>
      <c r="X83">
        <v>89.98</v>
      </c>
      <c r="Y83">
        <v>86.67</v>
      </c>
      <c r="Z83" t="s">
        <v>152</v>
      </c>
    </row>
    <row r="84" spans="9:26" x14ac:dyDescent="0.25">
      <c r="I84">
        <f t="shared" si="4"/>
        <v>86.62</v>
      </c>
      <c r="J84" s="2">
        <v>10</v>
      </c>
      <c r="K84" s="17" t="b">
        <f t="shared" si="5"/>
        <v>1</v>
      </c>
      <c r="L84" t="s">
        <v>73</v>
      </c>
      <c r="M84">
        <v>11.57</v>
      </c>
      <c r="N84">
        <v>3076</v>
      </c>
      <c r="O84">
        <v>0.04</v>
      </c>
      <c r="P84">
        <v>8.6620000000000008</v>
      </c>
      <c r="Q84" t="s">
        <v>152</v>
      </c>
      <c r="R84">
        <v>77</v>
      </c>
      <c r="S84">
        <v>51</v>
      </c>
      <c r="T84">
        <v>45.1</v>
      </c>
      <c r="U84">
        <v>45.48</v>
      </c>
      <c r="V84" t="s">
        <v>152</v>
      </c>
      <c r="W84">
        <v>123</v>
      </c>
      <c r="X84">
        <v>44.86</v>
      </c>
      <c r="Y84">
        <v>44.98</v>
      </c>
      <c r="Z84" t="s">
        <v>152</v>
      </c>
    </row>
    <row r="85" spans="9:26" x14ac:dyDescent="0.25">
      <c r="I85">
        <f t="shared" si="4"/>
        <v>65.58</v>
      </c>
      <c r="J85" s="2">
        <v>10</v>
      </c>
      <c r="K85" s="17" t="b">
        <f t="shared" si="5"/>
        <v>0</v>
      </c>
      <c r="L85" t="s">
        <v>74</v>
      </c>
      <c r="M85">
        <v>11.97</v>
      </c>
      <c r="N85">
        <v>44561</v>
      </c>
      <c r="O85">
        <v>0.6</v>
      </c>
      <c r="P85">
        <v>6.5579999999999998</v>
      </c>
      <c r="Q85" t="s">
        <v>152</v>
      </c>
      <c r="R85">
        <v>180</v>
      </c>
      <c r="S85">
        <v>182</v>
      </c>
      <c r="T85">
        <v>95.1</v>
      </c>
      <c r="U85">
        <v>95.84</v>
      </c>
      <c r="V85" t="s">
        <v>152</v>
      </c>
      <c r="W85">
        <v>145</v>
      </c>
      <c r="X85">
        <v>32.08</v>
      </c>
      <c r="Y85">
        <v>31.35</v>
      </c>
      <c r="Z85" t="s">
        <v>152</v>
      </c>
    </row>
    <row r="86" spans="9:26" x14ac:dyDescent="0.25">
      <c r="I86">
        <f t="shared" si="4"/>
        <v>38.31</v>
      </c>
      <c r="J86" s="2">
        <v>10</v>
      </c>
      <c r="K86" s="17" t="b">
        <f t="shared" si="5"/>
        <v>0</v>
      </c>
      <c r="L86" t="s">
        <v>75</v>
      </c>
      <c r="M86">
        <v>12.06</v>
      </c>
      <c r="N86">
        <v>10726</v>
      </c>
      <c r="O86">
        <v>0.14000000000000001</v>
      </c>
      <c r="P86">
        <v>3.831</v>
      </c>
      <c r="Q86" t="s">
        <v>152</v>
      </c>
      <c r="R86">
        <v>225</v>
      </c>
      <c r="S86">
        <v>227</v>
      </c>
      <c r="T86">
        <v>62.87</v>
      </c>
      <c r="U86">
        <v>62.95</v>
      </c>
      <c r="V86" t="s">
        <v>152</v>
      </c>
      <c r="W86">
        <v>223</v>
      </c>
      <c r="X86">
        <v>62.66</v>
      </c>
      <c r="Y86">
        <v>62.47</v>
      </c>
      <c r="Z86" t="s">
        <v>152</v>
      </c>
    </row>
    <row r="87" spans="9:26" x14ac:dyDescent="0.25">
      <c r="I87">
        <f t="shared" si="4"/>
        <v>81.430000000000007</v>
      </c>
      <c r="J87" s="2">
        <v>10</v>
      </c>
      <c r="K87" s="17" t="b">
        <f t="shared" si="5"/>
        <v>1</v>
      </c>
      <c r="L87" t="s">
        <v>76</v>
      </c>
      <c r="M87">
        <v>12.14</v>
      </c>
      <c r="N87">
        <v>163023</v>
      </c>
      <c r="O87">
        <v>2.1800000000000002</v>
      </c>
      <c r="P87">
        <v>8.1430000000000007</v>
      </c>
      <c r="Q87" t="s">
        <v>152</v>
      </c>
      <c r="R87">
        <v>128</v>
      </c>
      <c r="S87">
        <v>127</v>
      </c>
      <c r="T87">
        <v>12.77</v>
      </c>
      <c r="U87">
        <v>12.49</v>
      </c>
      <c r="V87" t="s">
        <v>152</v>
      </c>
      <c r="W87">
        <v>129</v>
      </c>
      <c r="X87">
        <v>10.48</v>
      </c>
      <c r="Y87">
        <v>10.42</v>
      </c>
      <c r="Z87" t="s">
        <v>152</v>
      </c>
    </row>
    <row r="88" spans="9:26" x14ac:dyDescent="0.25">
      <c r="I88">
        <f t="shared" si="4"/>
        <v>71.66</v>
      </c>
      <c r="J88" s="2">
        <v>10</v>
      </c>
      <c r="K88" s="17" t="b">
        <f t="shared" si="5"/>
        <v>0</v>
      </c>
      <c r="L88" t="s">
        <v>77</v>
      </c>
      <c r="M88">
        <v>12.28</v>
      </c>
      <c r="N88">
        <v>49697</v>
      </c>
      <c r="O88">
        <v>0.66</v>
      </c>
      <c r="P88">
        <v>7.1660000000000004</v>
      </c>
      <c r="Q88" t="s">
        <v>152</v>
      </c>
      <c r="R88">
        <v>180</v>
      </c>
      <c r="S88">
        <v>182</v>
      </c>
      <c r="T88">
        <v>95.85</v>
      </c>
      <c r="U88">
        <v>95.89</v>
      </c>
      <c r="V88" t="s">
        <v>152</v>
      </c>
      <c r="W88">
        <v>145</v>
      </c>
      <c r="X88">
        <v>33.64</v>
      </c>
      <c r="Y88">
        <v>32.83</v>
      </c>
      <c r="Z88" t="s">
        <v>152</v>
      </c>
    </row>
  </sheetData>
  <conditionalFormatting sqref="K1:K3 K89:K1048576">
    <cfRule type="cellIs" dxfId="16" priority="4" operator="equal">
      <formula>FALSE</formula>
    </cfRule>
  </conditionalFormatting>
  <conditionalFormatting sqref="B1:B1048576 F1:G1048576">
    <cfRule type="cellIs" dxfId="15" priority="3" operator="equal">
      <formula>FALSE</formula>
    </cfRule>
  </conditionalFormatting>
  <conditionalFormatting sqref="I4:I88">
    <cfRule type="cellIs" dxfId="14" priority="2" operator="lessThan">
      <formula>70</formula>
    </cfRule>
  </conditionalFormatting>
  <conditionalFormatting sqref="K4:K88">
    <cfRule type="cellIs" dxfId="13" priority="1"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workbookViewId="0">
      <selection activeCell="L31" sqref="L31"/>
    </sheetView>
  </sheetViews>
  <sheetFormatPr defaultRowHeight="15" x14ac:dyDescent="0.25"/>
  <cols>
    <col min="1" max="1" width="25.85546875" bestFit="1" customWidth="1"/>
    <col min="2" max="2" width="6" bestFit="1" customWidth="1"/>
    <col min="3" max="3" width="7" bestFit="1" customWidth="1"/>
    <col min="4" max="4" width="7.140625" bestFit="1" customWidth="1"/>
    <col min="7" max="7" width="11" bestFit="1" customWidth="1"/>
    <col min="10" max="10" width="10.5703125" style="2" bestFit="1" customWidth="1"/>
    <col min="11" max="11" width="6.140625" style="2" bestFit="1" customWidth="1"/>
    <col min="12" max="12" width="41.140625" bestFit="1" customWidth="1"/>
    <col min="17" max="17" width="15.85546875" bestFit="1" customWidth="1"/>
  </cols>
  <sheetData>
    <row r="1" spans="1:26" x14ac:dyDescent="0.25">
      <c r="L1" t="s">
        <v>80</v>
      </c>
      <c r="M1" t="s">
        <v>136</v>
      </c>
      <c r="N1" t="s">
        <v>137</v>
      </c>
      <c r="O1" t="s">
        <v>138</v>
      </c>
      <c r="P1" t="s">
        <v>84</v>
      </c>
      <c r="Q1" t="s">
        <v>139</v>
      </c>
      <c r="R1" t="s">
        <v>140</v>
      </c>
      <c r="S1" t="s">
        <v>141</v>
      </c>
      <c r="T1" t="s">
        <v>142</v>
      </c>
      <c r="U1" t="s">
        <v>142</v>
      </c>
      <c r="V1" t="s">
        <v>142</v>
      </c>
      <c r="W1" t="s">
        <v>143</v>
      </c>
      <c r="X1" t="s">
        <v>144</v>
      </c>
      <c r="Y1" t="s">
        <v>144</v>
      </c>
      <c r="Z1" t="s">
        <v>144</v>
      </c>
    </row>
    <row r="2" spans="1:26" x14ac:dyDescent="0.25">
      <c r="B2" t="s">
        <v>94</v>
      </c>
      <c r="C2" t="s">
        <v>78</v>
      </c>
      <c r="D2" t="s">
        <v>90</v>
      </c>
      <c r="E2" t="s">
        <v>91</v>
      </c>
      <c r="F2" s="3" t="s">
        <v>92</v>
      </c>
      <c r="G2" s="3" t="s">
        <v>93</v>
      </c>
      <c r="I2" t="s">
        <v>119</v>
      </c>
      <c r="M2" t="s">
        <v>81</v>
      </c>
      <c r="N2" t="s">
        <v>145</v>
      </c>
      <c r="O2" t="s">
        <v>82</v>
      </c>
      <c r="P2" t="s">
        <v>79</v>
      </c>
      <c r="Q2" t="s">
        <v>146</v>
      </c>
      <c r="R2" t="s">
        <v>147</v>
      </c>
      <c r="S2" t="s">
        <v>147</v>
      </c>
      <c r="T2" t="s">
        <v>148</v>
      </c>
      <c r="U2" t="s">
        <v>149</v>
      </c>
      <c r="V2" t="s">
        <v>150</v>
      </c>
      <c r="W2" t="s">
        <v>147</v>
      </c>
      <c r="X2" t="s">
        <v>148</v>
      </c>
      <c r="Y2" t="s">
        <v>149</v>
      </c>
      <c r="Z2" t="s">
        <v>150</v>
      </c>
    </row>
    <row r="3" spans="1:26" x14ac:dyDescent="0.25">
      <c r="A3" t="str">
        <f>L29</f>
        <v>Pentafluorobenzene [IS1]</v>
      </c>
      <c r="B3">
        <f>M29</f>
        <v>5.42</v>
      </c>
      <c r="C3">
        <f>N29</f>
        <v>133297</v>
      </c>
      <c r="D3">
        <v>5.42</v>
      </c>
      <c r="E3">
        <v>161264</v>
      </c>
      <c r="F3" s="1" t="b">
        <f>ABS(D3-B3)&lt;=0.5</f>
        <v>1</v>
      </c>
      <c r="G3" s="1" t="b">
        <f>AND(C3&gt;E3*0.5,C3&lt;E3*1.5)</f>
        <v>1</v>
      </c>
      <c r="I3" t="s">
        <v>118</v>
      </c>
      <c r="J3" s="2" t="s">
        <v>85</v>
      </c>
      <c r="K3" s="5" t="s">
        <v>0</v>
      </c>
      <c r="L3" t="s">
        <v>83</v>
      </c>
      <c r="M3" t="s">
        <v>83</v>
      </c>
      <c r="N3" t="s">
        <v>83</v>
      </c>
      <c r="O3" t="s">
        <v>83</v>
      </c>
      <c r="P3" t="s">
        <v>83</v>
      </c>
      <c r="Q3" t="s">
        <v>83</v>
      </c>
      <c r="R3" t="s">
        <v>83</v>
      </c>
      <c r="S3" t="s">
        <v>83</v>
      </c>
      <c r="T3" t="s">
        <v>83</v>
      </c>
      <c r="U3" t="s">
        <v>83</v>
      </c>
      <c r="V3" t="s">
        <v>83</v>
      </c>
      <c r="W3" t="s">
        <v>83</v>
      </c>
      <c r="X3" t="s">
        <v>83</v>
      </c>
      <c r="Y3" t="s">
        <v>83</v>
      </c>
      <c r="Z3" t="s">
        <v>83</v>
      </c>
    </row>
    <row r="4" spans="1:26" x14ac:dyDescent="0.25">
      <c r="A4" t="str">
        <f>L35</f>
        <v>1,4-Difluorobenzene [IS2]</v>
      </c>
      <c r="B4">
        <f>M35</f>
        <v>6.17</v>
      </c>
      <c r="C4">
        <f>N35</f>
        <v>220740</v>
      </c>
      <c r="D4">
        <v>6.16</v>
      </c>
      <c r="E4">
        <v>244452</v>
      </c>
      <c r="F4" s="1" t="b">
        <f t="shared" ref="F4:F6" si="0">ABS(D4-B4)&lt;=0.5</f>
        <v>1</v>
      </c>
      <c r="G4" s="1" t="b">
        <f t="shared" ref="G4:G6" si="1">AND(C4&gt;=E4*0.5,C4&lt;=E4*1.5)</f>
        <v>1</v>
      </c>
      <c r="I4">
        <f>P4/J4*100</f>
        <v>72.489999999999995</v>
      </c>
      <c r="J4" s="2">
        <v>10</v>
      </c>
      <c r="K4" s="17" t="b">
        <f>AND(P4&gt;J4*0.8,P4&lt;J4*1.2)</f>
        <v>0</v>
      </c>
      <c r="L4" t="s">
        <v>1</v>
      </c>
      <c r="M4">
        <v>1.46</v>
      </c>
      <c r="N4">
        <v>16176</v>
      </c>
      <c r="O4">
        <v>0.16</v>
      </c>
      <c r="P4">
        <v>7.2489999999999997</v>
      </c>
      <c r="Q4" t="s">
        <v>152</v>
      </c>
      <c r="R4">
        <v>50</v>
      </c>
      <c r="S4">
        <v>52</v>
      </c>
      <c r="T4">
        <v>32.520000000000003</v>
      </c>
      <c r="U4">
        <v>32.86</v>
      </c>
      <c r="V4" t="s">
        <v>152</v>
      </c>
      <c r="W4">
        <v>49</v>
      </c>
      <c r="X4">
        <v>9.0399999999999991</v>
      </c>
      <c r="Y4">
        <v>9.48</v>
      </c>
      <c r="Z4" t="s">
        <v>152</v>
      </c>
    </row>
    <row r="5" spans="1:26" x14ac:dyDescent="0.25">
      <c r="A5" t="str">
        <f>L54</f>
        <v>Chlorobenzene-d5 [IS3]</v>
      </c>
      <c r="B5">
        <f>M54</f>
        <v>8.91</v>
      </c>
      <c r="C5">
        <f>N54</f>
        <v>209435</v>
      </c>
      <c r="D5">
        <v>8.91</v>
      </c>
      <c r="E5">
        <v>230817</v>
      </c>
      <c r="F5" s="1" t="b">
        <f t="shared" si="0"/>
        <v>1</v>
      </c>
      <c r="G5" s="1" t="b">
        <f t="shared" si="1"/>
        <v>1</v>
      </c>
      <c r="I5">
        <f t="shared" ref="I5:I68" si="2">P5/J5*100</f>
        <v>68.72</v>
      </c>
      <c r="J5" s="2">
        <v>10</v>
      </c>
      <c r="K5" s="17" t="b">
        <f t="shared" ref="K5:K68" si="3">AND(P5&gt;J5*0.8,P5&lt;J5*1.2)</f>
        <v>0</v>
      </c>
      <c r="L5" t="s">
        <v>2</v>
      </c>
      <c r="M5">
        <v>1.55</v>
      </c>
      <c r="N5">
        <v>26094</v>
      </c>
      <c r="O5">
        <v>0.25</v>
      </c>
      <c r="P5">
        <v>6.8719999999999999</v>
      </c>
      <c r="Q5" t="s">
        <v>152</v>
      </c>
      <c r="R5">
        <v>62</v>
      </c>
      <c r="S5">
        <v>64</v>
      </c>
      <c r="T5">
        <v>31.54</v>
      </c>
      <c r="U5">
        <v>31.96</v>
      </c>
      <c r="V5" t="s">
        <v>152</v>
      </c>
      <c r="W5">
        <v>61</v>
      </c>
      <c r="X5">
        <v>7.07</v>
      </c>
      <c r="Y5">
        <v>7.1</v>
      </c>
      <c r="Z5" t="s">
        <v>152</v>
      </c>
    </row>
    <row r="6" spans="1:26" x14ac:dyDescent="0.25">
      <c r="A6" t="str">
        <f>L78</f>
        <v>1,4-Dichlorobenzene-d4 [IS4]</v>
      </c>
      <c r="B6">
        <f>M78</f>
        <v>10.66</v>
      </c>
      <c r="C6">
        <f>N78</f>
        <v>127026</v>
      </c>
      <c r="D6">
        <v>10.66</v>
      </c>
      <c r="E6">
        <v>138670</v>
      </c>
      <c r="F6" s="1" t="b">
        <f t="shared" si="0"/>
        <v>1</v>
      </c>
      <c r="G6" s="1" t="b">
        <f t="shared" si="1"/>
        <v>1</v>
      </c>
      <c r="I6">
        <f t="shared" si="2"/>
        <v>81.940000000000012</v>
      </c>
      <c r="J6" s="2">
        <v>10</v>
      </c>
      <c r="K6" s="17" t="b">
        <f t="shared" si="3"/>
        <v>1</v>
      </c>
      <c r="L6" t="s">
        <v>3</v>
      </c>
      <c r="M6">
        <v>1.83</v>
      </c>
      <c r="N6">
        <v>35361</v>
      </c>
      <c r="O6">
        <v>0.34</v>
      </c>
      <c r="P6">
        <v>8.1940000000000008</v>
      </c>
      <c r="Q6" t="s">
        <v>152</v>
      </c>
      <c r="R6">
        <v>94</v>
      </c>
      <c r="S6">
        <v>96</v>
      </c>
      <c r="T6">
        <v>90.83</v>
      </c>
      <c r="U6">
        <v>96.28</v>
      </c>
      <c r="V6" t="s">
        <v>152</v>
      </c>
      <c r="W6">
        <v>93</v>
      </c>
      <c r="X6">
        <v>19.04</v>
      </c>
      <c r="Y6">
        <v>20.82</v>
      </c>
      <c r="Z6" t="s">
        <v>152</v>
      </c>
    </row>
    <row r="7" spans="1:26" x14ac:dyDescent="0.25">
      <c r="I7">
        <f t="shared" si="2"/>
        <v>70.53</v>
      </c>
      <c r="J7" s="2">
        <v>10</v>
      </c>
      <c r="K7" s="17" t="b">
        <f t="shared" si="3"/>
        <v>0</v>
      </c>
      <c r="L7" t="s">
        <v>4</v>
      </c>
      <c r="M7">
        <v>1.95</v>
      </c>
      <c r="N7">
        <v>21324</v>
      </c>
      <c r="O7">
        <v>0.21</v>
      </c>
      <c r="P7">
        <v>7.0529999999999999</v>
      </c>
      <c r="Q7" t="s">
        <v>152</v>
      </c>
      <c r="R7">
        <v>64</v>
      </c>
      <c r="S7">
        <v>66</v>
      </c>
      <c r="T7">
        <v>31.29</v>
      </c>
      <c r="U7">
        <v>32.619999999999997</v>
      </c>
      <c r="V7" t="s">
        <v>152</v>
      </c>
      <c r="W7">
        <v>49</v>
      </c>
      <c r="X7">
        <v>22.1</v>
      </c>
      <c r="Y7">
        <v>22.01</v>
      </c>
      <c r="Z7" t="s">
        <v>152</v>
      </c>
    </row>
    <row r="8" spans="1:26" x14ac:dyDescent="0.25">
      <c r="I8">
        <f t="shared" si="2"/>
        <v>64.42</v>
      </c>
      <c r="J8" s="2">
        <v>10</v>
      </c>
      <c r="K8" s="17" t="b">
        <f t="shared" si="3"/>
        <v>0</v>
      </c>
      <c r="L8" t="s">
        <v>5</v>
      </c>
      <c r="M8">
        <v>2.19</v>
      </c>
      <c r="N8">
        <v>28384</v>
      </c>
      <c r="O8">
        <v>0.28000000000000003</v>
      </c>
      <c r="P8">
        <v>6.4420000000000002</v>
      </c>
      <c r="Q8" t="s">
        <v>152</v>
      </c>
      <c r="R8">
        <v>101</v>
      </c>
      <c r="S8">
        <v>103</v>
      </c>
      <c r="T8">
        <v>65.64</v>
      </c>
      <c r="U8">
        <v>64.989999999999995</v>
      </c>
      <c r="V8" t="s">
        <v>152</v>
      </c>
      <c r="W8">
        <v>105</v>
      </c>
      <c r="X8">
        <v>10.65</v>
      </c>
      <c r="Y8">
        <v>8.9</v>
      </c>
      <c r="Z8" t="s">
        <v>152</v>
      </c>
    </row>
    <row r="9" spans="1:26" x14ac:dyDescent="0.25">
      <c r="A9" s="4" t="s">
        <v>86</v>
      </c>
      <c r="B9">
        <f>85-4</f>
        <v>81</v>
      </c>
      <c r="I9">
        <f t="shared" si="2"/>
        <v>85.54</v>
      </c>
      <c r="J9" s="2">
        <v>10</v>
      </c>
      <c r="K9" s="17" t="b">
        <f t="shared" si="3"/>
        <v>1</v>
      </c>
      <c r="L9" t="s">
        <v>6</v>
      </c>
      <c r="M9">
        <v>2.5</v>
      </c>
      <c r="N9">
        <v>31408</v>
      </c>
      <c r="O9">
        <v>0.31</v>
      </c>
      <c r="P9">
        <v>8.5540000000000003</v>
      </c>
      <c r="Q9" t="s">
        <v>152</v>
      </c>
      <c r="R9">
        <v>59</v>
      </c>
      <c r="S9">
        <v>74</v>
      </c>
      <c r="T9">
        <v>74.44</v>
      </c>
      <c r="U9">
        <v>76.3</v>
      </c>
      <c r="V9" t="s">
        <v>152</v>
      </c>
      <c r="W9">
        <v>45</v>
      </c>
      <c r="X9">
        <v>70.22</v>
      </c>
      <c r="Y9">
        <v>71.98</v>
      </c>
      <c r="Z9" t="s">
        <v>152</v>
      </c>
    </row>
    <row r="10" spans="1:26" x14ac:dyDescent="0.25">
      <c r="A10" t="s">
        <v>87</v>
      </c>
      <c r="B10">
        <f>COUNTIF(K4:K88,"FALSE")</f>
        <v>39</v>
      </c>
      <c r="I10">
        <f t="shared" si="2"/>
        <v>66.53</v>
      </c>
      <c r="J10" s="2">
        <v>10</v>
      </c>
      <c r="K10" s="17" t="b">
        <f t="shared" si="3"/>
        <v>0</v>
      </c>
      <c r="L10" t="s">
        <v>7</v>
      </c>
      <c r="M10">
        <v>2.73</v>
      </c>
      <c r="N10">
        <v>31901</v>
      </c>
      <c r="O10">
        <v>0.31</v>
      </c>
      <c r="P10">
        <v>6.6529999999999996</v>
      </c>
      <c r="Q10" t="s">
        <v>152</v>
      </c>
      <c r="R10">
        <v>61</v>
      </c>
      <c r="S10">
        <v>96</v>
      </c>
      <c r="T10">
        <v>70.150000000000006</v>
      </c>
      <c r="U10">
        <v>73.42</v>
      </c>
      <c r="V10" t="s">
        <v>152</v>
      </c>
      <c r="W10">
        <v>98</v>
      </c>
      <c r="X10">
        <v>44.75</v>
      </c>
      <c r="Y10">
        <v>46.42</v>
      </c>
      <c r="Z10" t="s">
        <v>152</v>
      </c>
    </row>
    <row r="11" spans="1:26" x14ac:dyDescent="0.25">
      <c r="A11" t="s">
        <v>88</v>
      </c>
      <c r="B11">
        <f>0.2*B9</f>
        <v>16.2</v>
      </c>
      <c r="I11">
        <f t="shared" si="2"/>
        <v>84.955555555555549</v>
      </c>
      <c r="J11" s="2">
        <v>18</v>
      </c>
      <c r="K11" s="17" t="b">
        <f t="shared" si="3"/>
        <v>1</v>
      </c>
      <c r="L11" t="s">
        <v>8</v>
      </c>
      <c r="M11">
        <v>2.82</v>
      </c>
      <c r="N11">
        <v>18617</v>
      </c>
      <c r="O11">
        <v>0.18</v>
      </c>
      <c r="P11">
        <v>15.292</v>
      </c>
      <c r="Q11" t="s">
        <v>152</v>
      </c>
      <c r="R11">
        <v>43</v>
      </c>
      <c r="S11">
        <v>58</v>
      </c>
      <c r="T11">
        <v>37.92</v>
      </c>
      <c r="U11">
        <v>42.96</v>
      </c>
      <c r="V11" t="s">
        <v>152</v>
      </c>
      <c r="W11" t="s">
        <v>132</v>
      </c>
      <c r="X11" t="s">
        <v>132</v>
      </c>
      <c r="Y11" t="s">
        <v>132</v>
      </c>
      <c r="Z11" t="s">
        <v>132</v>
      </c>
    </row>
    <row r="12" spans="1:26" x14ac:dyDescent="0.25">
      <c r="A12" s="7" t="s">
        <v>0</v>
      </c>
      <c r="B12" s="6" t="b">
        <f>B10&lt;B11</f>
        <v>0</v>
      </c>
      <c r="I12">
        <f t="shared" si="2"/>
        <v>64.89</v>
      </c>
      <c r="J12" s="2">
        <v>10</v>
      </c>
      <c r="K12" s="17" t="b">
        <f t="shared" si="3"/>
        <v>0</v>
      </c>
      <c r="L12" t="s">
        <v>9</v>
      </c>
      <c r="M12">
        <v>2.89</v>
      </c>
      <c r="N12">
        <v>25603</v>
      </c>
      <c r="O12">
        <v>0.25</v>
      </c>
      <c r="P12">
        <v>6.4889999999999999</v>
      </c>
      <c r="Q12" t="s">
        <v>152</v>
      </c>
      <c r="R12">
        <v>142</v>
      </c>
      <c r="S12">
        <v>127</v>
      </c>
      <c r="T12">
        <v>30.19</v>
      </c>
      <c r="U12">
        <v>30.41</v>
      </c>
      <c r="V12" t="s">
        <v>152</v>
      </c>
      <c r="W12">
        <v>141</v>
      </c>
      <c r="X12">
        <v>12.62</v>
      </c>
      <c r="Y12">
        <v>12.3</v>
      </c>
      <c r="Z12" t="s">
        <v>152</v>
      </c>
    </row>
    <row r="13" spans="1:26" x14ac:dyDescent="0.25">
      <c r="I13">
        <f t="shared" si="2"/>
        <v>66.930000000000007</v>
      </c>
      <c r="J13" s="2">
        <v>10</v>
      </c>
      <c r="K13" s="17" t="b">
        <f t="shared" si="3"/>
        <v>0</v>
      </c>
      <c r="L13" t="s">
        <v>10</v>
      </c>
      <c r="M13">
        <v>2.95</v>
      </c>
      <c r="N13">
        <v>79000</v>
      </c>
      <c r="O13">
        <v>0.77</v>
      </c>
      <c r="P13">
        <v>6.6929999999999996</v>
      </c>
      <c r="Q13" t="s">
        <v>152</v>
      </c>
      <c r="R13">
        <v>76</v>
      </c>
      <c r="S13">
        <v>78</v>
      </c>
      <c r="T13">
        <v>8.7100000000000009</v>
      </c>
      <c r="U13">
        <v>8.85</v>
      </c>
      <c r="V13" t="s">
        <v>152</v>
      </c>
      <c r="W13" t="s">
        <v>132</v>
      </c>
      <c r="X13" t="s">
        <v>132</v>
      </c>
      <c r="Y13" t="s">
        <v>132</v>
      </c>
      <c r="Z13" t="s">
        <v>132</v>
      </c>
    </row>
    <row r="14" spans="1:26" x14ac:dyDescent="0.25">
      <c r="I14">
        <f t="shared" si="2"/>
        <v>74.08</v>
      </c>
      <c r="J14" s="2">
        <v>10</v>
      </c>
      <c r="K14" s="17" t="b">
        <f t="shared" si="3"/>
        <v>0</v>
      </c>
      <c r="L14" t="s">
        <v>11</v>
      </c>
      <c r="M14">
        <v>3.19</v>
      </c>
      <c r="N14">
        <v>40160</v>
      </c>
      <c r="O14">
        <v>0.39</v>
      </c>
      <c r="P14">
        <v>7.4080000000000004</v>
      </c>
      <c r="Q14" t="s">
        <v>152</v>
      </c>
      <c r="R14">
        <v>41</v>
      </c>
      <c r="S14">
        <v>39</v>
      </c>
      <c r="T14">
        <v>52.32</v>
      </c>
      <c r="U14">
        <v>51.23</v>
      </c>
      <c r="V14" t="s">
        <v>152</v>
      </c>
      <c r="W14">
        <v>76</v>
      </c>
      <c r="X14">
        <v>39.26</v>
      </c>
      <c r="Y14">
        <v>39.47</v>
      </c>
      <c r="Z14" t="s">
        <v>152</v>
      </c>
    </row>
    <row r="15" spans="1:26" x14ac:dyDescent="0.25">
      <c r="I15">
        <f t="shared" si="2"/>
        <v>78.38000000000001</v>
      </c>
      <c r="J15" s="2">
        <v>10</v>
      </c>
      <c r="K15" s="17" t="b">
        <f t="shared" si="3"/>
        <v>0</v>
      </c>
      <c r="L15" t="s">
        <v>131</v>
      </c>
      <c r="M15">
        <v>3.36</v>
      </c>
      <c r="N15">
        <v>42597</v>
      </c>
      <c r="O15">
        <v>0.41</v>
      </c>
      <c r="P15">
        <v>7.8380000000000001</v>
      </c>
      <c r="Q15" t="s">
        <v>152</v>
      </c>
      <c r="R15">
        <v>49</v>
      </c>
      <c r="S15">
        <v>84</v>
      </c>
      <c r="T15">
        <v>87.46</v>
      </c>
      <c r="U15">
        <v>89.64</v>
      </c>
      <c r="V15" t="s">
        <v>152</v>
      </c>
      <c r="W15">
        <v>86</v>
      </c>
      <c r="X15">
        <v>54.29</v>
      </c>
      <c r="Y15">
        <v>57.33</v>
      </c>
      <c r="Z15" t="s">
        <v>152</v>
      </c>
    </row>
    <row r="16" spans="1:26" x14ac:dyDescent="0.25">
      <c r="I16">
        <f t="shared" si="2"/>
        <v>69.87</v>
      </c>
      <c r="J16" s="2">
        <v>10</v>
      </c>
      <c r="K16" s="17" t="b">
        <f t="shared" si="3"/>
        <v>0</v>
      </c>
      <c r="L16" t="s">
        <v>12</v>
      </c>
      <c r="M16">
        <v>3.68</v>
      </c>
      <c r="N16">
        <v>36029</v>
      </c>
      <c r="O16">
        <v>0.35</v>
      </c>
      <c r="P16">
        <v>6.9870000000000001</v>
      </c>
      <c r="Q16" t="s">
        <v>152</v>
      </c>
      <c r="R16">
        <v>61</v>
      </c>
      <c r="S16">
        <v>96</v>
      </c>
      <c r="T16">
        <v>71.11</v>
      </c>
      <c r="U16">
        <v>74.27</v>
      </c>
      <c r="V16" t="s">
        <v>152</v>
      </c>
      <c r="W16">
        <v>98</v>
      </c>
      <c r="X16">
        <v>44.52</v>
      </c>
      <c r="Y16">
        <v>48.47</v>
      </c>
      <c r="Z16" t="s">
        <v>152</v>
      </c>
    </row>
    <row r="17" spans="9:26" x14ac:dyDescent="0.25">
      <c r="I17">
        <f t="shared" si="2"/>
        <v>90.7</v>
      </c>
      <c r="J17" s="2">
        <v>10</v>
      </c>
      <c r="K17" s="17" t="b">
        <f t="shared" si="3"/>
        <v>1</v>
      </c>
      <c r="L17" t="s">
        <v>13</v>
      </c>
      <c r="M17">
        <v>3.69</v>
      </c>
      <c r="N17">
        <v>91326</v>
      </c>
      <c r="O17">
        <v>0.89</v>
      </c>
      <c r="P17">
        <v>9.07</v>
      </c>
      <c r="Q17" t="s">
        <v>152</v>
      </c>
      <c r="R17">
        <v>73</v>
      </c>
      <c r="S17">
        <v>41</v>
      </c>
      <c r="T17">
        <v>25.35</v>
      </c>
      <c r="U17">
        <v>24.99</v>
      </c>
      <c r="V17" t="s">
        <v>152</v>
      </c>
      <c r="W17">
        <v>57</v>
      </c>
      <c r="X17">
        <v>22.76</v>
      </c>
      <c r="Y17">
        <v>22.17</v>
      </c>
      <c r="Z17" t="s">
        <v>152</v>
      </c>
    </row>
    <row r="18" spans="9:26" x14ac:dyDescent="0.25">
      <c r="I18">
        <f t="shared" si="2"/>
        <v>74.48</v>
      </c>
      <c r="J18" s="2">
        <v>10</v>
      </c>
      <c r="K18" s="17" t="b">
        <f t="shared" si="3"/>
        <v>0</v>
      </c>
      <c r="L18" t="s">
        <v>14</v>
      </c>
      <c r="M18">
        <v>4.1900000000000004</v>
      </c>
      <c r="N18">
        <v>50731</v>
      </c>
      <c r="O18">
        <v>0.49</v>
      </c>
      <c r="P18">
        <v>7.4480000000000004</v>
      </c>
      <c r="Q18" t="s">
        <v>152</v>
      </c>
      <c r="R18">
        <v>63</v>
      </c>
      <c r="S18">
        <v>65</v>
      </c>
      <c r="T18">
        <v>31.28</v>
      </c>
      <c r="U18">
        <v>31.68</v>
      </c>
      <c r="V18" t="s">
        <v>152</v>
      </c>
      <c r="W18">
        <v>83</v>
      </c>
      <c r="X18">
        <v>11.68</v>
      </c>
      <c r="Y18">
        <v>12.27</v>
      </c>
      <c r="Z18" t="s">
        <v>152</v>
      </c>
    </row>
    <row r="19" spans="9:26" x14ac:dyDescent="0.25">
      <c r="I19">
        <f t="shared" si="2"/>
        <v>73.81</v>
      </c>
      <c r="J19" s="2">
        <v>10</v>
      </c>
      <c r="K19" s="17" t="b">
        <f t="shared" si="3"/>
        <v>0</v>
      </c>
      <c r="L19" t="s">
        <v>15</v>
      </c>
      <c r="M19">
        <v>4.82</v>
      </c>
      <c r="N19">
        <v>24076</v>
      </c>
      <c r="O19">
        <v>0.23</v>
      </c>
      <c r="P19">
        <v>7.3810000000000002</v>
      </c>
      <c r="Q19" t="s">
        <v>152</v>
      </c>
      <c r="R19">
        <v>77</v>
      </c>
      <c r="S19">
        <v>41</v>
      </c>
      <c r="T19">
        <v>77.59</v>
      </c>
      <c r="U19">
        <v>71.86</v>
      </c>
      <c r="V19" t="s">
        <v>152</v>
      </c>
      <c r="W19">
        <v>79</v>
      </c>
      <c r="X19">
        <v>32.270000000000003</v>
      </c>
      <c r="Y19">
        <v>31.26</v>
      </c>
      <c r="Z19" t="s">
        <v>152</v>
      </c>
    </row>
    <row r="20" spans="9:26" x14ac:dyDescent="0.25">
      <c r="I20">
        <f t="shared" si="2"/>
        <v>75.540000000000006</v>
      </c>
      <c r="J20" s="2">
        <v>10</v>
      </c>
      <c r="K20" s="17" t="b">
        <f t="shared" si="3"/>
        <v>0</v>
      </c>
      <c r="L20" t="s">
        <v>16</v>
      </c>
      <c r="M20">
        <v>4.82</v>
      </c>
      <c r="N20">
        <v>43877</v>
      </c>
      <c r="O20">
        <v>0.43</v>
      </c>
      <c r="P20">
        <v>7.5540000000000003</v>
      </c>
      <c r="Q20" t="s">
        <v>152</v>
      </c>
      <c r="R20">
        <v>61</v>
      </c>
      <c r="S20">
        <v>96</v>
      </c>
      <c r="T20">
        <v>76.84</v>
      </c>
      <c r="U20">
        <v>78.290000000000006</v>
      </c>
      <c r="V20" t="s">
        <v>152</v>
      </c>
      <c r="W20">
        <v>98</v>
      </c>
      <c r="X20">
        <v>48.66</v>
      </c>
      <c r="Y20">
        <v>51</v>
      </c>
      <c r="Z20" t="s">
        <v>152</v>
      </c>
    </row>
    <row r="21" spans="9:26" x14ac:dyDescent="0.25">
      <c r="I21">
        <f t="shared" si="2"/>
        <v>96.7</v>
      </c>
      <c r="J21" s="2">
        <v>18</v>
      </c>
      <c r="K21" s="17" t="b">
        <f t="shared" si="3"/>
        <v>1</v>
      </c>
      <c r="L21" t="s">
        <v>17</v>
      </c>
      <c r="M21">
        <v>4.83</v>
      </c>
      <c r="N21">
        <v>33635</v>
      </c>
      <c r="O21">
        <v>0.33</v>
      </c>
      <c r="P21">
        <v>17.405999999999999</v>
      </c>
      <c r="Q21" t="s">
        <v>152</v>
      </c>
      <c r="R21">
        <v>43</v>
      </c>
      <c r="S21">
        <v>72</v>
      </c>
      <c r="T21">
        <v>27.41</v>
      </c>
      <c r="U21">
        <v>27.08</v>
      </c>
      <c r="V21" t="s">
        <v>152</v>
      </c>
      <c r="W21">
        <v>57</v>
      </c>
      <c r="X21">
        <v>7.73</v>
      </c>
      <c r="Y21">
        <v>7.81</v>
      </c>
      <c r="Z21" t="s">
        <v>152</v>
      </c>
    </row>
    <row r="22" spans="9:26" x14ac:dyDescent="0.25">
      <c r="I22">
        <f t="shared" si="2"/>
        <v>92.31</v>
      </c>
      <c r="J22" s="2">
        <v>10</v>
      </c>
      <c r="K22" s="17" t="b">
        <f t="shared" si="3"/>
        <v>1</v>
      </c>
      <c r="L22" t="s">
        <v>18</v>
      </c>
      <c r="M22">
        <v>4.93</v>
      </c>
      <c r="N22">
        <v>32754</v>
      </c>
      <c r="O22">
        <v>0.32</v>
      </c>
      <c r="P22">
        <v>9.2309999999999999</v>
      </c>
      <c r="Q22" t="s">
        <v>152</v>
      </c>
      <c r="R22">
        <v>55</v>
      </c>
      <c r="S22">
        <v>85</v>
      </c>
      <c r="T22">
        <v>15.58</v>
      </c>
      <c r="U22">
        <v>17.22</v>
      </c>
      <c r="V22" t="s">
        <v>152</v>
      </c>
      <c r="W22" t="s">
        <v>132</v>
      </c>
      <c r="X22" t="s">
        <v>132</v>
      </c>
      <c r="Y22" t="s">
        <v>132</v>
      </c>
      <c r="Z22" t="s">
        <v>132</v>
      </c>
    </row>
    <row r="23" spans="9:26" x14ac:dyDescent="0.25">
      <c r="I23">
        <f t="shared" si="2"/>
        <v>94.190000000000012</v>
      </c>
      <c r="J23" s="2">
        <v>10</v>
      </c>
      <c r="K23" s="17" t="b">
        <f t="shared" si="3"/>
        <v>1</v>
      </c>
      <c r="L23" t="s">
        <v>20</v>
      </c>
      <c r="M23">
        <v>5.05</v>
      </c>
      <c r="N23">
        <v>20255</v>
      </c>
      <c r="O23">
        <v>0.2</v>
      </c>
      <c r="P23">
        <v>9.4190000000000005</v>
      </c>
      <c r="Q23" t="s">
        <v>152</v>
      </c>
      <c r="R23">
        <v>67</v>
      </c>
      <c r="S23">
        <v>52</v>
      </c>
      <c r="T23">
        <v>29.87</v>
      </c>
      <c r="U23">
        <v>30.61</v>
      </c>
      <c r="V23" t="s">
        <v>152</v>
      </c>
      <c r="W23">
        <v>40</v>
      </c>
      <c r="X23">
        <v>32.42</v>
      </c>
      <c r="Y23">
        <v>34.33</v>
      </c>
      <c r="Z23" t="s">
        <v>152</v>
      </c>
    </row>
    <row r="24" spans="9:26" x14ac:dyDescent="0.25">
      <c r="I24">
        <f t="shared" si="2"/>
        <v>83.41</v>
      </c>
      <c r="J24" s="2">
        <v>10</v>
      </c>
      <c r="K24" s="17" t="b">
        <f t="shared" si="3"/>
        <v>1</v>
      </c>
      <c r="L24" t="s">
        <v>19</v>
      </c>
      <c r="M24">
        <v>5.07</v>
      </c>
      <c r="N24">
        <v>30755</v>
      </c>
      <c r="O24">
        <v>0.3</v>
      </c>
      <c r="P24">
        <v>8.3409999999999993</v>
      </c>
      <c r="Q24" t="s">
        <v>152</v>
      </c>
      <c r="R24">
        <v>49</v>
      </c>
      <c r="S24">
        <v>130</v>
      </c>
      <c r="T24">
        <v>82.24</v>
      </c>
      <c r="U24">
        <v>85.83</v>
      </c>
      <c r="V24" t="s">
        <v>152</v>
      </c>
      <c r="W24">
        <v>128</v>
      </c>
      <c r="X24">
        <v>63.47</v>
      </c>
      <c r="Y24">
        <v>65.709999999999994</v>
      </c>
      <c r="Z24" t="s">
        <v>152</v>
      </c>
    </row>
    <row r="25" spans="9:26" x14ac:dyDescent="0.25">
      <c r="I25">
        <f t="shared" si="2"/>
        <v>92.78</v>
      </c>
      <c r="J25" s="2">
        <v>10</v>
      </c>
      <c r="K25" s="17" t="b">
        <f t="shared" si="3"/>
        <v>1</v>
      </c>
      <c r="L25" t="s">
        <v>21</v>
      </c>
      <c r="M25">
        <v>5.08</v>
      </c>
      <c r="N25">
        <v>14097</v>
      </c>
      <c r="O25">
        <v>0.14000000000000001</v>
      </c>
      <c r="P25">
        <v>9.2780000000000005</v>
      </c>
      <c r="Q25" t="s">
        <v>152</v>
      </c>
      <c r="R25">
        <v>42</v>
      </c>
      <c r="S25">
        <v>72</v>
      </c>
      <c r="T25">
        <v>44.72</v>
      </c>
      <c r="U25">
        <v>45.05</v>
      </c>
      <c r="V25" t="s">
        <v>152</v>
      </c>
      <c r="W25">
        <v>71</v>
      </c>
      <c r="X25">
        <v>45.06</v>
      </c>
      <c r="Y25">
        <v>46.52</v>
      </c>
      <c r="Z25" t="s">
        <v>152</v>
      </c>
    </row>
    <row r="26" spans="9:26" x14ac:dyDescent="0.25">
      <c r="I26">
        <f t="shared" si="2"/>
        <v>77.48</v>
      </c>
      <c r="J26" s="2">
        <v>10</v>
      </c>
      <c r="K26" s="17" t="b">
        <f t="shared" si="3"/>
        <v>0</v>
      </c>
      <c r="L26" t="s">
        <v>22</v>
      </c>
      <c r="M26">
        <v>5.2</v>
      </c>
      <c r="N26">
        <v>50799</v>
      </c>
      <c r="O26">
        <v>0.49</v>
      </c>
      <c r="P26">
        <v>7.7480000000000002</v>
      </c>
      <c r="Q26" t="s">
        <v>152</v>
      </c>
      <c r="R26">
        <v>83</v>
      </c>
      <c r="S26">
        <v>85</v>
      </c>
      <c r="T26">
        <v>64.48</v>
      </c>
      <c r="U26">
        <v>65.16</v>
      </c>
      <c r="V26" t="s">
        <v>152</v>
      </c>
      <c r="W26">
        <v>47</v>
      </c>
      <c r="X26">
        <v>16.96</v>
      </c>
      <c r="Y26">
        <v>17.600000000000001</v>
      </c>
      <c r="Z26" t="s">
        <v>152</v>
      </c>
    </row>
    <row r="27" spans="9:26" x14ac:dyDescent="0.25">
      <c r="I27">
        <f t="shared" si="2"/>
        <v>69.58</v>
      </c>
      <c r="J27" s="2">
        <v>10</v>
      </c>
      <c r="K27" s="17" t="b">
        <f t="shared" si="3"/>
        <v>0</v>
      </c>
      <c r="L27" t="s">
        <v>23</v>
      </c>
      <c r="M27">
        <v>5.34</v>
      </c>
      <c r="N27">
        <v>28948</v>
      </c>
      <c r="O27">
        <v>0.28000000000000003</v>
      </c>
      <c r="P27">
        <v>6.9580000000000002</v>
      </c>
      <c r="Q27" t="s">
        <v>152</v>
      </c>
      <c r="R27">
        <v>97</v>
      </c>
      <c r="S27">
        <v>99</v>
      </c>
      <c r="T27">
        <v>63.03</v>
      </c>
      <c r="U27">
        <v>64.319999999999993</v>
      </c>
      <c r="V27" t="s">
        <v>152</v>
      </c>
      <c r="W27">
        <v>61</v>
      </c>
      <c r="X27">
        <v>42.06</v>
      </c>
      <c r="Y27">
        <v>42.7</v>
      </c>
      <c r="Z27" t="s">
        <v>152</v>
      </c>
    </row>
    <row r="28" spans="9:26" x14ac:dyDescent="0.25">
      <c r="I28">
        <f t="shared" si="2"/>
        <v>104.375</v>
      </c>
      <c r="J28" s="2">
        <v>20</v>
      </c>
      <c r="K28" s="17" t="b">
        <f t="shared" si="3"/>
        <v>1</v>
      </c>
      <c r="L28" t="s">
        <v>110</v>
      </c>
      <c r="M28">
        <v>5.36</v>
      </c>
      <c r="N28">
        <v>69446</v>
      </c>
      <c r="O28">
        <v>0.68</v>
      </c>
      <c r="P28">
        <v>20.875</v>
      </c>
      <c r="Q28" t="s">
        <v>152</v>
      </c>
      <c r="R28">
        <v>113</v>
      </c>
      <c r="S28">
        <v>111</v>
      </c>
      <c r="T28">
        <v>102.66</v>
      </c>
      <c r="U28">
        <v>100.64</v>
      </c>
      <c r="V28" t="s">
        <v>152</v>
      </c>
      <c r="W28" t="s">
        <v>132</v>
      </c>
      <c r="X28" t="s">
        <v>132</v>
      </c>
      <c r="Y28" t="s">
        <v>132</v>
      </c>
      <c r="Z28" t="s">
        <v>132</v>
      </c>
    </row>
    <row r="29" spans="9:26" x14ac:dyDescent="0.25">
      <c r="I29">
        <f t="shared" si="2"/>
        <v>100</v>
      </c>
      <c r="J29" s="2">
        <v>20</v>
      </c>
      <c r="K29" s="17" t="b">
        <f t="shared" si="3"/>
        <v>1</v>
      </c>
      <c r="L29" t="s">
        <v>111</v>
      </c>
      <c r="M29">
        <v>5.42</v>
      </c>
      <c r="N29">
        <v>133297</v>
      </c>
      <c r="O29">
        <v>1.3</v>
      </c>
      <c r="P29">
        <v>20</v>
      </c>
      <c r="Q29" t="s">
        <v>152</v>
      </c>
      <c r="R29">
        <v>168</v>
      </c>
      <c r="S29">
        <v>99</v>
      </c>
      <c r="T29">
        <v>50.27</v>
      </c>
      <c r="U29">
        <v>48.78</v>
      </c>
      <c r="V29" t="s">
        <v>152</v>
      </c>
      <c r="W29" t="s">
        <v>132</v>
      </c>
      <c r="X29" t="s">
        <v>132</v>
      </c>
      <c r="Y29" t="s">
        <v>132</v>
      </c>
      <c r="Z29" t="s">
        <v>132</v>
      </c>
    </row>
    <row r="30" spans="9:26" x14ac:dyDescent="0.25">
      <c r="I30">
        <f t="shared" si="2"/>
        <v>68.92</v>
      </c>
      <c r="J30" s="2">
        <v>10</v>
      </c>
      <c r="K30" s="17" t="b">
        <f t="shared" si="3"/>
        <v>0</v>
      </c>
      <c r="L30" t="s">
        <v>25</v>
      </c>
      <c r="M30">
        <v>5.48</v>
      </c>
      <c r="N30">
        <v>42866</v>
      </c>
      <c r="O30">
        <v>0.42</v>
      </c>
      <c r="P30">
        <v>6.8920000000000003</v>
      </c>
      <c r="Q30" t="s">
        <v>152</v>
      </c>
      <c r="R30">
        <v>56</v>
      </c>
      <c r="S30">
        <v>41</v>
      </c>
      <c r="T30">
        <v>54.04</v>
      </c>
      <c r="U30">
        <v>56.05</v>
      </c>
      <c r="V30" t="s">
        <v>152</v>
      </c>
      <c r="W30">
        <v>43</v>
      </c>
      <c r="X30">
        <v>25.36</v>
      </c>
      <c r="Y30">
        <v>25.48</v>
      </c>
      <c r="Z30" t="s">
        <v>152</v>
      </c>
    </row>
    <row r="31" spans="9:26" x14ac:dyDescent="0.25">
      <c r="I31">
        <f t="shared" si="2"/>
        <v>67.5</v>
      </c>
      <c r="J31" s="2">
        <v>10</v>
      </c>
      <c r="K31" s="17" t="b">
        <f t="shared" si="3"/>
        <v>0</v>
      </c>
      <c r="L31" t="s">
        <v>24</v>
      </c>
      <c r="M31">
        <v>5.49</v>
      </c>
      <c r="N31">
        <v>20549</v>
      </c>
      <c r="O31">
        <v>0.2</v>
      </c>
      <c r="P31">
        <v>6.75</v>
      </c>
      <c r="Q31" t="s">
        <v>152</v>
      </c>
      <c r="R31">
        <v>119</v>
      </c>
      <c r="S31">
        <v>121</v>
      </c>
      <c r="T31">
        <v>32.020000000000003</v>
      </c>
      <c r="U31">
        <v>32.57</v>
      </c>
      <c r="V31" t="s">
        <v>152</v>
      </c>
      <c r="W31" t="s">
        <v>132</v>
      </c>
      <c r="X31" t="s">
        <v>132</v>
      </c>
      <c r="Y31" t="s">
        <v>132</v>
      </c>
      <c r="Z31" t="s">
        <v>132</v>
      </c>
    </row>
    <row r="32" spans="9:26" x14ac:dyDescent="0.25">
      <c r="I32">
        <f t="shared" si="2"/>
        <v>68.510000000000005</v>
      </c>
      <c r="J32" s="2">
        <v>10</v>
      </c>
      <c r="K32" s="17" t="b">
        <f t="shared" si="3"/>
        <v>0</v>
      </c>
      <c r="L32" t="s">
        <v>26</v>
      </c>
      <c r="M32">
        <v>5.51</v>
      </c>
      <c r="N32">
        <v>30455</v>
      </c>
      <c r="O32">
        <v>0.3</v>
      </c>
      <c r="P32">
        <v>6.851</v>
      </c>
      <c r="Q32" t="s">
        <v>152</v>
      </c>
      <c r="R32">
        <v>75</v>
      </c>
      <c r="S32">
        <v>77</v>
      </c>
      <c r="T32">
        <v>30.9</v>
      </c>
      <c r="U32">
        <v>30.57</v>
      </c>
      <c r="V32" t="s">
        <v>152</v>
      </c>
      <c r="W32">
        <v>110</v>
      </c>
      <c r="X32">
        <v>40.86</v>
      </c>
      <c r="Y32">
        <v>41.1</v>
      </c>
      <c r="Z32" t="s">
        <v>152</v>
      </c>
    </row>
    <row r="33" spans="9:26" x14ac:dyDescent="0.25">
      <c r="I33">
        <f t="shared" si="2"/>
        <v>73.61</v>
      </c>
      <c r="J33" s="2">
        <v>10</v>
      </c>
      <c r="K33" s="17" t="b">
        <f t="shared" si="3"/>
        <v>0</v>
      </c>
      <c r="L33" t="s">
        <v>27</v>
      </c>
      <c r="M33">
        <v>5.7</v>
      </c>
      <c r="N33">
        <v>124757</v>
      </c>
      <c r="O33">
        <v>1.21</v>
      </c>
      <c r="P33">
        <v>7.3609999999999998</v>
      </c>
      <c r="Q33" t="s">
        <v>152</v>
      </c>
      <c r="R33">
        <v>78</v>
      </c>
      <c r="S33">
        <v>77</v>
      </c>
      <c r="T33">
        <v>23.83</v>
      </c>
      <c r="U33">
        <v>24.1</v>
      </c>
      <c r="V33" t="s">
        <v>152</v>
      </c>
      <c r="W33">
        <v>52</v>
      </c>
      <c r="X33">
        <v>14.26</v>
      </c>
      <c r="Y33">
        <v>14.75</v>
      </c>
      <c r="Z33" t="s">
        <v>152</v>
      </c>
    </row>
    <row r="34" spans="9:26" x14ac:dyDescent="0.25">
      <c r="I34">
        <f t="shared" si="2"/>
        <v>84.1</v>
      </c>
      <c r="J34" s="2">
        <v>10</v>
      </c>
      <c r="K34" s="17" t="b">
        <f t="shared" si="3"/>
        <v>1</v>
      </c>
      <c r="L34" t="s">
        <v>28</v>
      </c>
      <c r="M34">
        <v>5.77</v>
      </c>
      <c r="N34">
        <v>39353</v>
      </c>
      <c r="O34">
        <v>0.38</v>
      </c>
      <c r="P34">
        <v>8.41</v>
      </c>
      <c r="Q34" t="s">
        <v>152</v>
      </c>
      <c r="R34">
        <v>62</v>
      </c>
      <c r="S34">
        <v>64</v>
      </c>
      <c r="T34">
        <v>32.700000000000003</v>
      </c>
      <c r="U34">
        <v>32.1</v>
      </c>
      <c r="V34" t="s">
        <v>152</v>
      </c>
      <c r="W34">
        <v>49</v>
      </c>
      <c r="X34">
        <v>28.82</v>
      </c>
      <c r="Y34">
        <v>30.42</v>
      </c>
      <c r="Z34" t="s">
        <v>152</v>
      </c>
    </row>
    <row r="35" spans="9:26" x14ac:dyDescent="0.25">
      <c r="I35">
        <f t="shared" si="2"/>
        <v>100</v>
      </c>
      <c r="J35" s="2">
        <v>20</v>
      </c>
      <c r="K35" s="17" t="b">
        <f t="shared" si="3"/>
        <v>1</v>
      </c>
      <c r="L35" t="s">
        <v>112</v>
      </c>
      <c r="M35">
        <v>6.17</v>
      </c>
      <c r="N35">
        <v>220740</v>
      </c>
      <c r="O35">
        <v>2.15</v>
      </c>
      <c r="P35">
        <v>20</v>
      </c>
      <c r="Q35" t="s">
        <v>152</v>
      </c>
      <c r="R35">
        <v>114</v>
      </c>
      <c r="S35">
        <v>88</v>
      </c>
      <c r="T35">
        <v>18.11</v>
      </c>
      <c r="U35">
        <v>18.05</v>
      </c>
      <c r="V35" t="s">
        <v>152</v>
      </c>
      <c r="W35">
        <v>63</v>
      </c>
      <c r="X35">
        <v>18.38</v>
      </c>
      <c r="Y35">
        <v>18.079999999999998</v>
      </c>
      <c r="Z35" t="s">
        <v>152</v>
      </c>
    </row>
    <row r="36" spans="9:26" x14ac:dyDescent="0.25">
      <c r="I36">
        <f t="shared" si="2"/>
        <v>72.95</v>
      </c>
      <c r="J36" s="2">
        <v>10</v>
      </c>
      <c r="K36" s="17" t="b">
        <f t="shared" si="3"/>
        <v>0</v>
      </c>
      <c r="L36" t="s">
        <v>29</v>
      </c>
      <c r="M36">
        <v>6.38</v>
      </c>
      <c r="N36">
        <v>32093</v>
      </c>
      <c r="O36">
        <v>0.31</v>
      </c>
      <c r="P36">
        <v>7.2949999999999999</v>
      </c>
      <c r="Q36" t="s">
        <v>152</v>
      </c>
      <c r="R36">
        <v>130</v>
      </c>
      <c r="S36">
        <v>132</v>
      </c>
      <c r="T36">
        <v>96.9</v>
      </c>
      <c r="U36">
        <v>97.26</v>
      </c>
      <c r="V36" t="s">
        <v>152</v>
      </c>
      <c r="W36">
        <v>95</v>
      </c>
      <c r="X36">
        <v>97.17</v>
      </c>
      <c r="Y36">
        <v>94.25</v>
      </c>
      <c r="Z36" t="s">
        <v>152</v>
      </c>
    </row>
    <row r="37" spans="9:26" x14ac:dyDescent="0.25">
      <c r="I37">
        <f t="shared" si="2"/>
        <v>80.790000000000006</v>
      </c>
      <c r="J37" s="2">
        <v>10</v>
      </c>
      <c r="K37" s="17" t="b">
        <f t="shared" si="3"/>
        <v>1</v>
      </c>
      <c r="L37" t="s">
        <v>30</v>
      </c>
      <c r="M37">
        <v>6.64</v>
      </c>
      <c r="N37">
        <v>33996</v>
      </c>
      <c r="O37">
        <v>0.33</v>
      </c>
      <c r="P37">
        <v>8.0790000000000006</v>
      </c>
      <c r="Q37" t="s">
        <v>152</v>
      </c>
      <c r="R37">
        <v>63</v>
      </c>
      <c r="S37">
        <v>62</v>
      </c>
      <c r="T37">
        <v>69.06</v>
      </c>
      <c r="U37">
        <v>69.31</v>
      </c>
      <c r="V37" t="s">
        <v>152</v>
      </c>
      <c r="W37">
        <v>41</v>
      </c>
      <c r="X37">
        <v>39.67</v>
      </c>
      <c r="Y37">
        <v>39.76</v>
      </c>
      <c r="Z37" t="s">
        <v>152</v>
      </c>
    </row>
    <row r="38" spans="9:26" x14ac:dyDescent="0.25">
      <c r="I38">
        <f t="shared" si="2"/>
        <v>92.759999999999991</v>
      </c>
      <c r="J38" s="2">
        <v>10</v>
      </c>
      <c r="K38" s="17" t="b">
        <f t="shared" si="3"/>
        <v>1</v>
      </c>
      <c r="L38" t="s">
        <v>31</v>
      </c>
      <c r="M38">
        <v>6.72</v>
      </c>
      <c r="N38">
        <v>26877</v>
      </c>
      <c r="O38">
        <v>0.26</v>
      </c>
      <c r="P38">
        <v>9.2759999999999998</v>
      </c>
      <c r="Q38" t="s">
        <v>152</v>
      </c>
      <c r="R38">
        <v>174</v>
      </c>
      <c r="S38">
        <v>93</v>
      </c>
      <c r="T38">
        <v>93.18</v>
      </c>
      <c r="U38">
        <v>90.03</v>
      </c>
      <c r="V38" t="s">
        <v>152</v>
      </c>
      <c r="W38">
        <v>95</v>
      </c>
      <c r="X38">
        <v>79.319999999999993</v>
      </c>
      <c r="Y38">
        <v>76.900000000000006</v>
      </c>
      <c r="Z38" t="s">
        <v>152</v>
      </c>
    </row>
    <row r="39" spans="9:26" x14ac:dyDescent="0.25">
      <c r="I39">
        <f t="shared" si="2"/>
        <v>95.3</v>
      </c>
      <c r="J39" s="2">
        <v>10</v>
      </c>
      <c r="K39" s="17" t="b">
        <f t="shared" si="3"/>
        <v>1</v>
      </c>
      <c r="L39" t="s">
        <v>32</v>
      </c>
      <c r="M39">
        <v>6.74</v>
      </c>
      <c r="N39">
        <v>26991</v>
      </c>
      <c r="O39">
        <v>0.26</v>
      </c>
      <c r="P39">
        <v>9.5299999999999994</v>
      </c>
      <c r="Q39" t="s">
        <v>152</v>
      </c>
      <c r="R39">
        <v>41</v>
      </c>
      <c r="S39">
        <v>69</v>
      </c>
      <c r="T39">
        <v>94.07</v>
      </c>
      <c r="U39">
        <v>94.76</v>
      </c>
      <c r="V39" t="s">
        <v>152</v>
      </c>
      <c r="W39">
        <v>39</v>
      </c>
      <c r="X39">
        <v>42.42</v>
      </c>
      <c r="Y39">
        <v>43.16</v>
      </c>
      <c r="Z39" t="s">
        <v>152</v>
      </c>
    </row>
    <row r="40" spans="9:26" x14ac:dyDescent="0.25">
      <c r="I40">
        <f t="shared" si="2"/>
        <v>81.83</v>
      </c>
      <c r="J40" s="2">
        <v>10</v>
      </c>
      <c r="K40" s="17" t="b">
        <f t="shared" si="3"/>
        <v>1</v>
      </c>
      <c r="L40" t="s">
        <v>33</v>
      </c>
      <c r="M40">
        <v>6.92</v>
      </c>
      <c r="N40">
        <v>36998</v>
      </c>
      <c r="O40">
        <v>0.36</v>
      </c>
      <c r="P40">
        <v>8.1829999999999998</v>
      </c>
      <c r="Q40" t="s">
        <v>152</v>
      </c>
      <c r="R40">
        <v>83</v>
      </c>
      <c r="S40">
        <v>85</v>
      </c>
      <c r="T40">
        <v>62.94</v>
      </c>
      <c r="U40">
        <v>64.89</v>
      </c>
      <c r="V40" t="s">
        <v>152</v>
      </c>
      <c r="W40">
        <v>47</v>
      </c>
      <c r="X40">
        <v>14.8</v>
      </c>
      <c r="Y40">
        <v>14.89</v>
      </c>
      <c r="Z40" t="s">
        <v>152</v>
      </c>
    </row>
    <row r="41" spans="9:26" x14ac:dyDescent="0.25">
      <c r="I41">
        <f t="shared" si="2"/>
        <v>97.88</v>
      </c>
      <c r="J41" s="2">
        <v>10</v>
      </c>
      <c r="K41" s="17" t="b">
        <f t="shared" si="3"/>
        <v>1</v>
      </c>
      <c r="L41" t="s">
        <v>34</v>
      </c>
      <c r="M41">
        <v>7.14</v>
      </c>
      <c r="N41">
        <v>8227</v>
      </c>
      <c r="O41">
        <v>0.08</v>
      </c>
      <c r="P41">
        <v>9.7880000000000003</v>
      </c>
      <c r="Q41" t="s">
        <v>152</v>
      </c>
      <c r="R41">
        <v>43</v>
      </c>
      <c r="S41">
        <v>41</v>
      </c>
      <c r="T41">
        <v>80.97</v>
      </c>
      <c r="U41">
        <v>83.14</v>
      </c>
      <c r="V41" t="s">
        <v>152</v>
      </c>
      <c r="W41">
        <v>39</v>
      </c>
      <c r="X41">
        <v>25.57</v>
      </c>
      <c r="Y41">
        <v>26.98</v>
      </c>
      <c r="Z41" t="s">
        <v>152</v>
      </c>
    </row>
    <row r="42" spans="9:26" x14ac:dyDescent="0.25">
      <c r="I42">
        <f t="shared" si="2"/>
        <v>86.5</v>
      </c>
      <c r="J42" s="2">
        <v>10</v>
      </c>
      <c r="K42" s="17" t="b">
        <f t="shared" si="3"/>
        <v>1</v>
      </c>
      <c r="L42" t="s">
        <v>35</v>
      </c>
      <c r="M42">
        <v>7.35</v>
      </c>
      <c r="N42">
        <v>43318</v>
      </c>
      <c r="O42">
        <v>0.42</v>
      </c>
      <c r="P42">
        <v>8.65</v>
      </c>
      <c r="Q42" t="s">
        <v>152</v>
      </c>
      <c r="R42">
        <v>75</v>
      </c>
      <c r="S42">
        <v>39</v>
      </c>
      <c r="T42">
        <v>38.19</v>
      </c>
      <c r="U42">
        <v>38.83</v>
      </c>
      <c r="V42" t="s">
        <v>152</v>
      </c>
      <c r="W42">
        <v>77</v>
      </c>
      <c r="X42">
        <v>31.65</v>
      </c>
      <c r="Y42">
        <v>31.77</v>
      </c>
      <c r="Z42" t="s">
        <v>152</v>
      </c>
    </row>
    <row r="43" spans="9:26" x14ac:dyDescent="0.25">
      <c r="I43">
        <f t="shared" si="2"/>
        <v>94.85</v>
      </c>
      <c r="J43" s="2">
        <v>18</v>
      </c>
      <c r="K43" s="17" t="b">
        <f t="shared" si="3"/>
        <v>1</v>
      </c>
      <c r="L43" t="s">
        <v>36</v>
      </c>
      <c r="M43">
        <v>7.52</v>
      </c>
      <c r="N43">
        <v>73172</v>
      </c>
      <c r="O43">
        <v>0.71</v>
      </c>
      <c r="P43">
        <v>17.073</v>
      </c>
      <c r="Q43" t="s">
        <v>152</v>
      </c>
      <c r="R43">
        <v>43</v>
      </c>
      <c r="S43">
        <v>58</v>
      </c>
      <c r="T43">
        <v>41.82</v>
      </c>
      <c r="U43">
        <v>42.15</v>
      </c>
      <c r="V43" t="s">
        <v>152</v>
      </c>
      <c r="W43">
        <v>41</v>
      </c>
      <c r="X43">
        <v>22.91</v>
      </c>
      <c r="Y43">
        <v>22.52</v>
      </c>
      <c r="Z43" t="s">
        <v>152</v>
      </c>
    </row>
    <row r="44" spans="9:26" x14ac:dyDescent="0.25">
      <c r="I44">
        <f t="shared" si="2"/>
        <v>99.63</v>
      </c>
      <c r="J44" s="2">
        <v>20</v>
      </c>
      <c r="K44" s="17" t="b">
        <f t="shared" si="3"/>
        <v>1</v>
      </c>
      <c r="L44" t="s">
        <v>113</v>
      </c>
      <c r="M44">
        <v>7.6</v>
      </c>
      <c r="N44">
        <v>285026</v>
      </c>
      <c r="O44">
        <v>2.77</v>
      </c>
      <c r="P44">
        <v>19.925999999999998</v>
      </c>
      <c r="Q44" t="s">
        <v>152</v>
      </c>
      <c r="R44">
        <v>98</v>
      </c>
      <c r="S44">
        <v>100</v>
      </c>
      <c r="T44">
        <v>64.11</v>
      </c>
      <c r="U44">
        <v>63.46</v>
      </c>
      <c r="V44" t="s">
        <v>152</v>
      </c>
      <c r="W44">
        <v>70</v>
      </c>
      <c r="X44">
        <v>11.17</v>
      </c>
      <c r="Y44">
        <v>10.99</v>
      </c>
      <c r="Z44" t="s">
        <v>152</v>
      </c>
    </row>
    <row r="45" spans="9:26" x14ac:dyDescent="0.25">
      <c r="I45">
        <f t="shared" si="2"/>
        <v>73.509999999999991</v>
      </c>
      <c r="J45" s="2">
        <v>10</v>
      </c>
      <c r="K45" s="17" t="b">
        <f t="shared" si="3"/>
        <v>0</v>
      </c>
      <c r="L45" t="s">
        <v>37</v>
      </c>
      <c r="M45">
        <v>7.67</v>
      </c>
      <c r="N45">
        <v>128209</v>
      </c>
      <c r="O45">
        <v>1.25</v>
      </c>
      <c r="P45">
        <v>7.351</v>
      </c>
      <c r="Q45" t="s">
        <v>152</v>
      </c>
      <c r="R45">
        <v>91</v>
      </c>
      <c r="S45">
        <v>92</v>
      </c>
      <c r="T45">
        <v>57.72</v>
      </c>
      <c r="U45">
        <v>58.2</v>
      </c>
      <c r="V45" t="s">
        <v>152</v>
      </c>
      <c r="W45">
        <v>65</v>
      </c>
      <c r="X45">
        <v>11.76</v>
      </c>
      <c r="Y45">
        <v>11.54</v>
      </c>
      <c r="Z45" t="s">
        <v>152</v>
      </c>
    </row>
    <row r="46" spans="9:26" x14ac:dyDescent="0.25">
      <c r="I46">
        <f t="shared" si="2"/>
        <v>91.620000000000019</v>
      </c>
      <c r="J46" s="2">
        <v>10</v>
      </c>
      <c r="K46" s="17" t="b">
        <f t="shared" si="3"/>
        <v>1</v>
      </c>
      <c r="L46" t="s">
        <v>38</v>
      </c>
      <c r="M46">
        <v>7.92</v>
      </c>
      <c r="N46">
        <v>34876</v>
      </c>
      <c r="O46">
        <v>0.34</v>
      </c>
      <c r="P46">
        <v>9.1620000000000008</v>
      </c>
      <c r="Q46" t="s">
        <v>152</v>
      </c>
      <c r="R46">
        <v>75</v>
      </c>
      <c r="S46">
        <v>39</v>
      </c>
      <c r="T46">
        <v>38.97</v>
      </c>
      <c r="U46">
        <v>38.729999999999997</v>
      </c>
      <c r="V46" t="s">
        <v>152</v>
      </c>
      <c r="W46">
        <v>77</v>
      </c>
      <c r="X46">
        <v>31.74</v>
      </c>
      <c r="Y46">
        <v>32.26</v>
      </c>
      <c r="Z46" t="s">
        <v>152</v>
      </c>
    </row>
    <row r="47" spans="9:26" x14ac:dyDescent="0.25">
      <c r="I47">
        <f t="shared" si="2"/>
        <v>94.85</v>
      </c>
      <c r="J47" s="2">
        <v>10</v>
      </c>
      <c r="K47" s="17" t="b">
        <f t="shared" si="3"/>
        <v>1</v>
      </c>
      <c r="L47" t="s">
        <v>39</v>
      </c>
      <c r="M47">
        <v>7.99</v>
      </c>
      <c r="N47">
        <v>46147</v>
      </c>
      <c r="O47">
        <v>0.45</v>
      </c>
      <c r="P47">
        <v>9.4849999999999994</v>
      </c>
      <c r="Q47" t="s">
        <v>152</v>
      </c>
      <c r="R47">
        <v>69</v>
      </c>
      <c r="S47">
        <v>41</v>
      </c>
      <c r="T47">
        <v>57.84</v>
      </c>
      <c r="U47">
        <v>57.87</v>
      </c>
      <c r="V47" t="s">
        <v>152</v>
      </c>
      <c r="W47">
        <v>99</v>
      </c>
      <c r="X47">
        <v>23.85</v>
      </c>
      <c r="Y47">
        <v>23.9</v>
      </c>
      <c r="Z47" t="s">
        <v>152</v>
      </c>
    </row>
    <row r="48" spans="9:26" x14ac:dyDescent="0.25">
      <c r="I48">
        <f t="shared" si="2"/>
        <v>91.57</v>
      </c>
      <c r="J48" s="2">
        <v>10</v>
      </c>
      <c r="K48" s="17" t="b">
        <f t="shared" si="3"/>
        <v>1</v>
      </c>
      <c r="L48" t="s">
        <v>40</v>
      </c>
      <c r="M48">
        <v>8.1</v>
      </c>
      <c r="N48">
        <v>34732</v>
      </c>
      <c r="O48">
        <v>0.34</v>
      </c>
      <c r="P48">
        <v>9.157</v>
      </c>
      <c r="Q48" t="s">
        <v>152</v>
      </c>
      <c r="R48">
        <v>97</v>
      </c>
      <c r="S48">
        <v>83</v>
      </c>
      <c r="T48">
        <v>88.16</v>
      </c>
      <c r="U48">
        <v>85.97</v>
      </c>
      <c r="V48" t="s">
        <v>152</v>
      </c>
      <c r="W48">
        <v>99</v>
      </c>
      <c r="X48">
        <v>62.45</v>
      </c>
      <c r="Y48">
        <v>60.93</v>
      </c>
      <c r="Z48" t="s">
        <v>152</v>
      </c>
    </row>
    <row r="49" spans="9:26" x14ac:dyDescent="0.25">
      <c r="I49">
        <f t="shared" si="2"/>
        <v>65.490000000000009</v>
      </c>
      <c r="J49" s="2">
        <v>10</v>
      </c>
      <c r="K49" s="17" t="b">
        <f t="shared" si="3"/>
        <v>0</v>
      </c>
      <c r="L49" t="s">
        <v>41</v>
      </c>
      <c r="M49">
        <v>8.15</v>
      </c>
      <c r="N49">
        <v>39808</v>
      </c>
      <c r="O49">
        <v>0.39</v>
      </c>
      <c r="P49">
        <v>6.5490000000000004</v>
      </c>
      <c r="Q49" t="s">
        <v>152</v>
      </c>
      <c r="R49">
        <v>166</v>
      </c>
      <c r="S49">
        <v>164</v>
      </c>
      <c r="T49">
        <v>78.069999999999993</v>
      </c>
      <c r="U49">
        <v>78.790000000000006</v>
      </c>
      <c r="V49" t="s">
        <v>152</v>
      </c>
      <c r="W49">
        <v>129</v>
      </c>
      <c r="X49">
        <v>72.13</v>
      </c>
      <c r="Y49">
        <v>73.239999999999995</v>
      </c>
      <c r="Z49" t="s">
        <v>152</v>
      </c>
    </row>
    <row r="50" spans="9:26" x14ac:dyDescent="0.25">
      <c r="I50">
        <f t="shared" si="2"/>
        <v>88.87</v>
      </c>
      <c r="J50" s="2">
        <v>10</v>
      </c>
      <c r="K50" s="17" t="b">
        <f t="shared" si="3"/>
        <v>1</v>
      </c>
      <c r="L50" t="s">
        <v>42</v>
      </c>
      <c r="M50">
        <v>8.24</v>
      </c>
      <c r="N50">
        <v>56675</v>
      </c>
      <c r="O50">
        <v>0.55000000000000004</v>
      </c>
      <c r="P50">
        <v>8.8870000000000005</v>
      </c>
      <c r="Q50" t="s">
        <v>152</v>
      </c>
      <c r="R50">
        <v>76</v>
      </c>
      <c r="S50">
        <v>41</v>
      </c>
      <c r="T50">
        <v>58.21</v>
      </c>
      <c r="U50">
        <v>59.7</v>
      </c>
      <c r="V50" t="s">
        <v>152</v>
      </c>
      <c r="W50">
        <v>78</v>
      </c>
      <c r="X50">
        <v>32.03</v>
      </c>
      <c r="Y50">
        <v>32.020000000000003</v>
      </c>
      <c r="Z50" t="s">
        <v>152</v>
      </c>
    </row>
    <row r="51" spans="9:26" x14ac:dyDescent="0.25">
      <c r="I51">
        <f t="shared" si="2"/>
        <v>95.805555555555571</v>
      </c>
      <c r="J51" s="2">
        <v>18</v>
      </c>
      <c r="K51" s="17" t="b">
        <f t="shared" si="3"/>
        <v>1</v>
      </c>
      <c r="L51" t="s">
        <v>43</v>
      </c>
      <c r="M51">
        <v>8.31</v>
      </c>
      <c r="N51">
        <v>50713</v>
      </c>
      <c r="O51">
        <v>0.49</v>
      </c>
      <c r="P51">
        <v>17.245000000000001</v>
      </c>
      <c r="Q51" t="s">
        <v>152</v>
      </c>
      <c r="R51">
        <v>43</v>
      </c>
      <c r="S51">
        <v>58</v>
      </c>
      <c r="T51">
        <v>58.21</v>
      </c>
      <c r="U51">
        <v>58.56</v>
      </c>
      <c r="V51" t="s">
        <v>152</v>
      </c>
      <c r="W51">
        <v>57</v>
      </c>
      <c r="X51">
        <v>20.79</v>
      </c>
      <c r="Y51">
        <v>20.22</v>
      </c>
      <c r="Z51" t="s">
        <v>152</v>
      </c>
    </row>
    <row r="52" spans="9:26" x14ac:dyDescent="0.25">
      <c r="I52">
        <f t="shared" si="2"/>
        <v>91.22999999999999</v>
      </c>
      <c r="J52" s="2">
        <v>10</v>
      </c>
      <c r="K52" s="17" t="b">
        <f t="shared" si="3"/>
        <v>1</v>
      </c>
      <c r="L52" t="s">
        <v>44</v>
      </c>
      <c r="M52">
        <v>8.42</v>
      </c>
      <c r="N52">
        <v>31002</v>
      </c>
      <c r="O52">
        <v>0.3</v>
      </c>
      <c r="P52">
        <v>9.1229999999999993</v>
      </c>
      <c r="Q52" t="s">
        <v>152</v>
      </c>
      <c r="R52">
        <v>129</v>
      </c>
      <c r="S52">
        <v>127</v>
      </c>
      <c r="T52">
        <v>77.67</v>
      </c>
      <c r="U52">
        <v>77.97</v>
      </c>
      <c r="V52" t="s">
        <v>152</v>
      </c>
      <c r="W52">
        <v>131</v>
      </c>
      <c r="X52">
        <v>23.52</v>
      </c>
      <c r="Y52">
        <v>24.38</v>
      </c>
      <c r="Z52" t="s">
        <v>152</v>
      </c>
    </row>
    <row r="53" spans="9:26" x14ac:dyDescent="0.25">
      <c r="I53">
        <f t="shared" si="2"/>
        <v>94.51</v>
      </c>
      <c r="J53" s="2">
        <v>10</v>
      </c>
      <c r="K53" s="17" t="b">
        <f t="shared" si="3"/>
        <v>1</v>
      </c>
      <c r="L53" t="s">
        <v>45</v>
      </c>
      <c r="M53">
        <v>8.52</v>
      </c>
      <c r="N53">
        <v>34476</v>
      </c>
      <c r="O53">
        <v>0.34</v>
      </c>
      <c r="P53">
        <v>9.4510000000000005</v>
      </c>
      <c r="Q53" t="s">
        <v>152</v>
      </c>
      <c r="R53">
        <v>107</v>
      </c>
      <c r="S53">
        <v>109</v>
      </c>
      <c r="T53">
        <v>95.55</v>
      </c>
      <c r="U53">
        <v>94.87</v>
      </c>
      <c r="V53" t="s">
        <v>152</v>
      </c>
      <c r="W53">
        <v>93</v>
      </c>
      <c r="X53">
        <v>4.12</v>
      </c>
      <c r="Y53">
        <v>4.3499999999999996</v>
      </c>
      <c r="Z53" t="s">
        <v>152</v>
      </c>
    </row>
    <row r="54" spans="9:26" x14ac:dyDescent="0.25">
      <c r="I54">
        <f t="shared" si="2"/>
        <v>100</v>
      </c>
      <c r="J54" s="2">
        <v>20</v>
      </c>
      <c r="K54" s="17" t="b">
        <f t="shared" si="3"/>
        <v>1</v>
      </c>
      <c r="L54" t="s">
        <v>114</v>
      </c>
      <c r="M54">
        <v>8.91</v>
      </c>
      <c r="N54">
        <v>209435</v>
      </c>
      <c r="O54">
        <v>2.04</v>
      </c>
      <c r="P54">
        <v>20</v>
      </c>
      <c r="Q54" t="s">
        <v>152</v>
      </c>
      <c r="R54">
        <v>117</v>
      </c>
      <c r="S54">
        <v>82</v>
      </c>
      <c r="T54">
        <v>58.25</v>
      </c>
      <c r="U54">
        <v>57.65</v>
      </c>
      <c r="V54" t="s">
        <v>152</v>
      </c>
      <c r="W54">
        <v>52</v>
      </c>
      <c r="X54">
        <v>14.18</v>
      </c>
      <c r="Y54">
        <v>13.56</v>
      </c>
      <c r="Z54" t="s">
        <v>152</v>
      </c>
    </row>
    <row r="55" spans="9:26" x14ac:dyDescent="0.25">
      <c r="I55">
        <f t="shared" si="2"/>
        <v>78.64</v>
      </c>
      <c r="J55" s="2">
        <v>10</v>
      </c>
      <c r="K55" s="17" t="b">
        <f t="shared" si="3"/>
        <v>0</v>
      </c>
      <c r="L55" t="s">
        <v>46</v>
      </c>
      <c r="M55">
        <v>8.93</v>
      </c>
      <c r="N55">
        <v>91469</v>
      </c>
      <c r="O55">
        <v>0.89</v>
      </c>
      <c r="P55">
        <v>7.8639999999999999</v>
      </c>
      <c r="Q55" t="s">
        <v>152</v>
      </c>
      <c r="R55">
        <v>112</v>
      </c>
      <c r="S55">
        <v>77</v>
      </c>
      <c r="T55">
        <v>65.05</v>
      </c>
      <c r="U55">
        <v>60.93</v>
      </c>
      <c r="V55" t="s">
        <v>152</v>
      </c>
      <c r="W55">
        <v>114</v>
      </c>
      <c r="X55">
        <v>31.26</v>
      </c>
      <c r="Y55">
        <v>31.26</v>
      </c>
      <c r="Z55" t="s">
        <v>152</v>
      </c>
    </row>
    <row r="56" spans="9:26" x14ac:dyDescent="0.25">
      <c r="I56">
        <f t="shared" si="2"/>
        <v>80.67</v>
      </c>
      <c r="J56" s="2">
        <v>10</v>
      </c>
      <c r="K56" s="17" t="b">
        <f t="shared" si="3"/>
        <v>1</v>
      </c>
      <c r="L56" t="s">
        <v>47</v>
      </c>
      <c r="M56">
        <v>9.01</v>
      </c>
      <c r="N56">
        <v>25410</v>
      </c>
      <c r="O56">
        <v>0.25</v>
      </c>
      <c r="P56">
        <v>8.0670000000000002</v>
      </c>
      <c r="Q56" t="s">
        <v>152</v>
      </c>
      <c r="R56">
        <v>131</v>
      </c>
      <c r="S56">
        <v>133</v>
      </c>
      <c r="T56">
        <v>95.33</v>
      </c>
      <c r="U56">
        <v>96.59</v>
      </c>
      <c r="V56" t="s">
        <v>152</v>
      </c>
      <c r="W56">
        <v>117</v>
      </c>
      <c r="X56">
        <v>80.900000000000006</v>
      </c>
      <c r="Y56">
        <v>78.03</v>
      </c>
      <c r="Z56" t="s">
        <v>152</v>
      </c>
    </row>
    <row r="57" spans="9:26" x14ac:dyDescent="0.25">
      <c r="I57">
        <f t="shared" si="2"/>
        <v>72.14</v>
      </c>
      <c r="J57" s="2">
        <v>10</v>
      </c>
      <c r="K57" s="17" t="b">
        <f t="shared" si="3"/>
        <v>0</v>
      </c>
      <c r="L57" t="s">
        <v>48</v>
      </c>
      <c r="M57">
        <v>9.02</v>
      </c>
      <c r="N57">
        <v>131768</v>
      </c>
      <c r="O57">
        <v>1.28</v>
      </c>
      <c r="P57">
        <v>7.2140000000000004</v>
      </c>
      <c r="Q57" t="s">
        <v>152</v>
      </c>
      <c r="R57">
        <v>91</v>
      </c>
      <c r="S57">
        <v>106</v>
      </c>
      <c r="T57">
        <v>36.31</v>
      </c>
      <c r="U57">
        <v>36</v>
      </c>
      <c r="V57" t="s">
        <v>152</v>
      </c>
      <c r="W57">
        <v>51</v>
      </c>
      <c r="X57">
        <v>8.66</v>
      </c>
      <c r="Y57">
        <v>8.4600000000000009</v>
      </c>
      <c r="Z57" t="s">
        <v>152</v>
      </c>
    </row>
    <row r="58" spans="9:26" x14ac:dyDescent="0.25">
      <c r="I58">
        <f t="shared" si="2"/>
        <v>73.86999999999999</v>
      </c>
      <c r="J58" s="2">
        <v>10</v>
      </c>
      <c r="K58" s="17" t="b">
        <f t="shared" si="3"/>
        <v>0</v>
      </c>
      <c r="L58" t="s">
        <v>49</v>
      </c>
      <c r="M58">
        <v>9.1300000000000008</v>
      </c>
      <c r="N58">
        <v>234029</v>
      </c>
      <c r="O58">
        <v>2.2799999999999998</v>
      </c>
      <c r="P58">
        <v>7.3869999999999996</v>
      </c>
      <c r="Q58" t="s">
        <v>152</v>
      </c>
      <c r="R58">
        <v>91</v>
      </c>
      <c r="S58">
        <v>106</v>
      </c>
      <c r="T58">
        <v>52.86</v>
      </c>
      <c r="U58">
        <v>52.31</v>
      </c>
      <c r="V58" t="s">
        <v>152</v>
      </c>
      <c r="W58">
        <v>105</v>
      </c>
      <c r="X58">
        <v>21.3</v>
      </c>
      <c r="Y58">
        <v>21</v>
      </c>
      <c r="Z58" t="s">
        <v>152</v>
      </c>
    </row>
    <row r="59" spans="9:26" x14ac:dyDescent="0.25">
      <c r="I59">
        <f t="shared" si="2"/>
        <v>75.38</v>
      </c>
      <c r="J59" s="2">
        <v>10</v>
      </c>
      <c r="K59" s="17" t="b">
        <f t="shared" si="3"/>
        <v>0</v>
      </c>
      <c r="L59" t="s">
        <v>50</v>
      </c>
      <c r="M59">
        <v>9.43</v>
      </c>
      <c r="N59">
        <v>126277</v>
      </c>
      <c r="O59">
        <v>1.23</v>
      </c>
      <c r="P59">
        <v>7.5380000000000003</v>
      </c>
      <c r="Q59" t="s">
        <v>152</v>
      </c>
      <c r="R59">
        <v>91</v>
      </c>
      <c r="S59">
        <v>106</v>
      </c>
      <c r="T59">
        <v>50.73</v>
      </c>
      <c r="U59">
        <v>50.9</v>
      </c>
      <c r="V59" t="s">
        <v>152</v>
      </c>
      <c r="W59">
        <v>105</v>
      </c>
      <c r="X59">
        <v>24.79</v>
      </c>
      <c r="Y59">
        <v>25.83</v>
      </c>
      <c r="Z59" t="s">
        <v>152</v>
      </c>
    </row>
    <row r="60" spans="9:26" x14ac:dyDescent="0.25">
      <c r="I60">
        <f t="shared" si="2"/>
        <v>79.67</v>
      </c>
      <c r="J60" s="2">
        <v>10</v>
      </c>
      <c r="K60" s="17" t="b">
        <f t="shared" si="3"/>
        <v>0</v>
      </c>
      <c r="L60" t="s">
        <v>51</v>
      </c>
      <c r="M60">
        <v>9.44</v>
      </c>
      <c r="N60">
        <v>110472</v>
      </c>
      <c r="O60">
        <v>1.08</v>
      </c>
      <c r="P60">
        <v>7.9669999999999996</v>
      </c>
      <c r="Q60" t="s">
        <v>152</v>
      </c>
      <c r="R60">
        <v>104</v>
      </c>
      <c r="S60">
        <v>78</v>
      </c>
      <c r="T60">
        <v>54.72</v>
      </c>
      <c r="U60">
        <v>54.07</v>
      </c>
      <c r="V60" t="s">
        <v>152</v>
      </c>
      <c r="W60">
        <v>103</v>
      </c>
      <c r="X60">
        <v>53.56</v>
      </c>
      <c r="Y60">
        <v>52.2</v>
      </c>
      <c r="Z60" t="s">
        <v>152</v>
      </c>
    </row>
    <row r="61" spans="9:26" x14ac:dyDescent="0.25">
      <c r="I61">
        <f t="shared" si="2"/>
        <v>95.740000000000009</v>
      </c>
      <c r="J61" s="2">
        <v>10</v>
      </c>
      <c r="K61" s="17" t="b">
        <f t="shared" si="3"/>
        <v>1</v>
      </c>
      <c r="L61" t="s">
        <v>52</v>
      </c>
      <c r="M61">
        <v>9.57</v>
      </c>
      <c r="N61">
        <v>24271</v>
      </c>
      <c r="O61">
        <v>0.24</v>
      </c>
      <c r="P61">
        <v>9.5739999999999998</v>
      </c>
      <c r="Q61" t="s">
        <v>152</v>
      </c>
      <c r="R61">
        <v>173</v>
      </c>
      <c r="S61">
        <v>171</v>
      </c>
      <c r="T61">
        <v>50.58</v>
      </c>
      <c r="U61">
        <v>52.16</v>
      </c>
      <c r="V61" t="s">
        <v>152</v>
      </c>
      <c r="W61">
        <v>175</v>
      </c>
      <c r="X61">
        <v>48.87</v>
      </c>
      <c r="Y61">
        <v>49.36</v>
      </c>
      <c r="Z61" t="s">
        <v>152</v>
      </c>
    </row>
    <row r="62" spans="9:26" x14ac:dyDescent="0.25">
      <c r="I62">
        <f t="shared" si="2"/>
        <v>68.470000000000013</v>
      </c>
      <c r="J62" s="2">
        <v>10</v>
      </c>
      <c r="K62" s="17" t="b">
        <f t="shared" si="3"/>
        <v>0</v>
      </c>
      <c r="L62" t="s">
        <v>53</v>
      </c>
      <c r="M62">
        <v>9.7100000000000009</v>
      </c>
      <c r="N62">
        <v>127411</v>
      </c>
      <c r="O62">
        <v>1.24</v>
      </c>
      <c r="P62">
        <v>6.8470000000000004</v>
      </c>
      <c r="Q62" t="s">
        <v>152</v>
      </c>
      <c r="R62">
        <v>105</v>
      </c>
      <c r="S62">
        <v>120</v>
      </c>
      <c r="T62">
        <v>30.39</v>
      </c>
      <c r="U62">
        <v>31</v>
      </c>
      <c r="V62" t="s">
        <v>152</v>
      </c>
      <c r="W62">
        <v>79</v>
      </c>
      <c r="X62">
        <v>15.94</v>
      </c>
      <c r="Y62">
        <v>15.81</v>
      </c>
      <c r="Z62" t="s">
        <v>152</v>
      </c>
    </row>
    <row r="63" spans="9:26" x14ac:dyDescent="0.25">
      <c r="I63">
        <f t="shared" si="2"/>
        <v>99.574999999999989</v>
      </c>
      <c r="J63" s="2">
        <v>20</v>
      </c>
      <c r="K63" s="17" t="b">
        <f t="shared" si="3"/>
        <v>1</v>
      </c>
      <c r="L63" t="s">
        <v>115</v>
      </c>
      <c r="M63">
        <v>9.84</v>
      </c>
      <c r="N63">
        <v>115836</v>
      </c>
      <c r="O63">
        <v>1.1299999999999999</v>
      </c>
      <c r="P63">
        <v>19.914999999999999</v>
      </c>
      <c r="Q63" t="s">
        <v>152</v>
      </c>
      <c r="R63">
        <v>95</v>
      </c>
      <c r="S63">
        <v>174</v>
      </c>
      <c r="T63">
        <v>76.28</v>
      </c>
      <c r="U63">
        <v>77.36</v>
      </c>
      <c r="V63" t="s">
        <v>152</v>
      </c>
      <c r="W63">
        <v>176</v>
      </c>
      <c r="X63">
        <v>74.38</v>
      </c>
      <c r="Y63">
        <v>73.34</v>
      </c>
      <c r="Z63" t="s">
        <v>152</v>
      </c>
    </row>
    <row r="64" spans="9:26" x14ac:dyDescent="0.25">
      <c r="I64">
        <f t="shared" si="2"/>
        <v>80.199999999999989</v>
      </c>
      <c r="J64" s="2">
        <v>10</v>
      </c>
      <c r="K64" s="17" t="b">
        <f t="shared" si="3"/>
        <v>1</v>
      </c>
      <c r="L64" t="s">
        <v>54</v>
      </c>
      <c r="M64">
        <v>9.94</v>
      </c>
      <c r="N64">
        <v>67196</v>
      </c>
      <c r="O64">
        <v>0.65</v>
      </c>
      <c r="P64">
        <v>8.02</v>
      </c>
      <c r="Q64" t="s">
        <v>152</v>
      </c>
      <c r="R64">
        <v>77</v>
      </c>
      <c r="S64">
        <v>156</v>
      </c>
      <c r="T64">
        <v>61.67</v>
      </c>
      <c r="U64">
        <v>62.54</v>
      </c>
      <c r="V64" t="s">
        <v>152</v>
      </c>
      <c r="W64">
        <v>158</v>
      </c>
      <c r="X64">
        <v>59.93</v>
      </c>
      <c r="Y64">
        <v>60.55</v>
      </c>
      <c r="Z64" t="s">
        <v>152</v>
      </c>
    </row>
    <row r="65" spans="9:26" x14ac:dyDescent="0.25">
      <c r="I65">
        <f t="shared" si="2"/>
        <v>93.22</v>
      </c>
      <c r="J65" s="2">
        <v>10</v>
      </c>
      <c r="K65" s="17" t="b">
        <f t="shared" si="3"/>
        <v>1</v>
      </c>
      <c r="L65" t="s">
        <v>55</v>
      </c>
      <c r="M65">
        <v>9.9499999999999993</v>
      </c>
      <c r="N65">
        <v>47195</v>
      </c>
      <c r="O65">
        <v>0.46</v>
      </c>
      <c r="P65">
        <v>9.3219999999999992</v>
      </c>
      <c r="Q65" t="s">
        <v>152</v>
      </c>
      <c r="R65">
        <v>83</v>
      </c>
      <c r="S65">
        <v>85</v>
      </c>
      <c r="T65">
        <v>63.62</v>
      </c>
      <c r="U65">
        <v>63.09</v>
      </c>
      <c r="V65" t="s">
        <v>152</v>
      </c>
      <c r="W65">
        <v>95</v>
      </c>
      <c r="X65">
        <v>13.5</v>
      </c>
      <c r="Y65">
        <v>13.34</v>
      </c>
      <c r="Z65" t="s">
        <v>152</v>
      </c>
    </row>
    <row r="66" spans="9:26" x14ac:dyDescent="0.25">
      <c r="I66">
        <f t="shared" si="2"/>
        <v>92.87</v>
      </c>
      <c r="J66" s="2">
        <v>10</v>
      </c>
      <c r="K66" s="17" t="b">
        <f t="shared" si="3"/>
        <v>1</v>
      </c>
      <c r="L66" t="s">
        <v>57</v>
      </c>
      <c r="M66">
        <v>9.98</v>
      </c>
      <c r="N66">
        <v>56169</v>
      </c>
      <c r="O66">
        <v>0.55000000000000004</v>
      </c>
      <c r="P66">
        <v>9.2870000000000008</v>
      </c>
      <c r="Q66" t="s">
        <v>152</v>
      </c>
      <c r="R66">
        <v>75</v>
      </c>
      <c r="S66">
        <v>53</v>
      </c>
      <c r="T66">
        <v>18.09</v>
      </c>
      <c r="U66">
        <v>19.21</v>
      </c>
      <c r="V66" t="s">
        <v>152</v>
      </c>
      <c r="W66">
        <v>89</v>
      </c>
      <c r="X66">
        <v>10.48</v>
      </c>
      <c r="Y66">
        <v>11.48</v>
      </c>
      <c r="Z66" t="s">
        <v>152</v>
      </c>
    </row>
    <row r="67" spans="9:26" x14ac:dyDescent="0.25">
      <c r="I67">
        <f t="shared" si="2"/>
        <v>95.79</v>
      </c>
      <c r="J67" s="2">
        <v>10</v>
      </c>
      <c r="K67" s="17" t="b">
        <f t="shared" si="3"/>
        <v>1</v>
      </c>
      <c r="L67" t="s">
        <v>56</v>
      </c>
      <c r="M67">
        <v>9.98</v>
      </c>
      <c r="N67">
        <v>18853</v>
      </c>
      <c r="O67">
        <v>0.18</v>
      </c>
      <c r="P67">
        <v>9.5790000000000006</v>
      </c>
      <c r="Q67" t="s">
        <v>152</v>
      </c>
      <c r="R67">
        <v>77</v>
      </c>
      <c r="S67">
        <v>110</v>
      </c>
      <c r="T67">
        <v>77.48</v>
      </c>
      <c r="U67">
        <v>76.36</v>
      </c>
      <c r="V67" t="s">
        <v>152</v>
      </c>
      <c r="W67">
        <v>61</v>
      </c>
      <c r="X67">
        <v>57.54</v>
      </c>
      <c r="Y67">
        <v>56.12</v>
      </c>
      <c r="Z67" t="s">
        <v>152</v>
      </c>
    </row>
    <row r="68" spans="9:26" x14ac:dyDescent="0.25">
      <c r="I68">
        <f t="shared" si="2"/>
        <v>68.5</v>
      </c>
      <c r="J68" s="2">
        <v>10</v>
      </c>
      <c r="K68" s="17" t="b">
        <f t="shared" si="3"/>
        <v>0</v>
      </c>
      <c r="L68" t="s">
        <v>58</v>
      </c>
      <c r="M68">
        <v>10.02</v>
      </c>
      <c r="N68">
        <v>155183</v>
      </c>
      <c r="O68">
        <v>1.51</v>
      </c>
      <c r="P68">
        <v>6.85</v>
      </c>
      <c r="Q68" t="s">
        <v>152</v>
      </c>
      <c r="R68">
        <v>91</v>
      </c>
      <c r="S68">
        <v>120</v>
      </c>
      <c r="T68">
        <v>26.61</v>
      </c>
      <c r="U68">
        <v>26.18</v>
      </c>
      <c r="V68" t="s">
        <v>152</v>
      </c>
      <c r="W68">
        <v>65</v>
      </c>
      <c r="X68">
        <v>10.23</v>
      </c>
      <c r="Y68">
        <v>10.07</v>
      </c>
      <c r="Z68" t="s">
        <v>152</v>
      </c>
    </row>
    <row r="69" spans="9:26" x14ac:dyDescent="0.25">
      <c r="I69">
        <f t="shared" ref="I69:I88" si="4">P69/J69*100</f>
        <v>75.13</v>
      </c>
      <c r="J69" s="2">
        <v>10</v>
      </c>
      <c r="K69" s="17" t="b">
        <f t="shared" ref="K69:K88" si="5">AND(P69&gt;J69*0.8,P69&lt;J69*1.2)</f>
        <v>0</v>
      </c>
      <c r="L69" t="s">
        <v>59</v>
      </c>
      <c r="M69">
        <v>10.08</v>
      </c>
      <c r="N69">
        <v>107272</v>
      </c>
      <c r="O69">
        <v>1.04</v>
      </c>
      <c r="P69">
        <v>7.5129999999999999</v>
      </c>
      <c r="Q69" t="s">
        <v>152</v>
      </c>
      <c r="R69">
        <v>91</v>
      </c>
      <c r="S69">
        <v>126</v>
      </c>
      <c r="T69">
        <v>36.74</v>
      </c>
      <c r="U69">
        <v>36.090000000000003</v>
      </c>
      <c r="V69" t="s">
        <v>152</v>
      </c>
      <c r="W69">
        <v>89</v>
      </c>
      <c r="X69">
        <v>17.3</v>
      </c>
      <c r="Y69">
        <v>17.010000000000002</v>
      </c>
      <c r="Z69" t="s">
        <v>152</v>
      </c>
    </row>
    <row r="70" spans="9:26" x14ac:dyDescent="0.25">
      <c r="I70">
        <f t="shared" si="4"/>
        <v>69.53</v>
      </c>
      <c r="J70" s="2">
        <v>10</v>
      </c>
      <c r="K70" s="17" t="b">
        <f t="shared" si="5"/>
        <v>0</v>
      </c>
      <c r="L70" t="s">
        <v>61</v>
      </c>
      <c r="M70">
        <v>10.15</v>
      </c>
      <c r="N70">
        <v>122119</v>
      </c>
      <c r="O70">
        <v>1.19</v>
      </c>
      <c r="P70">
        <v>6.9530000000000003</v>
      </c>
      <c r="Q70" t="s">
        <v>152</v>
      </c>
      <c r="R70">
        <v>105</v>
      </c>
      <c r="S70">
        <v>120</v>
      </c>
      <c r="T70">
        <v>50.94</v>
      </c>
      <c r="U70">
        <v>51.28</v>
      </c>
      <c r="V70" t="s">
        <v>152</v>
      </c>
      <c r="W70">
        <v>119</v>
      </c>
      <c r="X70">
        <v>11.44</v>
      </c>
      <c r="Y70">
        <v>11.68</v>
      </c>
      <c r="Z70" t="s">
        <v>152</v>
      </c>
    </row>
    <row r="71" spans="9:26" x14ac:dyDescent="0.25">
      <c r="I71">
        <f t="shared" si="4"/>
        <v>74.819999999999993</v>
      </c>
      <c r="J71" s="2">
        <v>10</v>
      </c>
      <c r="K71" s="17" t="b">
        <f t="shared" si="5"/>
        <v>0</v>
      </c>
      <c r="L71" t="s">
        <v>60</v>
      </c>
      <c r="M71">
        <v>10.17</v>
      </c>
      <c r="N71">
        <v>129844</v>
      </c>
      <c r="O71">
        <v>1.26</v>
      </c>
      <c r="P71">
        <v>7.4820000000000002</v>
      </c>
      <c r="Q71" t="s">
        <v>152</v>
      </c>
      <c r="R71">
        <v>91</v>
      </c>
      <c r="S71">
        <v>126</v>
      </c>
      <c r="T71">
        <v>32.86</v>
      </c>
      <c r="U71">
        <v>32.770000000000003</v>
      </c>
      <c r="V71" t="s">
        <v>152</v>
      </c>
      <c r="W71">
        <v>89</v>
      </c>
      <c r="X71">
        <v>10.97</v>
      </c>
      <c r="Y71">
        <v>10.98</v>
      </c>
      <c r="Z71" t="s">
        <v>152</v>
      </c>
    </row>
    <row r="72" spans="9:26" x14ac:dyDescent="0.25">
      <c r="I72">
        <f t="shared" si="4"/>
        <v>70.34</v>
      </c>
      <c r="J72" s="2">
        <v>10</v>
      </c>
      <c r="K72" s="17" t="b">
        <f t="shared" si="5"/>
        <v>0</v>
      </c>
      <c r="L72" t="s">
        <v>62</v>
      </c>
      <c r="M72">
        <v>10.37</v>
      </c>
      <c r="N72">
        <v>110861</v>
      </c>
      <c r="O72">
        <v>1.08</v>
      </c>
      <c r="P72">
        <v>7.0339999999999998</v>
      </c>
      <c r="Q72" t="s">
        <v>152</v>
      </c>
      <c r="R72">
        <v>119</v>
      </c>
      <c r="S72">
        <v>91</v>
      </c>
      <c r="T72">
        <v>65.97</v>
      </c>
      <c r="U72">
        <v>62.66</v>
      </c>
      <c r="V72" t="s">
        <v>152</v>
      </c>
      <c r="W72">
        <v>134</v>
      </c>
      <c r="X72">
        <v>24.1</v>
      </c>
      <c r="Y72">
        <v>23.59</v>
      </c>
      <c r="Z72" t="s">
        <v>152</v>
      </c>
    </row>
    <row r="73" spans="9:26" x14ac:dyDescent="0.25">
      <c r="I73">
        <f t="shared" si="4"/>
        <v>92.52</v>
      </c>
      <c r="J73" s="2">
        <v>10</v>
      </c>
      <c r="K73" s="17" t="b">
        <f t="shared" si="5"/>
        <v>1</v>
      </c>
      <c r="L73" t="s">
        <v>63</v>
      </c>
      <c r="M73">
        <v>10.39</v>
      </c>
      <c r="N73">
        <v>12371</v>
      </c>
      <c r="O73">
        <v>0.12</v>
      </c>
      <c r="P73">
        <v>9.2520000000000007</v>
      </c>
      <c r="Q73" t="s">
        <v>152</v>
      </c>
      <c r="R73">
        <v>167</v>
      </c>
      <c r="S73">
        <v>130</v>
      </c>
      <c r="T73">
        <v>53.27</v>
      </c>
      <c r="U73">
        <v>54.08</v>
      </c>
      <c r="V73" t="s">
        <v>152</v>
      </c>
      <c r="W73">
        <v>132</v>
      </c>
      <c r="X73">
        <v>56.54</v>
      </c>
      <c r="Y73">
        <v>52.59</v>
      </c>
      <c r="Z73" t="s">
        <v>152</v>
      </c>
    </row>
    <row r="74" spans="9:26" x14ac:dyDescent="0.25">
      <c r="I74">
        <f t="shared" si="4"/>
        <v>72.06</v>
      </c>
      <c r="J74" s="2">
        <v>10</v>
      </c>
      <c r="K74" s="17" t="b">
        <f t="shared" si="5"/>
        <v>0</v>
      </c>
      <c r="L74" t="s">
        <v>64</v>
      </c>
      <c r="M74">
        <v>10.41</v>
      </c>
      <c r="N74">
        <v>127587</v>
      </c>
      <c r="O74">
        <v>1.24</v>
      </c>
      <c r="P74">
        <v>7.2060000000000004</v>
      </c>
      <c r="Q74" t="s">
        <v>152</v>
      </c>
      <c r="R74">
        <v>105</v>
      </c>
      <c r="S74">
        <v>120</v>
      </c>
      <c r="T74">
        <v>49.16</v>
      </c>
      <c r="U74">
        <v>47.88</v>
      </c>
      <c r="V74" t="s">
        <v>152</v>
      </c>
      <c r="W74">
        <v>77</v>
      </c>
      <c r="X74">
        <v>11.38</v>
      </c>
      <c r="Y74">
        <v>11.21</v>
      </c>
      <c r="Z74" t="s">
        <v>152</v>
      </c>
    </row>
    <row r="75" spans="9:26" x14ac:dyDescent="0.25">
      <c r="I75">
        <f t="shared" si="4"/>
        <v>65.69</v>
      </c>
      <c r="J75" s="2">
        <v>10</v>
      </c>
      <c r="K75" s="17" t="b">
        <f t="shared" si="5"/>
        <v>0</v>
      </c>
      <c r="L75" t="s">
        <v>65</v>
      </c>
      <c r="M75">
        <v>10.53</v>
      </c>
      <c r="N75">
        <v>140359</v>
      </c>
      <c r="O75">
        <v>1.37</v>
      </c>
      <c r="P75">
        <v>6.569</v>
      </c>
      <c r="Q75" t="s">
        <v>152</v>
      </c>
      <c r="R75">
        <v>105</v>
      </c>
      <c r="S75">
        <v>134</v>
      </c>
      <c r="T75">
        <v>21.9</v>
      </c>
      <c r="U75">
        <v>21.77</v>
      </c>
      <c r="V75" t="s">
        <v>152</v>
      </c>
      <c r="W75">
        <v>91</v>
      </c>
      <c r="X75">
        <v>15.15</v>
      </c>
      <c r="Y75">
        <v>14.89</v>
      </c>
      <c r="Z75" t="s">
        <v>152</v>
      </c>
    </row>
    <row r="76" spans="9:26" x14ac:dyDescent="0.25">
      <c r="I76">
        <f t="shared" si="4"/>
        <v>80.3</v>
      </c>
      <c r="J76" s="2">
        <v>10</v>
      </c>
      <c r="K76" s="17" t="b">
        <f t="shared" si="5"/>
        <v>1</v>
      </c>
      <c r="L76" t="s">
        <v>66</v>
      </c>
      <c r="M76">
        <v>10.61</v>
      </c>
      <c r="N76">
        <v>81505</v>
      </c>
      <c r="O76">
        <v>0.79</v>
      </c>
      <c r="P76">
        <v>8.0299999999999994</v>
      </c>
      <c r="Q76" t="s">
        <v>152</v>
      </c>
      <c r="R76">
        <v>146</v>
      </c>
      <c r="S76">
        <v>148</v>
      </c>
      <c r="T76">
        <v>64.16</v>
      </c>
      <c r="U76">
        <v>63.98</v>
      </c>
      <c r="V76" t="s">
        <v>152</v>
      </c>
      <c r="W76">
        <v>111</v>
      </c>
      <c r="X76">
        <v>42.33</v>
      </c>
      <c r="Y76">
        <v>41.82</v>
      </c>
      <c r="Z76" t="s">
        <v>152</v>
      </c>
    </row>
    <row r="77" spans="9:26" x14ac:dyDescent="0.25">
      <c r="I77">
        <f t="shared" si="4"/>
        <v>68.760000000000005</v>
      </c>
      <c r="J77" s="2">
        <v>10</v>
      </c>
      <c r="K77" s="17" t="b">
        <f t="shared" si="5"/>
        <v>0</v>
      </c>
      <c r="L77" t="s">
        <v>67</v>
      </c>
      <c r="M77">
        <v>10.63</v>
      </c>
      <c r="N77">
        <v>121421</v>
      </c>
      <c r="O77">
        <v>1.18</v>
      </c>
      <c r="P77">
        <v>6.8760000000000003</v>
      </c>
      <c r="Q77" t="s">
        <v>152</v>
      </c>
      <c r="R77">
        <v>119</v>
      </c>
      <c r="S77">
        <v>91</v>
      </c>
      <c r="T77">
        <v>27.95</v>
      </c>
      <c r="U77">
        <v>27.58</v>
      </c>
      <c r="V77" t="s">
        <v>152</v>
      </c>
      <c r="W77">
        <v>134</v>
      </c>
      <c r="X77">
        <v>30.53</v>
      </c>
      <c r="Y77">
        <v>30.8</v>
      </c>
      <c r="Z77" t="s">
        <v>152</v>
      </c>
    </row>
    <row r="78" spans="9:26" x14ac:dyDescent="0.25">
      <c r="I78">
        <f t="shared" si="4"/>
        <v>100</v>
      </c>
      <c r="J78" s="2">
        <v>20</v>
      </c>
      <c r="K78" s="17" t="b">
        <f t="shared" si="5"/>
        <v>1</v>
      </c>
      <c r="L78" t="s">
        <v>116</v>
      </c>
      <c r="M78">
        <v>10.66</v>
      </c>
      <c r="N78">
        <v>127026</v>
      </c>
      <c r="O78">
        <v>1.24</v>
      </c>
      <c r="P78">
        <v>20</v>
      </c>
      <c r="Q78" t="s">
        <v>152</v>
      </c>
      <c r="R78">
        <v>152</v>
      </c>
      <c r="S78">
        <v>115</v>
      </c>
      <c r="T78">
        <v>60.23</v>
      </c>
      <c r="U78">
        <v>54.91</v>
      </c>
      <c r="V78" t="s">
        <v>152</v>
      </c>
      <c r="W78" t="s">
        <v>132</v>
      </c>
      <c r="X78" t="s">
        <v>132</v>
      </c>
      <c r="Y78" t="s">
        <v>132</v>
      </c>
      <c r="Z78" t="s">
        <v>132</v>
      </c>
    </row>
    <row r="79" spans="9:26" x14ac:dyDescent="0.25">
      <c r="I79">
        <f t="shared" si="4"/>
        <v>82.11999999999999</v>
      </c>
      <c r="J79" s="2">
        <v>10</v>
      </c>
      <c r="K79" s="17" t="b">
        <f t="shared" si="5"/>
        <v>1</v>
      </c>
      <c r="L79" t="s">
        <v>68</v>
      </c>
      <c r="M79">
        <v>10.68</v>
      </c>
      <c r="N79">
        <v>85326</v>
      </c>
      <c r="O79">
        <v>0.83</v>
      </c>
      <c r="P79">
        <v>8.2119999999999997</v>
      </c>
      <c r="Q79" t="s">
        <v>152</v>
      </c>
      <c r="R79">
        <v>146</v>
      </c>
      <c r="S79">
        <v>148</v>
      </c>
      <c r="T79">
        <v>64.59</v>
      </c>
      <c r="U79">
        <v>63.58</v>
      </c>
      <c r="V79" t="s">
        <v>152</v>
      </c>
      <c r="W79">
        <v>111</v>
      </c>
      <c r="X79">
        <v>45.9</v>
      </c>
      <c r="Y79">
        <v>42.84</v>
      </c>
      <c r="Z79" t="s">
        <v>152</v>
      </c>
    </row>
    <row r="80" spans="9:26" x14ac:dyDescent="0.25">
      <c r="I80">
        <f t="shared" si="4"/>
        <v>68.260000000000005</v>
      </c>
      <c r="J80" s="2">
        <v>10</v>
      </c>
      <c r="K80" s="17" t="b">
        <f t="shared" si="5"/>
        <v>0</v>
      </c>
      <c r="L80" t="s">
        <v>70</v>
      </c>
      <c r="M80">
        <v>10.91</v>
      </c>
      <c r="N80">
        <v>113425</v>
      </c>
      <c r="O80">
        <v>1.1000000000000001</v>
      </c>
      <c r="P80">
        <v>6.8259999999999996</v>
      </c>
      <c r="Q80" t="s">
        <v>152</v>
      </c>
      <c r="R80">
        <v>91</v>
      </c>
      <c r="S80">
        <v>92</v>
      </c>
      <c r="T80">
        <v>52.39</v>
      </c>
      <c r="U80">
        <v>51.23</v>
      </c>
      <c r="V80" t="s">
        <v>152</v>
      </c>
      <c r="W80">
        <v>134</v>
      </c>
      <c r="X80">
        <v>29.3</v>
      </c>
      <c r="Y80">
        <v>27.94</v>
      </c>
      <c r="Z80" t="s">
        <v>152</v>
      </c>
    </row>
    <row r="81" spans="9:26" x14ac:dyDescent="0.25">
      <c r="I81">
        <f t="shared" si="4"/>
        <v>81.460000000000008</v>
      </c>
      <c r="J81" s="2">
        <v>10</v>
      </c>
      <c r="K81" s="17" t="b">
        <f t="shared" si="5"/>
        <v>1</v>
      </c>
      <c r="L81" t="s">
        <v>69</v>
      </c>
      <c r="M81">
        <v>10.92</v>
      </c>
      <c r="N81">
        <v>86641</v>
      </c>
      <c r="O81">
        <v>0.84</v>
      </c>
      <c r="P81">
        <v>8.1460000000000008</v>
      </c>
      <c r="Q81" t="s">
        <v>152</v>
      </c>
      <c r="R81">
        <v>146</v>
      </c>
      <c r="S81">
        <v>148</v>
      </c>
      <c r="T81">
        <v>64.17</v>
      </c>
      <c r="U81">
        <v>62.67</v>
      </c>
      <c r="V81" t="s">
        <v>152</v>
      </c>
      <c r="W81">
        <v>111</v>
      </c>
      <c r="X81">
        <v>42.6</v>
      </c>
      <c r="Y81">
        <v>42.41</v>
      </c>
      <c r="Z81" t="s">
        <v>152</v>
      </c>
    </row>
    <row r="82" spans="9:26" x14ac:dyDescent="0.25">
      <c r="I82">
        <f t="shared" si="4"/>
        <v>72.830000000000013</v>
      </c>
      <c r="J82" s="2">
        <v>10</v>
      </c>
      <c r="K82" s="17" t="b">
        <f t="shared" si="5"/>
        <v>0</v>
      </c>
      <c r="L82" t="s">
        <v>71</v>
      </c>
      <c r="M82">
        <v>11.1</v>
      </c>
      <c r="N82">
        <v>14555</v>
      </c>
      <c r="O82">
        <v>0.14000000000000001</v>
      </c>
      <c r="P82">
        <v>7.2830000000000004</v>
      </c>
      <c r="Q82" t="s">
        <v>152</v>
      </c>
      <c r="R82">
        <v>117</v>
      </c>
      <c r="S82">
        <v>119</v>
      </c>
      <c r="T82">
        <v>97.97</v>
      </c>
      <c r="U82">
        <v>96.68</v>
      </c>
      <c r="V82" t="s">
        <v>152</v>
      </c>
      <c r="W82">
        <v>201</v>
      </c>
      <c r="X82">
        <v>88.19</v>
      </c>
      <c r="Y82">
        <v>87.81</v>
      </c>
      <c r="Z82" t="s">
        <v>152</v>
      </c>
    </row>
    <row r="83" spans="9:26" x14ac:dyDescent="0.25">
      <c r="I83">
        <f t="shared" si="4"/>
        <v>98.14</v>
      </c>
      <c r="J83" s="2">
        <v>10</v>
      </c>
      <c r="K83" s="17" t="b">
        <f t="shared" si="5"/>
        <v>1</v>
      </c>
      <c r="L83" t="s">
        <v>72</v>
      </c>
      <c r="M83">
        <v>11.45</v>
      </c>
      <c r="N83">
        <v>12337</v>
      </c>
      <c r="O83">
        <v>0.12</v>
      </c>
      <c r="P83">
        <v>9.8140000000000001</v>
      </c>
      <c r="Q83" t="s">
        <v>152</v>
      </c>
      <c r="R83">
        <v>157</v>
      </c>
      <c r="S83">
        <v>155</v>
      </c>
      <c r="T83">
        <v>76.86</v>
      </c>
      <c r="U83">
        <v>77.989999999999995</v>
      </c>
      <c r="V83" t="s">
        <v>152</v>
      </c>
      <c r="W83">
        <v>75</v>
      </c>
      <c r="X83">
        <v>89.98</v>
      </c>
      <c r="Y83">
        <v>85.88</v>
      </c>
      <c r="Z83" t="s">
        <v>152</v>
      </c>
    </row>
    <row r="84" spans="9:26" x14ac:dyDescent="0.25">
      <c r="I84">
        <f t="shared" si="4"/>
        <v>95.960000000000008</v>
      </c>
      <c r="J84" s="2">
        <v>10</v>
      </c>
      <c r="K84" s="17" t="b">
        <f t="shared" si="5"/>
        <v>1</v>
      </c>
      <c r="L84" t="s">
        <v>73</v>
      </c>
      <c r="M84">
        <v>11.57</v>
      </c>
      <c r="N84">
        <v>3426</v>
      </c>
      <c r="O84">
        <v>0.03</v>
      </c>
      <c r="P84">
        <v>9.5960000000000001</v>
      </c>
      <c r="Q84" t="s">
        <v>152</v>
      </c>
      <c r="R84">
        <v>77</v>
      </c>
      <c r="S84">
        <v>51</v>
      </c>
      <c r="T84">
        <v>45.1</v>
      </c>
      <c r="U84">
        <v>42.93</v>
      </c>
      <c r="V84" t="s">
        <v>152</v>
      </c>
      <c r="W84">
        <v>123</v>
      </c>
      <c r="X84">
        <v>44.86</v>
      </c>
      <c r="Y84">
        <v>48.13</v>
      </c>
      <c r="Z84" t="s">
        <v>152</v>
      </c>
    </row>
    <row r="85" spans="9:26" x14ac:dyDescent="0.25">
      <c r="I85">
        <f t="shared" si="4"/>
        <v>82.43</v>
      </c>
      <c r="J85" s="2">
        <v>10</v>
      </c>
      <c r="K85" s="17" t="b">
        <f t="shared" si="5"/>
        <v>1</v>
      </c>
      <c r="L85" t="s">
        <v>74</v>
      </c>
      <c r="M85">
        <v>11.97</v>
      </c>
      <c r="N85">
        <v>57348</v>
      </c>
      <c r="O85">
        <v>0.56000000000000005</v>
      </c>
      <c r="P85">
        <v>8.2430000000000003</v>
      </c>
      <c r="Q85" t="s">
        <v>152</v>
      </c>
      <c r="R85">
        <v>180</v>
      </c>
      <c r="S85">
        <v>182</v>
      </c>
      <c r="T85">
        <v>95.1</v>
      </c>
      <c r="U85">
        <v>95.94</v>
      </c>
      <c r="V85" t="s">
        <v>152</v>
      </c>
      <c r="W85">
        <v>145</v>
      </c>
      <c r="X85">
        <v>32.08</v>
      </c>
      <c r="Y85">
        <v>31.79</v>
      </c>
      <c r="Z85" t="s">
        <v>152</v>
      </c>
    </row>
    <row r="86" spans="9:26" x14ac:dyDescent="0.25">
      <c r="I86">
        <f t="shared" si="4"/>
        <v>66.23</v>
      </c>
      <c r="J86" s="2">
        <v>10</v>
      </c>
      <c r="K86" s="17" t="b">
        <f t="shared" si="5"/>
        <v>0</v>
      </c>
      <c r="L86" t="s">
        <v>75</v>
      </c>
      <c r="M86">
        <v>12.06</v>
      </c>
      <c r="N86">
        <v>19662</v>
      </c>
      <c r="O86">
        <v>0.19</v>
      </c>
      <c r="P86">
        <v>6.6230000000000002</v>
      </c>
      <c r="Q86" t="s">
        <v>152</v>
      </c>
      <c r="R86">
        <v>225</v>
      </c>
      <c r="S86">
        <v>227</v>
      </c>
      <c r="T86">
        <v>62.87</v>
      </c>
      <c r="U86">
        <v>63.94</v>
      </c>
      <c r="V86" t="s">
        <v>152</v>
      </c>
      <c r="W86">
        <v>223</v>
      </c>
      <c r="X86">
        <v>62.66</v>
      </c>
      <c r="Y86">
        <v>64.040000000000006</v>
      </c>
      <c r="Z86" t="s">
        <v>152</v>
      </c>
    </row>
    <row r="87" spans="9:26" x14ac:dyDescent="0.25">
      <c r="I87">
        <f t="shared" si="4"/>
        <v>88.23</v>
      </c>
      <c r="J87" s="2">
        <v>10</v>
      </c>
      <c r="K87" s="17" t="b">
        <f t="shared" si="5"/>
        <v>1</v>
      </c>
      <c r="L87" t="s">
        <v>76</v>
      </c>
      <c r="M87">
        <v>12.14</v>
      </c>
      <c r="N87">
        <v>177441</v>
      </c>
      <c r="O87">
        <v>1.73</v>
      </c>
      <c r="P87">
        <v>8.8230000000000004</v>
      </c>
      <c r="Q87" t="s">
        <v>152</v>
      </c>
      <c r="R87">
        <v>128</v>
      </c>
      <c r="S87">
        <v>127</v>
      </c>
      <c r="T87">
        <v>12.77</v>
      </c>
      <c r="U87">
        <v>12.73</v>
      </c>
      <c r="V87" t="s">
        <v>152</v>
      </c>
      <c r="W87">
        <v>129</v>
      </c>
      <c r="X87">
        <v>10.48</v>
      </c>
      <c r="Y87">
        <v>10.54</v>
      </c>
      <c r="Z87" t="s">
        <v>152</v>
      </c>
    </row>
    <row r="88" spans="9:26" x14ac:dyDescent="0.25">
      <c r="I88">
        <f t="shared" si="4"/>
        <v>83.14</v>
      </c>
      <c r="J88" s="2">
        <v>10</v>
      </c>
      <c r="K88" s="17" t="b">
        <f t="shared" si="5"/>
        <v>1</v>
      </c>
      <c r="L88" t="s">
        <v>77</v>
      </c>
      <c r="M88">
        <v>12.29</v>
      </c>
      <c r="N88">
        <v>58406</v>
      </c>
      <c r="O88">
        <v>0.56999999999999995</v>
      </c>
      <c r="P88">
        <v>8.3140000000000001</v>
      </c>
      <c r="Q88" t="s">
        <v>152</v>
      </c>
      <c r="R88">
        <v>180</v>
      </c>
      <c r="S88">
        <v>182</v>
      </c>
      <c r="T88">
        <v>95.85</v>
      </c>
      <c r="U88">
        <v>94.85</v>
      </c>
      <c r="V88" t="s">
        <v>152</v>
      </c>
      <c r="W88">
        <v>145</v>
      </c>
      <c r="X88">
        <v>33.64</v>
      </c>
      <c r="Y88">
        <v>32.450000000000003</v>
      </c>
      <c r="Z88" t="s">
        <v>152</v>
      </c>
    </row>
  </sheetData>
  <conditionalFormatting sqref="K1:K3 K89:K1048576">
    <cfRule type="cellIs" dxfId="12" priority="4" operator="equal">
      <formula>FALSE</formula>
    </cfRule>
  </conditionalFormatting>
  <conditionalFormatting sqref="B1:B1048576 F1:G1048576">
    <cfRule type="cellIs" dxfId="11" priority="3" operator="equal">
      <formula>FALSE</formula>
    </cfRule>
  </conditionalFormatting>
  <conditionalFormatting sqref="I4:I88">
    <cfRule type="cellIs" dxfId="10" priority="2" operator="lessThan">
      <formula>70</formula>
    </cfRule>
  </conditionalFormatting>
  <conditionalFormatting sqref="K4:K88">
    <cfRule type="cellIs" dxfId="9" priority="1" operator="equal">
      <formula>FALSE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workbookViewId="0">
      <selection activeCell="L23" sqref="L23"/>
    </sheetView>
  </sheetViews>
  <sheetFormatPr defaultRowHeight="15" x14ac:dyDescent="0.25"/>
  <cols>
    <col min="1" max="1" width="25.85546875" bestFit="1" customWidth="1"/>
    <col min="2" max="2" width="6" bestFit="1" customWidth="1"/>
    <col min="3" max="3" width="7" bestFit="1" customWidth="1"/>
    <col min="4" max="4" width="7.140625" bestFit="1" customWidth="1"/>
    <col min="7" max="7" width="11" bestFit="1" customWidth="1"/>
    <col min="10" max="10" width="10.5703125" style="2" bestFit="1" customWidth="1"/>
    <col min="11" max="11" width="6.140625" style="2" bestFit="1" customWidth="1"/>
    <col min="12" max="12" width="41.140625" bestFit="1" customWidth="1"/>
    <col min="17" max="17" width="15.85546875" bestFit="1" customWidth="1"/>
  </cols>
  <sheetData>
    <row r="1" spans="1:26" x14ac:dyDescent="0.25">
      <c r="L1" t="s">
        <v>80</v>
      </c>
      <c r="M1" t="s">
        <v>136</v>
      </c>
      <c r="N1" t="s">
        <v>137</v>
      </c>
      <c r="O1" t="s">
        <v>138</v>
      </c>
      <c r="P1" t="s">
        <v>84</v>
      </c>
      <c r="Q1" t="s">
        <v>139</v>
      </c>
      <c r="R1" t="s">
        <v>140</v>
      </c>
      <c r="S1" t="s">
        <v>141</v>
      </c>
      <c r="T1" t="s">
        <v>142</v>
      </c>
      <c r="U1" t="s">
        <v>142</v>
      </c>
      <c r="V1" t="s">
        <v>142</v>
      </c>
      <c r="W1" t="s">
        <v>143</v>
      </c>
      <c r="X1" t="s">
        <v>144</v>
      </c>
      <c r="Y1" t="s">
        <v>144</v>
      </c>
      <c r="Z1" t="s">
        <v>144</v>
      </c>
    </row>
    <row r="2" spans="1:26" x14ac:dyDescent="0.25">
      <c r="B2" t="s">
        <v>94</v>
      </c>
      <c r="C2" t="s">
        <v>78</v>
      </c>
      <c r="D2" t="s">
        <v>90</v>
      </c>
      <c r="E2" t="s">
        <v>91</v>
      </c>
      <c r="F2" s="3" t="s">
        <v>92</v>
      </c>
      <c r="G2" s="3" t="s">
        <v>93</v>
      </c>
      <c r="I2" t="s">
        <v>119</v>
      </c>
      <c r="M2" t="s">
        <v>81</v>
      </c>
      <c r="N2" t="s">
        <v>145</v>
      </c>
      <c r="O2" t="s">
        <v>82</v>
      </c>
      <c r="P2" t="s">
        <v>79</v>
      </c>
      <c r="Q2" t="s">
        <v>146</v>
      </c>
      <c r="R2" t="s">
        <v>147</v>
      </c>
      <c r="S2" t="s">
        <v>147</v>
      </c>
      <c r="T2" t="s">
        <v>148</v>
      </c>
      <c r="U2" t="s">
        <v>149</v>
      </c>
      <c r="V2" t="s">
        <v>150</v>
      </c>
      <c r="W2" t="s">
        <v>147</v>
      </c>
      <c r="X2" t="s">
        <v>148</v>
      </c>
      <c r="Y2" t="s">
        <v>149</v>
      </c>
      <c r="Z2" t="s">
        <v>150</v>
      </c>
    </row>
    <row r="3" spans="1:26" x14ac:dyDescent="0.25">
      <c r="A3" t="str">
        <f>L29</f>
        <v>Pentafluorobenzene [IS1]</v>
      </c>
      <c r="B3">
        <f>M29</f>
        <v>5.42</v>
      </c>
      <c r="C3">
        <f>N29</f>
        <v>132108</v>
      </c>
      <c r="D3">
        <v>5.42</v>
      </c>
      <c r="E3">
        <v>161264</v>
      </c>
      <c r="F3" s="1" t="b">
        <f>ABS(D3-B3)&lt;=0.5</f>
        <v>1</v>
      </c>
      <c r="G3" s="1" t="b">
        <f>AND(C3&gt;E3*0.5,C3&lt;E3*1.5)</f>
        <v>1</v>
      </c>
      <c r="I3" t="s">
        <v>118</v>
      </c>
      <c r="J3" s="2" t="s">
        <v>85</v>
      </c>
      <c r="K3" s="5" t="s">
        <v>0</v>
      </c>
      <c r="L3" t="s">
        <v>83</v>
      </c>
      <c r="M3" t="s">
        <v>83</v>
      </c>
      <c r="N3" t="s">
        <v>83</v>
      </c>
      <c r="O3" t="s">
        <v>83</v>
      </c>
      <c r="P3" t="s">
        <v>83</v>
      </c>
      <c r="Q3" t="s">
        <v>83</v>
      </c>
      <c r="R3" t="s">
        <v>83</v>
      </c>
      <c r="S3" t="s">
        <v>83</v>
      </c>
      <c r="T3" t="s">
        <v>83</v>
      </c>
      <c r="U3" t="s">
        <v>83</v>
      </c>
      <c r="V3" t="s">
        <v>83</v>
      </c>
      <c r="W3" t="s">
        <v>83</v>
      </c>
      <c r="X3" t="s">
        <v>83</v>
      </c>
      <c r="Y3" t="s">
        <v>83</v>
      </c>
      <c r="Z3" t="s">
        <v>83</v>
      </c>
    </row>
    <row r="4" spans="1:26" x14ac:dyDescent="0.25">
      <c r="A4" t="str">
        <f>L35</f>
        <v>1,4-Difluorobenzene [IS2]</v>
      </c>
      <c r="B4">
        <f>M35</f>
        <v>6.17</v>
      </c>
      <c r="C4">
        <f>N35</f>
        <v>216558</v>
      </c>
      <c r="D4">
        <v>6.16</v>
      </c>
      <c r="E4">
        <v>244452</v>
      </c>
      <c r="F4" s="1" t="b">
        <f t="shared" ref="F4:F6" si="0">ABS(D4-B4)&lt;=0.5</f>
        <v>1</v>
      </c>
      <c r="G4" s="1" t="b">
        <f t="shared" ref="G4:G6" si="1">AND(C4&gt;=E4*0.5,C4&lt;=E4*1.5)</f>
        <v>1</v>
      </c>
      <c r="I4">
        <f>P4/J4*100</f>
        <v>39.980000000000004</v>
      </c>
      <c r="J4" s="2">
        <v>10</v>
      </c>
      <c r="K4" s="17" t="b">
        <f>AND(P4&gt;J4*0.8,P4&lt;J4*1.2)</f>
        <v>0</v>
      </c>
      <c r="L4" t="s">
        <v>1</v>
      </c>
      <c r="M4">
        <v>1.46</v>
      </c>
      <c r="N4">
        <v>8652</v>
      </c>
      <c r="O4">
        <v>0.12</v>
      </c>
      <c r="P4">
        <v>3.9980000000000002</v>
      </c>
      <c r="Q4" t="s">
        <v>152</v>
      </c>
      <c r="R4">
        <v>50</v>
      </c>
      <c r="S4">
        <v>52</v>
      </c>
      <c r="T4">
        <v>32.520000000000003</v>
      </c>
      <c r="U4">
        <v>33.950000000000003</v>
      </c>
      <c r="V4" t="s">
        <v>152</v>
      </c>
      <c r="W4">
        <v>49</v>
      </c>
      <c r="X4">
        <v>9.0399999999999991</v>
      </c>
      <c r="Y4">
        <v>9.17</v>
      </c>
      <c r="Z4" t="s">
        <v>152</v>
      </c>
    </row>
    <row r="5" spans="1:26" x14ac:dyDescent="0.25">
      <c r="A5" t="str">
        <f>L54</f>
        <v>Chlorobenzene-d5 [IS3]</v>
      </c>
      <c r="B5">
        <f>M54</f>
        <v>8.91</v>
      </c>
      <c r="C5">
        <f>N54</f>
        <v>201913</v>
      </c>
      <c r="D5">
        <v>8.91</v>
      </c>
      <c r="E5">
        <v>230817</v>
      </c>
      <c r="F5" s="1" t="b">
        <f t="shared" si="0"/>
        <v>1</v>
      </c>
      <c r="G5" s="1" t="b">
        <f t="shared" si="1"/>
        <v>1</v>
      </c>
      <c r="I5">
        <f t="shared" ref="I5:I68" si="2">P5/J5*100</f>
        <v>34.44</v>
      </c>
      <c r="J5" s="2">
        <v>10</v>
      </c>
      <c r="K5" s="17" t="b">
        <f t="shared" ref="K5:K68" si="3">AND(P5&gt;J5*0.8,P5&lt;J5*1.2)</f>
        <v>0</v>
      </c>
      <c r="L5" t="s">
        <v>2</v>
      </c>
      <c r="M5">
        <v>1.55</v>
      </c>
      <c r="N5">
        <v>12046</v>
      </c>
      <c r="O5">
        <v>0.16</v>
      </c>
      <c r="P5">
        <v>3.444</v>
      </c>
      <c r="Q5" t="s">
        <v>152</v>
      </c>
      <c r="R5">
        <v>62</v>
      </c>
      <c r="S5">
        <v>64</v>
      </c>
      <c r="T5">
        <v>31.54</v>
      </c>
      <c r="U5">
        <v>30.86</v>
      </c>
      <c r="V5" t="s">
        <v>152</v>
      </c>
      <c r="W5">
        <v>61</v>
      </c>
      <c r="X5">
        <v>7.07</v>
      </c>
      <c r="Y5">
        <v>7.54</v>
      </c>
      <c r="Z5" t="s">
        <v>152</v>
      </c>
    </row>
    <row r="6" spans="1:26" x14ac:dyDescent="0.25">
      <c r="A6" t="str">
        <f>L78</f>
        <v>1,4-Dichlorobenzene-d4 [IS4]</v>
      </c>
      <c r="B6">
        <f>M78</f>
        <v>10.66</v>
      </c>
      <c r="C6">
        <f>N78</f>
        <v>118496</v>
      </c>
      <c r="D6">
        <v>10.66</v>
      </c>
      <c r="E6">
        <v>138670</v>
      </c>
      <c r="F6" s="1" t="b">
        <f t="shared" si="0"/>
        <v>1</v>
      </c>
      <c r="G6" s="1" t="b">
        <f t="shared" si="1"/>
        <v>1</v>
      </c>
      <c r="I6">
        <f t="shared" si="2"/>
        <v>50.23</v>
      </c>
      <c r="J6" s="2">
        <v>10</v>
      </c>
      <c r="K6" s="17" t="b">
        <f t="shared" si="3"/>
        <v>0</v>
      </c>
      <c r="L6" t="s">
        <v>3</v>
      </c>
      <c r="M6">
        <v>1.83</v>
      </c>
      <c r="N6">
        <v>22842</v>
      </c>
      <c r="O6">
        <v>0.31</v>
      </c>
      <c r="P6">
        <v>5.0229999999999997</v>
      </c>
      <c r="Q6" t="s">
        <v>152</v>
      </c>
      <c r="R6">
        <v>94</v>
      </c>
      <c r="S6">
        <v>96</v>
      </c>
      <c r="T6">
        <v>90.83</v>
      </c>
      <c r="U6">
        <v>90.65</v>
      </c>
      <c r="V6" t="s">
        <v>152</v>
      </c>
      <c r="W6">
        <v>93</v>
      </c>
      <c r="X6">
        <v>19.04</v>
      </c>
      <c r="Y6">
        <v>19.63</v>
      </c>
      <c r="Z6" t="s">
        <v>152</v>
      </c>
    </row>
    <row r="7" spans="1:26" x14ac:dyDescent="0.25">
      <c r="I7">
        <f t="shared" si="2"/>
        <v>37.44</v>
      </c>
      <c r="J7" s="2">
        <v>10</v>
      </c>
      <c r="K7" s="17" t="b">
        <f t="shared" si="3"/>
        <v>0</v>
      </c>
      <c r="L7" t="s">
        <v>4</v>
      </c>
      <c r="M7">
        <v>1.95</v>
      </c>
      <c r="N7">
        <v>11219</v>
      </c>
      <c r="O7">
        <v>0.15</v>
      </c>
      <c r="P7">
        <v>3.7440000000000002</v>
      </c>
      <c r="Q7" t="s">
        <v>152</v>
      </c>
      <c r="R7">
        <v>64</v>
      </c>
      <c r="S7">
        <v>66</v>
      </c>
      <c r="T7">
        <v>31.29</v>
      </c>
      <c r="U7">
        <v>31.45</v>
      </c>
      <c r="V7" t="s">
        <v>152</v>
      </c>
      <c r="W7">
        <v>49</v>
      </c>
      <c r="X7">
        <v>22.1</v>
      </c>
      <c r="Y7">
        <v>22.42</v>
      </c>
      <c r="Z7" t="s">
        <v>152</v>
      </c>
    </row>
    <row r="8" spans="1:26" x14ac:dyDescent="0.25">
      <c r="I8">
        <f t="shared" si="2"/>
        <v>30.930000000000003</v>
      </c>
      <c r="J8" s="2">
        <v>10</v>
      </c>
      <c r="K8" s="17" t="b">
        <f t="shared" si="3"/>
        <v>0</v>
      </c>
      <c r="L8" t="s">
        <v>5</v>
      </c>
      <c r="M8">
        <v>2.19</v>
      </c>
      <c r="N8">
        <v>12265</v>
      </c>
      <c r="O8">
        <v>0.17</v>
      </c>
      <c r="P8">
        <v>3.093</v>
      </c>
      <c r="Q8" t="s">
        <v>152</v>
      </c>
      <c r="R8">
        <v>101</v>
      </c>
      <c r="S8">
        <v>103</v>
      </c>
      <c r="T8">
        <v>65.64</v>
      </c>
      <c r="U8">
        <v>64.27</v>
      </c>
      <c r="V8" t="s">
        <v>152</v>
      </c>
      <c r="W8">
        <v>105</v>
      </c>
      <c r="X8">
        <v>10.65</v>
      </c>
      <c r="Y8">
        <v>10.1</v>
      </c>
      <c r="Z8" t="s">
        <v>152</v>
      </c>
    </row>
    <row r="9" spans="1:26" x14ac:dyDescent="0.25">
      <c r="A9" s="4" t="s">
        <v>86</v>
      </c>
      <c r="B9">
        <f>85-4</f>
        <v>81</v>
      </c>
      <c r="I9">
        <f t="shared" si="2"/>
        <v>75.81</v>
      </c>
      <c r="J9" s="2">
        <v>10</v>
      </c>
      <c r="K9" s="17" t="b">
        <f t="shared" si="3"/>
        <v>0</v>
      </c>
      <c r="L9" t="s">
        <v>6</v>
      </c>
      <c r="M9">
        <v>2.5</v>
      </c>
      <c r="N9">
        <v>27572</v>
      </c>
      <c r="O9">
        <v>0.37</v>
      </c>
      <c r="P9">
        <v>7.5810000000000004</v>
      </c>
      <c r="Q9" t="s">
        <v>152</v>
      </c>
      <c r="R9">
        <v>59</v>
      </c>
      <c r="S9">
        <v>74</v>
      </c>
      <c r="T9">
        <v>74.44</v>
      </c>
      <c r="U9">
        <v>76.59</v>
      </c>
      <c r="V9" t="s">
        <v>152</v>
      </c>
      <c r="W9">
        <v>45</v>
      </c>
      <c r="X9">
        <v>70.22</v>
      </c>
      <c r="Y9">
        <v>70.03</v>
      </c>
      <c r="Z9" t="s">
        <v>152</v>
      </c>
    </row>
    <row r="10" spans="1:26" x14ac:dyDescent="0.25">
      <c r="A10" t="s">
        <v>87</v>
      </c>
      <c r="B10">
        <f>COUNTIF(K4:K88,"FALSE")</f>
        <v>53</v>
      </c>
      <c r="I10">
        <f t="shared" si="2"/>
        <v>35.910000000000004</v>
      </c>
      <c r="J10" s="2">
        <v>10</v>
      </c>
      <c r="K10" s="17" t="b">
        <f t="shared" si="3"/>
        <v>0</v>
      </c>
      <c r="L10" t="s">
        <v>7</v>
      </c>
      <c r="M10">
        <v>2.73</v>
      </c>
      <c r="N10">
        <v>15894</v>
      </c>
      <c r="O10">
        <v>0.22</v>
      </c>
      <c r="P10">
        <v>3.5910000000000002</v>
      </c>
      <c r="Q10" t="s">
        <v>152</v>
      </c>
      <c r="R10">
        <v>61</v>
      </c>
      <c r="S10">
        <v>96</v>
      </c>
      <c r="T10">
        <v>70.150000000000006</v>
      </c>
      <c r="U10">
        <v>72.489999999999995</v>
      </c>
      <c r="V10" t="s">
        <v>152</v>
      </c>
      <c r="W10">
        <v>98</v>
      </c>
      <c r="X10">
        <v>44.75</v>
      </c>
      <c r="Y10">
        <v>45.34</v>
      </c>
      <c r="Z10" t="s">
        <v>152</v>
      </c>
    </row>
    <row r="11" spans="1:26" x14ac:dyDescent="0.25">
      <c r="A11" t="s">
        <v>88</v>
      </c>
      <c r="B11">
        <f>0.2*B9</f>
        <v>16.2</v>
      </c>
      <c r="I11">
        <f t="shared" si="2"/>
        <v>92.022222222222226</v>
      </c>
      <c r="J11" s="2">
        <v>18</v>
      </c>
      <c r="K11" s="17" t="b">
        <f t="shared" si="3"/>
        <v>1</v>
      </c>
      <c r="L11" t="s">
        <v>8</v>
      </c>
      <c r="M11">
        <v>2.82</v>
      </c>
      <c r="N11">
        <v>19956</v>
      </c>
      <c r="O11">
        <v>0.27</v>
      </c>
      <c r="P11">
        <v>16.564</v>
      </c>
      <c r="Q11" t="s">
        <v>152</v>
      </c>
      <c r="R11">
        <v>43</v>
      </c>
      <c r="S11">
        <v>58</v>
      </c>
      <c r="T11">
        <v>37.92</v>
      </c>
      <c r="U11">
        <v>38.18</v>
      </c>
      <c r="V11" t="s">
        <v>152</v>
      </c>
      <c r="W11" t="s">
        <v>132</v>
      </c>
      <c r="X11" t="s">
        <v>132</v>
      </c>
      <c r="Y11" t="s">
        <v>132</v>
      </c>
      <c r="Z11" t="s">
        <v>132</v>
      </c>
    </row>
    <row r="12" spans="1:26" x14ac:dyDescent="0.25">
      <c r="A12" s="7" t="s">
        <v>0</v>
      </c>
      <c r="B12" s="6" t="b">
        <f>B10&lt;B11</f>
        <v>0</v>
      </c>
      <c r="I12">
        <f t="shared" si="2"/>
        <v>48.99</v>
      </c>
      <c r="J12" s="2">
        <v>10</v>
      </c>
      <c r="K12" s="17" t="b">
        <f t="shared" si="3"/>
        <v>0</v>
      </c>
      <c r="L12" t="s">
        <v>9</v>
      </c>
      <c r="M12">
        <v>2.89</v>
      </c>
      <c r="N12">
        <v>15379</v>
      </c>
      <c r="O12">
        <v>0.21</v>
      </c>
      <c r="P12">
        <v>4.899</v>
      </c>
      <c r="Q12" t="s">
        <v>152</v>
      </c>
      <c r="R12">
        <v>142</v>
      </c>
      <c r="S12">
        <v>127</v>
      </c>
      <c r="T12">
        <v>30.19</v>
      </c>
      <c r="U12">
        <v>28.12</v>
      </c>
      <c r="V12" t="s">
        <v>152</v>
      </c>
      <c r="W12">
        <v>141</v>
      </c>
      <c r="X12">
        <v>12.62</v>
      </c>
      <c r="Y12">
        <v>12</v>
      </c>
      <c r="Z12" t="s">
        <v>152</v>
      </c>
    </row>
    <row r="13" spans="1:26" x14ac:dyDescent="0.25">
      <c r="I13">
        <f t="shared" si="2"/>
        <v>36.520000000000003</v>
      </c>
      <c r="J13" s="2">
        <v>10</v>
      </c>
      <c r="K13" s="17" t="b">
        <f t="shared" si="3"/>
        <v>0</v>
      </c>
      <c r="L13" t="s">
        <v>10</v>
      </c>
      <c r="M13">
        <v>2.95</v>
      </c>
      <c r="N13">
        <v>40345</v>
      </c>
      <c r="O13">
        <v>0.55000000000000004</v>
      </c>
      <c r="P13">
        <v>3.6520000000000001</v>
      </c>
      <c r="Q13" t="s">
        <v>152</v>
      </c>
      <c r="R13">
        <v>76</v>
      </c>
      <c r="S13">
        <v>78</v>
      </c>
      <c r="T13">
        <v>8.7100000000000009</v>
      </c>
      <c r="U13">
        <v>8.08</v>
      </c>
      <c r="V13" t="s">
        <v>152</v>
      </c>
      <c r="W13" t="s">
        <v>132</v>
      </c>
      <c r="X13" t="s">
        <v>132</v>
      </c>
      <c r="Y13" t="s">
        <v>132</v>
      </c>
      <c r="Z13" t="s">
        <v>132</v>
      </c>
    </row>
    <row r="14" spans="1:26" x14ac:dyDescent="0.25">
      <c r="I14">
        <f t="shared" si="2"/>
        <v>46.16</v>
      </c>
      <c r="J14" s="2">
        <v>10</v>
      </c>
      <c r="K14" s="17" t="b">
        <f t="shared" si="3"/>
        <v>0</v>
      </c>
      <c r="L14" t="s">
        <v>11</v>
      </c>
      <c r="M14">
        <v>3.19</v>
      </c>
      <c r="N14">
        <v>23257</v>
      </c>
      <c r="O14">
        <v>0.32</v>
      </c>
      <c r="P14">
        <v>4.6159999999999997</v>
      </c>
      <c r="Q14" t="s">
        <v>152</v>
      </c>
      <c r="R14">
        <v>41</v>
      </c>
      <c r="S14">
        <v>39</v>
      </c>
      <c r="T14">
        <v>52.32</v>
      </c>
      <c r="U14">
        <v>52.32</v>
      </c>
      <c r="V14" t="s">
        <v>152</v>
      </c>
      <c r="W14">
        <v>76</v>
      </c>
      <c r="X14">
        <v>39.26</v>
      </c>
      <c r="Y14">
        <v>38.72</v>
      </c>
      <c r="Z14" t="s">
        <v>152</v>
      </c>
    </row>
    <row r="15" spans="1:26" x14ac:dyDescent="0.25">
      <c r="I15">
        <f t="shared" si="2"/>
        <v>59.489999999999995</v>
      </c>
      <c r="J15" s="2">
        <v>10</v>
      </c>
      <c r="K15" s="17" t="b">
        <f t="shared" si="3"/>
        <v>0</v>
      </c>
      <c r="L15" t="s">
        <v>131</v>
      </c>
      <c r="M15">
        <v>3.36</v>
      </c>
      <c r="N15">
        <v>31798</v>
      </c>
      <c r="O15">
        <v>0.43</v>
      </c>
      <c r="P15">
        <v>5.9489999999999998</v>
      </c>
      <c r="Q15" t="s">
        <v>152</v>
      </c>
      <c r="R15">
        <v>49</v>
      </c>
      <c r="S15">
        <v>84</v>
      </c>
      <c r="T15">
        <v>87.46</v>
      </c>
      <c r="U15">
        <v>90.16</v>
      </c>
      <c r="V15" t="s">
        <v>152</v>
      </c>
      <c r="W15">
        <v>86</v>
      </c>
      <c r="X15">
        <v>54.29</v>
      </c>
      <c r="Y15">
        <v>57.86</v>
      </c>
      <c r="Z15" t="s">
        <v>152</v>
      </c>
    </row>
    <row r="16" spans="1:26" x14ac:dyDescent="0.25">
      <c r="I16">
        <f t="shared" si="2"/>
        <v>42.15</v>
      </c>
      <c r="J16" s="2">
        <v>10</v>
      </c>
      <c r="K16" s="17" t="b">
        <f t="shared" si="3"/>
        <v>0</v>
      </c>
      <c r="L16" t="s">
        <v>12</v>
      </c>
      <c r="M16">
        <v>3.68</v>
      </c>
      <c r="N16">
        <v>20412</v>
      </c>
      <c r="O16">
        <v>0.28000000000000003</v>
      </c>
      <c r="P16">
        <v>4.2149999999999999</v>
      </c>
      <c r="Q16" t="s">
        <v>152</v>
      </c>
      <c r="R16">
        <v>61</v>
      </c>
      <c r="S16">
        <v>96</v>
      </c>
      <c r="T16">
        <v>71.11</v>
      </c>
      <c r="U16">
        <v>73.760000000000005</v>
      </c>
      <c r="V16" t="s">
        <v>152</v>
      </c>
      <c r="W16">
        <v>98</v>
      </c>
      <c r="X16">
        <v>44.52</v>
      </c>
      <c r="Y16">
        <v>45.78</v>
      </c>
      <c r="Z16" t="s">
        <v>152</v>
      </c>
    </row>
    <row r="17" spans="9:26" x14ac:dyDescent="0.25">
      <c r="I17">
        <f t="shared" si="2"/>
        <v>80.930000000000007</v>
      </c>
      <c r="J17" s="2">
        <v>10</v>
      </c>
      <c r="K17" s="17" t="b">
        <f t="shared" si="3"/>
        <v>1</v>
      </c>
      <c r="L17" t="s">
        <v>13</v>
      </c>
      <c r="M17">
        <v>3.69</v>
      </c>
      <c r="N17">
        <v>80515</v>
      </c>
      <c r="O17">
        <v>1.0900000000000001</v>
      </c>
      <c r="P17">
        <v>8.093</v>
      </c>
      <c r="Q17" t="s">
        <v>152</v>
      </c>
      <c r="R17">
        <v>73</v>
      </c>
      <c r="S17">
        <v>41</v>
      </c>
      <c r="T17">
        <v>25.35</v>
      </c>
      <c r="U17">
        <v>25.82</v>
      </c>
      <c r="V17" t="s">
        <v>152</v>
      </c>
      <c r="W17">
        <v>57</v>
      </c>
      <c r="X17">
        <v>22.76</v>
      </c>
      <c r="Y17">
        <v>22.67</v>
      </c>
      <c r="Z17" t="s">
        <v>152</v>
      </c>
    </row>
    <row r="18" spans="9:26" x14ac:dyDescent="0.25">
      <c r="I18">
        <f t="shared" si="2"/>
        <v>48.47</v>
      </c>
      <c r="J18" s="2">
        <v>10</v>
      </c>
      <c r="K18" s="17" t="b">
        <f t="shared" si="3"/>
        <v>0</v>
      </c>
      <c r="L18" t="s">
        <v>14</v>
      </c>
      <c r="M18">
        <v>4.1900000000000004</v>
      </c>
      <c r="N18">
        <v>31681</v>
      </c>
      <c r="O18">
        <v>0.43</v>
      </c>
      <c r="P18">
        <v>4.8470000000000004</v>
      </c>
      <c r="Q18" t="s">
        <v>152</v>
      </c>
      <c r="R18">
        <v>63</v>
      </c>
      <c r="S18">
        <v>65</v>
      </c>
      <c r="T18">
        <v>31.28</v>
      </c>
      <c r="U18">
        <v>32.049999999999997</v>
      </c>
      <c r="V18" t="s">
        <v>152</v>
      </c>
      <c r="W18">
        <v>83</v>
      </c>
      <c r="X18">
        <v>11.68</v>
      </c>
      <c r="Y18">
        <v>11.93</v>
      </c>
      <c r="Z18" t="s">
        <v>152</v>
      </c>
    </row>
    <row r="19" spans="9:26" x14ac:dyDescent="0.25">
      <c r="I19">
        <f t="shared" si="2"/>
        <v>43.179999999999993</v>
      </c>
      <c r="J19" s="2">
        <v>10</v>
      </c>
      <c r="K19" s="17" t="b">
        <f t="shared" si="3"/>
        <v>0</v>
      </c>
      <c r="L19" t="s">
        <v>15</v>
      </c>
      <c r="M19">
        <v>4.8099999999999996</v>
      </c>
      <c r="N19">
        <v>12971</v>
      </c>
      <c r="O19">
        <v>0.18</v>
      </c>
      <c r="P19">
        <v>4.3179999999999996</v>
      </c>
      <c r="Q19" t="s">
        <v>152</v>
      </c>
      <c r="R19">
        <v>77</v>
      </c>
      <c r="S19">
        <v>41</v>
      </c>
      <c r="T19">
        <v>77.59</v>
      </c>
      <c r="U19">
        <v>71.7</v>
      </c>
      <c r="V19" t="s">
        <v>152</v>
      </c>
      <c r="W19">
        <v>79</v>
      </c>
      <c r="X19">
        <v>32.270000000000003</v>
      </c>
      <c r="Y19">
        <v>31.2</v>
      </c>
      <c r="Z19" t="s">
        <v>152</v>
      </c>
    </row>
    <row r="20" spans="9:26" x14ac:dyDescent="0.25">
      <c r="I20">
        <f t="shared" si="2"/>
        <v>51.36999999999999</v>
      </c>
      <c r="J20" s="2">
        <v>10</v>
      </c>
      <c r="K20" s="17" t="b">
        <f t="shared" si="3"/>
        <v>0</v>
      </c>
      <c r="L20" t="s">
        <v>16</v>
      </c>
      <c r="M20">
        <v>4.82</v>
      </c>
      <c r="N20">
        <v>28683</v>
      </c>
      <c r="O20">
        <v>0.39</v>
      </c>
      <c r="P20">
        <v>5.1369999999999996</v>
      </c>
      <c r="Q20" t="s">
        <v>152</v>
      </c>
      <c r="R20">
        <v>61</v>
      </c>
      <c r="S20">
        <v>96</v>
      </c>
      <c r="T20">
        <v>76.84</v>
      </c>
      <c r="U20">
        <v>82.03</v>
      </c>
      <c r="V20" t="s">
        <v>152</v>
      </c>
      <c r="W20">
        <v>98</v>
      </c>
      <c r="X20">
        <v>48.66</v>
      </c>
      <c r="Y20">
        <v>52.49</v>
      </c>
      <c r="Z20" t="s">
        <v>152</v>
      </c>
    </row>
    <row r="21" spans="9:26" x14ac:dyDescent="0.25">
      <c r="I21">
        <f t="shared" si="2"/>
        <v>89.300000000000011</v>
      </c>
      <c r="J21" s="2">
        <v>18</v>
      </c>
      <c r="K21" s="17" t="b">
        <f t="shared" si="3"/>
        <v>1</v>
      </c>
      <c r="L21" t="s">
        <v>17</v>
      </c>
      <c r="M21">
        <v>4.84</v>
      </c>
      <c r="N21">
        <v>30783</v>
      </c>
      <c r="O21">
        <v>0.42</v>
      </c>
      <c r="P21">
        <v>16.074000000000002</v>
      </c>
      <c r="Q21" t="s">
        <v>152</v>
      </c>
      <c r="R21">
        <v>43</v>
      </c>
      <c r="S21">
        <v>72</v>
      </c>
      <c r="T21">
        <v>27.41</v>
      </c>
      <c r="U21">
        <v>30.08</v>
      </c>
      <c r="V21" t="s">
        <v>152</v>
      </c>
      <c r="W21">
        <v>57</v>
      </c>
      <c r="X21">
        <v>7.73</v>
      </c>
      <c r="Y21">
        <v>8.67</v>
      </c>
      <c r="Z21" t="s">
        <v>152</v>
      </c>
    </row>
    <row r="22" spans="9:26" x14ac:dyDescent="0.25">
      <c r="I22">
        <f t="shared" si="2"/>
        <v>91.36</v>
      </c>
      <c r="J22" s="2">
        <v>10</v>
      </c>
      <c r="K22" s="17" t="b">
        <f t="shared" si="3"/>
        <v>1</v>
      </c>
      <c r="L22" t="s">
        <v>18</v>
      </c>
      <c r="M22">
        <v>4.93</v>
      </c>
      <c r="N22">
        <v>32103</v>
      </c>
      <c r="O22">
        <v>0.44</v>
      </c>
      <c r="P22">
        <v>9.1359999999999992</v>
      </c>
      <c r="Q22" t="s">
        <v>152</v>
      </c>
      <c r="R22">
        <v>55</v>
      </c>
      <c r="S22">
        <v>85</v>
      </c>
      <c r="T22">
        <v>15.58</v>
      </c>
      <c r="U22">
        <v>16.64</v>
      </c>
      <c r="V22" t="s">
        <v>152</v>
      </c>
      <c r="W22" t="s">
        <v>132</v>
      </c>
      <c r="X22" t="s">
        <v>132</v>
      </c>
      <c r="Y22" t="s">
        <v>132</v>
      </c>
      <c r="Z22" t="s">
        <v>132</v>
      </c>
    </row>
    <row r="23" spans="9:26" x14ac:dyDescent="0.25">
      <c r="I23">
        <f t="shared" si="2"/>
        <v>89.28</v>
      </c>
      <c r="J23" s="2">
        <v>10</v>
      </c>
      <c r="K23" s="17" t="b">
        <f t="shared" si="3"/>
        <v>1</v>
      </c>
      <c r="L23" t="s">
        <v>20</v>
      </c>
      <c r="M23">
        <v>5.0599999999999996</v>
      </c>
      <c r="N23">
        <v>19001</v>
      </c>
      <c r="O23">
        <v>0.26</v>
      </c>
      <c r="P23">
        <v>8.9280000000000008</v>
      </c>
      <c r="Q23" t="s">
        <v>152</v>
      </c>
      <c r="R23">
        <v>67</v>
      </c>
      <c r="S23">
        <v>52</v>
      </c>
      <c r="T23">
        <v>29.87</v>
      </c>
      <c r="U23">
        <v>30.97</v>
      </c>
      <c r="V23" t="s">
        <v>152</v>
      </c>
      <c r="W23">
        <v>40</v>
      </c>
      <c r="X23">
        <v>32.42</v>
      </c>
      <c r="Y23">
        <v>36.840000000000003</v>
      </c>
      <c r="Z23" t="s">
        <v>152</v>
      </c>
    </row>
    <row r="24" spans="9:26" x14ac:dyDescent="0.25">
      <c r="I24">
        <f t="shared" si="2"/>
        <v>69.959999999999994</v>
      </c>
      <c r="J24" s="2">
        <v>10</v>
      </c>
      <c r="K24" s="17" t="b">
        <f t="shared" si="3"/>
        <v>0</v>
      </c>
      <c r="L24" t="s">
        <v>19</v>
      </c>
      <c r="M24">
        <v>5.07</v>
      </c>
      <c r="N24">
        <v>25331</v>
      </c>
      <c r="O24">
        <v>0.34</v>
      </c>
      <c r="P24">
        <v>6.9960000000000004</v>
      </c>
      <c r="Q24" t="s">
        <v>152</v>
      </c>
      <c r="R24">
        <v>49</v>
      </c>
      <c r="S24">
        <v>130</v>
      </c>
      <c r="T24">
        <v>82.24</v>
      </c>
      <c r="U24">
        <v>84.51</v>
      </c>
      <c r="V24" t="s">
        <v>152</v>
      </c>
      <c r="W24">
        <v>128</v>
      </c>
      <c r="X24">
        <v>63.47</v>
      </c>
      <c r="Y24">
        <v>65.53</v>
      </c>
      <c r="Z24" t="s">
        <v>152</v>
      </c>
    </row>
    <row r="25" spans="9:26" x14ac:dyDescent="0.25">
      <c r="I25">
        <f t="shared" si="2"/>
        <v>90.97</v>
      </c>
      <c r="J25" s="2">
        <v>10</v>
      </c>
      <c r="K25" s="17" t="b">
        <f t="shared" si="3"/>
        <v>1</v>
      </c>
      <c r="L25" t="s">
        <v>21</v>
      </c>
      <c r="M25">
        <v>5.08</v>
      </c>
      <c r="N25">
        <v>13693</v>
      </c>
      <c r="O25">
        <v>0.19</v>
      </c>
      <c r="P25">
        <v>9.0969999999999995</v>
      </c>
      <c r="Q25" t="s">
        <v>152</v>
      </c>
      <c r="R25">
        <v>42</v>
      </c>
      <c r="S25">
        <v>72</v>
      </c>
      <c r="T25">
        <v>44.72</v>
      </c>
      <c r="U25">
        <v>42.59</v>
      </c>
      <c r="V25" t="s">
        <v>152</v>
      </c>
      <c r="W25">
        <v>71</v>
      </c>
      <c r="X25">
        <v>45.06</v>
      </c>
      <c r="Y25">
        <v>42.95</v>
      </c>
      <c r="Z25" t="s">
        <v>152</v>
      </c>
    </row>
    <row r="26" spans="9:26" x14ac:dyDescent="0.25">
      <c r="I26">
        <f t="shared" si="2"/>
        <v>55.25</v>
      </c>
      <c r="J26" s="2">
        <v>10</v>
      </c>
      <c r="K26" s="17" t="b">
        <f t="shared" si="3"/>
        <v>0</v>
      </c>
      <c r="L26" t="s">
        <v>22</v>
      </c>
      <c r="M26">
        <v>5.2</v>
      </c>
      <c r="N26">
        <v>34751</v>
      </c>
      <c r="O26">
        <v>0.47</v>
      </c>
      <c r="P26">
        <v>5.5250000000000004</v>
      </c>
      <c r="Q26" t="s">
        <v>152</v>
      </c>
      <c r="R26">
        <v>83</v>
      </c>
      <c r="S26">
        <v>85</v>
      </c>
      <c r="T26">
        <v>64.48</v>
      </c>
      <c r="U26">
        <v>64.180000000000007</v>
      </c>
      <c r="V26" t="s">
        <v>152</v>
      </c>
      <c r="W26">
        <v>47</v>
      </c>
      <c r="X26">
        <v>16.96</v>
      </c>
      <c r="Y26">
        <v>17.29</v>
      </c>
      <c r="Z26" t="s">
        <v>152</v>
      </c>
    </row>
    <row r="27" spans="9:26" x14ac:dyDescent="0.25">
      <c r="I27">
        <f t="shared" si="2"/>
        <v>41.28</v>
      </c>
      <c r="J27" s="2">
        <v>10</v>
      </c>
      <c r="K27" s="17" t="b">
        <f t="shared" si="3"/>
        <v>0</v>
      </c>
      <c r="L27" t="s">
        <v>23</v>
      </c>
      <c r="M27">
        <v>5.33</v>
      </c>
      <c r="N27">
        <v>15511</v>
      </c>
      <c r="O27">
        <v>0.21</v>
      </c>
      <c r="P27">
        <v>4.1280000000000001</v>
      </c>
      <c r="Q27" t="s">
        <v>152</v>
      </c>
      <c r="R27">
        <v>97</v>
      </c>
      <c r="S27">
        <v>99</v>
      </c>
      <c r="T27">
        <v>63.03</v>
      </c>
      <c r="U27">
        <v>62.36</v>
      </c>
      <c r="V27" t="s">
        <v>152</v>
      </c>
      <c r="W27">
        <v>61</v>
      </c>
      <c r="X27">
        <v>42.06</v>
      </c>
      <c r="Y27">
        <v>40.96</v>
      </c>
      <c r="Z27" t="s">
        <v>152</v>
      </c>
    </row>
    <row r="28" spans="9:26" x14ac:dyDescent="0.25">
      <c r="I28">
        <f t="shared" si="2"/>
        <v>101.24</v>
      </c>
      <c r="J28" s="2">
        <v>20</v>
      </c>
      <c r="K28" s="17" t="b">
        <f t="shared" si="3"/>
        <v>1</v>
      </c>
      <c r="L28" t="s">
        <v>110</v>
      </c>
      <c r="M28">
        <v>5.36</v>
      </c>
      <c r="N28">
        <v>66760</v>
      </c>
      <c r="O28">
        <v>0.91</v>
      </c>
      <c r="P28">
        <v>20.248000000000001</v>
      </c>
      <c r="Q28" t="s">
        <v>152</v>
      </c>
      <c r="R28">
        <v>113</v>
      </c>
      <c r="S28">
        <v>111</v>
      </c>
      <c r="T28">
        <v>102.66</v>
      </c>
      <c r="U28">
        <v>102.67</v>
      </c>
      <c r="V28" t="s">
        <v>152</v>
      </c>
      <c r="W28" t="s">
        <v>132</v>
      </c>
      <c r="X28" t="s">
        <v>132</v>
      </c>
      <c r="Y28" t="s">
        <v>132</v>
      </c>
      <c r="Z28" t="s">
        <v>132</v>
      </c>
    </row>
    <row r="29" spans="9:26" x14ac:dyDescent="0.25">
      <c r="I29">
        <f t="shared" si="2"/>
        <v>100</v>
      </c>
      <c r="J29" s="2">
        <v>20</v>
      </c>
      <c r="K29" s="17" t="b">
        <f t="shared" si="3"/>
        <v>1</v>
      </c>
      <c r="L29" t="s">
        <v>111</v>
      </c>
      <c r="M29">
        <v>5.42</v>
      </c>
      <c r="N29">
        <v>132108</v>
      </c>
      <c r="O29">
        <v>1.79</v>
      </c>
      <c r="P29">
        <v>20</v>
      </c>
      <c r="Q29" t="s">
        <v>152</v>
      </c>
      <c r="R29">
        <v>168</v>
      </c>
      <c r="S29">
        <v>99</v>
      </c>
      <c r="T29">
        <v>50.27</v>
      </c>
      <c r="U29">
        <v>47.73</v>
      </c>
      <c r="V29" t="s">
        <v>152</v>
      </c>
      <c r="W29" t="s">
        <v>132</v>
      </c>
      <c r="X29" t="s">
        <v>132</v>
      </c>
      <c r="Y29" t="s">
        <v>132</v>
      </c>
      <c r="Z29" t="s">
        <v>132</v>
      </c>
    </row>
    <row r="30" spans="9:26" x14ac:dyDescent="0.25">
      <c r="I30">
        <f t="shared" si="2"/>
        <v>38.18</v>
      </c>
      <c r="J30" s="2">
        <v>10</v>
      </c>
      <c r="K30" s="17" t="b">
        <f t="shared" si="3"/>
        <v>0</v>
      </c>
      <c r="L30" t="s">
        <v>25</v>
      </c>
      <c r="M30">
        <v>5.48</v>
      </c>
      <c r="N30">
        <v>21936</v>
      </c>
      <c r="O30">
        <v>0.3</v>
      </c>
      <c r="P30">
        <v>3.8180000000000001</v>
      </c>
      <c r="Q30" t="s">
        <v>152</v>
      </c>
      <c r="R30">
        <v>56</v>
      </c>
      <c r="S30">
        <v>41</v>
      </c>
      <c r="T30">
        <v>54.04</v>
      </c>
      <c r="U30">
        <v>54.82</v>
      </c>
      <c r="V30" t="s">
        <v>152</v>
      </c>
      <c r="W30">
        <v>43</v>
      </c>
      <c r="X30">
        <v>25.36</v>
      </c>
      <c r="Y30">
        <v>25.07</v>
      </c>
      <c r="Z30" t="s">
        <v>152</v>
      </c>
    </row>
    <row r="31" spans="9:26" x14ac:dyDescent="0.25">
      <c r="I31">
        <f t="shared" si="2"/>
        <v>37</v>
      </c>
      <c r="J31" s="2">
        <v>10</v>
      </c>
      <c r="K31" s="17" t="b">
        <f t="shared" si="3"/>
        <v>0</v>
      </c>
      <c r="L31" t="s">
        <v>24</v>
      </c>
      <c r="M31">
        <v>5.49</v>
      </c>
      <c r="N31">
        <v>10207</v>
      </c>
      <c r="O31">
        <v>0.14000000000000001</v>
      </c>
      <c r="P31">
        <v>3.7</v>
      </c>
      <c r="Q31" t="s">
        <v>152</v>
      </c>
      <c r="R31">
        <v>119</v>
      </c>
      <c r="S31">
        <v>121</v>
      </c>
      <c r="T31">
        <v>32.020000000000003</v>
      </c>
      <c r="U31">
        <v>32.1</v>
      </c>
      <c r="V31" t="s">
        <v>152</v>
      </c>
      <c r="W31" t="s">
        <v>132</v>
      </c>
      <c r="X31" t="s">
        <v>132</v>
      </c>
      <c r="Y31" t="s">
        <v>132</v>
      </c>
      <c r="Z31" t="s">
        <v>132</v>
      </c>
    </row>
    <row r="32" spans="9:26" x14ac:dyDescent="0.25">
      <c r="I32">
        <f t="shared" si="2"/>
        <v>37.99</v>
      </c>
      <c r="J32" s="2">
        <v>10</v>
      </c>
      <c r="K32" s="17" t="b">
        <f t="shared" si="3"/>
        <v>0</v>
      </c>
      <c r="L32" t="s">
        <v>26</v>
      </c>
      <c r="M32">
        <v>5.51</v>
      </c>
      <c r="N32">
        <v>15604</v>
      </c>
      <c r="O32">
        <v>0.21</v>
      </c>
      <c r="P32">
        <v>3.7989999999999999</v>
      </c>
      <c r="Q32" t="s">
        <v>152</v>
      </c>
      <c r="R32">
        <v>75</v>
      </c>
      <c r="S32">
        <v>77</v>
      </c>
      <c r="T32">
        <v>30.9</v>
      </c>
      <c r="U32">
        <v>32.21</v>
      </c>
      <c r="V32" t="s">
        <v>152</v>
      </c>
      <c r="W32">
        <v>110</v>
      </c>
      <c r="X32">
        <v>40.86</v>
      </c>
      <c r="Y32">
        <v>40.98</v>
      </c>
      <c r="Z32" t="s">
        <v>152</v>
      </c>
    </row>
    <row r="33" spans="9:26" x14ac:dyDescent="0.25">
      <c r="I33">
        <f t="shared" si="2"/>
        <v>50.629999999999995</v>
      </c>
      <c r="J33" s="2">
        <v>10</v>
      </c>
      <c r="K33" s="17" t="b">
        <f t="shared" si="3"/>
        <v>0</v>
      </c>
      <c r="L33" t="s">
        <v>27</v>
      </c>
      <c r="M33">
        <v>5.7</v>
      </c>
      <c r="N33">
        <v>78045</v>
      </c>
      <c r="O33">
        <v>1.06</v>
      </c>
      <c r="P33">
        <v>5.0629999999999997</v>
      </c>
      <c r="Q33" t="s">
        <v>152</v>
      </c>
      <c r="R33">
        <v>78</v>
      </c>
      <c r="S33">
        <v>77</v>
      </c>
      <c r="T33">
        <v>23.83</v>
      </c>
      <c r="U33">
        <v>24.44</v>
      </c>
      <c r="V33" t="s">
        <v>152</v>
      </c>
      <c r="W33">
        <v>52</v>
      </c>
      <c r="X33">
        <v>14.26</v>
      </c>
      <c r="Y33">
        <v>14.5</v>
      </c>
      <c r="Z33" t="s">
        <v>152</v>
      </c>
    </row>
    <row r="34" spans="9:26" x14ac:dyDescent="0.25">
      <c r="I34">
        <f t="shared" si="2"/>
        <v>76.62</v>
      </c>
      <c r="J34" s="2">
        <v>10</v>
      </c>
      <c r="K34" s="17" t="b">
        <f t="shared" si="3"/>
        <v>0</v>
      </c>
      <c r="L34" t="s">
        <v>28</v>
      </c>
      <c r="M34">
        <v>5.77</v>
      </c>
      <c r="N34">
        <v>34516</v>
      </c>
      <c r="O34">
        <v>0.47</v>
      </c>
      <c r="P34">
        <v>7.6619999999999999</v>
      </c>
      <c r="Q34" t="s">
        <v>152</v>
      </c>
      <c r="R34">
        <v>62</v>
      </c>
      <c r="S34">
        <v>64</v>
      </c>
      <c r="T34">
        <v>32.700000000000003</v>
      </c>
      <c r="U34">
        <v>31.92</v>
      </c>
      <c r="V34" t="s">
        <v>152</v>
      </c>
      <c r="W34">
        <v>49</v>
      </c>
      <c r="X34">
        <v>28.82</v>
      </c>
      <c r="Y34">
        <v>29.58</v>
      </c>
      <c r="Z34" t="s">
        <v>152</v>
      </c>
    </row>
    <row r="35" spans="9:26" x14ac:dyDescent="0.25">
      <c r="I35">
        <f t="shared" si="2"/>
        <v>100</v>
      </c>
      <c r="J35" s="2">
        <v>20</v>
      </c>
      <c r="K35" s="17" t="b">
        <f t="shared" si="3"/>
        <v>1</v>
      </c>
      <c r="L35" t="s">
        <v>112</v>
      </c>
      <c r="M35">
        <v>6.17</v>
      </c>
      <c r="N35">
        <v>216558</v>
      </c>
      <c r="O35">
        <v>2.94</v>
      </c>
      <c r="P35">
        <v>20</v>
      </c>
      <c r="Q35" t="s">
        <v>152</v>
      </c>
      <c r="R35">
        <v>114</v>
      </c>
      <c r="S35">
        <v>88</v>
      </c>
      <c r="T35">
        <v>18.11</v>
      </c>
      <c r="U35">
        <v>18.079999999999998</v>
      </c>
      <c r="V35" t="s">
        <v>152</v>
      </c>
      <c r="W35">
        <v>63</v>
      </c>
      <c r="X35">
        <v>18.38</v>
      </c>
      <c r="Y35">
        <v>17.760000000000002</v>
      </c>
      <c r="Z35" t="s">
        <v>152</v>
      </c>
    </row>
    <row r="36" spans="9:26" x14ac:dyDescent="0.25">
      <c r="I36">
        <f t="shared" si="2"/>
        <v>47.96</v>
      </c>
      <c r="J36" s="2">
        <v>10</v>
      </c>
      <c r="K36" s="17" t="b">
        <f t="shared" si="3"/>
        <v>0</v>
      </c>
      <c r="L36" t="s">
        <v>29</v>
      </c>
      <c r="M36">
        <v>6.39</v>
      </c>
      <c r="N36">
        <v>19650</v>
      </c>
      <c r="O36">
        <v>0.27</v>
      </c>
      <c r="P36">
        <v>4.7960000000000003</v>
      </c>
      <c r="Q36" t="s">
        <v>152</v>
      </c>
      <c r="R36">
        <v>130</v>
      </c>
      <c r="S36">
        <v>132</v>
      </c>
      <c r="T36">
        <v>96.9</v>
      </c>
      <c r="U36">
        <v>97.37</v>
      </c>
      <c r="V36" t="s">
        <v>152</v>
      </c>
      <c r="W36">
        <v>95</v>
      </c>
      <c r="X36">
        <v>97.17</v>
      </c>
      <c r="Y36">
        <v>94.04</v>
      </c>
      <c r="Z36" t="s">
        <v>152</v>
      </c>
    </row>
    <row r="37" spans="9:26" x14ac:dyDescent="0.25">
      <c r="I37">
        <f t="shared" si="2"/>
        <v>63.739999999999995</v>
      </c>
      <c r="J37" s="2">
        <v>10</v>
      </c>
      <c r="K37" s="17" t="b">
        <f t="shared" si="3"/>
        <v>0</v>
      </c>
      <c r="L37" t="s">
        <v>30</v>
      </c>
      <c r="M37">
        <v>6.64</v>
      </c>
      <c r="N37">
        <v>25417</v>
      </c>
      <c r="O37">
        <v>0.34</v>
      </c>
      <c r="P37">
        <v>6.3739999999999997</v>
      </c>
      <c r="Q37" t="s">
        <v>152</v>
      </c>
      <c r="R37">
        <v>63</v>
      </c>
      <c r="S37">
        <v>62</v>
      </c>
      <c r="T37">
        <v>69.06</v>
      </c>
      <c r="U37">
        <v>69.739999999999995</v>
      </c>
      <c r="V37" t="s">
        <v>152</v>
      </c>
      <c r="W37">
        <v>41</v>
      </c>
      <c r="X37">
        <v>39.67</v>
      </c>
      <c r="Y37">
        <v>39.22</v>
      </c>
      <c r="Z37" t="s">
        <v>152</v>
      </c>
    </row>
    <row r="38" spans="9:26" x14ac:dyDescent="0.25">
      <c r="I38">
        <f t="shared" si="2"/>
        <v>82.99</v>
      </c>
      <c r="J38" s="2">
        <v>10</v>
      </c>
      <c r="K38" s="17" t="b">
        <f t="shared" si="3"/>
        <v>1</v>
      </c>
      <c r="L38" t="s">
        <v>31</v>
      </c>
      <c r="M38">
        <v>6.72</v>
      </c>
      <c r="N38">
        <v>23170</v>
      </c>
      <c r="O38">
        <v>0.31</v>
      </c>
      <c r="P38">
        <v>8.2989999999999995</v>
      </c>
      <c r="Q38" t="s">
        <v>152</v>
      </c>
      <c r="R38">
        <v>174</v>
      </c>
      <c r="S38">
        <v>93</v>
      </c>
      <c r="T38">
        <v>93.18</v>
      </c>
      <c r="U38">
        <v>92.73</v>
      </c>
      <c r="V38" t="s">
        <v>152</v>
      </c>
      <c r="W38">
        <v>95</v>
      </c>
      <c r="X38">
        <v>79.319999999999993</v>
      </c>
      <c r="Y38">
        <v>79.87</v>
      </c>
      <c r="Z38" t="s">
        <v>152</v>
      </c>
    </row>
    <row r="39" spans="9:26" x14ac:dyDescent="0.25">
      <c r="I39">
        <f t="shared" si="2"/>
        <v>93.84</v>
      </c>
      <c r="J39" s="2">
        <v>10</v>
      </c>
      <c r="K39" s="17" t="b">
        <f t="shared" si="3"/>
        <v>1</v>
      </c>
      <c r="L39" t="s">
        <v>32</v>
      </c>
      <c r="M39">
        <v>6.74</v>
      </c>
      <c r="N39">
        <v>25623</v>
      </c>
      <c r="O39">
        <v>0.35</v>
      </c>
      <c r="P39">
        <v>9.3840000000000003</v>
      </c>
      <c r="Q39" t="s">
        <v>152</v>
      </c>
      <c r="R39">
        <v>41</v>
      </c>
      <c r="S39">
        <v>69</v>
      </c>
      <c r="T39">
        <v>94.07</v>
      </c>
      <c r="U39">
        <v>94.61</v>
      </c>
      <c r="V39" t="s">
        <v>152</v>
      </c>
      <c r="W39">
        <v>39</v>
      </c>
      <c r="X39">
        <v>42.42</v>
      </c>
      <c r="Y39">
        <v>43.45</v>
      </c>
      <c r="Z39" t="s">
        <v>152</v>
      </c>
    </row>
    <row r="40" spans="9:26" x14ac:dyDescent="0.25">
      <c r="I40">
        <f t="shared" si="2"/>
        <v>69.11</v>
      </c>
      <c r="J40" s="2">
        <v>10</v>
      </c>
      <c r="K40" s="17" t="b">
        <f t="shared" si="3"/>
        <v>0</v>
      </c>
      <c r="L40" t="s">
        <v>33</v>
      </c>
      <c r="M40">
        <v>6.92</v>
      </c>
      <c r="N40">
        <v>29583</v>
      </c>
      <c r="O40">
        <v>0.4</v>
      </c>
      <c r="P40">
        <v>6.9109999999999996</v>
      </c>
      <c r="Q40" t="s">
        <v>152</v>
      </c>
      <c r="R40">
        <v>83</v>
      </c>
      <c r="S40">
        <v>85</v>
      </c>
      <c r="T40">
        <v>62.94</v>
      </c>
      <c r="U40">
        <v>63.73</v>
      </c>
      <c r="V40" t="s">
        <v>152</v>
      </c>
      <c r="W40">
        <v>47</v>
      </c>
      <c r="X40">
        <v>14.8</v>
      </c>
      <c r="Y40">
        <v>15.09</v>
      </c>
      <c r="Z40" t="s">
        <v>152</v>
      </c>
    </row>
    <row r="41" spans="9:26" x14ac:dyDescent="0.25">
      <c r="I41">
        <f t="shared" si="2"/>
        <v>95.99</v>
      </c>
      <c r="J41" s="2">
        <v>10</v>
      </c>
      <c r="K41" s="17" t="b">
        <f t="shared" si="3"/>
        <v>1</v>
      </c>
      <c r="L41" t="s">
        <v>34</v>
      </c>
      <c r="M41">
        <v>7.14</v>
      </c>
      <c r="N41">
        <v>7781</v>
      </c>
      <c r="O41">
        <v>0.11</v>
      </c>
      <c r="P41">
        <v>9.5990000000000002</v>
      </c>
      <c r="Q41" t="s">
        <v>152</v>
      </c>
      <c r="R41">
        <v>43</v>
      </c>
      <c r="S41">
        <v>41</v>
      </c>
      <c r="T41">
        <v>80.97</v>
      </c>
      <c r="U41">
        <v>87.46</v>
      </c>
      <c r="V41" t="s">
        <v>152</v>
      </c>
      <c r="W41">
        <v>39</v>
      </c>
      <c r="X41">
        <v>25.57</v>
      </c>
      <c r="Y41">
        <v>25.46</v>
      </c>
      <c r="Z41" t="s">
        <v>152</v>
      </c>
    </row>
    <row r="42" spans="9:26" x14ac:dyDescent="0.25">
      <c r="I42">
        <f t="shared" si="2"/>
        <v>73.960000000000008</v>
      </c>
      <c r="J42" s="2">
        <v>10</v>
      </c>
      <c r="K42" s="17" t="b">
        <f t="shared" si="3"/>
        <v>0</v>
      </c>
      <c r="L42" t="s">
        <v>35</v>
      </c>
      <c r="M42">
        <v>7.35</v>
      </c>
      <c r="N42">
        <v>35248</v>
      </c>
      <c r="O42">
        <v>0.48</v>
      </c>
      <c r="P42">
        <v>7.3959999999999999</v>
      </c>
      <c r="Q42" t="s">
        <v>152</v>
      </c>
      <c r="R42">
        <v>75</v>
      </c>
      <c r="S42">
        <v>39</v>
      </c>
      <c r="T42">
        <v>38.19</v>
      </c>
      <c r="U42">
        <v>38.08</v>
      </c>
      <c r="V42" t="s">
        <v>152</v>
      </c>
      <c r="W42">
        <v>77</v>
      </c>
      <c r="X42">
        <v>31.65</v>
      </c>
      <c r="Y42">
        <v>31.36</v>
      </c>
      <c r="Z42" t="s">
        <v>152</v>
      </c>
    </row>
    <row r="43" spans="9:26" x14ac:dyDescent="0.25">
      <c r="I43">
        <f t="shared" si="2"/>
        <v>93.338888888888889</v>
      </c>
      <c r="J43" s="2">
        <v>18</v>
      </c>
      <c r="K43" s="17" t="b">
        <f t="shared" si="3"/>
        <v>1</v>
      </c>
      <c r="L43" t="s">
        <v>36</v>
      </c>
      <c r="M43">
        <v>7.51</v>
      </c>
      <c r="N43">
        <v>69428</v>
      </c>
      <c r="O43">
        <v>0.94</v>
      </c>
      <c r="P43">
        <v>16.800999999999998</v>
      </c>
      <c r="Q43" t="s">
        <v>152</v>
      </c>
      <c r="R43">
        <v>43</v>
      </c>
      <c r="S43">
        <v>58</v>
      </c>
      <c r="T43">
        <v>41.82</v>
      </c>
      <c r="U43">
        <v>42.58</v>
      </c>
      <c r="V43" t="s">
        <v>152</v>
      </c>
      <c r="W43">
        <v>41</v>
      </c>
      <c r="X43">
        <v>22.91</v>
      </c>
      <c r="Y43">
        <v>23.04</v>
      </c>
      <c r="Z43" t="s">
        <v>152</v>
      </c>
    </row>
    <row r="44" spans="9:26" x14ac:dyDescent="0.25">
      <c r="I44">
        <f t="shared" si="2"/>
        <v>98.88</v>
      </c>
      <c r="J44" s="2">
        <v>20</v>
      </c>
      <c r="K44" s="17" t="b">
        <f t="shared" si="3"/>
        <v>1</v>
      </c>
      <c r="L44" t="s">
        <v>113</v>
      </c>
      <c r="M44">
        <v>7.6</v>
      </c>
      <c r="N44">
        <v>272719</v>
      </c>
      <c r="O44">
        <v>3.7</v>
      </c>
      <c r="P44">
        <v>19.776</v>
      </c>
      <c r="Q44" t="s">
        <v>152</v>
      </c>
      <c r="R44">
        <v>98</v>
      </c>
      <c r="S44">
        <v>100</v>
      </c>
      <c r="T44">
        <v>64.11</v>
      </c>
      <c r="U44">
        <v>64.06</v>
      </c>
      <c r="V44" t="s">
        <v>152</v>
      </c>
      <c r="W44">
        <v>70</v>
      </c>
      <c r="X44">
        <v>11.17</v>
      </c>
      <c r="Y44">
        <v>11.35</v>
      </c>
      <c r="Z44" t="s">
        <v>152</v>
      </c>
    </row>
    <row r="45" spans="9:26" x14ac:dyDescent="0.25">
      <c r="I45">
        <f t="shared" si="2"/>
        <v>51.1</v>
      </c>
      <c r="J45" s="2">
        <v>10</v>
      </c>
      <c r="K45" s="17" t="b">
        <f t="shared" si="3"/>
        <v>0</v>
      </c>
      <c r="L45" t="s">
        <v>37</v>
      </c>
      <c r="M45">
        <v>7.67</v>
      </c>
      <c r="N45">
        <v>81109</v>
      </c>
      <c r="O45">
        <v>1.1000000000000001</v>
      </c>
      <c r="P45">
        <v>5.1100000000000003</v>
      </c>
      <c r="Q45" t="s">
        <v>152</v>
      </c>
      <c r="R45">
        <v>91</v>
      </c>
      <c r="S45">
        <v>92</v>
      </c>
      <c r="T45">
        <v>57.72</v>
      </c>
      <c r="U45">
        <v>58.38</v>
      </c>
      <c r="V45" t="s">
        <v>152</v>
      </c>
      <c r="W45">
        <v>65</v>
      </c>
      <c r="X45">
        <v>11.76</v>
      </c>
      <c r="Y45">
        <v>11.73</v>
      </c>
      <c r="Z45" t="s">
        <v>152</v>
      </c>
    </row>
    <row r="46" spans="9:26" x14ac:dyDescent="0.25">
      <c r="I46">
        <f t="shared" si="2"/>
        <v>83.2</v>
      </c>
      <c r="J46" s="2">
        <v>10</v>
      </c>
      <c r="K46" s="17" t="b">
        <f t="shared" si="3"/>
        <v>1</v>
      </c>
      <c r="L46" t="s">
        <v>38</v>
      </c>
      <c r="M46">
        <v>7.92</v>
      </c>
      <c r="N46">
        <v>30356</v>
      </c>
      <c r="O46">
        <v>0.41</v>
      </c>
      <c r="P46">
        <v>8.32</v>
      </c>
      <c r="Q46" t="s">
        <v>152</v>
      </c>
      <c r="R46">
        <v>75</v>
      </c>
      <c r="S46">
        <v>39</v>
      </c>
      <c r="T46">
        <v>38.97</v>
      </c>
      <c r="U46">
        <v>38.549999999999997</v>
      </c>
      <c r="V46" t="s">
        <v>152</v>
      </c>
      <c r="W46">
        <v>77</v>
      </c>
      <c r="X46">
        <v>31.74</v>
      </c>
      <c r="Y46">
        <v>32.07</v>
      </c>
      <c r="Z46" t="s">
        <v>152</v>
      </c>
    </row>
    <row r="47" spans="9:26" x14ac:dyDescent="0.25">
      <c r="I47">
        <f t="shared" si="2"/>
        <v>93.190000000000012</v>
      </c>
      <c r="J47" s="2">
        <v>10</v>
      </c>
      <c r="K47" s="17" t="b">
        <f t="shared" si="3"/>
        <v>1</v>
      </c>
      <c r="L47" t="s">
        <v>39</v>
      </c>
      <c r="M47">
        <v>7.99</v>
      </c>
      <c r="N47">
        <v>43698</v>
      </c>
      <c r="O47">
        <v>0.59</v>
      </c>
      <c r="P47">
        <v>9.3190000000000008</v>
      </c>
      <c r="Q47" t="s">
        <v>152</v>
      </c>
      <c r="R47">
        <v>69</v>
      </c>
      <c r="S47">
        <v>41</v>
      </c>
      <c r="T47">
        <v>57.84</v>
      </c>
      <c r="U47">
        <v>57.9</v>
      </c>
      <c r="V47" t="s">
        <v>152</v>
      </c>
      <c r="W47">
        <v>99</v>
      </c>
      <c r="X47">
        <v>23.85</v>
      </c>
      <c r="Y47">
        <v>24.35</v>
      </c>
      <c r="Z47" t="s">
        <v>152</v>
      </c>
    </row>
    <row r="48" spans="9:26" x14ac:dyDescent="0.25">
      <c r="I48">
        <f t="shared" si="2"/>
        <v>83.9</v>
      </c>
      <c r="J48" s="2">
        <v>10</v>
      </c>
      <c r="K48" s="17" t="b">
        <f t="shared" si="3"/>
        <v>1</v>
      </c>
      <c r="L48" t="s">
        <v>40</v>
      </c>
      <c r="M48">
        <v>8.1</v>
      </c>
      <c r="N48">
        <v>30589</v>
      </c>
      <c r="O48">
        <v>0.42</v>
      </c>
      <c r="P48">
        <v>8.39</v>
      </c>
      <c r="Q48" t="s">
        <v>152</v>
      </c>
      <c r="R48">
        <v>97</v>
      </c>
      <c r="S48">
        <v>83</v>
      </c>
      <c r="T48">
        <v>88.16</v>
      </c>
      <c r="U48">
        <v>88.46</v>
      </c>
      <c r="V48" t="s">
        <v>152</v>
      </c>
      <c r="W48">
        <v>99</v>
      </c>
      <c r="X48">
        <v>62.45</v>
      </c>
      <c r="Y48">
        <v>63.3</v>
      </c>
      <c r="Z48" t="s">
        <v>152</v>
      </c>
    </row>
    <row r="49" spans="9:26" x14ac:dyDescent="0.25">
      <c r="I49">
        <f t="shared" si="2"/>
        <v>43.46</v>
      </c>
      <c r="J49" s="2">
        <v>10</v>
      </c>
      <c r="K49" s="17" t="b">
        <f t="shared" si="3"/>
        <v>0</v>
      </c>
      <c r="L49" t="s">
        <v>41</v>
      </c>
      <c r="M49">
        <v>8.15</v>
      </c>
      <c r="N49">
        <v>25565</v>
      </c>
      <c r="O49">
        <v>0.35</v>
      </c>
      <c r="P49">
        <v>4.3460000000000001</v>
      </c>
      <c r="Q49" t="s">
        <v>152</v>
      </c>
      <c r="R49">
        <v>166</v>
      </c>
      <c r="S49">
        <v>164</v>
      </c>
      <c r="T49">
        <v>78.069999999999993</v>
      </c>
      <c r="U49">
        <v>77.59</v>
      </c>
      <c r="V49" t="s">
        <v>152</v>
      </c>
      <c r="W49">
        <v>129</v>
      </c>
      <c r="X49">
        <v>72.13</v>
      </c>
      <c r="Y49">
        <v>71.069999999999993</v>
      </c>
      <c r="Z49" t="s">
        <v>152</v>
      </c>
    </row>
    <row r="50" spans="9:26" x14ac:dyDescent="0.25">
      <c r="I50">
        <f t="shared" si="2"/>
        <v>83.84</v>
      </c>
      <c r="J50" s="2">
        <v>10</v>
      </c>
      <c r="K50" s="17" t="b">
        <f t="shared" si="3"/>
        <v>1</v>
      </c>
      <c r="L50" t="s">
        <v>42</v>
      </c>
      <c r="M50">
        <v>8.24</v>
      </c>
      <c r="N50">
        <v>51543</v>
      </c>
      <c r="O50">
        <v>0.7</v>
      </c>
      <c r="P50">
        <v>8.3840000000000003</v>
      </c>
      <c r="Q50" t="s">
        <v>152</v>
      </c>
      <c r="R50">
        <v>76</v>
      </c>
      <c r="S50">
        <v>41</v>
      </c>
      <c r="T50">
        <v>58.21</v>
      </c>
      <c r="U50">
        <v>57.83</v>
      </c>
      <c r="V50" t="s">
        <v>152</v>
      </c>
      <c r="W50">
        <v>78</v>
      </c>
      <c r="X50">
        <v>32.03</v>
      </c>
      <c r="Y50">
        <v>31.12</v>
      </c>
      <c r="Z50" t="s">
        <v>152</v>
      </c>
    </row>
    <row r="51" spans="9:26" x14ac:dyDescent="0.25">
      <c r="I51">
        <f t="shared" si="2"/>
        <v>95.577777777777783</v>
      </c>
      <c r="J51" s="2">
        <v>18</v>
      </c>
      <c r="K51" s="17" t="b">
        <f t="shared" si="3"/>
        <v>1</v>
      </c>
      <c r="L51" t="s">
        <v>43</v>
      </c>
      <c r="M51">
        <v>8.31</v>
      </c>
      <c r="N51">
        <v>48773</v>
      </c>
      <c r="O51">
        <v>0.66</v>
      </c>
      <c r="P51">
        <v>17.204000000000001</v>
      </c>
      <c r="Q51" t="s">
        <v>152</v>
      </c>
      <c r="R51">
        <v>43</v>
      </c>
      <c r="S51">
        <v>58</v>
      </c>
      <c r="T51">
        <v>58.21</v>
      </c>
      <c r="U51">
        <v>58.37</v>
      </c>
      <c r="V51" t="s">
        <v>152</v>
      </c>
      <c r="W51">
        <v>57</v>
      </c>
      <c r="X51">
        <v>20.79</v>
      </c>
      <c r="Y51">
        <v>20.55</v>
      </c>
      <c r="Z51" t="s">
        <v>152</v>
      </c>
    </row>
    <row r="52" spans="9:26" x14ac:dyDescent="0.25">
      <c r="I52">
        <f t="shared" si="2"/>
        <v>84.93</v>
      </c>
      <c r="J52" s="2">
        <v>10</v>
      </c>
      <c r="K52" s="17" t="b">
        <f t="shared" si="3"/>
        <v>1</v>
      </c>
      <c r="L52" t="s">
        <v>44</v>
      </c>
      <c r="M52">
        <v>8.42</v>
      </c>
      <c r="N52">
        <v>27725</v>
      </c>
      <c r="O52">
        <v>0.38</v>
      </c>
      <c r="P52">
        <v>8.4930000000000003</v>
      </c>
      <c r="Q52" t="s">
        <v>152</v>
      </c>
      <c r="R52">
        <v>129</v>
      </c>
      <c r="S52">
        <v>127</v>
      </c>
      <c r="T52">
        <v>77.67</v>
      </c>
      <c r="U52">
        <v>74.87</v>
      </c>
      <c r="V52" t="s">
        <v>152</v>
      </c>
      <c r="W52">
        <v>131</v>
      </c>
      <c r="X52">
        <v>23.52</v>
      </c>
      <c r="Y52">
        <v>24.3</v>
      </c>
      <c r="Z52" t="s">
        <v>152</v>
      </c>
    </row>
    <row r="53" spans="9:26" x14ac:dyDescent="0.25">
      <c r="I53">
        <f t="shared" si="2"/>
        <v>88.77000000000001</v>
      </c>
      <c r="J53" s="2">
        <v>10</v>
      </c>
      <c r="K53" s="17" t="b">
        <f t="shared" si="3"/>
        <v>1</v>
      </c>
      <c r="L53" t="s">
        <v>45</v>
      </c>
      <c r="M53">
        <v>8.52</v>
      </c>
      <c r="N53">
        <v>31240</v>
      </c>
      <c r="O53">
        <v>0.42</v>
      </c>
      <c r="P53">
        <v>8.8770000000000007</v>
      </c>
      <c r="Q53" t="s">
        <v>152</v>
      </c>
      <c r="R53">
        <v>107</v>
      </c>
      <c r="S53">
        <v>109</v>
      </c>
      <c r="T53">
        <v>95.55</v>
      </c>
      <c r="U53">
        <v>94.45</v>
      </c>
      <c r="V53" t="s">
        <v>152</v>
      </c>
      <c r="W53">
        <v>93</v>
      </c>
      <c r="X53">
        <v>4.12</v>
      </c>
      <c r="Y53">
        <v>4.1500000000000004</v>
      </c>
      <c r="Z53" t="s">
        <v>152</v>
      </c>
    </row>
    <row r="54" spans="9:26" x14ac:dyDescent="0.25">
      <c r="I54">
        <f t="shared" si="2"/>
        <v>100</v>
      </c>
      <c r="J54" s="2">
        <v>20</v>
      </c>
      <c r="K54" s="17" t="b">
        <f t="shared" si="3"/>
        <v>1</v>
      </c>
      <c r="L54" t="s">
        <v>114</v>
      </c>
      <c r="M54">
        <v>8.91</v>
      </c>
      <c r="N54">
        <v>201913</v>
      </c>
      <c r="O54">
        <v>2.74</v>
      </c>
      <c r="P54">
        <v>20</v>
      </c>
      <c r="Q54" t="s">
        <v>152</v>
      </c>
      <c r="R54">
        <v>117</v>
      </c>
      <c r="S54">
        <v>82</v>
      </c>
      <c r="T54">
        <v>58.25</v>
      </c>
      <c r="U54">
        <v>57.8</v>
      </c>
      <c r="V54" t="s">
        <v>152</v>
      </c>
      <c r="W54">
        <v>52</v>
      </c>
      <c r="X54">
        <v>14.18</v>
      </c>
      <c r="Y54">
        <v>13.68</v>
      </c>
      <c r="Z54" t="s">
        <v>152</v>
      </c>
    </row>
    <row r="55" spans="9:26" x14ac:dyDescent="0.25">
      <c r="I55">
        <f t="shared" si="2"/>
        <v>58.64</v>
      </c>
      <c r="J55" s="2">
        <v>10</v>
      </c>
      <c r="K55" s="17" t="b">
        <f t="shared" si="3"/>
        <v>0</v>
      </c>
      <c r="L55" t="s">
        <v>46</v>
      </c>
      <c r="M55">
        <v>8.93</v>
      </c>
      <c r="N55">
        <v>64120</v>
      </c>
      <c r="O55">
        <v>0.87</v>
      </c>
      <c r="P55">
        <v>5.8639999999999999</v>
      </c>
      <c r="Q55" t="s">
        <v>152</v>
      </c>
      <c r="R55">
        <v>112</v>
      </c>
      <c r="S55">
        <v>77</v>
      </c>
      <c r="T55">
        <v>65.05</v>
      </c>
      <c r="U55">
        <v>62.18</v>
      </c>
      <c r="V55" t="s">
        <v>152</v>
      </c>
      <c r="W55">
        <v>114</v>
      </c>
      <c r="X55">
        <v>31.26</v>
      </c>
      <c r="Y55">
        <v>32.35</v>
      </c>
      <c r="Z55" t="s">
        <v>152</v>
      </c>
    </row>
    <row r="56" spans="9:26" x14ac:dyDescent="0.25">
      <c r="I56">
        <f t="shared" si="2"/>
        <v>65.36999999999999</v>
      </c>
      <c r="J56" s="2">
        <v>10</v>
      </c>
      <c r="K56" s="17" t="b">
        <f t="shared" si="3"/>
        <v>0</v>
      </c>
      <c r="L56" t="s">
        <v>47</v>
      </c>
      <c r="M56">
        <v>9.01</v>
      </c>
      <c r="N56">
        <v>19404</v>
      </c>
      <c r="O56">
        <v>0.26</v>
      </c>
      <c r="P56">
        <v>6.5369999999999999</v>
      </c>
      <c r="Q56" t="s">
        <v>152</v>
      </c>
      <c r="R56">
        <v>131</v>
      </c>
      <c r="S56">
        <v>133</v>
      </c>
      <c r="T56">
        <v>95.33</v>
      </c>
      <c r="U56">
        <v>98.05</v>
      </c>
      <c r="V56" t="s">
        <v>152</v>
      </c>
      <c r="W56">
        <v>117</v>
      </c>
      <c r="X56">
        <v>80.900000000000006</v>
      </c>
      <c r="Y56">
        <v>77.84</v>
      </c>
      <c r="Z56" t="s">
        <v>152</v>
      </c>
    </row>
    <row r="57" spans="9:26" x14ac:dyDescent="0.25">
      <c r="I57">
        <f t="shared" si="2"/>
        <v>48.59</v>
      </c>
      <c r="J57" s="2">
        <v>10</v>
      </c>
      <c r="K57" s="17" t="b">
        <f t="shared" si="3"/>
        <v>0</v>
      </c>
      <c r="L57" t="s">
        <v>48</v>
      </c>
      <c r="M57">
        <v>9.02</v>
      </c>
      <c r="N57">
        <v>81216</v>
      </c>
      <c r="O57">
        <v>1.1000000000000001</v>
      </c>
      <c r="P57">
        <v>4.859</v>
      </c>
      <c r="Q57" t="s">
        <v>152</v>
      </c>
      <c r="R57">
        <v>91</v>
      </c>
      <c r="S57">
        <v>106</v>
      </c>
      <c r="T57">
        <v>36.31</v>
      </c>
      <c r="U57">
        <v>35.659999999999997</v>
      </c>
      <c r="V57" t="s">
        <v>152</v>
      </c>
      <c r="W57">
        <v>51</v>
      </c>
      <c r="X57">
        <v>8.66</v>
      </c>
      <c r="Y57">
        <v>8.5</v>
      </c>
      <c r="Z57" t="s">
        <v>152</v>
      </c>
    </row>
    <row r="58" spans="9:26" x14ac:dyDescent="0.25">
      <c r="I58">
        <f t="shared" si="2"/>
        <v>50.160000000000004</v>
      </c>
      <c r="J58" s="2">
        <v>10</v>
      </c>
      <c r="K58" s="17" t="b">
        <f t="shared" si="3"/>
        <v>0</v>
      </c>
      <c r="L58" t="s">
        <v>49</v>
      </c>
      <c r="M58">
        <v>9.1300000000000008</v>
      </c>
      <c r="N58">
        <v>145615</v>
      </c>
      <c r="O58">
        <v>1.98</v>
      </c>
      <c r="P58">
        <v>5.016</v>
      </c>
      <c r="Q58" t="s">
        <v>152</v>
      </c>
      <c r="R58">
        <v>91</v>
      </c>
      <c r="S58">
        <v>106</v>
      </c>
      <c r="T58">
        <v>52.86</v>
      </c>
      <c r="U58">
        <v>51.81</v>
      </c>
      <c r="V58" t="s">
        <v>152</v>
      </c>
      <c r="W58">
        <v>105</v>
      </c>
      <c r="X58">
        <v>21.3</v>
      </c>
      <c r="Y58">
        <v>21.01</v>
      </c>
      <c r="Z58" t="s">
        <v>152</v>
      </c>
    </row>
    <row r="59" spans="9:26" x14ac:dyDescent="0.25">
      <c r="I59">
        <f t="shared" si="2"/>
        <v>54.14</v>
      </c>
      <c r="J59" s="2">
        <v>10</v>
      </c>
      <c r="K59" s="17" t="b">
        <f t="shared" si="3"/>
        <v>0</v>
      </c>
      <c r="L59" t="s">
        <v>50</v>
      </c>
      <c r="M59">
        <v>9.43</v>
      </c>
      <c r="N59">
        <v>83850</v>
      </c>
      <c r="O59">
        <v>1.1399999999999999</v>
      </c>
      <c r="P59">
        <v>5.4139999999999997</v>
      </c>
      <c r="Q59" t="s">
        <v>152</v>
      </c>
      <c r="R59">
        <v>91</v>
      </c>
      <c r="S59">
        <v>106</v>
      </c>
      <c r="T59">
        <v>50.73</v>
      </c>
      <c r="U59">
        <v>51.65</v>
      </c>
      <c r="V59" t="s">
        <v>152</v>
      </c>
      <c r="W59">
        <v>105</v>
      </c>
      <c r="X59">
        <v>24.79</v>
      </c>
      <c r="Y59">
        <v>26.66</v>
      </c>
      <c r="Z59" t="s">
        <v>152</v>
      </c>
    </row>
    <row r="60" spans="9:26" x14ac:dyDescent="0.25">
      <c r="I60">
        <f t="shared" si="2"/>
        <v>63.17</v>
      </c>
      <c r="J60" s="2">
        <v>10</v>
      </c>
      <c r="K60" s="17" t="b">
        <f t="shared" si="3"/>
        <v>0</v>
      </c>
      <c r="L60" t="s">
        <v>51</v>
      </c>
      <c r="M60">
        <v>9.44</v>
      </c>
      <c r="N60">
        <v>82095</v>
      </c>
      <c r="O60">
        <v>1.1100000000000001</v>
      </c>
      <c r="P60">
        <v>6.3170000000000002</v>
      </c>
      <c r="Q60" t="s">
        <v>152</v>
      </c>
      <c r="R60">
        <v>104</v>
      </c>
      <c r="S60">
        <v>78</v>
      </c>
      <c r="T60">
        <v>54.72</v>
      </c>
      <c r="U60">
        <v>52.06</v>
      </c>
      <c r="V60" t="s">
        <v>152</v>
      </c>
      <c r="W60">
        <v>103</v>
      </c>
      <c r="X60">
        <v>53.56</v>
      </c>
      <c r="Y60">
        <v>51.58</v>
      </c>
      <c r="Z60" t="s">
        <v>152</v>
      </c>
    </row>
    <row r="61" spans="9:26" x14ac:dyDescent="0.25">
      <c r="I61">
        <f t="shared" si="2"/>
        <v>94.08</v>
      </c>
      <c r="J61" s="2">
        <v>10</v>
      </c>
      <c r="K61" s="17" t="b">
        <f t="shared" si="3"/>
        <v>1</v>
      </c>
      <c r="L61" t="s">
        <v>52</v>
      </c>
      <c r="M61">
        <v>9.57</v>
      </c>
      <c r="N61">
        <v>22219</v>
      </c>
      <c r="O61">
        <v>0.3</v>
      </c>
      <c r="P61">
        <v>9.4079999999999995</v>
      </c>
      <c r="Q61" t="s">
        <v>152</v>
      </c>
      <c r="R61">
        <v>173</v>
      </c>
      <c r="S61">
        <v>171</v>
      </c>
      <c r="T61">
        <v>50.58</v>
      </c>
      <c r="U61">
        <v>51.47</v>
      </c>
      <c r="V61" t="s">
        <v>152</v>
      </c>
      <c r="W61">
        <v>175</v>
      </c>
      <c r="X61">
        <v>48.87</v>
      </c>
      <c r="Y61">
        <v>48.55</v>
      </c>
      <c r="Z61" t="s">
        <v>152</v>
      </c>
    </row>
    <row r="62" spans="9:26" x14ac:dyDescent="0.25">
      <c r="I62">
        <f t="shared" si="2"/>
        <v>45.709999999999994</v>
      </c>
      <c r="J62" s="2">
        <v>10</v>
      </c>
      <c r="K62" s="17" t="b">
        <f t="shared" si="3"/>
        <v>0</v>
      </c>
      <c r="L62" t="s">
        <v>53</v>
      </c>
      <c r="M62">
        <v>9.7100000000000009</v>
      </c>
      <c r="N62">
        <v>73864</v>
      </c>
      <c r="O62">
        <v>1</v>
      </c>
      <c r="P62">
        <v>4.5709999999999997</v>
      </c>
      <c r="Q62" t="s">
        <v>152</v>
      </c>
      <c r="R62">
        <v>105</v>
      </c>
      <c r="S62">
        <v>120</v>
      </c>
      <c r="T62">
        <v>30.39</v>
      </c>
      <c r="U62">
        <v>29.79</v>
      </c>
      <c r="V62" t="s">
        <v>152</v>
      </c>
      <c r="W62">
        <v>79</v>
      </c>
      <c r="X62">
        <v>15.94</v>
      </c>
      <c r="Y62">
        <v>15.91</v>
      </c>
      <c r="Z62" t="s">
        <v>152</v>
      </c>
    </row>
    <row r="63" spans="9:26" x14ac:dyDescent="0.25">
      <c r="I63">
        <f t="shared" si="2"/>
        <v>99.964999999999989</v>
      </c>
      <c r="J63" s="2">
        <v>20</v>
      </c>
      <c r="K63" s="17" t="b">
        <f t="shared" si="3"/>
        <v>1</v>
      </c>
      <c r="L63" t="s">
        <v>115</v>
      </c>
      <c r="M63">
        <v>9.83</v>
      </c>
      <c r="N63">
        <v>108483</v>
      </c>
      <c r="O63">
        <v>1.47</v>
      </c>
      <c r="P63">
        <v>19.992999999999999</v>
      </c>
      <c r="Q63" t="s">
        <v>152</v>
      </c>
      <c r="R63">
        <v>95</v>
      </c>
      <c r="S63">
        <v>174</v>
      </c>
      <c r="T63">
        <v>76.28</v>
      </c>
      <c r="U63">
        <v>76.400000000000006</v>
      </c>
      <c r="V63" t="s">
        <v>152</v>
      </c>
      <c r="W63">
        <v>176</v>
      </c>
      <c r="X63">
        <v>74.38</v>
      </c>
      <c r="Y63">
        <v>75.05</v>
      </c>
      <c r="Z63" t="s">
        <v>152</v>
      </c>
    </row>
    <row r="64" spans="9:26" x14ac:dyDescent="0.25">
      <c r="I64">
        <f t="shared" si="2"/>
        <v>69.710000000000008</v>
      </c>
      <c r="J64" s="2">
        <v>10</v>
      </c>
      <c r="K64" s="17" t="b">
        <f t="shared" si="3"/>
        <v>0</v>
      </c>
      <c r="L64" t="s">
        <v>54</v>
      </c>
      <c r="M64">
        <v>9.93</v>
      </c>
      <c r="N64">
        <v>53911</v>
      </c>
      <c r="O64">
        <v>0.73</v>
      </c>
      <c r="P64">
        <v>6.9710000000000001</v>
      </c>
      <c r="Q64" t="s">
        <v>152</v>
      </c>
      <c r="R64">
        <v>77</v>
      </c>
      <c r="S64">
        <v>156</v>
      </c>
      <c r="T64">
        <v>61.67</v>
      </c>
      <c r="U64">
        <v>63.58</v>
      </c>
      <c r="V64" t="s">
        <v>152</v>
      </c>
      <c r="W64">
        <v>158</v>
      </c>
      <c r="X64">
        <v>59.93</v>
      </c>
      <c r="Y64">
        <v>61.71</v>
      </c>
      <c r="Z64" t="s">
        <v>152</v>
      </c>
    </row>
    <row r="65" spans="9:26" x14ac:dyDescent="0.25">
      <c r="I65">
        <f t="shared" si="2"/>
        <v>94.61</v>
      </c>
      <c r="J65" s="2">
        <v>10</v>
      </c>
      <c r="K65" s="17" t="b">
        <f t="shared" si="3"/>
        <v>1</v>
      </c>
      <c r="L65" t="s">
        <v>55</v>
      </c>
      <c r="M65">
        <v>9.94</v>
      </c>
      <c r="N65">
        <v>44740</v>
      </c>
      <c r="O65">
        <v>0.61</v>
      </c>
      <c r="P65">
        <v>9.4610000000000003</v>
      </c>
      <c r="Q65" t="s">
        <v>152</v>
      </c>
      <c r="R65">
        <v>83</v>
      </c>
      <c r="S65">
        <v>85</v>
      </c>
      <c r="T65">
        <v>63.62</v>
      </c>
      <c r="U65">
        <v>65.760000000000005</v>
      </c>
      <c r="V65" t="s">
        <v>152</v>
      </c>
      <c r="W65">
        <v>95</v>
      </c>
      <c r="X65">
        <v>13.5</v>
      </c>
      <c r="Y65">
        <v>13.37</v>
      </c>
      <c r="Z65" t="s">
        <v>152</v>
      </c>
    </row>
    <row r="66" spans="9:26" x14ac:dyDescent="0.25">
      <c r="I66">
        <f t="shared" si="2"/>
        <v>97.460000000000008</v>
      </c>
      <c r="J66" s="2">
        <v>10</v>
      </c>
      <c r="K66" s="17" t="b">
        <f t="shared" si="3"/>
        <v>1</v>
      </c>
      <c r="L66" t="s">
        <v>56</v>
      </c>
      <c r="M66">
        <v>9.98</v>
      </c>
      <c r="N66">
        <v>17899</v>
      </c>
      <c r="O66">
        <v>0.24</v>
      </c>
      <c r="P66">
        <v>9.7460000000000004</v>
      </c>
      <c r="Q66" t="s">
        <v>152</v>
      </c>
      <c r="R66">
        <v>77</v>
      </c>
      <c r="S66">
        <v>110</v>
      </c>
      <c r="T66">
        <v>77.48</v>
      </c>
      <c r="U66">
        <v>76.569999999999993</v>
      </c>
      <c r="V66" t="s">
        <v>152</v>
      </c>
      <c r="W66">
        <v>61</v>
      </c>
      <c r="X66">
        <v>57.54</v>
      </c>
      <c r="Y66">
        <v>56.03</v>
      </c>
      <c r="Z66" t="s">
        <v>152</v>
      </c>
    </row>
    <row r="67" spans="9:26" x14ac:dyDescent="0.25">
      <c r="I67">
        <f t="shared" si="2"/>
        <v>95.12</v>
      </c>
      <c r="J67" s="2">
        <v>10</v>
      </c>
      <c r="K67" s="17" t="b">
        <f t="shared" si="3"/>
        <v>1</v>
      </c>
      <c r="L67" t="s">
        <v>57</v>
      </c>
      <c r="M67">
        <v>9.98</v>
      </c>
      <c r="N67">
        <v>53686</v>
      </c>
      <c r="O67">
        <v>0.73</v>
      </c>
      <c r="P67">
        <v>9.5120000000000005</v>
      </c>
      <c r="Q67" t="s">
        <v>152</v>
      </c>
      <c r="R67">
        <v>75</v>
      </c>
      <c r="S67">
        <v>53</v>
      </c>
      <c r="T67">
        <v>18.09</v>
      </c>
      <c r="U67">
        <v>19.36</v>
      </c>
      <c r="V67" t="s">
        <v>152</v>
      </c>
      <c r="W67">
        <v>89</v>
      </c>
      <c r="X67">
        <v>10.48</v>
      </c>
      <c r="Y67">
        <v>12.31</v>
      </c>
      <c r="Z67" t="s">
        <v>152</v>
      </c>
    </row>
    <row r="68" spans="9:26" x14ac:dyDescent="0.25">
      <c r="I68">
        <f t="shared" si="2"/>
        <v>45.39</v>
      </c>
      <c r="J68" s="2">
        <v>10</v>
      </c>
      <c r="K68" s="17" t="b">
        <f t="shared" si="3"/>
        <v>0</v>
      </c>
      <c r="L68" t="s">
        <v>58</v>
      </c>
      <c r="M68">
        <v>10.01</v>
      </c>
      <c r="N68">
        <v>89378</v>
      </c>
      <c r="O68">
        <v>1.21</v>
      </c>
      <c r="P68">
        <v>4.5389999999999997</v>
      </c>
      <c r="Q68" t="s">
        <v>152</v>
      </c>
      <c r="R68">
        <v>91</v>
      </c>
      <c r="S68">
        <v>120</v>
      </c>
      <c r="T68">
        <v>26.61</v>
      </c>
      <c r="U68">
        <v>26.71</v>
      </c>
      <c r="V68" t="s">
        <v>152</v>
      </c>
      <c r="W68">
        <v>65</v>
      </c>
      <c r="X68">
        <v>10.23</v>
      </c>
      <c r="Y68">
        <v>10.199999999999999</v>
      </c>
      <c r="Z68" t="s">
        <v>152</v>
      </c>
    </row>
    <row r="69" spans="9:26" x14ac:dyDescent="0.25">
      <c r="I69">
        <f t="shared" ref="I69:I88" si="4">P69/J69*100</f>
        <v>55.389999999999993</v>
      </c>
      <c r="J69" s="2">
        <v>10</v>
      </c>
      <c r="K69" s="17" t="b">
        <f t="shared" ref="K69:K88" si="5">AND(P69&gt;J69*0.8,P69&lt;J69*1.2)</f>
        <v>0</v>
      </c>
      <c r="L69" t="s">
        <v>59</v>
      </c>
      <c r="M69">
        <v>10.07</v>
      </c>
      <c r="N69">
        <v>69851</v>
      </c>
      <c r="O69">
        <v>0.95</v>
      </c>
      <c r="P69">
        <v>5.5389999999999997</v>
      </c>
      <c r="Q69" t="s">
        <v>152</v>
      </c>
      <c r="R69">
        <v>91</v>
      </c>
      <c r="S69">
        <v>126</v>
      </c>
      <c r="T69">
        <v>36.74</v>
      </c>
      <c r="U69">
        <v>37.85</v>
      </c>
      <c r="V69" t="s">
        <v>152</v>
      </c>
      <c r="W69">
        <v>89</v>
      </c>
      <c r="X69">
        <v>17.3</v>
      </c>
      <c r="Y69">
        <v>17.37</v>
      </c>
      <c r="Z69" t="s">
        <v>152</v>
      </c>
    </row>
    <row r="70" spans="9:26" x14ac:dyDescent="0.25">
      <c r="I70">
        <f t="shared" si="4"/>
        <v>50.41</v>
      </c>
      <c r="J70" s="2">
        <v>10</v>
      </c>
      <c r="K70" s="17" t="b">
        <f t="shared" si="5"/>
        <v>0</v>
      </c>
      <c r="L70" t="s">
        <v>61</v>
      </c>
      <c r="M70">
        <v>10.15</v>
      </c>
      <c r="N70">
        <v>75080</v>
      </c>
      <c r="O70">
        <v>1.02</v>
      </c>
      <c r="P70">
        <v>5.0410000000000004</v>
      </c>
      <c r="Q70" t="s">
        <v>152</v>
      </c>
      <c r="R70">
        <v>105</v>
      </c>
      <c r="S70">
        <v>120</v>
      </c>
      <c r="T70">
        <v>50.94</v>
      </c>
      <c r="U70">
        <v>50.86</v>
      </c>
      <c r="V70" t="s">
        <v>152</v>
      </c>
      <c r="W70">
        <v>119</v>
      </c>
      <c r="X70">
        <v>11.44</v>
      </c>
      <c r="Y70">
        <v>11.24</v>
      </c>
      <c r="Z70" t="s">
        <v>152</v>
      </c>
    </row>
    <row r="71" spans="9:26" x14ac:dyDescent="0.25">
      <c r="I71">
        <f t="shared" si="4"/>
        <v>56.600000000000009</v>
      </c>
      <c r="J71" s="2">
        <v>10</v>
      </c>
      <c r="K71" s="17" t="b">
        <f t="shared" si="5"/>
        <v>0</v>
      </c>
      <c r="L71" t="s">
        <v>60</v>
      </c>
      <c r="M71">
        <v>10.16</v>
      </c>
      <c r="N71">
        <v>87138</v>
      </c>
      <c r="O71">
        <v>1.18</v>
      </c>
      <c r="P71">
        <v>5.66</v>
      </c>
      <c r="Q71" t="s">
        <v>152</v>
      </c>
      <c r="R71">
        <v>91</v>
      </c>
      <c r="S71">
        <v>126</v>
      </c>
      <c r="T71">
        <v>32.86</v>
      </c>
      <c r="U71">
        <v>34.01</v>
      </c>
      <c r="V71" t="s">
        <v>152</v>
      </c>
      <c r="W71">
        <v>89</v>
      </c>
      <c r="X71">
        <v>10.97</v>
      </c>
      <c r="Y71">
        <v>11.4</v>
      </c>
      <c r="Z71" t="s">
        <v>152</v>
      </c>
    </row>
    <row r="72" spans="9:26" x14ac:dyDescent="0.25">
      <c r="I72">
        <f t="shared" si="4"/>
        <v>48.550000000000004</v>
      </c>
      <c r="J72" s="2">
        <v>10</v>
      </c>
      <c r="K72" s="17" t="b">
        <f t="shared" si="5"/>
        <v>0</v>
      </c>
      <c r="L72" t="s">
        <v>62</v>
      </c>
      <c r="M72">
        <v>10.37</v>
      </c>
      <c r="N72">
        <v>64341</v>
      </c>
      <c r="O72">
        <v>0.87</v>
      </c>
      <c r="P72">
        <v>4.8550000000000004</v>
      </c>
      <c r="Q72" t="s">
        <v>152</v>
      </c>
      <c r="R72">
        <v>119</v>
      </c>
      <c r="S72">
        <v>91</v>
      </c>
      <c r="T72">
        <v>65.97</v>
      </c>
      <c r="U72">
        <v>61.53</v>
      </c>
      <c r="V72" t="s">
        <v>152</v>
      </c>
      <c r="W72">
        <v>134</v>
      </c>
      <c r="X72">
        <v>24.1</v>
      </c>
      <c r="Y72">
        <v>24.22</v>
      </c>
      <c r="Z72" t="s">
        <v>152</v>
      </c>
    </row>
    <row r="73" spans="9:26" x14ac:dyDescent="0.25">
      <c r="I73">
        <f t="shared" si="4"/>
        <v>82.780000000000015</v>
      </c>
      <c r="J73" s="2">
        <v>10</v>
      </c>
      <c r="K73" s="17" t="b">
        <f t="shared" si="5"/>
        <v>1</v>
      </c>
      <c r="L73" t="s">
        <v>63</v>
      </c>
      <c r="M73">
        <v>10.39</v>
      </c>
      <c r="N73">
        <v>9952</v>
      </c>
      <c r="O73">
        <v>0.14000000000000001</v>
      </c>
      <c r="P73">
        <v>8.2780000000000005</v>
      </c>
      <c r="Q73" t="s">
        <v>152</v>
      </c>
      <c r="R73">
        <v>167</v>
      </c>
      <c r="S73">
        <v>130</v>
      </c>
      <c r="T73">
        <v>53.27</v>
      </c>
      <c r="U73">
        <v>54.91</v>
      </c>
      <c r="V73" t="s">
        <v>152</v>
      </c>
      <c r="W73">
        <v>132</v>
      </c>
      <c r="X73">
        <v>56.54</v>
      </c>
      <c r="Y73">
        <v>54.23</v>
      </c>
      <c r="Z73" t="s">
        <v>152</v>
      </c>
    </row>
    <row r="74" spans="9:26" x14ac:dyDescent="0.25">
      <c r="I74">
        <f t="shared" si="4"/>
        <v>54.72</v>
      </c>
      <c r="J74" s="2">
        <v>10</v>
      </c>
      <c r="K74" s="17" t="b">
        <f t="shared" si="5"/>
        <v>0</v>
      </c>
      <c r="L74" t="s">
        <v>64</v>
      </c>
      <c r="M74">
        <v>10.41</v>
      </c>
      <c r="N74">
        <v>84925</v>
      </c>
      <c r="O74">
        <v>1.1499999999999999</v>
      </c>
      <c r="P74">
        <v>5.4720000000000004</v>
      </c>
      <c r="Q74" t="s">
        <v>152</v>
      </c>
      <c r="R74">
        <v>105</v>
      </c>
      <c r="S74">
        <v>120</v>
      </c>
      <c r="T74">
        <v>49.16</v>
      </c>
      <c r="U74">
        <v>47.85</v>
      </c>
      <c r="V74" t="s">
        <v>152</v>
      </c>
      <c r="W74">
        <v>77</v>
      </c>
      <c r="X74">
        <v>11.38</v>
      </c>
      <c r="Y74">
        <v>11.12</v>
      </c>
      <c r="Z74" t="s">
        <v>152</v>
      </c>
    </row>
    <row r="75" spans="9:26" x14ac:dyDescent="0.25">
      <c r="I75">
        <f t="shared" si="4"/>
        <v>42.069999999999993</v>
      </c>
      <c r="J75" s="2">
        <v>10</v>
      </c>
      <c r="K75" s="17" t="b">
        <f t="shared" si="5"/>
        <v>0</v>
      </c>
      <c r="L75" t="s">
        <v>65</v>
      </c>
      <c r="M75">
        <v>10.52</v>
      </c>
      <c r="N75">
        <v>76294</v>
      </c>
      <c r="O75">
        <v>1.04</v>
      </c>
      <c r="P75">
        <v>4.2069999999999999</v>
      </c>
      <c r="Q75" t="s">
        <v>152</v>
      </c>
      <c r="R75">
        <v>105</v>
      </c>
      <c r="S75">
        <v>134</v>
      </c>
      <c r="T75">
        <v>21.9</v>
      </c>
      <c r="U75">
        <v>21.89</v>
      </c>
      <c r="V75" t="s">
        <v>152</v>
      </c>
      <c r="W75">
        <v>91</v>
      </c>
      <c r="X75">
        <v>15.15</v>
      </c>
      <c r="Y75">
        <v>15.04</v>
      </c>
      <c r="Z75" t="s">
        <v>152</v>
      </c>
    </row>
    <row r="76" spans="9:26" x14ac:dyDescent="0.25">
      <c r="I76">
        <f t="shared" si="4"/>
        <v>63.9</v>
      </c>
      <c r="J76" s="2">
        <v>10</v>
      </c>
      <c r="K76" s="17" t="b">
        <f t="shared" si="5"/>
        <v>0</v>
      </c>
      <c r="L76" t="s">
        <v>66</v>
      </c>
      <c r="M76">
        <v>10.6</v>
      </c>
      <c r="N76">
        <v>58783</v>
      </c>
      <c r="O76">
        <v>0.8</v>
      </c>
      <c r="P76">
        <v>6.39</v>
      </c>
      <c r="Q76" t="s">
        <v>152</v>
      </c>
      <c r="R76">
        <v>146</v>
      </c>
      <c r="S76">
        <v>148</v>
      </c>
      <c r="T76">
        <v>64.16</v>
      </c>
      <c r="U76">
        <v>64.86</v>
      </c>
      <c r="V76" t="s">
        <v>152</v>
      </c>
      <c r="W76">
        <v>111</v>
      </c>
      <c r="X76">
        <v>42.33</v>
      </c>
      <c r="Y76">
        <v>42.32</v>
      </c>
      <c r="Z76" t="s">
        <v>152</v>
      </c>
    </row>
    <row r="77" spans="9:26" x14ac:dyDescent="0.25">
      <c r="I77">
        <f t="shared" si="4"/>
        <v>43.98</v>
      </c>
      <c r="J77" s="2">
        <v>10</v>
      </c>
      <c r="K77" s="17" t="b">
        <f t="shared" si="5"/>
        <v>0</v>
      </c>
      <c r="L77" t="s">
        <v>67</v>
      </c>
      <c r="M77">
        <v>10.63</v>
      </c>
      <c r="N77">
        <v>66265</v>
      </c>
      <c r="O77">
        <v>0.9</v>
      </c>
      <c r="P77">
        <v>4.3979999999999997</v>
      </c>
      <c r="Q77" t="s">
        <v>152</v>
      </c>
      <c r="R77">
        <v>119</v>
      </c>
      <c r="S77">
        <v>91</v>
      </c>
      <c r="T77">
        <v>27.95</v>
      </c>
      <c r="U77">
        <v>27.58</v>
      </c>
      <c r="V77" t="s">
        <v>152</v>
      </c>
      <c r="W77">
        <v>134</v>
      </c>
      <c r="X77">
        <v>30.53</v>
      </c>
      <c r="Y77">
        <v>30.32</v>
      </c>
      <c r="Z77" t="s">
        <v>152</v>
      </c>
    </row>
    <row r="78" spans="9:26" x14ac:dyDescent="0.25">
      <c r="I78">
        <f t="shared" si="4"/>
        <v>100</v>
      </c>
      <c r="J78" s="2">
        <v>20</v>
      </c>
      <c r="K78" s="17" t="b">
        <f t="shared" si="5"/>
        <v>1</v>
      </c>
      <c r="L78" t="s">
        <v>116</v>
      </c>
      <c r="M78">
        <v>10.66</v>
      </c>
      <c r="N78">
        <v>118496</v>
      </c>
      <c r="O78">
        <v>1.61</v>
      </c>
      <c r="P78">
        <v>20</v>
      </c>
      <c r="Q78" t="s">
        <v>152</v>
      </c>
      <c r="R78">
        <v>152</v>
      </c>
      <c r="S78">
        <v>115</v>
      </c>
      <c r="T78">
        <v>60.23</v>
      </c>
      <c r="U78">
        <v>66.77</v>
      </c>
      <c r="V78" t="s">
        <v>152</v>
      </c>
      <c r="W78" t="s">
        <v>132</v>
      </c>
      <c r="X78" t="s">
        <v>132</v>
      </c>
      <c r="Y78" t="s">
        <v>132</v>
      </c>
      <c r="Z78" t="s">
        <v>132</v>
      </c>
    </row>
    <row r="79" spans="9:26" x14ac:dyDescent="0.25">
      <c r="I79">
        <f t="shared" si="4"/>
        <v>69.11</v>
      </c>
      <c r="J79" s="2">
        <v>10</v>
      </c>
      <c r="K79" s="17" t="b">
        <f t="shared" si="5"/>
        <v>0</v>
      </c>
      <c r="L79" t="s">
        <v>68</v>
      </c>
      <c r="M79">
        <v>10.67</v>
      </c>
      <c r="N79">
        <v>66082</v>
      </c>
      <c r="O79">
        <v>0.9</v>
      </c>
      <c r="P79">
        <v>6.9109999999999996</v>
      </c>
      <c r="Q79" t="s">
        <v>152</v>
      </c>
      <c r="R79">
        <v>146</v>
      </c>
      <c r="S79">
        <v>148</v>
      </c>
      <c r="T79">
        <v>64.59</v>
      </c>
      <c r="U79">
        <v>64.69</v>
      </c>
      <c r="V79" t="s">
        <v>152</v>
      </c>
      <c r="W79">
        <v>111</v>
      </c>
      <c r="X79">
        <v>45.9</v>
      </c>
      <c r="Y79">
        <v>42.99</v>
      </c>
      <c r="Z79" t="s">
        <v>152</v>
      </c>
    </row>
    <row r="80" spans="9:26" x14ac:dyDescent="0.25">
      <c r="I80">
        <f t="shared" si="4"/>
        <v>41.37</v>
      </c>
      <c r="J80" s="2">
        <v>10</v>
      </c>
      <c r="K80" s="17" t="b">
        <f t="shared" si="5"/>
        <v>0</v>
      </c>
      <c r="L80" t="s">
        <v>70</v>
      </c>
      <c r="M80">
        <v>10.91</v>
      </c>
      <c r="N80">
        <v>58092</v>
      </c>
      <c r="O80">
        <v>0.79</v>
      </c>
      <c r="P80">
        <v>4.1369999999999996</v>
      </c>
      <c r="Q80" t="s">
        <v>152</v>
      </c>
      <c r="R80">
        <v>91</v>
      </c>
      <c r="S80">
        <v>92</v>
      </c>
      <c r="T80">
        <v>52.39</v>
      </c>
      <c r="U80">
        <v>52.58</v>
      </c>
      <c r="V80" t="s">
        <v>152</v>
      </c>
      <c r="W80">
        <v>134</v>
      </c>
      <c r="X80">
        <v>29.3</v>
      </c>
      <c r="Y80">
        <v>29.5</v>
      </c>
      <c r="Z80" t="s">
        <v>152</v>
      </c>
    </row>
    <row r="81" spans="9:26" x14ac:dyDescent="0.25">
      <c r="I81">
        <f t="shared" si="4"/>
        <v>72.61</v>
      </c>
      <c r="J81" s="2">
        <v>10</v>
      </c>
      <c r="K81" s="17" t="b">
        <f t="shared" si="5"/>
        <v>0</v>
      </c>
      <c r="L81" t="s">
        <v>69</v>
      </c>
      <c r="M81">
        <v>10.92</v>
      </c>
      <c r="N81">
        <v>71006</v>
      </c>
      <c r="O81">
        <v>0.96</v>
      </c>
      <c r="P81">
        <v>7.2610000000000001</v>
      </c>
      <c r="Q81" t="s">
        <v>152</v>
      </c>
      <c r="R81">
        <v>146</v>
      </c>
      <c r="S81">
        <v>148</v>
      </c>
      <c r="T81">
        <v>64.17</v>
      </c>
      <c r="U81">
        <v>62.7</v>
      </c>
      <c r="V81" t="s">
        <v>152</v>
      </c>
      <c r="W81">
        <v>111</v>
      </c>
      <c r="X81">
        <v>42.6</v>
      </c>
      <c r="Y81">
        <v>42.6</v>
      </c>
      <c r="Z81" t="s">
        <v>152</v>
      </c>
    </row>
    <row r="82" spans="9:26" x14ac:dyDescent="0.25">
      <c r="I82">
        <f t="shared" si="4"/>
        <v>50.71</v>
      </c>
      <c r="J82" s="2">
        <v>10</v>
      </c>
      <c r="K82" s="17" t="b">
        <f t="shared" si="5"/>
        <v>0</v>
      </c>
      <c r="L82" t="s">
        <v>71</v>
      </c>
      <c r="M82">
        <v>11.1</v>
      </c>
      <c r="N82">
        <v>8456</v>
      </c>
      <c r="O82">
        <v>0.11</v>
      </c>
      <c r="P82">
        <v>5.0709999999999997</v>
      </c>
      <c r="Q82" t="s">
        <v>152</v>
      </c>
      <c r="R82">
        <v>117</v>
      </c>
      <c r="S82">
        <v>119</v>
      </c>
      <c r="T82">
        <v>97.97</v>
      </c>
      <c r="U82">
        <v>96.5</v>
      </c>
      <c r="V82" t="s">
        <v>152</v>
      </c>
      <c r="W82">
        <v>201</v>
      </c>
      <c r="X82">
        <v>88.19</v>
      </c>
      <c r="Y82">
        <v>90.32</v>
      </c>
      <c r="Z82" t="s">
        <v>152</v>
      </c>
    </row>
    <row r="83" spans="9:26" x14ac:dyDescent="0.25">
      <c r="I83">
        <f t="shared" si="4"/>
        <v>97.74</v>
      </c>
      <c r="J83" s="2">
        <v>10</v>
      </c>
      <c r="K83" s="17" t="b">
        <f t="shared" si="5"/>
        <v>1</v>
      </c>
      <c r="L83" t="s">
        <v>72</v>
      </c>
      <c r="M83">
        <v>11.44</v>
      </c>
      <c r="N83">
        <v>11458</v>
      </c>
      <c r="O83">
        <v>0.16</v>
      </c>
      <c r="P83">
        <v>9.7739999999999991</v>
      </c>
      <c r="Q83" t="s">
        <v>152</v>
      </c>
      <c r="R83">
        <v>157</v>
      </c>
      <c r="S83">
        <v>155</v>
      </c>
      <c r="T83">
        <v>76.86</v>
      </c>
      <c r="U83">
        <v>78.69</v>
      </c>
      <c r="V83" t="s">
        <v>152</v>
      </c>
      <c r="W83">
        <v>75</v>
      </c>
      <c r="X83">
        <v>89.98</v>
      </c>
      <c r="Y83">
        <v>89.69</v>
      </c>
      <c r="Z83" t="s">
        <v>152</v>
      </c>
    </row>
    <row r="84" spans="9:26" x14ac:dyDescent="0.25">
      <c r="I84">
        <f t="shared" si="4"/>
        <v>98.070000000000007</v>
      </c>
      <c r="J84" s="2">
        <v>10</v>
      </c>
      <c r="K84" s="17" t="b">
        <f t="shared" si="5"/>
        <v>1</v>
      </c>
      <c r="L84" t="s">
        <v>73</v>
      </c>
      <c r="M84">
        <v>11.57</v>
      </c>
      <c r="N84">
        <v>3274</v>
      </c>
      <c r="O84">
        <v>0.04</v>
      </c>
      <c r="P84">
        <v>9.8070000000000004</v>
      </c>
      <c r="Q84" t="s">
        <v>152</v>
      </c>
      <c r="R84">
        <v>77</v>
      </c>
      <c r="S84">
        <v>51</v>
      </c>
      <c r="T84">
        <v>45.1</v>
      </c>
      <c r="U84">
        <v>47.33</v>
      </c>
      <c r="V84" t="s">
        <v>152</v>
      </c>
      <c r="W84">
        <v>123</v>
      </c>
      <c r="X84">
        <v>44.86</v>
      </c>
      <c r="Y84">
        <v>47.19</v>
      </c>
      <c r="Z84" t="s">
        <v>152</v>
      </c>
    </row>
    <row r="85" spans="9:26" x14ac:dyDescent="0.25">
      <c r="I85">
        <f t="shared" si="4"/>
        <v>69.429999999999993</v>
      </c>
      <c r="J85" s="2">
        <v>10</v>
      </c>
      <c r="K85" s="17" t="b">
        <f t="shared" si="5"/>
        <v>0</v>
      </c>
      <c r="L85" t="s">
        <v>74</v>
      </c>
      <c r="M85">
        <v>11.97</v>
      </c>
      <c r="N85">
        <v>44082</v>
      </c>
      <c r="O85">
        <v>0.6</v>
      </c>
      <c r="P85">
        <v>6.9429999999999996</v>
      </c>
      <c r="Q85" t="s">
        <v>152</v>
      </c>
      <c r="R85">
        <v>180</v>
      </c>
      <c r="S85">
        <v>182</v>
      </c>
      <c r="T85">
        <v>95.1</v>
      </c>
      <c r="U85">
        <v>96.31</v>
      </c>
      <c r="V85" t="s">
        <v>152</v>
      </c>
      <c r="W85">
        <v>145</v>
      </c>
      <c r="X85">
        <v>32.08</v>
      </c>
      <c r="Y85">
        <v>32.08</v>
      </c>
      <c r="Z85" t="s">
        <v>152</v>
      </c>
    </row>
    <row r="86" spans="9:26" x14ac:dyDescent="0.25">
      <c r="I86">
        <f t="shared" si="4"/>
        <v>40.229999999999997</v>
      </c>
      <c r="J86" s="2">
        <v>10</v>
      </c>
      <c r="K86" s="17" t="b">
        <f t="shared" si="5"/>
        <v>0</v>
      </c>
      <c r="L86" t="s">
        <v>75</v>
      </c>
      <c r="M86">
        <v>12.06</v>
      </c>
      <c r="N86">
        <v>10476</v>
      </c>
      <c r="O86">
        <v>0.14000000000000001</v>
      </c>
      <c r="P86">
        <v>4.0229999999999997</v>
      </c>
      <c r="Q86" t="s">
        <v>152</v>
      </c>
      <c r="R86">
        <v>225</v>
      </c>
      <c r="S86">
        <v>227</v>
      </c>
      <c r="T86">
        <v>62.87</v>
      </c>
      <c r="U86">
        <v>63.06</v>
      </c>
      <c r="V86" t="s">
        <v>152</v>
      </c>
      <c r="W86">
        <v>223</v>
      </c>
      <c r="X86">
        <v>62.66</v>
      </c>
      <c r="Y86">
        <v>61.28</v>
      </c>
      <c r="Z86" t="s">
        <v>152</v>
      </c>
    </row>
    <row r="87" spans="9:26" x14ac:dyDescent="0.25">
      <c r="I87">
        <f t="shared" si="4"/>
        <v>89.29</v>
      </c>
      <c r="J87" s="2">
        <v>10</v>
      </c>
      <c r="K87" s="17" t="b">
        <f t="shared" si="5"/>
        <v>1</v>
      </c>
      <c r="L87" t="s">
        <v>76</v>
      </c>
      <c r="M87">
        <v>12.14</v>
      </c>
      <c r="N87">
        <v>167778</v>
      </c>
      <c r="O87">
        <v>2.2799999999999998</v>
      </c>
      <c r="P87">
        <v>8.9290000000000003</v>
      </c>
      <c r="Q87" t="s">
        <v>152</v>
      </c>
      <c r="R87">
        <v>128</v>
      </c>
      <c r="S87">
        <v>127</v>
      </c>
      <c r="T87">
        <v>12.77</v>
      </c>
      <c r="U87">
        <v>12.36</v>
      </c>
      <c r="V87" t="s">
        <v>152</v>
      </c>
      <c r="W87">
        <v>129</v>
      </c>
      <c r="X87">
        <v>10.48</v>
      </c>
      <c r="Y87">
        <v>10.130000000000001</v>
      </c>
      <c r="Z87" t="s">
        <v>152</v>
      </c>
    </row>
    <row r="88" spans="9:26" x14ac:dyDescent="0.25">
      <c r="I88">
        <f t="shared" si="4"/>
        <v>75.73</v>
      </c>
      <c r="J88" s="2">
        <v>10</v>
      </c>
      <c r="K88" s="17" t="b">
        <f t="shared" si="5"/>
        <v>0</v>
      </c>
      <c r="L88" t="s">
        <v>77</v>
      </c>
      <c r="M88">
        <v>12.28</v>
      </c>
      <c r="N88">
        <v>49042</v>
      </c>
      <c r="O88">
        <v>0.67</v>
      </c>
      <c r="P88">
        <v>7.5730000000000004</v>
      </c>
      <c r="Q88" t="s">
        <v>152</v>
      </c>
      <c r="R88">
        <v>180</v>
      </c>
      <c r="S88">
        <v>182</v>
      </c>
      <c r="T88">
        <v>95.85</v>
      </c>
      <c r="U88">
        <v>97.11</v>
      </c>
      <c r="V88" t="s">
        <v>152</v>
      </c>
      <c r="W88">
        <v>145</v>
      </c>
      <c r="X88">
        <v>33.64</v>
      </c>
      <c r="Y88">
        <v>33.61</v>
      </c>
      <c r="Z88" t="s">
        <v>152</v>
      </c>
    </row>
  </sheetData>
  <conditionalFormatting sqref="K1:K3 K89:K1048576">
    <cfRule type="cellIs" dxfId="8" priority="4" operator="equal">
      <formula>FALSE</formula>
    </cfRule>
  </conditionalFormatting>
  <conditionalFormatting sqref="B1:B1048576 F1:G1048576">
    <cfRule type="cellIs" dxfId="7" priority="3" operator="equal">
      <formula>FALSE</formula>
    </cfRule>
  </conditionalFormatting>
  <conditionalFormatting sqref="I4:I88">
    <cfRule type="cellIs" dxfId="6" priority="2" operator="lessThan">
      <formula>70</formula>
    </cfRule>
  </conditionalFormatting>
  <conditionalFormatting sqref="K4:K88">
    <cfRule type="cellIs" dxfId="5" priority="1" operator="equal">
      <formula>FALSE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cols>
    <col min="1" max="1" width="48.7109375" customWidth="1"/>
  </cols>
  <sheetData>
    <row r="1" spans="1:1" ht="143.25" customHeight="1" x14ac:dyDescent="0.25">
      <c r="A1" s="21"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93"/>
  <sheetViews>
    <sheetView tabSelected="1" workbookViewId="0">
      <pane xSplit="1" ySplit="7" topLeftCell="B14" activePane="bottomRight" state="frozen"/>
      <selection pane="topRight" activeCell="B1" sqref="B1"/>
      <selection pane="bottomLeft" activeCell="A8" sqref="A8"/>
      <selection pane="bottomRight" activeCell="S5" sqref="S5"/>
    </sheetView>
  </sheetViews>
  <sheetFormatPr defaultRowHeight="15" x14ac:dyDescent="0.25"/>
  <cols>
    <col min="1" max="1" width="41.140625" style="9" bestFit="1" customWidth="1"/>
    <col min="2" max="4" width="15.7109375" style="16" customWidth="1"/>
    <col min="5" max="17" width="15.7109375" style="10" customWidth="1"/>
    <col min="18" max="18" width="15.7109375" style="20" customWidth="1"/>
    <col min="19" max="23" width="15.7109375" style="10" customWidth="1"/>
    <col min="24" max="24" width="22.28515625" style="10" bestFit="1" customWidth="1"/>
    <col min="25" max="33" width="15.7109375" style="10" customWidth="1"/>
    <col min="34" max="50" width="9.140625" style="10"/>
    <col min="51" max="16384" width="9.140625" style="9"/>
  </cols>
  <sheetData>
    <row r="1" spans="1:50" x14ac:dyDescent="0.25">
      <c r="A1" s="9" t="s">
        <v>97</v>
      </c>
    </row>
    <row r="2" spans="1:50" x14ac:dyDescent="0.25">
      <c r="A2" s="11">
        <v>231026</v>
      </c>
      <c r="B2" s="16">
        <v>231026</v>
      </c>
      <c r="C2" s="16">
        <v>231026</v>
      </c>
      <c r="D2" s="16">
        <v>231026</v>
      </c>
      <c r="E2" s="10">
        <v>231026</v>
      </c>
      <c r="F2" s="10">
        <v>231026</v>
      </c>
      <c r="G2" s="10">
        <v>231026</v>
      </c>
      <c r="H2" s="10">
        <v>231026</v>
      </c>
      <c r="I2" s="10">
        <v>231026</v>
      </c>
      <c r="J2" s="10">
        <v>231026</v>
      </c>
      <c r="K2" s="10">
        <v>231026</v>
      </c>
      <c r="L2" s="10">
        <v>231026</v>
      </c>
      <c r="M2" s="10">
        <v>231026</v>
      </c>
      <c r="N2" s="10">
        <v>231026</v>
      </c>
      <c r="O2" s="10">
        <v>231026</v>
      </c>
      <c r="P2" s="10">
        <v>231026</v>
      </c>
      <c r="Q2" s="10">
        <v>231026</v>
      </c>
      <c r="R2" s="20">
        <v>231026</v>
      </c>
      <c r="S2" s="10">
        <v>231027</v>
      </c>
      <c r="T2" s="10">
        <v>231027</v>
      </c>
      <c r="U2" s="10">
        <v>231027</v>
      </c>
      <c r="V2" s="10">
        <v>231027</v>
      </c>
      <c r="W2" s="10">
        <v>231027</v>
      </c>
      <c r="X2" s="10">
        <v>231027</v>
      </c>
    </row>
    <row r="4" spans="1:50" x14ac:dyDescent="0.25">
      <c r="A4" s="9" t="s">
        <v>80</v>
      </c>
      <c r="B4" s="16" t="s">
        <v>84</v>
      </c>
    </row>
    <row r="5" spans="1:50" x14ac:dyDescent="0.25">
      <c r="B5" s="16" t="s">
        <v>79</v>
      </c>
      <c r="X5" s="10" t="s">
        <v>175</v>
      </c>
    </row>
    <row r="6" spans="1:50" x14ac:dyDescent="0.25">
      <c r="A6" s="9" t="s">
        <v>98</v>
      </c>
      <c r="B6" s="10" t="s">
        <v>154</v>
      </c>
      <c r="C6" s="10" t="s">
        <v>135</v>
      </c>
      <c r="D6" s="10" t="s">
        <v>153</v>
      </c>
      <c r="E6" s="10" t="s">
        <v>155</v>
      </c>
      <c r="F6" s="10" t="s">
        <v>156</v>
      </c>
      <c r="G6" s="10" t="s">
        <v>157</v>
      </c>
      <c r="H6" s="10" t="s">
        <v>158</v>
      </c>
      <c r="I6" s="10" t="s">
        <v>159</v>
      </c>
      <c r="J6" s="10" t="s">
        <v>160</v>
      </c>
      <c r="K6" s="10" t="s">
        <v>161</v>
      </c>
      <c r="L6" s="10" t="s">
        <v>162</v>
      </c>
      <c r="M6" s="10" t="s">
        <v>163</v>
      </c>
      <c r="N6" s="10" t="s">
        <v>164</v>
      </c>
      <c r="O6" s="10" t="s">
        <v>165</v>
      </c>
      <c r="P6" s="10" t="s">
        <v>166</v>
      </c>
      <c r="Q6" s="10" t="s">
        <v>167</v>
      </c>
      <c r="R6" s="20" t="s">
        <v>168</v>
      </c>
      <c r="S6" s="10" t="s">
        <v>169</v>
      </c>
      <c r="T6" s="10" t="s">
        <v>170</v>
      </c>
      <c r="U6" s="10" t="s">
        <v>171</v>
      </c>
      <c r="V6" s="10" t="s">
        <v>172</v>
      </c>
      <c r="W6" s="10" t="s">
        <v>173</v>
      </c>
      <c r="X6" s="10" t="s">
        <v>174</v>
      </c>
      <c r="AM6" s="9"/>
      <c r="AN6" s="9"/>
      <c r="AO6" s="9"/>
      <c r="AP6" s="9"/>
      <c r="AQ6" s="9"/>
      <c r="AR6" s="9"/>
      <c r="AS6" s="9"/>
      <c r="AT6" s="9"/>
      <c r="AU6" s="9"/>
      <c r="AV6" s="9"/>
      <c r="AW6" s="9"/>
      <c r="AX6" s="9"/>
    </row>
    <row r="7" spans="1:50" x14ac:dyDescent="0.25">
      <c r="A7" s="9" t="s">
        <v>83</v>
      </c>
      <c r="B7" s="10" t="s">
        <v>83</v>
      </c>
      <c r="C7" s="10" t="s">
        <v>83</v>
      </c>
      <c r="D7" s="10" t="s">
        <v>83</v>
      </c>
      <c r="E7" s="10" t="s">
        <v>83</v>
      </c>
      <c r="F7" s="10" t="s">
        <v>83</v>
      </c>
      <c r="G7" s="10" t="s">
        <v>83</v>
      </c>
      <c r="H7" s="10" t="s">
        <v>83</v>
      </c>
      <c r="I7" s="10" t="s">
        <v>83</v>
      </c>
      <c r="J7" s="10" t="s">
        <v>83</v>
      </c>
      <c r="K7" s="10" t="s">
        <v>83</v>
      </c>
      <c r="L7" s="10" t="s">
        <v>83</v>
      </c>
      <c r="M7" s="10" t="s">
        <v>83</v>
      </c>
      <c r="N7" s="10" t="s">
        <v>83</v>
      </c>
      <c r="O7" s="10" t="s">
        <v>83</v>
      </c>
      <c r="P7" s="10" t="s">
        <v>83</v>
      </c>
      <c r="Q7" s="10" t="s">
        <v>83</v>
      </c>
      <c r="R7" s="20" t="s">
        <v>83</v>
      </c>
      <c r="S7" s="10" t="s">
        <v>83</v>
      </c>
      <c r="T7" s="10" t="s">
        <v>83</v>
      </c>
      <c r="U7" s="10" t="s">
        <v>83</v>
      </c>
      <c r="V7" s="10" t="s">
        <v>83</v>
      </c>
      <c r="W7" s="10" t="s">
        <v>83</v>
      </c>
      <c r="X7" s="10" t="s">
        <v>83</v>
      </c>
      <c r="AM7" s="9"/>
      <c r="AN7" s="9"/>
      <c r="AO7" s="9"/>
      <c r="AP7" s="9"/>
      <c r="AQ7" s="9"/>
      <c r="AR7" s="9"/>
      <c r="AS7" s="9"/>
      <c r="AT7" s="9"/>
      <c r="AU7" s="9"/>
      <c r="AV7" s="9"/>
      <c r="AW7" s="9"/>
      <c r="AX7" s="9"/>
    </row>
    <row r="8" spans="1:50" x14ac:dyDescent="0.25">
      <c r="A8" t="s">
        <v>1</v>
      </c>
      <c r="B8" s="10">
        <v>8.86</v>
      </c>
      <c r="C8" s="10" t="s">
        <v>133</v>
      </c>
      <c r="D8" s="10" t="s">
        <v>133</v>
      </c>
      <c r="E8" s="10" t="s">
        <v>133</v>
      </c>
      <c r="F8" s="10" t="s">
        <v>133</v>
      </c>
      <c r="G8" s="10" t="s">
        <v>133</v>
      </c>
      <c r="H8" s="10" t="s">
        <v>133</v>
      </c>
      <c r="I8" s="10" t="s">
        <v>133</v>
      </c>
      <c r="J8" s="10" t="s">
        <v>133</v>
      </c>
      <c r="K8" s="10" t="s">
        <v>133</v>
      </c>
      <c r="L8" s="10" t="s">
        <v>133</v>
      </c>
      <c r="M8" s="10" t="s">
        <v>133</v>
      </c>
      <c r="N8" s="10" t="s">
        <v>133</v>
      </c>
      <c r="O8" s="10" t="s">
        <v>133</v>
      </c>
      <c r="P8" s="10" t="s">
        <v>133</v>
      </c>
      <c r="Q8" s="10" t="s">
        <v>133</v>
      </c>
      <c r="R8" s="20">
        <v>4.3499999999999996</v>
      </c>
      <c r="S8" s="10" t="s">
        <v>133</v>
      </c>
      <c r="T8" s="10" t="s">
        <v>133</v>
      </c>
      <c r="U8" s="10" t="s">
        <v>133</v>
      </c>
      <c r="V8" s="10">
        <v>7.2488000000000001</v>
      </c>
      <c r="W8" s="10">
        <v>3.9981</v>
      </c>
      <c r="X8" s="10">
        <v>103.9697</v>
      </c>
      <c r="AM8" s="9"/>
      <c r="AN8" s="9"/>
      <c r="AO8" s="9"/>
      <c r="AP8" s="9"/>
      <c r="AQ8" s="9"/>
      <c r="AR8" s="9"/>
      <c r="AS8" s="9"/>
      <c r="AT8" s="9"/>
      <c r="AU8" s="9"/>
      <c r="AV8" s="9"/>
      <c r="AW8" s="9"/>
      <c r="AX8" s="9"/>
    </row>
    <row r="9" spans="1:50" x14ac:dyDescent="0.25">
      <c r="A9" t="s">
        <v>2</v>
      </c>
      <c r="B9" s="10">
        <v>9.0082000000000004</v>
      </c>
      <c r="C9" s="10" t="s">
        <v>133</v>
      </c>
      <c r="D9" s="10" t="s">
        <v>133</v>
      </c>
      <c r="E9" s="10" t="s">
        <v>133</v>
      </c>
      <c r="F9" s="10" t="s">
        <v>133</v>
      </c>
      <c r="G9" s="10" t="s">
        <v>133</v>
      </c>
      <c r="H9" s="10" t="s">
        <v>133</v>
      </c>
      <c r="I9" s="10" t="s">
        <v>133</v>
      </c>
      <c r="J9" s="10" t="s">
        <v>133</v>
      </c>
      <c r="K9" s="10" t="s">
        <v>133</v>
      </c>
      <c r="L9" s="10" t="s">
        <v>133</v>
      </c>
      <c r="M9" s="10" t="s">
        <v>133</v>
      </c>
      <c r="N9" s="10" t="s">
        <v>133</v>
      </c>
      <c r="O9" s="10" t="s">
        <v>133</v>
      </c>
      <c r="P9" s="10" t="s">
        <v>133</v>
      </c>
      <c r="Q9" s="10" t="s">
        <v>133</v>
      </c>
      <c r="R9" s="20">
        <v>3.7793999999999999</v>
      </c>
      <c r="S9" s="10" t="s">
        <v>133</v>
      </c>
      <c r="T9" s="10" t="s">
        <v>133</v>
      </c>
      <c r="U9" s="10" t="s">
        <v>133</v>
      </c>
      <c r="V9" s="10">
        <v>6.8722000000000003</v>
      </c>
      <c r="W9" s="10">
        <v>3.4436</v>
      </c>
      <c r="X9" s="10">
        <v>102.4203</v>
      </c>
      <c r="AM9" s="9"/>
      <c r="AN9" s="9"/>
      <c r="AO9" s="9"/>
      <c r="AP9" s="9"/>
      <c r="AQ9" s="9"/>
      <c r="AR9" s="9"/>
      <c r="AS9" s="9"/>
      <c r="AT9" s="9"/>
      <c r="AU9" s="9"/>
      <c r="AV9" s="9"/>
      <c r="AW9" s="9"/>
      <c r="AX9" s="9"/>
    </row>
    <row r="10" spans="1:50" x14ac:dyDescent="0.25">
      <c r="A10" t="s">
        <v>3</v>
      </c>
      <c r="B10" s="10">
        <v>10.4411</v>
      </c>
      <c r="C10" s="10">
        <v>0.16520000000000001</v>
      </c>
      <c r="D10" s="10">
        <v>0.18959999999999999</v>
      </c>
      <c r="E10" s="10">
        <v>0.1517</v>
      </c>
      <c r="F10" s="10">
        <v>0.15529999999999999</v>
      </c>
      <c r="G10" s="10">
        <v>0.2051</v>
      </c>
      <c r="H10" s="10">
        <v>0.15010000000000001</v>
      </c>
      <c r="I10" s="10">
        <v>0.14480000000000001</v>
      </c>
      <c r="J10" s="10">
        <v>0.15240000000000001</v>
      </c>
      <c r="K10" s="10">
        <v>0.2094</v>
      </c>
      <c r="L10" s="10">
        <v>0.2205</v>
      </c>
      <c r="M10" s="10">
        <v>0.1658</v>
      </c>
      <c r="N10" s="10">
        <v>0.16969999999999999</v>
      </c>
      <c r="O10" s="10">
        <v>0.1452</v>
      </c>
      <c r="P10" s="10" t="s">
        <v>133</v>
      </c>
      <c r="Q10" s="10">
        <v>0.1356</v>
      </c>
      <c r="R10" s="20">
        <v>5.9591000000000003</v>
      </c>
      <c r="S10" s="10">
        <v>0.1512</v>
      </c>
      <c r="T10" s="10">
        <v>0.14860000000000001</v>
      </c>
      <c r="U10" s="10">
        <v>0.1479</v>
      </c>
      <c r="V10" s="10">
        <v>8.1943000000000001</v>
      </c>
      <c r="W10" s="10">
        <v>5.0228999999999999</v>
      </c>
      <c r="X10" s="10">
        <v>57.701900000000002</v>
      </c>
      <c r="AM10" s="9"/>
      <c r="AN10" s="9"/>
      <c r="AO10" s="9"/>
      <c r="AP10" s="9"/>
      <c r="AQ10" s="9"/>
      <c r="AR10" s="9"/>
      <c r="AS10" s="9"/>
      <c r="AT10" s="9"/>
      <c r="AU10" s="9"/>
      <c r="AV10" s="9"/>
      <c r="AW10" s="9"/>
      <c r="AX10" s="9"/>
    </row>
    <row r="11" spans="1:50" x14ac:dyDescent="0.25">
      <c r="A11" s="9" t="s">
        <v>4</v>
      </c>
      <c r="B11" s="10">
        <v>8.9512999999999998</v>
      </c>
      <c r="C11" s="10" t="s">
        <v>133</v>
      </c>
      <c r="D11" s="10" t="s">
        <v>133</v>
      </c>
      <c r="E11" s="10" t="s">
        <v>133</v>
      </c>
      <c r="F11" s="10" t="s">
        <v>133</v>
      </c>
      <c r="G11" s="10" t="s">
        <v>133</v>
      </c>
      <c r="H11" s="10" t="s">
        <v>133</v>
      </c>
      <c r="I11" s="10" t="s">
        <v>133</v>
      </c>
      <c r="J11" s="10" t="s">
        <v>133</v>
      </c>
      <c r="K11" s="10" t="s">
        <v>133</v>
      </c>
      <c r="L11" s="10" t="s">
        <v>133</v>
      </c>
      <c r="M11" s="10" t="s">
        <v>133</v>
      </c>
      <c r="N11" s="10" t="s">
        <v>133</v>
      </c>
      <c r="O11" s="10" t="s">
        <v>133</v>
      </c>
      <c r="P11" s="10" t="s">
        <v>133</v>
      </c>
      <c r="Q11" s="10" t="s">
        <v>133</v>
      </c>
      <c r="R11" s="20">
        <v>4.0244</v>
      </c>
      <c r="S11" s="10" t="s">
        <v>133</v>
      </c>
      <c r="T11" s="10" t="s">
        <v>133</v>
      </c>
      <c r="U11" s="10" t="s">
        <v>133</v>
      </c>
      <c r="V11" s="10">
        <v>7.0532000000000004</v>
      </c>
      <c r="W11" s="10">
        <v>3.7444000000000002</v>
      </c>
      <c r="X11" s="10">
        <v>105.07689999999999</v>
      </c>
      <c r="AM11" s="9"/>
      <c r="AN11" s="9"/>
      <c r="AO11" s="9"/>
      <c r="AP11" s="9"/>
      <c r="AQ11" s="9"/>
      <c r="AR11" s="9"/>
      <c r="AS11" s="9"/>
      <c r="AT11" s="9"/>
      <c r="AU11" s="9"/>
      <c r="AV11" s="9"/>
      <c r="AW11" s="9"/>
      <c r="AX11" s="9"/>
    </row>
    <row r="12" spans="1:50" x14ac:dyDescent="0.25">
      <c r="A12" t="s">
        <v>5</v>
      </c>
      <c r="B12" s="10">
        <v>8.9699000000000009</v>
      </c>
      <c r="C12" s="10" t="s">
        <v>133</v>
      </c>
      <c r="D12" s="10" t="s">
        <v>133</v>
      </c>
      <c r="E12" s="10" t="s">
        <v>133</v>
      </c>
      <c r="F12" s="10" t="s">
        <v>133</v>
      </c>
      <c r="G12" s="10" t="s">
        <v>133</v>
      </c>
      <c r="H12" s="10" t="s">
        <v>133</v>
      </c>
      <c r="I12" s="10" t="s">
        <v>133</v>
      </c>
      <c r="J12" s="10" t="s">
        <v>133</v>
      </c>
      <c r="K12" s="10" t="s">
        <v>133</v>
      </c>
      <c r="L12" s="10" t="s">
        <v>133</v>
      </c>
      <c r="M12" s="10" t="s">
        <v>133</v>
      </c>
      <c r="N12" s="10" t="s">
        <v>133</v>
      </c>
      <c r="O12" s="10" t="s">
        <v>133</v>
      </c>
      <c r="P12" s="10" t="s">
        <v>133</v>
      </c>
      <c r="Q12" s="10" t="s">
        <v>133</v>
      </c>
      <c r="R12" s="20">
        <v>3.3483999999999998</v>
      </c>
      <c r="S12" s="10" t="s">
        <v>133</v>
      </c>
      <c r="T12" s="10" t="s">
        <v>133</v>
      </c>
      <c r="U12" s="10" t="s">
        <v>133</v>
      </c>
      <c r="V12" s="10">
        <v>6.4416000000000002</v>
      </c>
      <c r="W12" s="10">
        <v>3.0931000000000002</v>
      </c>
      <c r="X12" s="10">
        <v>108.1768</v>
      </c>
      <c r="AM12" s="9"/>
      <c r="AN12" s="9"/>
      <c r="AO12" s="9"/>
      <c r="AP12" s="9"/>
      <c r="AQ12" s="9"/>
      <c r="AR12" s="9"/>
      <c r="AS12" s="9"/>
      <c r="AT12" s="9"/>
      <c r="AU12" s="9"/>
      <c r="AV12" s="9"/>
      <c r="AW12" s="9"/>
      <c r="AX12" s="9"/>
    </row>
    <row r="13" spans="1:50" x14ac:dyDescent="0.25">
      <c r="A13" t="s">
        <v>6</v>
      </c>
      <c r="B13" s="10">
        <v>9.0203000000000007</v>
      </c>
      <c r="C13" s="10" t="s">
        <v>133</v>
      </c>
      <c r="D13" s="10" t="s">
        <v>133</v>
      </c>
      <c r="E13" s="10" t="s">
        <v>133</v>
      </c>
      <c r="F13" s="10" t="s">
        <v>133</v>
      </c>
      <c r="G13" s="10" t="s">
        <v>133</v>
      </c>
      <c r="H13" s="10" t="s">
        <v>133</v>
      </c>
      <c r="I13" s="10" t="s">
        <v>133</v>
      </c>
      <c r="J13" s="10" t="s">
        <v>133</v>
      </c>
      <c r="K13" s="10" t="s">
        <v>133</v>
      </c>
      <c r="L13" s="10" t="s">
        <v>133</v>
      </c>
      <c r="M13" s="10" t="s">
        <v>133</v>
      </c>
      <c r="N13" s="10" t="s">
        <v>133</v>
      </c>
      <c r="O13" s="10" t="s">
        <v>133</v>
      </c>
      <c r="P13" s="10" t="s">
        <v>133</v>
      </c>
      <c r="Q13" s="10" t="s">
        <v>133</v>
      </c>
      <c r="R13" s="20">
        <v>7.7160000000000002</v>
      </c>
      <c r="S13" s="10" t="s">
        <v>133</v>
      </c>
      <c r="T13" s="10" t="s">
        <v>133</v>
      </c>
      <c r="U13" s="10" t="s">
        <v>133</v>
      </c>
      <c r="V13" s="10">
        <v>8.5541</v>
      </c>
      <c r="W13" s="10">
        <v>7.5811999999999999</v>
      </c>
      <c r="X13" s="10">
        <v>100.41030000000001</v>
      </c>
      <c r="AM13" s="9"/>
      <c r="AN13" s="9"/>
      <c r="AO13" s="9"/>
      <c r="AP13" s="9"/>
      <c r="AQ13" s="9"/>
      <c r="AR13" s="9"/>
      <c r="AS13" s="9"/>
      <c r="AT13" s="9"/>
      <c r="AU13" s="9"/>
      <c r="AV13" s="9"/>
      <c r="AW13" s="9"/>
      <c r="AX13" s="9"/>
    </row>
    <row r="14" spans="1:50" x14ac:dyDescent="0.25">
      <c r="A14" t="s">
        <v>7</v>
      </c>
      <c r="B14" s="10">
        <v>8.6773000000000007</v>
      </c>
      <c r="C14" s="10" t="s">
        <v>133</v>
      </c>
      <c r="D14" s="10" t="s">
        <v>133</v>
      </c>
      <c r="E14" s="10" t="s">
        <v>133</v>
      </c>
      <c r="F14" s="10" t="s">
        <v>133</v>
      </c>
      <c r="G14" s="10" t="s">
        <v>133</v>
      </c>
      <c r="H14" s="10" t="s">
        <v>133</v>
      </c>
      <c r="I14" s="10" t="s">
        <v>133</v>
      </c>
      <c r="J14" s="10" t="s">
        <v>133</v>
      </c>
      <c r="K14" s="10" t="s">
        <v>133</v>
      </c>
      <c r="L14" s="10" t="s">
        <v>133</v>
      </c>
      <c r="M14" s="10" t="s">
        <v>133</v>
      </c>
      <c r="N14" s="10" t="s">
        <v>133</v>
      </c>
      <c r="O14" s="10" t="s">
        <v>133</v>
      </c>
      <c r="P14" s="10" t="s">
        <v>133</v>
      </c>
      <c r="Q14" s="10" t="s">
        <v>133</v>
      </c>
      <c r="R14" s="20">
        <v>3.8452000000000002</v>
      </c>
      <c r="S14" s="10" t="s">
        <v>133</v>
      </c>
      <c r="T14" s="10" t="s">
        <v>133</v>
      </c>
      <c r="U14" s="10" t="s">
        <v>133</v>
      </c>
      <c r="V14" s="10">
        <v>6.6525999999999996</v>
      </c>
      <c r="W14" s="10">
        <v>3.5909</v>
      </c>
      <c r="X14" s="10">
        <v>104.8276</v>
      </c>
      <c r="AM14" s="9"/>
      <c r="AN14" s="9"/>
      <c r="AO14" s="9"/>
      <c r="AP14" s="9"/>
      <c r="AQ14" s="9"/>
      <c r="AR14" s="9"/>
      <c r="AS14" s="9"/>
      <c r="AT14" s="9"/>
      <c r="AU14" s="9"/>
      <c r="AV14" s="9"/>
      <c r="AW14" s="9"/>
      <c r="AX14" s="9"/>
    </row>
    <row r="15" spans="1:50" x14ac:dyDescent="0.25">
      <c r="A15" t="s">
        <v>8</v>
      </c>
      <c r="B15" s="10">
        <v>16.632200000000001</v>
      </c>
      <c r="C15" s="10" t="s">
        <v>133</v>
      </c>
      <c r="D15" s="10" t="s">
        <v>133</v>
      </c>
      <c r="E15" s="10">
        <v>9.2156000000000002</v>
      </c>
      <c r="F15" s="10">
        <v>22.687899999999999</v>
      </c>
      <c r="G15" s="10">
        <v>12.488200000000001</v>
      </c>
      <c r="H15" s="10">
        <v>18.979299999999999</v>
      </c>
      <c r="I15" s="10">
        <v>11.5275</v>
      </c>
      <c r="J15" s="10">
        <v>4.5130999999999997</v>
      </c>
      <c r="K15" s="10">
        <v>1.3481000000000001</v>
      </c>
      <c r="L15" s="10" t="s">
        <v>133</v>
      </c>
      <c r="M15" s="10">
        <v>2.7578</v>
      </c>
      <c r="N15" s="10">
        <v>1.4590000000000001</v>
      </c>
      <c r="O15" s="10">
        <v>0.55640000000000001</v>
      </c>
      <c r="P15" s="10">
        <v>0.59279999999999999</v>
      </c>
      <c r="Q15" s="10" t="s">
        <v>133</v>
      </c>
      <c r="R15" s="20">
        <v>16.4862</v>
      </c>
      <c r="S15" s="10" t="s">
        <v>133</v>
      </c>
      <c r="T15" s="10" t="s">
        <v>133</v>
      </c>
      <c r="U15" s="10" t="s">
        <v>133</v>
      </c>
      <c r="V15" s="10">
        <v>15.292199999999999</v>
      </c>
      <c r="W15" s="10">
        <v>16.5639</v>
      </c>
      <c r="X15" s="10">
        <v>165.2373</v>
      </c>
      <c r="AM15" s="9"/>
      <c r="AN15" s="9"/>
      <c r="AO15" s="9"/>
      <c r="AP15" s="9"/>
      <c r="AQ15" s="9"/>
      <c r="AR15" s="9"/>
      <c r="AS15" s="9"/>
      <c r="AT15" s="9"/>
      <c r="AU15" s="9"/>
      <c r="AV15" s="9"/>
      <c r="AW15" s="9"/>
      <c r="AX15" s="9"/>
    </row>
    <row r="16" spans="1:50" x14ac:dyDescent="0.25">
      <c r="A16" t="s">
        <v>9</v>
      </c>
      <c r="B16" s="10">
        <v>7.2632000000000003</v>
      </c>
      <c r="C16" s="10">
        <v>0.29409999999999997</v>
      </c>
      <c r="D16" s="10">
        <v>0.27250000000000002</v>
      </c>
      <c r="E16" s="10">
        <v>0.28270000000000001</v>
      </c>
      <c r="F16" s="10">
        <v>0.2402</v>
      </c>
      <c r="G16" s="10">
        <v>0.3075</v>
      </c>
      <c r="H16" s="10">
        <v>0.19159999999999999</v>
      </c>
      <c r="I16" s="10">
        <v>0.1903</v>
      </c>
      <c r="J16" s="10">
        <v>0.189</v>
      </c>
      <c r="K16" s="10">
        <v>0.1938</v>
      </c>
      <c r="L16" s="10" t="s">
        <v>133</v>
      </c>
      <c r="M16" s="10">
        <v>0.23080000000000001</v>
      </c>
      <c r="N16" s="10">
        <v>0.2208</v>
      </c>
      <c r="O16" s="10">
        <v>0.20330000000000001</v>
      </c>
      <c r="P16" s="10" t="s">
        <v>133</v>
      </c>
      <c r="Q16" s="10">
        <v>0.17519999999999999</v>
      </c>
      <c r="R16" s="20">
        <v>4.383</v>
      </c>
      <c r="S16" s="10">
        <v>0.2384</v>
      </c>
      <c r="T16" s="10">
        <v>0.24260000000000001</v>
      </c>
      <c r="U16" s="10">
        <v>0.16500000000000001</v>
      </c>
      <c r="V16" s="10">
        <v>6.4885999999999999</v>
      </c>
      <c r="W16" s="10">
        <v>4.8994</v>
      </c>
      <c r="X16" s="10">
        <v>102.5324</v>
      </c>
      <c r="AM16" s="9"/>
      <c r="AN16" s="9"/>
      <c r="AO16" s="9"/>
      <c r="AP16" s="9"/>
      <c r="AQ16" s="9"/>
      <c r="AR16" s="9"/>
      <c r="AS16" s="9"/>
      <c r="AT16" s="9"/>
      <c r="AU16" s="9"/>
      <c r="AV16" s="9"/>
      <c r="AW16" s="9"/>
      <c r="AX16" s="9"/>
    </row>
    <row r="17" spans="1:50" x14ac:dyDescent="0.25">
      <c r="A17" t="s">
        <v>10</v>
      </c>
      <c r="B17" s="10">
        <v>8.9572000000000003</v>
      </c>
      <c r="C17" s="10" t="s">
        <v>133</v>
      </c>
      <c r="D17" s="10" t="s">
        <v>133</v>
      </c>
      <c r="E17" s="10" t="s">
        <v>133</v>
      </c>
      <c r="F17" s="10" t="s">
        <v>133</v>
      </c>
      <c r="G17" s="10" t="s">
        <v>133</v>
      </c>
      <c r="H17" s="10" t="s">
        <v>133</v>
      </c>
      <c r="I17" s="10" t="s">
        <v>133</v>
      </c>
      <c r="J17" s="10" t="s">
        <v>133</v>
      </c>
      <c r="K17" s="10" t="s">
        <v>133</v>
      </c>
      <c r="L17" s="10" t="s">
        <v>133</v>
      </c>
      <c r="M17" s="10" t="s">
        <v>133</v>
      </c>
      <c r="N17" s="10" t="s">
        <v>133</v>
      </c>
      <c r="O17" s="10" t="s">
        <v>133</v>
      </c>
      <c r="P17" s="10" t="s">
        <v>133</v>
      </c>
      <c r="Q17" s="10" t="s">
        <v>133</v>
      </c>
      <c r="R17" s="20">
        <v>3.903</v>
      </c>
      <c r="S17" s="10" t="s">
        <v>133</v>
      </c>
      <c r="T17" s="10" t="s">
        <v>133</v>
      </c>
      <c r="U17" s="10" t="s">
        <v>133</v>
      </c>
      <c r="V17" s="10">
        <v>6.6928000000000001</v>
      </c>
      <c r="W17" s="10">
        <v>3.6516999999999999</v>
      </c>
      <c r="X17" s="10">
        <v>104.779</v>
      </c>
      <c r="AM17" s="9"/>
      <c r="AN17" s="9"/>
      <c r="AO17" s="9"/>
      <c r="AP17" s="9"/>
      <c r="AQ17" s="9"/>
      <c r="AR17" s="9"/>
      <c r="AS17" s="9"/>
      <c r="AT17" s="9"/>
      <c r="AU17" s="9"/>
      <c r="AV17" s="9"/>
      <c r="AW17" s="9"/>
      <c r="AX17" s="9"/>
    </row>
    <row r="18" spans="1:50" x14ac:dyDescent="0.25">
      <c r="A18" t="s">
        <v>11</v>
      </c>
      <c r="B18" s="10">
        <v>8.8474000000000004</v>
      </c>
      <c r="C18" s="10" t="s">
        <v>133</v>
      </c>
      <c r="D18" s="10" t="s">
        <v>133</v>
      </c>
      <c r="E18" s="10" t="s">
        <v>133</v>
      </c>
      <c r="F18" s="10" t="s">
        <v>133</v>
      </c>
      <c r="G18" s="10" t="s">
        <v>133</v>
      </c>
      <c r="H18" s="10" t="s">
        <v>133</v>
      </c>
      <c r="I18" s="10" t="s">
        <v>133</v>
      </c>
      <c r="J18" s="10" t="s">
        <v>133</v>
      </c>
      <c r="K18" s="10" t="s">
        <v>133</v>
      </c>
      <c r="L18" s="10" t="s">
        <v>133</v>
      </c>
      <c r="M18" s="10" t="s">
        <v>133</v>
      </c>
      <c r="N18" s="10" t="s">
        <v>133</v>
      </c>
      <c r="O18" s="10" t="s">
        <v>133</v>
      </c>
      <c r="P18" s="10" t="s">
        <v>133</v>
      </c>
      <c r="Q18" s="10" t="s">
        <v>133</v>
      </c>
      <c r="R18" s="20">
        <v>4.9307999999999996</v>
      </c>
      <c r="S18" s="10" t="s">
        <v>133</v>
      </c>
      <c r="T18" s="10" t="s">
        <v>133</v>
      </c>
      <c r="U18" s="10" t="s">
        <v>133</v>
      </c>
      <c r="V18" s="10">
        <v>7.4080000000000004</v>
      </c>
      <c r="W18" s="10">
        <v>4.6158000000000001</v>
      </c>
      <c r="X18" s="10">
        <v>100.8006</v>
      </c>
      <c r="AM18" s="9"/>
      <c r="AN18" s="9"/>
      <c r="AO18" s="9"/>
      <c r="AP18" s="9"/>
      <c r="AQ18" s="9"/>
      <c r="AR18" s="9"/>
      <c r="AS18" s="9"/>
      <c r="AT18" s="9"/>
      <c r="AU18" s="9"/>
      <c r="AV18" s="9"/>
      <c r="AW18" s="9"/>
      <c r="AX18" s="9"/>
    </row>
    <row r="19" spans="1:50" x14ac:dyDescent="0.25">
      <c r="A19" t="s">
        <v>131</v>
      </c>
      <c r="B19" s="10">
        <v>8.8133999999999997</v>
      </c>
      <c r="C19" s="10">
        <v>2.9499999999999998E-2</v>
      </c>
      <c r="D19" s="10">
        <v>2.47E-2</v>
      </c>
      <c r="E19" s="10">
        <v>3.78E-2</v>
      </c>
      <c r="F19" s="10">
        <v>3.1699999999999999E-2</v>
      </c>
      <c r="G19" s="10" t="s">
        <v>133</v>
      </c>
      <c r="H19" s="10">
        <v>2.24E-2</v>
      </c>
      <c r="I19" s="10">
        <v>0.1174</v>
      </c>
      <c r="J19" s="10" t="s">
        <v>133</v>
      </c>
      <c r="K19" s="10">
        <v>3.8399999999999997E-2</v>
      </c>
      <c r="L19" s="10">
        <v>3.6799999999999999E-2</v>
      </c>
      <c r="M19" s="10" t="s">
        <v>133</v>
      </c>
      <c r="N19" s="10">
        <v>3.6299999999999999E-2</v>
      </c>
      <c r="O19" s="10">
        <v>4.2700000000000002E-2</v>
      </c>
      <c r="P19" s="10">
        <v>5.3400000000000003E-2</v>
      </c>
      <c r="Q19" s="10">
        <v>3.2199999999999999E-2</v>
      </c>
      <c r="R19" s="20">
        <v>6.3041999999999998</v>
      </c>
      <c r="S19" s="10">
        <v>4.2799999999999998E-2</v>
      </c>
      <c r="T19" s="10">
        <v>3.7100000000000001E-2</v>
      </c>
      <c r="U19" s="10">
        <v>2.01E-2</v>
      </c>
      <c r="V19" s="10">
        <v>7.8376999999999999</v>
      </c>
      <c r="W19" s="10">
        <v>5.9490999999999996</v>
      </c>
      <c r="X19" s="10">
        <v>102.667</v>
      </c>
      <c r="AM19" s="9"/>
      <c r="AN19" s="9"/>
      <c r="AO19" s="9"/>
      <c r="AP19" s="9"/>
      <c r="AQ19" s="9"/>
      <c r="AR19" s="9"/>
      <c r="AS19" s="9"/>
      <c r="AT19" s="9"/>
      <c r="AU19" s="9"/>
      <c r="AV19" s="9"/>
      <c r="AW19" s="9"/>
      <c r="AX19" s="9"/>
    </row>
    <row r="20" spans="1:50" x14ac:dyDescent="0.25">
      <c r="A20" t="s">
        <v>12</v>
      </c>
      <c r="B20" s="10">
        <v>8.6340000000000003</v>
      </c>
      <c r="C20" s="10">
        <v>1.5599999999999999E-2</v>
      </c>
      <c r="D20" s="10" t="s">
        <v>133</v>
      </c>
      <c r="E20" s="10" t="s">
        <v>133</v>
      </c>
      <c r="F20" s="10" t="s">
        <v>133</v>
      </c>
      <c r="G20" s="10" t="s">
        <v>133</v>
      </c>
      <c r="H20" s="10" t="s">
        <v>133</v>
      </c>
      <c r="I20" s="10" t="s">
        <v>133</v>
      </c>
      <c r="J20" s="10" t="s">
        <v>133</v>
      </c>
      <c r="K20" s="10" t="s">
        <v>133</v>
      </c>
      <c r="L20" s="10" t="s">
        <v>133</v>
      </c>
      <c r="M20" s="10" t="s">
        <v>133</v>
      </c>
      <c r="N20" s="10" t="s">
        <v>133</v>
      </c>
      <c r="O20" s="10" t="s">
        <v>133</v>
      </c>
      <c r="P20" s="10" t="s">
        <v>133</v>
      </c>
      <c r="Q20" s="10" t="s">
        <v>133</v>
      </c>
      <c r="R20" s="20">
        <v>4.4629000000000003</v>
      </c>
      <c r="S20" s="10" t="s">
        <v>133</v>
      </c>
      <c r="T20" s="10" t="s">
        <v>133</v>
      </c>
      <c r="U20" s="10" t="s">
        <v>133</v>
      </c>
      <c r="V20" s="10">
        <v>6.9874000000000001</v>
      </c>
      <c r="W20" s="10">
        <v>4.2153</v>
      </c>
      <c r="X20" s="10">
        <v>101.8103</v>
      </c>
      <c r="AM20" s="9"/>
      <c r="AN20" s="9"/>
      <c r="AO20" s="9"/>
      <c r="AP20" s="9"/>
      <c r="AQ20" s="9"/>
      <c r="AR20" s="9"/>
      <c r="AS20" s="9"/>
      <c r="AT20" s="9"/>
      <c r="AU20" s="9"/>
      <c r="AV20" s="9"/>
      <c r="AW20" s="9"/>
      <c r="AX20" s="9"/>
    </row>
    <row r="21" spans="1:50" x14ac:dyDescent="0.25">
      <c r="A21" t="s">
        <v>13</v>
      </c>
      <c r="B21" s="10">
        <v>9.4434000000000005</v>
      </c>
      <c r="C21" s="10" t="s">
        <v>133</v>
      </c>
      <c r="D21" s="10" t="s">
        <v>133</v>
      </c>
      <c r="E21" s="10" t="s">
        <v>133</v>
      </c>
      <c r="F21" s="10" t="s">
        <v>133</v>
      </c>
      <c r="G21" s="10" t="s">
        <v>133</v>
      </c>
      <c r="H21" s="10" t="s">
        <v>133</v>
      </c>
      <c r="I21" s="10" t="s">
        <v>133</v>
      </c>
      <c r="J21" s="10" t="s">
        <v>133</v>
      </c>
      <c r="K21" s="10" t="s">
        <v>133</v>
      </c>
      <c r="L21" s="10" t="s">
        <v>133</v>
      </c>
      <c r="M21" s="10" t="s">
        <v>133</v>
      </c>
      <c r="N21" s="10" t="s">
        <v>133</v>
      </c>
      <c r="O21" s="10" t="s">
        <v>133</v>
      </c>
      <c r="P21" s="10" t="s">
        <v>133</v>
      </c>
      <c r="Q21" s="10" t="s">
        <v>133</v>
      </c>
      <c r="R21" s="20">
        <v>7.9356</v>
      </c>
      <c r="S21" s="10" t="s">
        <v>133</v>
      </c>
      <c r="T21" s="10" t="s">
        <v>133</v>
      </c>
      <c r="U21" s="10" t="s">
        <v>133</v>
      </c>
      <c r="V21" s="10">
        <v>9.0698000000000008</v>
      </c>
      <c r="W21" s="10">
        <v>8.0934000000000008</v>
      </c>
      <c r="X21" s="10">
        <v>99.063299999999998</v>
      </c>
      <c r="AM21" s="9"/>
      <c r="AN21" s="9"/>
      <c r="AO21" s="9"/>
      <c r="AP21" s="9"/>
      <c r="AQ21" s="9"/>
      <c r="AR21" s="9"/>
      <c r="AS21" s="9"/>
      <c r="AT21" s="9"/>
      <c r="AU21" s="9"/>
      <c r="AV21" s="9"/>
      <c r="AW21" s="9"/>
      <c r="AX21" s="9"/>
    </row>
    <row r="22" spans="1:50" x14ac:dyDescent="0.25">
      <c r="A22" t="s">
        <v>14</v>
      </c>
      <c r="B22" s="10">
        <v>8.8065999999999995</v>
      </c>
      <c r="C22" s="10" t="s">
        <v>133</v>
      </c>
      <c r="D22" s="10" t="s">
        <v>133</v>
      </c>
      <c r="E22" s="10" t="s">
        <v>133</v>
      </c>
      <c r="F22" s="10" t="s">
        <v>133</v>
      </c>
      <c r="G22" s="10" t="s">
        <v>133</v>
      </c>
      <c r="H22" s="10" t="s">
        <v>133</v>
      </c>
      <c r="I22" s="10" t="s">
        <v>133</v>
      </c>
      <c r="J22" s="10" t="s">
        <v>133</v>
      </c>
      <c r="K22" s="10" t="s">
        <v>133</v>
      </c>
      <c r="L22" s="10" t="s">
        <v>133</v>
      </c>
      <c r="M22" s="10" t="s">
        <v>133</v>
      </c>
      <c r="N22" s="10" t="s">
        <v>133</v>
      </c>
      <c r="O22" s="10" t="s">
        <v>133</v>
      </c>
      <c r="P22" s="10" t="s">
        <v>133</v>
      </c>
      <c r="Q22" s="10" t="s">
        <v>133</v>
      </c>
      <c r="R22" s="20">
        <v>5.2043999999999997</v>
      </c>
      <c r="S22" s="10" t="s">
        <v>133</v>
      </c>
      <c r="T22" s="10" t="s">
        <v>133</v>
      </c>
      <c r="U22" s="10" t="s">
        <v>133</v>
      </c>
      <c r="V22" s="10">
        <v>7.4481999999999999</v>
      </c>
      <c r="W22" s="10">
        <v>4.8472999999999997</v>
      </c>
      <c r="X22" s="10">
        <v>101.95310000000001</v>
      </c>
      <c r="AM22" s="9"/>
      <c r="AN22" s="9"/>
      <c r="AO22" s="9"/>
      <c r="AP22" s="9"/>
      <c r="AQ22" s="9"/>
      <c r="AR22" s="9"/>
      <c r="AS22" s="9"/>
      <c r="AT22" s="9"/>
      <c r="AU22" s="9"/>
      <c r="AV22" s="9"/>
      <c r="AW22" s="9"/>
      <c r="AX22" s="9"/>
    </row>
    <row r="23" spans="1:50" x14ac:dyDescent="0.25">
      <c r="A23" t="s">
        <v>15</v>
      </c>
      <c r="B23" s="10">
        <v>9.1682000000000006</v>
      </c>
      <c r="C23" s="10" t="s">
        <v>133</v>
      </c>
      <c r="D23" s="10" t="s">
        <v>133</v>
      </c>
      <c r="E23" s="10" t="s">
        <v>133</v>
      </c>
      <c r="F23" s="10" t="s">
        <v>133</v>
      </c>
      <c r="G23" s="10" t="s">
        <v>133</v>
      </c>
      <c r="H23" s="10" t="s">
        <v>133</v>
      </c>
      <c r="I23" s="10" t="s">
        <v>133</v>
      </c>
      <c r="J23" s="10" t="s">
        <v>133</v>
      </c>
      <c r="K23" s="10" t="s">
        <v>133</v>
      </c>
      <c r="L23" s="10" t="s">
        <v>133</v>
      </c>
      <c r="M23" s="10" t="s">
        <v>133</v>
      </c>
      <c r="N23" s="10" t="s">
        <v>133</v>
      </c>
      <c r="O23" s="10" t="s">
        <v>133</v>
      </c>
      <c r="P23" s="10" t="s">
        <v>133</v>
      </c>
      <c r="Q23" s="10" t="s">
        <v>133</v>
      </c>
      <c r="R23" s="20">
        <v>3.9950999999999999</v>
      </c>
      <c r="S23" s="10" t="s">
        <v>133</v>
      </c>
      <c r="T23" s="10" t="s">
        <v>133</v>
      </c>
      <c r="U23" s="10" t="s">
        <v>133</v>
      </c>
      <c r="V23" s="10">
        <v>7.3806000000000003</v>
      </c>
      <c r="W23" s="10">
        <v>4.3183999999999996</v>
      </c>
      <c r="X23" s="10">
        <v>99.977199999999996</v>
      </c>
      <c r="AM23" s="9"/>
      <c r="AN23" s="9"/>
      <c r="AO23" s="9"/>
      <c r="AP23" s="9"/>
      <c r="AQ23" s="9"/>
      <c r="AR23" s="9"/>
      <c r="AS23" s="9"/>
      <c r="AT23" s="9"/>
      <c r="AU23" s="9"/>
      <c r="AV23" s="9"/>
      <c r="AW23" s="9"/>
      <c r="AX23" s="9"/>
    </row>
    <row r="24" spans="1:50" x14ac:dyDescent="0.25">
      <c r="A24" t="s">
        <v>16</v>
      </c>
      <c r="B24" s="10">
        <v>8.8970000000000002</v>
      </c>
      <c r="C24" s="10" t="s">
        <v>133</v>
      </c>
      <c r="D24" s="10" t="s">
        <v>133</v>
      </c>
      <c r="E24" s="10" t="s">
        <v>133</v>
      </c>
      <c r="F24" s="10" t="s">
        <v>133</v>
      </c>
      <c r="G24" s="10" t="s">
        <v>133</v>
      </c>
      <c r="H24" s="10" t="s">
        <v>133</v>
      </c>
      <c r="I24" s="10" t="s">
        <v>133</v>
      </c>
      <c r="J24" s="10" t="s">
        <v>133</v>
      </c>
      <c r="K24" s="10" t="s">
        <v>133</v>
      </c>
      <c r="L24" s="10" t="s">
        <v>133</v>
      </c>
      <c r="M24" s="10" t="s">
        <v>133</v>
      </c>
      <c r="N24" s="10" t="s">
        <v>133</v>
      </c>
      <c r="O24" s="10" t="s">
        <v>133</v>
      </c>
      <c r="P24" s="10" t="s">
        <v>133</v>
      </c>
      <c r="Q24" s="10" t="s">
        <v>133</v>
      </c>
      <c r="R24" s="20">
        <v>5.5518999999999998</v>
      </c>
      <c r="S24" s="10" t="s">
        <v>133</v>
      </c>
      <c r="T24" s="10" t="s">
        <v>133</v>
      </c>
      <c r="U24" s="10" t="s">
        <v>133</v>
      </c>
      <c r="V24" s="10">
        <v>7.5542999999999996</v>
      </c>
      <c r="W24" s="10">
        <v>5.1365999999999996</v>
      </c>
      <c r="X24" s="10">
        <v>101.79</v>
      </c>
      <c r="AM24" s="9"/>
      <c r="AN24" s="9"/>
      <c r="AO24" s="9"/>
      <c r="AP24" s="9"/>
      <c r="AQ24" s="9"/>
      <c r="AR24" s="9"/>
      <c r="AS24" s="9"/>
      <c r="AT24" s="9"/>
      <c r="AU24" s="9"/>
      <c r="AV24" s="9"/>
      <c r="AW24" s="9"/>
      <c r="AX24" s="9"/>
    </row>
    <row r="25" spans="1:50" x14ac:dyDescent="0.25">
      <c r="A25" t="s">
        <v>17</v>
      </c>
      <c r="B25" s="10">
        <v>15.9594</v>
      </c>
      <c r="C25" s="10" t="s">
        <v>133</v>
      </c>
      <c r="D25" s="10" t="s">
        <v>133</v>
      </c>
      <c r="E25" s="10" t="s">
        <v>133</v>
      </c>
      <c r="F25" s="10" t="s">
        <v>133</v>
      </c>
      <c r="G25" s="10" t="s">
        <v>133</v>
      </c>
      <c r="H25" s="10" t="s">
        <v>133</v>
      </c>
      <c r="I25" s="10" t="s">
        <v>133</v>
      </c>
      <c r="J25" s="10" t="s">
        <v>133</v>
      </c>
      <c r="K25" s="10" t="s">
        <v>133</v>
      </c>
      <c r="L25" s="10" t="s">
        <v>133</v>
      </c>
      <c r="M25" s="10" t="s">
        <v>133</v>
      </c>
      <c r="N25" s="10" t="s">
        <v>133</v>
      </c>
      <c r="O25" s="10" t="s">
        <v>133</v>
      </c>
      <c r="P25" s="10" t="s">
        <v>133</v>
      </c>
      <c r="Q25" s="10" t="s">
        <v>133</v>
      </c>
      <c r="R25" s="20">
        <v>16.575600000000001</v>
      </c>
      <c r="S25" s="10" t="s">
        <v>133</v>
      </c>
      <c r="T25" s="10" t="s">
        <v>133</v>
      </c>
      <c r="U25" s="10" t="s">
        <v>133</v>
      </c>
      <c r="V25" s="10">
        <v>17.406400000000001</v>
      </c>
      <c r="W25" s="10">
        <v>16.074100000000001</v>
      </c>
      <c r="X25" s="10">
        <v>164.38890000000001</v>
      </c>
      <c r="AM25" s="9"/>
      <c r="AN25" s="9"/>
      <c r="AO25" s="9"/>
      <c r="AP25" s="9"/>
      <c r="AQ25" s="9"/>
      <c r="AR25" s="9"/>
      <c r="AS25" s="9"/>
      <c r="AT25" s="9"/>
      <c r="AU25" s="9"/>
      <c r="AV25" s="9"/>
      <c r="AW25" s="9"/>
      <c r="AX25" s="9"/>
    </row>
    <row r="26" spans="1:50" x14ac:dyDescent="0.25">
      <c r="A26" t="s">
        <v>18</v>
      </c>
      <c r="B26" s="10">
        <v>9.7299000000000007</v>
      </c>
      <c r="C26" s="10" t="s">
        <v>133</v>
      </c>
      <c r="D26" s="10" t="s">
        <v>133</v>
      </c>
      <c r="E26" s="10" t="s">
        <v>133</v>
      </c>
      <c r="F26" s="10" t="s">
        <v>133</v>
      </c>
      <c r="G26" s="10" t="s">
        <v>133</v>
      </c>
      <c r="H26" s="10" t="s">
        <v>133</v>
      </c>
      <c r="I26" s="10" t="s">
        <v>133</v>
      </c>
      <c r="J26" s="10" t="s">
        <v>133</v>
      </c>
      <c r="K26" s="10" t="s">
        <v>133</v>
      </c>
      <c r="L26" s="10" t="s">
        <v>133</v>
      </c>
      <c r="M26" s="10" t="s">
        <v>133</v>
      </c>
      <c r="N26" s="10" t="s">
        <v>133</v>
      </c>
      <c r="O26" s="10" t="s">
        <v>133</v>
      </c>
      <c r="P26" s="10" t="s">
        <v>133</v>
      </c>
      <c r="Q26" s="10" t="s">
        <v>133</v>
      </c>
      <c r="R26" s="20">
        <v>8.5671999999999997</v>
      </c>
      <c r="S26" s="10" t="s">
        <v>133</v>
      </c>
      <c r="T26" s="10" t="s">
        <v>133</v>
      </c>
      <c r="U26" s="10" t="s">
        <v>133</v>
      </c>
      <c r="V26" s="10">
        <v>9.2312999999999992</v>
      </c>
      <c r="W26" s="10">
        <v>9.1356000000000002</v>
      </c>
      <c r="X26" s="10">
        <v>94.268500000000003</v>
      </c>
      <c r="AM26" s="9"/>
      <c r="AN26" s="9"/>
      <c r="AO26" s="9"/>
      <c r="AP26" s="9"/>
      <c r="AQ26" s="9"/>
      <c r="AR26" s="9"/>
      <c r="AS26" s="9"/>
      <c r="AT26" s="9"/>
      <c r="AU26" s="9"/>
      <c r="AV26" s="9"/>
      <c r="AW26" s="9"/>
      <c r="AX26" s="9"/>
    </row>
    <row r="27" spans="1:50" x14ac:dyDescent="0.25">
      <c r="A27" t="s">
        <v>19</v>
      </c>
      <c r="B27" s="10">
        <v>9.0609000000000002</v>
      </c>
      <c r="C27" s="10" t="s">
        <v>133</v>
      </c>
      <c r="D27" s="10" t="s">
        <v>133</v>
      </c>
      <c r="E27" s="10" t="s">
        <v>133</v>
      </c>
      <c r="F27" s="10" t="s">
        <v>133</v>
      </c>
      <c r="G27" s="10" t="s">
        <v>133</v>
      </c>
      <c r="H27" s="10" t="s">
        <v>133</v>
      </c>
      <c r="I27" s="10" t="s">
        <v>133</v>
      </c>
      <c r="J27" s="10" t="s">
        <v>133</v>
      </c>
      <c r="K27" s="10" t="s">
        <v>133</v>
      </c>
      <c r="L27" s="10" t="s">
        <v>133</v>
      </c>
      <c r="M27" s="10" t="s">
        <v>133</v>
      </c>
      <c r="N27" s="10" t="s">
        <v>133</v>
      </c>
      <c r="O27" s="10" t="s">
        <v>133</v>
      </c>
      <c r="P27" s="10" t="s">
        <v>133</v>
      </c>
      <c r="Q27" s="10" t="s">
        <v>133</v>
      </c>
      <c r="R27" s="20">
        <v>7.4541000000000004</v>
      </c>
      <c r="S27" s="10" t="s">
        <v>133</v>
      </c>
      <c r="T27" s="10" t="s">
        <v>133</v>
      </c>
      <c r="U27" s="10" t="s">
        <v>133</v>
      </c>
      <c r="V27" s="10">
        <v>8.3408999999999995</v>
      </c>
      <c r="W27" s="10">
        <v>6.9962999999999997</v>
      </c>
      <c r="X27" s="10">
        <v>102.44410000000001</v>
      </c>
      <c r="AM27" s="9"/>
      <c r="AN27" s="9"/>
      <c r="AO27" s="9"/>
      <c r="AP27" s="9"/>
      <c r="AQ27" s="9"/>
      <c r="AR27" s="9"/>
      <c r="AS27" s="9"/>
      <c r="AT27" s="9"/>
      <c r="AU27" s="9"/>
      <c r="AV27" s="9"/>
      <c r="AW27" s="9"/>
      <c r="AX27" s="9"/>
    </row>
    <row r="28" spans="1:50" x14ac:dyDescent="0.25">
      <c r="A28" t="s">
        <v>20</v>
      </c>
      <c r="B28" s="10">
        <v>9.2873999999999999</v>
      </c>
      <c r="C28" s="10" t="s">
        <v>133</v>
      </c>
      <c r="D28" s="10" t="s">
        <v>133</v>
      </c>
      <c r="E28" s="10" t="s">
        <v>133</v>
      </c>
      <c r="F28" s="10" t="s">
        <v>133</v>
      </c>
      <c r="G28" s="10" t="s">
        <v>133</v>
      </c>
      <c r="H28" s="10" t="s">
        <v>133</v>
      </c>
      <c r="I28" s="10" t="s">
        <v>133</v>
      </c>
      <c r="J28" s="10" t="s">
        <v>133</v>
      </c>
      <c r="K28" s="10" t="s">
        <v>133</v>
      </c>
      <c r="L28" s="10" t="s">
        <v>133</v>
      </c>
      <c r="M28" s="10" t="s">
        <v>133</v>
      </c>
      <c r="N28" s="10" t="s">
        <v>133</v>
      </c>
      <c r="O28" s="10" t="s">
        <v>133</v>
      </c>
      <c r="P28" s="10" t="s">
        <v>133</v>
      </c>
      <c r="Q28" s="10" t="s">
        <v>133</v>
      </c>
      <c r="R28" s="20">
        <v>8.8345000000000002</v>
      </c>
      <c r="S28" s="10" t="s">
        <v>133</v>
      </c>
      <c r="T28" s="10" t="s">
        <v>133</v>
      </c>
      <c r="U28" s="10" t="s">
        <v>133</v>
      </c>
      <c r="V28" s="10">
        <v>9.4193999999999996</v>
      </c>
      <c r="W28" s="10">
        <v>8.9283000000000001</v>
      </c>
      <c r="X28" s="10">
        <v>93.820099999999996</v>
      </c>
      <c r="AM28" s="9"/>
      <c r="AN28" s="9"/>
      <c r="AO28" s="9"/>
      <c r="AP28" s="9"/>
      <c r="AQ28" s="9"/>
      <c r="AR28" s="9"/>
      <c r="AS28" s="9"/>
      <c r="AT28" s="9"/>
      <c r="AU28" s="9"/>
      <c r="AV28" s="9"/>
      <c r="AW28" s="9"/>
      <c r="AX28" s="9"/>
    </row>
    <row r="29" spans="1:50" x14ac:dyDescent="0.25">
      <c r="A29" t="s">
        <v>21</v>
      </c>
      <c r="B29" s="10">
        <v>9.4652999999999992</v>
      </c>
      <c r="C29" s="10" t="s">
        <v>133</v>
      </c>
      <c r="D29" s="10" t="s">
        <v>133</v>
      </c>
      <c r="E29" s="10" t="s">
        <v>133</v>
      </c>
      <c r="F29" s="10" t="s">
        <v>133</v>
      </c>
      <c r="G29" s="10" t="s">
        <v>133</v>
      </c>
      <c r="H29" s="10" t="s">
        <v>133</v>
      </c>
      <c r="I29" s="10" t="s">
        <v>133</v>
      </c>
      <c r="J29" s="10" t="s">
        <v>133</v>
      </c>
      <c r="K29" s="10" t="s">
        <v>133</v>
      </c>
      <c r="L29" s="10" t="s">
        <v>133</v>
      </c>
      <c r="M29" s="10" t="s">
        <v>133</v>
      </c>
      <c r="N29" s="10" t="s">
        <v>133</v>
      </c>
      <c r="O29" s="10" t="s">
        <v>133</v>
      </c>
      <c r="P29" s="10" t="s">
        <v>133</v>
      </c>
      <c r="Q29" s="10" t="s">
        <v>133</v>
      </c>
      <c r="R29" s="20">
        <v>9.3871000000000002</v>
      </c>
      <c r="S29" s="10" t="s">
        <v>133</v>
      </c>
      <c r="T29" s="10" t="s">
        <v>133</v>
      </c>
      <c r="U29" s="10" t="s">
        <v>133</v>
      </c>
      <c r="V29" s="10">
        <v>9.2781000000000002</v>
      </c>
      <c r="W29" s="10">
        <v>9.0972000000000008</v>
      </c>
      <c r="X29" s="10">
        <v>90.155000000000001</v>
      </c>
      <c r="AM29" s="9"/>
      <c r="AN29" s="9"/>
      <c r="AO29" s="9"/>
      <c r="AP29" s="9"/>
      <c r="AQ29" s="9"/>
      <c r="AR29" s="9"/>
      <c r="AS29" s="9"/>
      <c r="AT29" s="9"/>
      <c r="AU29" s="9"/>
      <c r="AV29" s="9"/>
      <c r="AW29" s="9"/>
      <c r="AX29" s="9"/>
    </row>
    <row r="30" spans="1:50" x14ac:dyDescent="0.25">
      <c r="A30" t="s">
        <v>22</v>
      </c>
      <c r="B30" s="10">
        <v>8.923</v>
      </c>
      <c r="C30" s="10" t="s">
        <v>133</v>
      </c>
      <c r="D30" s="10" t="s">
        <v>133</v>
      </c>
      <c r="E30" s="10">
        <v>32.295299999999997</v>
      </c>
      <c r="F30" s="10">
        <v>33.922199999999997</v>
      </c>
      <c r="G30" s="10">
        <v>18.997800000000002</v>
      </c>
      <c r="H30" s="10">
        <v>5.6310000000000002</v>
      </c>
      <c r="I30" s="10">
        <v>4.7656000000000001</v>
      </c>
      <c r="J30" s="10">
        <v>25.0274</v>
      </c>
      <c r="K30" s="10">
        <v>21.156700000000001</v>
      </c>
      <c r="L30" s="10">
        <v>21.088100000000001</v>
      </c>
      <c r="M30" s="10">
        <v>12.7804</v>
      </c>
      <c r="N30" s="10">
        <v>0.34250000000000003</v>
      </c>
      <c r="O30" s="10" t="s">
        <v>133</v>
      </c>
      <c r="P30" s="10" t="s">
        <v>133</v>
      </c>
      <c r="Q30" s="10" t="s">
        <v>133</v>
      </c>
      <c r="R30" s="20">
        <v>5.9062000000000001</v>
      </c>
      <c r="S30" s="10" t="s">
        <v>133</v>
      </c>
      <c r="T30" s="10" t="s">
        <v>133</v>
      </c>
      <c r="U30" s="10" t="s">
        <v>133</v>
      </c>
      <c r="V30" s="10">
        <v>7.7476000000000003</v>
      </c>
      <c r="W30" s="10">
        <v>5.5246000000000004</v>
      </c>
      <c r="X30" s="10">
        <v>104.291</v>
      </c>
      <c r="AM30" s="9"/>
      <c r="AN30" s="9"/>
      <c r="AO30" s="9"/>
      <c r="AP30" s="9"/>
      <c r="AQ30" s="9"/>
      <c r="AR30" s="9"/>
      <c r="AS30" s="9"/>
      <c r="AT30" s="9"/>
      <c r="AU30" s="9"/>
      <c r="AV30" s="9"/>
      <c r="AW30" s="9"/>
      <c r="AX30" s="9"/>
    </row>
    <row r="31" spans="1:50" x14ac:dyDescent="0.25">
      <c r="A31" t="s">
        <v>23</v>
      </c>
      <c r="B31" s="10">
        <v>8.8787000000000003</v>
      </c>
      <c r="C31" s="10" t="s">
        <v>133</v>
      </c>
      <c r="D31" s="10" t="s">
        <v>133</v>
      </c>
      <c r="E31" s="10" t="s">
        <v>133</v>
      </c>
      <c r="F31" s="10" t="s">
        <v>133</v>
      </c>
      <c r="G31" s="10" t="s">
        <v>133</v>
      </c>
      <c r="H31" s="10" t="s">
        <v>133</v>
      </c>
      <c r="I31" s="10" t="s">
        <v>133</v>
      </c>
      <c r="J31" s="10" t="s">
        <v>133</v>
      </c>
      <c r="K31" s="10" t="s">
        <v>133</v>
      </c>
      <c r="L31" s="10" t="s">
        <v>133</v>
      </c>
      <c r="M31" s="10" t="s">
        <v>133</v>
      </c>
      <c r="N31" s="10" t="s">
        <v>133</v>
      </c>
      <c r="O31" s="10" t="s">
        <v>133</v>
      </c>
      <c r="P31" s="10" t="s">
        <v>133</v>
      </c>
      <c r="Q31" s="10" t="s">
        <v>133</v>
      </c>
      <c r="R31" s="20">
        <v>4.0693999999999999</v>
      </c>
      <c r="S31" s="10" t="s">
        <v>133</v>
      </c>
      <c r="T31" s="10" t="s">
        <v>133</v>
      </c>
      <c r="U31" s="10" t="s">
        <v>133</v>
      </c>
      <c r="V31" s="10">
        <v>6.9579000000000004</v>
      </c>
      <c r="W31" s="10">
        <v>4.1276000000000002</v>
      </c>
      <c r="X31" s="10">
        <v>111.44880000000001</v>
      </c>
      <c r="AM31" s="9"/>
      <c r="AN31" s="9"/>
      <c r="AO31" s="9"/>
      <c r="AP31" s="9"/>
      <c r="AQ31" s="9"/>
      <c r="AR31" s="9"/>
      <c r="AS31" s="9"/>
      <c r="AT31" s="9"/>
      <c r="AU31" s="9"/>
      <c r="AV31" s="9"/>
      <c r="AW31" s="9"/>
      <c r="AX31" s="9"/>
    </row>
    <row r="32" spans="1:50" x14ac:dyDescent="0.25">
      <c r="A32" t="s">
        <v>110</v>
      </c>
      <c r="B32" s="10">
        <v>20.37</v>
      </c>
      <c r="C32" s="10">
        <v>20.0138</v>
      </c>
      <c r="D32" s="10">
        <v>20.155100000000001</v>
      </c>
      <c r="E32" s="10">
        <v>20.6174</v>
      </c>
      <c r="F32" s="10">
        <v>20.527699999999999</v>
      </c>
      <c r="G32" s="10">
        <v>21.287700000000001</v>
      </c>
      <c r="H32" s="10">
        <v>20.087199999999999</v>
      </c>
      <c r="I32" s="10">
        <v>20.090900000000001</v>
      </c>
      <c r="J32" s="10">
        <v>20.204999999999998</v>
      </c>
      <c r="K32" s="10">
        <v>20.561299999999999</v>
      </c>
      <c r="L32" s="10">
        <v>20.491299999999999</v>
      </c>
      <c r="M32" s="10">
        <v>20.132000000000001</v>
      </c>
      <c r="N32" s="10">
        <v>21.214600000000001</v>
      </c>
      <c r="O32" s="10">
        <v>19.7042</v>
      </c>
      <c r="P32" s="10">
        <v>20.624400000000001</v>
      </c>
      <c r="Q32" s="10">
        <v>20.3385</v>
      </c>
      <c r="R32" s="20">
        <v>20.358899999999998</v>
      </c>
      <c r="S32" s="10">
        <v>20.8065</v>
      </c>
      <c r="T32" s="10">
        <v>20.068000000000001</v>
      </c>
      <c r="U32" s="10">
        <v>20.394200000000001</v>
      </c>
      <c r="V32" s="10">
        <v>20.875</v>
      </c>
      <c r="W32" s="10">
        <v>20.2483</v>
      </c>
      <c r="X32" s="10">
        <v>20.309200000000001</v>
      </c>
      <c r="AM32" s="9"/>
      <c r="AN32" s="9"/>
      <c r="AO32" s="9"/>
      <c r="AP32" s="9"/>
      <c r="AQ32" s="9"/>
      <c r="AR32" s="9"/>
      <c r="AS32" s="9"/>
      <c r="AT32" s="9"/>
      <c r="AU32" s="9"/>
      <c r="AV32" s="9"/>
      <c r="AW32" s="9"/>
      <c r="AX32" s="9"/>
    </row>
    <row r="33" spans="1:50" x14ac:dyDescent="0.25">
      <c r="A33" t="s">
        <v>111</v>
      </c>
      <c r="B33" s="10">
        <v>20</v>
      </c>
      <c r="C33" s="10">
        <v>20</v>
      </c>
      <c r="D33" s="10">
        <v>20</v>
      </c>
      <c r="E33" s="10">
        <v>20</v>
      </c>
      <c r="F33" s="10">
        <v>20</v>
      </c>
      <c r="G33" s="10">
        <v>20</v>
      </c>
      <c r="H33" s="10">
        <v>20</v>
      </c>
      <c r="I33" s="10">
        <v>20</v>
      </c>
      <c r="J33" s="10">
        <v>20</v>
      </c>
      <c r="K33" s="10">
        <v>20</v>
      </c>
      <c r="L33" s="10">
        <v>20</v>
      </c>
      <c r="M33" s="10">
        <v>20</v>
      </c>
      <c r="N33" s="10">
        <v>20</v>
      </c>
      <c r="O33" s="10">
        <v>20</v>
      </c>
      <c r="P33" s="10">
        <v>20</v>
      </c>
      <c r="Q33" s="10">
        <v>20</v>
      </c>
      <c r="R33" s="20">
        <v>20</v>
      </c>
      <c r="S33" s="10">
        <v>20</v>
      </c>
      <c r="T33" s="10">
        <v>20</v>
      </c>
      <c r="U33" s="10">
        <v>20</v>
      </c>
      <c r="V33" s="10">
        <v>20</v>
      </c>
      <c r="W33" s="10">
        <v>20</v>
      </c>
      <c r="X33" s="10">
        <v>20</v>
      </c>
      <c r="AM33" s="9"/>
      <c r="AN33" s="9"/>
      <c r="AO33" s="9"/>
      <c r="AP33" s="9"/>
      <c r="AQ33" s="9"/>
      <c r="AR33" s="9"/>
      <c r="AS33" s="9"/>
      <c r="AT33" s="9"/>
      <c r="AU33" s="9"/>
      <c r="AV33" s="9"/>
      <c r="AW33" s="9"/>
      <c r="AX33" s="9"/>
    </row>
    <row r="34" spans="1:50" x14ac:dyDescent="0.25">
      <c r="A34" t="s">
        <v>25</v>
      </c>
      <c r="B34" s="10">
        <v>8.9427000000000003</v>
      </c>
      <c r="C34" s="10" t="s">
        <v>133</v>
      </c>
      <c r="D34" s="10" t="s">
        <v>133</v>
      </c>
      <c r="E34" s="10" t="s">
        <v>133</v>
      </c>
      <c r="F34" s="10" t="s">
        <v>133</v>
      </c>
      <c r="G34" s="10" t="s">
        <v>133</v>
      </c>
      <c r="H34" s="10" t="s">
        <v>133</v>
      </c>
      <c r="I34" s="10" t="s">
        <v>133</v>
      </c>
      <c r="J34" s="10" t="s">
        <v>133</v>
      </c>
      <c r="K34" s="10" t="s">
        <v>133</v>
      </c>
      <c r="L34" s="10" t="s">
        <v>133</v>
      </c>
      <c r="M34" s="10" t="s">
        <v>133</v>
      </c>
      <c r="N34" s="10" t="s">
        <v>133</v>
      </c>
      <c r="O34" s="10" t="s">
        <v>133</v>
      </c>
      <c r="P34" s="10" t="s">
        <v>133</v>
      </c>
      <c r="Q34" s="10" t="s">
        <v>133</v>
      </c>
      <c r="R34" s="20">
        <v>3.9382999999999999</v>
      </c>
      <c r="S34" s="10" t="s">
        <v>133</v>
      </c>
      <c r="T34" s="10" t="s">
        <v>133</v>
      </c>
      <c r="U34" s="10" t="s">
        <v>133</v>
      </c>
      <c r="V34" s="10">
        <v>6.8921000000000001</v>
      </c>
      <c r="W34" s="10">
        <v>3.8180000000000001</v>
      </c>
      <c r="X34" s="10">
        <v>104.6433</v>
      </c>
      <c r="AM34" s="9"/>
      <c r="AN34" s="9"/>
      <c r="AO34" s="9"/>
      <c r="AP34" s="9"/>
      <c r="AQ34" s="9"/>
      <c r="AR34" s="9"/>
      <c r="AS34" s="9"/>
      <c r="AT34" s="9"/>
      <c r="AU34" s="9"/>
      <c r="AV34" s="9"/>
      <c r="AW34" s="9"/>
      <c r="AX34" s="9"/>
    </row>
    <row r="35" spans="1:50" x14ac:dyDescent="0.25">
      <c r="A35" s="15" t="s">
        <v>24</v>
      </c>
      <c r="B35" s="10">
        <v>9.0958000000000006</v>
      </c>
      <c r="C35" s="10" t="s">
        <v>133</v>
      </c>
      <c r="D35" s="10" t="s">
        <v>133</v>
      </c>
      <c r="E35" s="10" t="s">
        <v>133</v>
      </c>
      <c r="F35" s="10" t="s">
        <v>133</v>
      </c>
      <c r="G35" s="10" t="s">
        <v>133</v>
      </c>
      <c r="H35" s="10" t="s">
        <v>133</v>
      </c>
      <c r="I35" s="10" t="s">
        <v>133</v>
      </c>
      <c r="J35" s="10" t="s">
        <v>133</v>
      </c>
      <c r="K35" s="10" t="s">
        <v>133</v>
      </c>
      <c r="L35" s="10" t="s">
        <v>133</v>
      </c>
      <c r="M35" s="10" t="s">
        <v>133</v>
      </c>
      <c r="N35" s="10" t="s">
        <v>133</v>
      </c>
      <c r="O35" s="10" t="s">
        <v>133</v>
      </c>
      <c r="P35" s="10" t="s">
        <v>133</v>
      </c>
      <c r="Q35" s="10" t="s">
        <v>133</v>
      </c>
      <c r="R35" s="20">
        <v>3.9188000000000001</v>
      </c>
      <c r="S35" s="10" t="s">
        <v>133</v>
      </c>
      <c r="T35" s="10" t="s">
        <v>133</v>
      </c>
      <c r="U35" s="10" t="s">
        <v>133</v>
      </c>
      <c r="V35" s="10">
        <v>6.7496</v>
      </c>
      <c r="W35" s="10">
        <v>3.6996000000000002</v>
      </c>
      <c r="X35" s="10">
        <v>110.00069999999999</v>
      </c>
      <c r="AM35" s="9"/>
      <c r="AN35" s="9"/>
      <c r="AO35" s="9"/>
      <c r="AP35" s="9"/>
      <c r="AQ35" s="9"/>
      <c r="AR35" s="9"/>
      <c r="AS35" s="9"/>
      <c r="AT35" s="9"/>
      <c r="AU35" s="9"/>
      <c r="AV35" s="9"/>
      <c r="AW35" s="9"/>
      <c r="AX35" s="9"/>
    </row>
    <row r="36" spans="1:50" x14ac:dyDescent="0.25">
      <c r="A36" t="s">
        <v>26</v>
      </c>
      <c r="B36" s="10">
        <v>9.0627999999999993</v>
      </c>
      <c r="C36" s="10" t="s">
        <v>133</v>
      </c>
      <c r="D36" s="10" t="s">
        <v>133</v>
      </c>
      <c r="E36" s="10" t="s">
        <v>133</v>
      </c>
      <c r="F36" s="10" t="s">
        <v>133</v>
      </c>
      <c r="G36" s="10" t="s">
        <v>133</v>
      </c>
      <c r="H36" s="10" t="s">
        <v>133</v>
      </c>
      <c r="I36" s="10" t="s">
        <v>133</v>
      </c>
      <c r="J36" s="10" t="s">
        <v>133</v>
      </c>
      <c r="K36" s="10" t="s">
        <v>133</v>
      </c>
      <c r="L36" s="10" t="s">
        <v>133</v>
      </c>
      <c r="M36" s="10" t="s">
        <v>133</v>
      </c>
      <c r="N36" s="10" t="s">
        <v>133</v>
      </c>
      <c r="O36" s="10" t="s">
        <v>133</v>
      </c>
      <c r="P36" s="10" t="s">
        <v>133</v>
      </c>
      <c r="Q36" s="10" t="s">
        <v>133</v>
      </c>
      <c r="R36" s="20">
        <v>3.9188999999999998</v>
      </c>
      <c r="S36" s="10" t="s">
        <v>133</v>
      </c>
      <c r="T36" s="10" t="s">
        <v>133</v>
      </c>
      <c r="U36" s="10" t="s">
        <v>133</v>
      </c>
      <c r="V36" s="10">
        <v>6.851</v>
      </c>
      <c r="W36" s="10">
        <v>3.7986</v>
      </c>
      <c r="X36" s="10">
        <v>104.1155</v>
      </c>
      <c r="AM36" s="9"/>
      <c r="AN36" s="9"/>
      <c r="AO36" s="9"/>
      <c r="AP36" s="9"/>
      <c r="AQ36" s="9"/>
      <c r="AR36" s="9"/>
      <c r="AS36" s="9"/>
      <c r="AT36" s="9"/>
      <c r="AU36" s="9"/>
      <c r="AV36" s="9"/>
      <c r="AW36" s="9"/>
      <c r="AX36" s="9"/>
    </row>
    <row r="37" spans="1:50" x14ac:dyDescent="0.25">
      <c r="A37" t="s">
        <v>27</v>
      </c>
      <c r="B37" s="10">
        <v>8.7116000000000007</v>
      </c>
      <c r="C37" s="10">
        <v>1.49E-2</v>
      </c>
      <c r="D37" s="10" t="s">
        <v>133</v>
      </c>
      <c r="E37" s="10" t="s">
        <v>133</v>
      </c>
      <c r="F37" s="10" t="s">
        <v>133</v>
      </c>
      <c r="G37" s="10" t="s">
        <v>133</v>
      </c>
      <c r="H37" s="10" t="s">
        <v>133</v>
      </c>
      <c r="I37" s="10" t="s">
        <v>133</v>
      </c>
      <c r="J37" s="10">
        <v>3.2300000000000002E-2</v>
      </c>
      <c r="K37" s="10" t="s">
        <v>133</v>
      </c>
      <c r="L37" s="10" t="s">
        <v>133</v>
      </c>
      <c r="M37" s="10" t="s">
        <v>133</v>
      </c>
      <c r="N37" s="10" t="s">
        <v>133</v>
      </c>
      <c r="O37" s="10" t="s">
        <v>133</v>
      </c>
      <c r="P37" s="10" t="s">
        <v>133</v>
      </c>
      <c r="Q37" s="10" t="s">
        <v>133</v>
      </c>
      <c r="R37" s="20">
        <v>5.1079999999999997</v>
      </c>
      <c r="S37" s="10" t="s">
        <v>133</v>
      </c>
      <c r="T37" s="10" t="s">
        <v>133</v>
      </c>
      <c r="U37" s="10" t="s">
        <v>133</v>
      </c>
      <c r="V37" s="10">
        <v>7.3613</v>
      </c>
      <c r="W37" s="10">
        <v>5.0629999999999997</v>
      </c>
      <c r="X37" s="10">
        <v>109.167</v>
      </c>
      <c r="AM37" s="9"/>
      <c r="AN37" s="9"/>
      <c r="AO37" s="9"/>
      <c r="AP37" s="9"/>
      <c r="AQ37" s="9"/>
      <c r="AR37" s="9"/>
      <c r="AS37" s="9"/>
      <c r="AT37" s="9"/>
      <c r="AU37" s="9"/>
      <c r="AV37" s="9"/>
      <c r="AW37" s="9"/>
      <c r="AX37" s="9"/>
    </row>
    <row r="38" spans="1:50" x14ac:dyDescent="0.25">
      <c r="A38" t="s">
        <v>28</v>
      </c>
      <c r="B38" s="10">
        <v>8.9654000000000007</v>
      </c>
      <c r="C38" s="10" t="s">
        <v>133</v>
      </c>
      <c r="D38" s="10" t="s">
        <v>133</v>
      </c>
      <c r="E38" s="10" t="s">
        <v>133</v>
      </c>
      <c r="F38" s="10" t="s">
        <v>133</v>
      </c>
      <c r="G38" s="10" t="s">
        <v>133</v>
      </c>
      <c r="H38" s="10" t="s">
        <v>133</v>
      </c>
      <c r="I38" s="10" t="s">
        <v>133</v>
      </c>
      <c r="J38" s="10" t="s">
        <v>133</v>
      </c>
      <c r="K38" s="10" t="s">
        <v>133</v>
      </c>
      <c r="L38" s="10" t="s">
        <v>133</v>
      </c>
      <c r="M38" s="10" t="s">
        <v>133</v>
      </c>
      <c r="N38" s="10" t="s">
        <v>133</v>
      </c>
      <c r="O38" s="10" t="s">
        <v>133</v>
      </c>
      <c r="P38" s="10" t="s">
        <v>133</v>
      </c>
      <c r="Q38" s="10" t="s">
        <v>133</v>
      </c>
      <c r="R38" s="20">
        <v>7.4142000000000001</v>
      </c>
      <c r="S38" s="10" t="s">
        <v>133</v>
      </c>
      <c r="T38" s="10" t="s">
        <v>133</v>
      </c>
      <c r="U38" s="10" t="s">
        <v>133</v>
      </c>
      <c r="V38" s="10">
        <v>8.41</v>
      </c>
      <c r="W38" s="10">
        <v>7.6623000000000001</v>
      </c>
      <c r="X38" s="10">
        <v>105.2627</v>
      </c>
      <c r="AM38" s="9"/>
      <c r="AN38" s="9"/>
      <c r="AO38" s="9"/>
      <c r="AP38" s="9"/>
      <c r="AQ38" s="9"/>
      <c r="AR38" s="9"/>
      <c r="AS38" s="9"/>
      <c r="AT38" s="9"/>
      <c r="AU38" s="9"/>
      <c r="AV38" s="9"/>
      <c r="AW38" s="9"/>
      <c r="AX38" s="9"/>
    </row>
    <row r="39" spans="1:50" x14ac:dyDescent="0.25">
      <c r="A39" t="s">
        <v>112</v>
      </c>
      <c r="B39" s="10">
        <v>20</v>
      </c>
      <c r="C39" s="10">
        <v>20</v>
      </c>
      <c r="D39" s="10">
        <v>20</v>
      </c>
      <c r="E39" s="10">
        <v>20</v>
      </c>
      <c r="F39" s="10">
        <v>20</v>
      </c>
      <c r="G39" s="10">
        <v>20</v>
      </c>
      <c r="H39" s="10">
        <v>20</v>
      </c>
      <c r="I39" s="10">
        <v>20</v>
      </c>
      <c r="J39" s="10">
        <v>20</v>
      </c>
      <c r="K39" s="10">
        <v>20</v>
      </c>
      <c r="L39" s="10">
        <v>20</v>
      </c>
      <c r="M39" s="10">
        <v>20</v>
      </c>
      <c r="N39" s="10">
        <v>20</v>
      </c>
      <c r="O39" s="10">
        <v>20</v>
      </c>
      <c r="P39" s="10">
        <v>20</v>
      </c>
      <c r="Q39" s="10">
        <v>20</v>
      </c>
      <c r="R39" s="20">
        <v>20</v>
      </c>
      <c r="S39" s="10">
        <v>20</v>
      </c>
      <c r="T39" s="10">
        <v>20</v>
      </c>
      <c r="U39" s="10">
        <v>20</v>
      </c>
      <c r="V39" s="10">
        <v>20</v>
      </c>
      <c r="W39" s="10">
        <v>20</v>
      </c>
      <c r="X39" s="10">
        <v>20</v>
      </c>
      <c r="AM39" s="9"/>
      <c r="AN39" s="9"/>
      <c r="AO39" s="9"/>
      <c r="AP39" s="9"/>
      <c r="AQ39" s="9"/>
      <c r="AR39" s="9"/>
      <c r="AS39" s="9"/>
      <c r="AT39" s="9"/>
      <c r="AU39" s="9"/>
      <c r="AV39" s="9"/>
      <c r="AW39" s="9"/>
      <c r="AX39" s="9"/>
    </row>
    <row r="40" spans="1:50" x14ac:dyDescent="0.25">
      <c r="A40" t="s">
        <v>29</v>
      </c>
      <c r="B40" s="10">
        <v>8.8021999999999991</v>
      </c>
      <c r="C40" s="10">
        <v>3.2399999999999998E-2</v>
      </c>
      <c r="D40" s="10" t="s">
        <v>133</v>
      </c>
      <c r="E40" s="10" t="s">
        <v>133</v>
      </c>
      <c r="F40" s="10" t="s">
        <v>133</v>
      </c>
      <c r="G40" s="10" t="s">
        <v>133</v>
      </c>
      <c r="H40" s="10" t="s">
        <v>133</v>
      </c>
      <c r="I40" s="10" t="s">
        <v>133</v>
      </c>
      <c r="J40" s="10" t="s">
        <v>133</v>
      </c>
      <c r="K40" s="10" t="s">
        <v>133</v>
      </c>
      <c r="L40" s="10" t="s">
        <v>133</v>
      </c>
      <c r="M40" s="10" t="s">
        <v>133</v>
      </c>
      <c r="N40" s="10" t="s">
        <v>133</v>
      </c>
      <c r="O40" s="10" t="s">
        <v>133</v>
      </c>
      <c r="P40" s="10" t="s">
        <v>133</v>
      </c>
      <c r="Q40" s="10" t="s">
        <v>133</v>
      </c>
      <c r="R40" s="20">
        <v>4.7541000000000002</v>
      </c>
      <c r="S40" s="10" t="s">
        <v>133</v>
      </c>
      <c r="T40" s="10" t="s">
        <v>133</v>
      </c>
      <c r="U40" s="10" t="s">
        <v>133</v>
      </c>
      <c r="V40" s="10">
        <v>7.2949999999999999</v>
      </c>
      <c r="W40" s="10">
        <v>4.7961999999999998</v>
      </c>
      <c r="X40" s="10">
        <v>108.0839</v>
      </c>
      <c r="AM40" s="9"/>
      <c r="AN40" s="9"/>
      <c r="AO40" s="9"/>
      <c r="AP40" s="9"/>
      <c r="AQ40" s="9"/>
      <c r="AR40" s="9"/>
      <c r="AS40" s="9"/>
      <c r="AT40" s="9"/>
      <c r="AU40" s="9"/>
      <c r="AV40" s="9"/>
      <c r="AW40" s="9"/>
      <c r="AX40" s="9"/>
    </row>
    <row r="41" spans="1:50" x14ac:dyDescent="0.25">
      <c r="A41" t="s">
        <v>30</v>
      </c>
      <c r="B41" s="10">
        <v>8.7977000000000007</v>
      </c>
      <c r="C41" s="10" t="s">
        <v>133</v>
      </c>
      <c r="D41" s="10" t="s">
        <v>133</v>
      </c>
      <c r="E41" s="10" t="s">
        <v>133</v>
      </c>
      <c r="F41" s="10" t="s">
        <v>133</v>
      </c>
      <c r="G41" s="10" t="s">
        <v>133</v>
      </c>
      <c r="H41" s="10" t="s">
        <v>133</v>
      </c>
      <c r="I41" s="10" t="s">
        <v>133</v>
      </c>
      <c r="J41" s="10" t="s">
        <v>133</v>
      </c>
      <c r="K41" s="10" t="s">
        <v>133</v>
      </c>
      <c r="L41" s="10" t="s">
        <v>133</v>
      </c>
      <c r="M41" s="10" t="s">
        <v>133</v>
      </c>
      <c r="N41" s="10" t="s">
        <v>133</v>
      </c>
      <c r="O41" s="10" t="s">
        <v>133</v>
      </c>
      <c r="P41" s="10" t="s">
        <v>133</v>
      </c>
      <c r="Q41" s="10" t="s">
        <v>133</v>
      </c>
      <c r="R41" s="20">
        <v>6.1402999999999999</v>
      </c>
      <c r="S41" s="10" t="s">
        <v>133</v>
      </c>
      <c r="T41" s="10" t="s">
        <v>133</v>
      </c>
      <c r="U41" s="10" t="s">
        <v>133</v>
      </c>
      <c r="V41" s="10">
        <v>8.0793999999999997</v>
      </c>
      <c r="W41" s="10">
        <v>6.3737000000000004</v>
      </c>
      <c r="X41" s="10">
        <v>105.3124</v>
      </c>
      <c r="AM41" s="9"/>
      <c r="AN41" s="9"/>
      <c r="AO41" s="9"/>
      <c r="AP41" s="9"/>
      <c r="AQ41" s="9"/>
      <c r="AR41" s="9"/>
      <c r="AS41" s="9"/>
      <c r="AT41" s="9"/>
      <c r="AU41" s="9"/>
      <c r="AV41" s="9"/>
      <c r="AW41" s="9"/>
      <c r="AX41" s="9"/>
    </row>
    <row r="42" spans="1:50" x14ac:dyDescent="0.25">
      <c r="A42" t="s">
        <v>31</v>
      </c>
      <c r="B42" s="10">
        <v>9.4962999999999997</v>
      </c>
      <c r="C42" s="10" t="s">
        <v>133</v>
      </c>
      <c r="D42" s="10" t="s">
        <v>133</v>
      </c>
      <c r="E42" s="10" t="s">
        <v>133</v>
      </c>
      <c r="F42" s="10" t="s">
        <v>133</v>
      </c>
      <c r="G42" s="10" t="s">
        <v>133</v>
      </c>
      <c r="H42" s="10" t="s">
        <v>133</v>
      </c>
      <c r="I42" s="10" t="s">
        <v>133</v>
      </c>
      <c r="J42" s="10" t="s">
        <v>133</v>
      </c>
      <c r="K42" s="10">
        <v>0.13059999999999999</v>
      </c>
      <c r="L42" s="10" t="s">
        <v>133</v>
      </c>
      <c r="M42" s="10">
        <v>6.3100000000000003E-2</v>
      </c>
      <c r="N42" s="10" t="s">
        <v>133</v>
      </c>
      <c r="O42" s="10" t="s">
        <v>133</v>
      </c>
      <c r="P42" s="10" t="s">
        <v>133</v>
      </c>
      <c r="Q42" s="10" t="s">
        <v>133</v>
      </c>
      <c r="R42" s="20">
        <v>8.1704000000000008</v>
      </c>
      <c r="S42" s="10" t="s">
        <v>133</v>
      </c>
      <c r="T42" s="10" t="s">
        <v>133</v>
      </c>
      <c r="U42" s="10" t="s">
        <v>133</v>
      </c>
      <c r="V42" s="10">
        <v>9.2763000000000009</v>
      </c>
      <c r="W42" s="10">
        <v>8.2995000000000001</v>
      </c>
      <c r="X42" s="10">
        <v>109.19750000000001</v>
      </c>
      <c r="AM42" s="9"/>
      <c r="AN42" s="9"/>
      <c r="AO42" s="9"/>
      <c r="AP42" s="9"/>
      <c r="AQ42" s="9"/>
      <c r="AR42" s="9"/>
      <c r="AS42" s="9"/>
      <c r="AT42" s="9"/>
      <c r="AU42" s="9"/>
      <c r="AV42" s="9"/>
      <c r="AW42" s="9"/>
      <c r="AX42" s="9"/>
    </row>
    <row r="43" spans="1:50" x14ac:dyDescent="0.25">
      <c r="A43" t="s">
        <v>32</v>
      </c>
      <c r="B43" s="10">
        <v>9.7276000000000007</v>
      </c>
      <c r="C43" s="10" t="s">
        <v>133</v>
      </c>
      <c r="D43" s="10" t="s">
        <v>133</v>
      </c>
      <c r="E43" s="10" t="s">
        <v>133</v>
      </c>
      <c r="F43" s="10" t="s">
        <v>133</v>
      </c>
      <c r="G43" s="10" t="s">
        <v>133</v>
      </c>
      <c r="H43" s="10" t="s">
        <v>133</v>
      </c>
      <c r="I43" s="10" t="s">
        <v>133</v>
      </c>
      <c r="J43" s="10" t="s">
        <v>133</v>
      </c>
      <c r="K43" s="10" t="s">
        <v>133</v>
      </c>
      <c r="L43" s="10" t="s">
        <v>133</v>
      </c>
      <c r="M43" s="10" t="s">
        <v>133</v>
      </c>
      <c r="N43" s="10" t="s">
        <v>133</v>
      </c>
      <c r="O43" s="10" t="s">
        <v>133</v>
      </c>
      <c r="P43" s="10" t="s">
        <v>133</v>
      </c>
      <c r="Q43" s="10" t="s">
        <v>133</v>
      </c>
      <c r="R43" s="20">
        <v>9.4467999999999996</v>
      </c>
      <c r="S43" s="10" t="s">
        <v>133</v>
      </c>
      <c r="T43" s="10" t="s">
        <v>133</v>
      </c>
      <c r="U43" s="10" t="s">
        <v>133</v>
      </c>
      <c r="V43" s="10">
        <v>9.5296000000000003</v>
      </c>
      <c r="W43" s="10">
        <v>9.3843999999999994</v>
      </c>
      <c r="X43" s="10">
        <v>98.465500000000006</v>
      </c>
      <c r="AM43" s="9"/>
      <c r="AN43" s="9"/>
      <c r="AO43" s="9"/>
      <c r="AP43" s="9"/>
      <c r="AQ43" s="9"/>
      <c r="AR43" s="9"/>
      <c r="AS43" s="9"/>
      <c r="AT43" s="9"/>
      <c r="AU43" s="9"/>
      <c r="AV43" s="9"/>
      <c r="AW43" s="9"/>
      <c r="AX43" s="9"/>
    </row>
    <row r="44" spans="1:50" x14ac:dyDescent="0.25">
      <c r="A44" t="s">
        <v>33</v>
      </c>
      <c r="B44" s="10">
        <v>8.8495000000000008</v>
      </c>
      <c r="C44" s="10" t="s">
        <v>133</v>
      </c>
      <c r="D44" s="10" t="s">
        <v>133</v>
      </c>
      <c r="E44" s="10">
        <v>13.6753</v>
      </c>
      <c r="F44" s="10">
        <v>14.087199999999999</v>
      </c>
      <c r="G44" s="10">
        <v>9.1606000000000005</v>
      </c>
      <c r="H44" s="10">
        <v>5.0128000000000004</v>
      </c>
      <c r="I44" s="10">
        <v>4.3662999999999998</v>
      </c>
      <c r="J44" s="10">
        <v>12.120699999999999</v>
      </c>
      <c r="K44" s="10">
        <v>15.83</v>
      </c>
      <c r="L44" s="10">
        <v>15.4994</v>
      </c>
      <c r="M44" s="10">
        <v>8.8094000000000001</v>
      </c>
      <c r="N44" s="10">
        <v>0.44119999999999998</v>
      </c>
      <c r="O44" s="10" t="s">
        <v>133</v>
      </c>
      <c r="P44" s="10" t="s">
        <v>133</v>
      </c>
      <c r="Q44" s="10" t="s">
        <v>133</v>
      </c>
      <c r="R44" s="20">
        <v>6.6078000000000001</v>
      </c>
      <c r="S44" s="10" t="s">
        <v>133</v>
      </c>
      <c r="T44" s="10" t="s">
        <v>133</v>
      </c>
      <c r="U44" s="10" t="s">
        <v>133</v>
      </c>
      <c r="V44" s="10">
        <v>8.1827000000000005</v>
      </c>
      <c r="W44" s="10">
        <v>6.9109999999999996</v>
      </c>
      <c r="X44" s="10">
        <v>105.755</v>
      </c>
      <c r="AM44" s="9"/>
      <c r="AN44" s="9"/>
      <c r="AO44" s="9"/>
      <c r="AP44" s="9"/>
      <c r="AQ44" s="9"/>
      <c r="AR44" s="9"/>
      <c r="AS44" s="9"/>
      <c r="AT44" s="9"/>
      <c r="AU44" s="9"/>
      <c r="AV44" s="9"/>
      <c r="AW44" s="9"/>
      <c r="AX44" s="9"/>
    </row>
    <row r="45" spans="1:50" x14ac:dyDescent="0.25">
      <c r="A45" t="s">
        <v>34</v>
      </c>
      <c r="B45" s="10">
        <v>9.2257999999999996</v>
      </c>
      <c r="C45" s="10" t="s">
        <v>133</v>
      </c>
      <c r="D45" s="10" t="s">
        <v>133</v>
      </c>
      <c r="E45" s="10" t="s">
        <v>133</v>
      </c>
      <c r="F45" s="10" t="s">
        <v>133</v>
      </c>
      <c r="G45" s="10" t="s">
        <v>133</v>
      </c>
      <c r="H45" s="10" t="s">
        <v>133</v>
      </c>
      <c r="I45" s="10" t="s">
        <v>133</v>
      </c>
      <c r="J45" s="10" t="s">
        <v>133</v>
      </c>
      <c r="K45" s="10" t="s">
        <v>133</v>
      </c>
      <c r="L45" s="10" t="s">
        <v>133</v>
      </c>
      <c r="M45" s="10" t="s">
        <v>133</v>
      </c>
      <c r="N45" s="10" t="s">
        <v>133</v>
      </c>
      <c r="O45" s="10" t="s">
        <v>133</v>
      </c>
      <c r="P45" s="10" t="s">
        <v>133</v>
      </c>
      <c r="Q45" s="10" t="s">
        <v>133</v>
      </c>
      <c r="R45" s="20">
        <v>8.8995999999999995</v>
      </c>
      <c r="S45" s="10" t="s">
        <v>133</v>
      </c>
      <c r="T45" s="10" t="s">
        <v>133</v>
      </c>
      <c r="U45" s="10" t="s">
        <v>133</v>
      </c>
      <c r="V45" s="10">
        <v>9.7874999999999996</v>
      </c>
      <c r="W45" s="10">
        <v>9.5986999999999991</v>
      </c>
      <c r="X45" s="10">
        <v>93.812100000000001</v>
      </c>
      <c r="AM45" s="9"/>
      <c r="AN45" s="9"/>
      <c r="AO45" s="9"/>
      <c r="AP45" s="9"/>
      <c r="AQ45" s="9"/>
      <c r="AR45" s="9"/>
      <c r="AS45" s="9"/>
      <c r="AT45" s="9"/>
      <c r="AU45" s="9"/>
      <c r="AV45" s="9"/>
      <c r="AW45" s="9"/>
      <c r="AX45" s="9"/>
    </row>
    <row r="46" spans="1:50" x14ac:dyDescent="0.25">
      <c r="A46" t="s">
        <v>35</v>
      </c>
      <c r="B46" s="10">
        <v>9.2655999999999992</v>
      </c>
      <c r="C46" s="10" t="s">
        <v>133</v>
      </c>
      <c r="D46" s="10" t="s">
        <v>133</v>
      </c>
      <c r="E46" s="10" t="s">
        <v>133</v>
      </c>
      <c r="F46" s="10" t="s">
        <v>133</v>
      </c>
      <c r="G46" s="10" t="s">
        <v>133</v>
      </c>
      <c r="H46" s="10" t="s">
        <v>133</v>
      </c>
      <c r="I46" s="10" t="s">
        <v>133</v>
      </c>
      <c r="J46" s="10" t="s">
        <v>133</v>
      </c>
      <c r="K46" s="10" t="s">
        <v>133</v>
      </c>
      <c r="L46" s="10" t="s">
        <v>133</v>
      </c>
      <c r="M46" s="10" t="s">
        <v>133</v>
      </c>
      <c r="N46" s="10" t="s">
        <v>133</v>
      </c>
      <c r="O46" s="10" t="s">
        <v>133</v>
      </c>
      <c r="P46" s="10" t="s">
        <v>133</v>
      </c>
      <c r="Q46" s="10" t="s">
        <v>133</v>
      </c>
      <c r="R46" s="20">
        <v>6.6532</v>
      </c>
      <c r="S46" s="10" t="s">
        <v>133</v>
      </c>
      <c r="T46" s="10" t="s">
        <v>133</v>
      </c>
      <c r="U46" s="10" t="s">
        <v>133</v>
      </c>
      <c r="V46" s="10">
        <v>8.6496999999999993</v>
      </c>
      <c r="W46" s="10">
        <v>7.3964999999999996</v>
      </c>
      <c r="X46" s="10">
        <v>102.7655</v>
      </c>
      <c r="AM46" s="9"/>
      <c r="AN46" s="9"/>
      <c r="AO46" s="9"/>
      <c r="AP46" s="9"/>
      <c r="AQ46" s="9"/>
      <c r="AR46" s="9"/>
      <c r="AS46" s="9"/>
      <c r="AT46" s="9"/>
      <c r="AU46" s="9"/>
      <c r="AV46" s="9"/>
      <c r="AW46" s="9"/>
      <c r="AX46" s="9"/>
    </row>
    <row r="47" spans="1:50" x14ac:dyDescent="0.25">
      <c r="A47" t="s">
        <v>36</v>
      </c>
      <c r="B47" s="10">
        <v>16.682500000000001</v>
      </c>
      <c r="C47" s="10" t="s">
        <v>133</v>
      </c>
      <c r="D47" s="10" t="s">
        <v>133</v>
      </c>
      <c r="E47" s="10" t="s">
        <v>133</v>
      </c>
      <c r="F47" s="10" t="s">
        <v>133</v>
      </c>
      <c r="G47" s="10" t="s">
        <v>133</v>
      </c>
      <c r="H47" s="10" t="s">
        <v>133</v>
      </c>
      <c r="I47" s="10" t="s">
        <v>133</v>
      </c>
      <c r="J47" s="10" t="s">
        <v>133</v>
      </c>
      <c r="K47" s="10" t="s">
        <v>133</v>
      </c>
      <c r="L47" s="10" t="s">
        <v>133</v>
      </c>
      <c r="M47" s="10" t="s">
        <v>133</v>
      </c>
      <c r="N47" s="10" t="s">
        <v>133</v>
      </c>
      <c r="O47" s="10" t="s">
        <v>133</v>
      </c>
      <c r="P47" s="10" t="s">
        <v>133</v>
      </c>
      <c r="Q47" s="10" t="s">
        <v>133</v>
      </c>
      <c r="R47" s="20">
        <v>16.8308</v>
      </c>
      <c r="S47" s="10" t="s">
        <v>133</v>
      </c>
      <c r="T47" s="10" t="s">
        <v>133</v>
      </c>
      <c r="U47" s="10" t="s">
        <v>133</v>
      </c>
      <c r="V47" s="10">
        <v>17.073399999999999</v>
      </c>
      <c r="W47" s="10">
        <v>16.8005</v>
      </c>
      <c r="X47" s="10">
        <v>174.20750000000001</v>
      </c>
      <c r="AM47" s="9"/>
      <c r="AN47" s="9"/>
      <c r="AO47" s="9"/>
      <c r="AP47" s="9"/>
      <c r="AQ47" s="9"/>
      <c r="AR47" s="9"/>
      <c r="AS47" s="9"/>
      <c r="AT47" s="9"/>
      <c r="AU47" s="9"/>
      <c r="AV47" s="9"/>
      <c r="AW47" s="9"/>
      <c r="AX47" s="9"/>
    </row>
    <row r="48" spans="1:50" x14ac:dyDescent="0.25">
      <c r="A48" t="s">
        <v>113</v>
      </c>
      <c r="B48" s="10">
        <v>19.709199999999999</v>
      </c>
      <c r="C48" s="10">
        <v>19.228200000000001</v>
      </c>
      <c r="D48" s="10">
        <v>19.613800000000001</v>
      </c>
      <c r="E48" s="10">
        <v>19.298500000000001</v>
      </c>
      <c r="F48" s="10">
        <v>18.993400000000001</v>
      </c>
      <c r="G48" s="10">
        <v>19.398299999999999</v>
      </c>
      <c r="H48" s="10">
        <v>18.913</v>
      </c>
      <c r="I48" s="10">
        <v>19.180900000000001</v>
      </c>
      <c r="J48" s="10">
        <v>19.2928</v>
      </c>
      <c r="K48" s="10">
        <v>19.836099999999998</v>
      </c>
      <c r="L48" s="10">
        <v>19.652899999999999</v>
      </c>
      <c r="M48" s="10">
        <v>19.500599999999999</v>
      </c>
      <c r="N48" s="10">
        <v>19.350300000000001</v>
      </c>
      <c r="O48" s="10">
        <v>19.602699999999999</v>
      </c>
      <c r="P48" s="10">
        <v>19.023299999999999</v>
      </c>
      <c r="Q48" s="10">
        <v>19.329799999999999</v>
      </c>
      <c r="R48" s="20">
        <v>19.7288</v>
      </c>
      <c r="S48" s="10">
        <v>19.269300000000001</v>
      </c>
      <c r="T48" s="10">
        <v>19.8383</v>
      </c>
      <c r="U48" s="10">
        <v>19.212700000000002</v>
      </c>
      <c r="V48" s="10">
        <v>19.925699999999999</v>
      </c>
      <c r="W48" s="10">
        <v>19.775500000000001</v>
      </c>
      <c r="X48" s="10">
        <v>20.757999999999999</v>
      </c>
      <c r="AM48" s="9"/>
      <c r="AN48" s="9"/>
      <c r="AO48" s="9"/>
      <c r="AP48" s="9"/>
      <c r="AQ48" s="9"/>
      <c r="AR48" s="9"/>
      <c r="AS48" s="9"/>
      <c r="AT48" s="9"/>
      <c r="AU48" s="9"/>
      <c r="AV48" s="9"/>
      <c r="AW48" s="9"/>
      <c r="AX48" s="9"/>
    </row>
    <row r="49" spans="1:50" x14ac:dyDescent="0.25">
      <c r="A49" t="s">
        <v>37</v>
      </c>
      <c r="B49" s="10">
        <v>8.7544000000000004</v>
      </c>
      <c r="C49" s="10">
        <v>9.1499999999999998E-2</v>
      </c>
      <c r="D49" s="10">
        <v>5.6800000000000003E-2</v>
      </c>
      <c r="E49" s="10">
        <v>0.11509999999999999</v>
      </c>
      <c r="F49" s="10">
        <v>8.0399999999999999E-2</v>
      </c>
      <c r="G49" s="10">
        <v>8.1000000000000003E-2</v>
      </c>
      <c r="H49" s="10">
        <v>0.1154</v>
      </c>
      <c r="I49" s="10">
        <v>0.18340000000000001</v>
      </c>
      <c r="J49" s="10">
        <v>0.2409</v>
      </c>
      <c r="K49" s="10">
        <v>0.12709999999999999</v>
      </c>
      <c r="L49" s="10">
        <v>9.3799999999999994E-2</v>
      </c>
      <c r="M49" s="10">
        <v>5.3699999999999998E-2</v>
      </c>
      <c r="N49" s="10">
        <v>0.11210000000000001</v>
      </c>
      <c r="O49" s="10">
        <v>0.1168</v>
      </c>
      <c r="P49" s="10">
        <v>0.13569999999999999</v>
      </c>
      <c r="Q49" s="10">
        <v>3.1800000000000002E-2</v>
      </c>
      <c r="R49" s="20">
        <v>5.1444999999999999</v>
      </c>
      <c r="S49" s="10">
        <v>7.85E-2</v>
      </c>
      <c r="T49" s="10">
        <v>5.0999999999999997E-2</v>
      </c>
      <c r="U49" s="10">
        <v>5.5300000000000002E-2</v>
      </c>
      <c r="V49" s="10">
        <v>7.3513000000000002</v>
      </c>
      <c r="W49" s="10">
        <v>5.1098999999999997</v>
      </c>
      <c r="X49" s="10">
        <v>107.8717</v>
      </c>
      <c r="AM49" s="9"/>
      <c r="AN49" s="9"/>
      <c r="AO49" s="9"/>
      <c r="AP49" s="9"/>
      <c r="AQ49" s="9"/>
      <c r="AR49" s="9"/>
      <c r="AS49" s="9"/>
      <c r="AT49" s="9"/>
      <c r="AU49" s="9"/>
      <c r="AV49" s="9"/>
      <c r="AW49" s="9"/>
      <c r="AX49" s="9"/>
    </row>
    <row r="50" spans="1:50" x14ac:dyDescent="0.25">
      <c r="A50" t="s">
        <v>38</v>
      </c>
      <c r="B50" s="10">
        <v>9.4212000000000007</v>
      </c>
      <c r="C50" s="10" t="s">
        <v>133</v>
      </c>
      <c r="D50" s="10" t="s">
        <v>133</v>
      </c>
      <c r="E50" s="10" t="s">
        <v>133</v>
      </c>
      <c r="F50" s="10" t="s">
        <v>133</v>
      </c>
      <c r="G50" s="10" t="s">
        <v>133</v>
      </c>
      <c r="H50" s="10" t="s">
        <v>133</v>
      </c>
      <c r="I50" s="10" t="s">
        <v>133</v>
      </c>
      <c r="J50" s="10" t="s">
        <v>133</v>
      </c>
      <c r="K50" s="10" t="s">
        <v>133</v>
      </c>
      <c r="L50" s="10" t="s">
        <v>133</v>
      </c>
      <c r="M50" s="10" t="s">
        <v>133</v>
      </c>
      <c r="N50" s="10" t="s">
        <v>133</v>
      </c>
      <c r="O50" s="10" t="s">
        <v>133</v>
      </c>
      <c r="P50" s="10" t="s">
        <v>133</v>
      </c>
      <c r="Q50" s="10" t="s">
        <v>133</v>
      </c>
      <c r="R50" s="20">
        <v>7.6512000000000002</v>
      </c>
      <c r="S50" s="10" t="s">
        <v>133</v>
      </c>
      <c r="T50" s="10" t="s">
        <v>133</v>
      </c>
      <c r="U50" s="10" t="s">
        <v>133</v>
      </c>
      <c r="V50" s="10">
        <v>9.1618999999999993</v>
      </c>
      <c r="W50" s="10">
        <v>8.3198000000000008</v>
      </c>
      <c r="X50" s="10">
        <v>104.0577</v>
      </c>
      <c r="AM50" s="9"/>
      <c r="AN50" s="9"/>
      <c r="AO50" s="9"/>
      <c r="AP50" s="9"/>
      <c r="AQ50" s="9"/>
      <c r="AR50" s="9"/>
      <c r="AS50" s="9"/>
      <c r="AT50" s="9"/>
      <c r="AU50" s="9"/>
      <c r="AV50" s="9"/>
      <c r="AW50" s="9"/>
      <c r="AX50" s="9"/>
    </row>
    <row r="51" spans="1:50" x14ac:dyDescent="0.25">
      <c r="A51" t="s">
        <v>39</v>
      </c>
      <c r="B51" s="10">
        <v>9.4723000000000006</v>
      </c>
      <c r="C51" s="10" t="s">
        <v>133</v>
      </c>
      <c r="D51" s="10" t="s">
        <v>133</v>
      </c>
      <c r="E51" s="10" t="s">
        <v>133</v>
      </c>
      <c r="F51" s="10" t="s">
        <v>133</v>
      </c>
      <c r="G51" s="10" t="s">
        <v>133</v>
      </c>
      <c r="H51" s="10" t="s">
        <v>133</v>
      </c>
      <c r="I51" s="10" t="s">
        <v>133</v>
      </c>
      <c r="J51" s="10" t="s">
        <v>133</v>
      </c>
      <c r="K51" s="10" t="s">
        <v>133</v>
      </c>
      <c r="L51" s="10" t="s">
        <v>133</v>
      </c>
      <c r="M51" s="10" t="s">
        <v>133</v>
      </c>
      <c r="N51" s="10" t="s">
        <v>133</v>
      </c>
      <c r="O51" s="10" t="s">
        <v>133</v>
      </c>
      <c r="P51" s="10" t="s">
        <v>133</v>
      </c>
      <c r="Q51" s="10" t="s">
        <v>133</v>
      </c>
      <c r="R51" s="20">
        <v>9.2446999999999999</v>
      </c>
      <c r="S51" s="10" t="s">
        <v>133</v>
      </c>
      <c r="T51" s="10" t="s">
        <v>133</v>
      </c>
      <c r="U51" s="10" t="s">
        <v>133</v>
      </c>
      <c r="V51" s="10">
        <v>9.4847000000000001</v>
      </c>
      <c r="W51" s="10">
        <v>9.3188999999999993</v>
      </c>
      <c r="X51" s="10">
        <v>101.5936</v>
      </c>
      <c r="AM51" s="9"/>
      <c r="AN51" s="9"/>
      <c r="AO51" s="9"/>
      <c r="AP51" s="9"/>
      <c r="AQ51" s="9"/>
      <c r="AR51" s="9"/>
      <c r="AS51" s="9"/>
      <c r="AT51" s="9"/>
      <c r="AU51" s="9"/>
      <c r="AV51" s="9"/>
      <c r="AW51" s="9"/>
      <c r="AX51" s="9"/>
    </row>
    <row r="52" spans="1:50" x14ac:dyDescent="0.25">
      <c r="A52" t="s">
        <v>40</v>
      </c>
      <c r="B52" s="10">
        <v>9.5022000000000002</v>
      </c>
      <c r="C52" s="10" t="s">
        <v>133</v>
      </c>
      <c r="D52" s="10" t="s">
        <v>133</v>
      </c>
      <c r="E52" s="10" t="s">
        <v>133</v>
      </c>
      <c r="F52" s="10" t="s">
        <v>133</v>
      </c>
      <c r="G52" s="10" t="s">
        <v>133</v>
      </c>
      <c r="H52" s="10" t="s">
        <v>133</v>
      </c>
      <c r="I52" s="10" t="s">
        <v>133</v>
      </c>
      <c r="J52" s="10" t="s">
        <v>133</v>
      </c>
      <c r="K52" s="10" t="s">
        <v>133</v>
      </c>
      <c r="L52" s="10" t="s">
        <v>133</v>
      </c>
      <c r="M52" s="10" t="s">
        <v>133</v>
      </c>
      <c r="N52" s="10" t="s">
        <v>133</v>
      </c>
      <c r="O52" s="10" t="s">
        <v>133</v>
      </c>
      <c r="P52" s="10" t="s">
        <v>133</v>
      </c>
      <c r="Q52" s="10" t="s">
        <v>133</v>
      </c>
      <c r="R52" s="20">
        <v>7.9661999999999997</v>
      </c>
      <c r="S52" s="10" t="s">
        <v>133</v>
      </c>
      <c r="T52" s="10" t="s">
        <v>133</v>
      </c>
      <c r="U52" s="10" t="s">
        <v>133</v>
      </c>
      <c r="V52" s="10">
        <v>9.157</v>
      </c>
      <c r="W52" s="10">
        <v>8.39</v>
      </c>
      <c r="X52" s="10">
        <v>107.0099</v>
      </c>
      <c r="AM52" s="9"/>
      <c r="AN52" s="9"/>
      <c r="AO52" s="9"/>
      <c r="AP52" s="9"/>
      <c r="AQ52" s="9"/>
      <c r="AR52" s="9"/>
      <c r="AS52" s="9"/>
      <c r="AT52" s="9"/>
      <c r="AU52" s="9"/>
      <c r="AV52" s="9"/>
      <c r="AW52" s="9"/>
      <c r="AX52" s="9"/>
    </row>
    <row r="53" spans="1:50" x14ac:dyDescent="0.25">
      <c r="A53" t="s">
        <v>41</v>
      </c>
      <c r="B53" s="10">
        <v>8.3364999999999991</v>
      </c>
      <c r="C53" s="10">
        <v>4.2200000000000001E-2</v>
      </c>
      <c r="D53" s="10">
        <v>1.2800000000000001E-2</v>
      </c>
      <c r="E53" s="10">
        <v>9.4999999999999998E-3</v>
      </c>
      <c r="F53" s="10">
        <v>7.3000000000000001E-3</v>
      </c>
      <c r="G53" s="10">
        <v>8.3999999999999995E-3</v>
      </c>
      <c r="H53" s="10" t="s">
        <v>133</v>
      </c>
      <c r="I53" s="10" t="s">
        <v>133</v>
      </c>
      <c r="J53" s="10" t="s">
        <v>133</v>
      </c>
      <c r="K53" s="10" t="s">
        <v>133</v>
      </c>
      <c r="L53" s="10" t="s">
        <v>133</v>
      </c>
      <c r="M53" s="10" t="s">
        <v>133</v>
      </c>
      <c r="N53" s="10" t="s">
        <v>133</v>
      </c>
      <c r="O53" s="10" t="s">
        <v>133</v>
      </c>
      <c r="P53" s="10" t="s">
        <v>133</v>
      </c>
      <c r="Q53" s="10">
        <v>5.1000000000000004E-3</v>
      </c>
      <c r="R53" s="20">
        <v>4.4524999999999997</v>
      </c>
      <c r="S53" s="10">
        <v>3.1E-2</v>
      </c>
      <c r="T53" s="10" t="s">
        <v>133</v>
      </c>
      <c r="U53" s="10" t="s">
        <v>133</v>
      </c>
      <c r="V53" s="10">
        <v>6.5488</v>
      </c>
      <c r="W53" s="10">
        <v>4.3456000000000001</v>
      </c>
      <c r="X53" s="10">
        <v>106.259</v>
      </c>
      <c r="AM53" s="9"/>
      <c r="AN53" s="9"/>
      <c r="AO53" s="9"/>
      <c r="AP53" s="9"/>
      <c r="AQ53" s="9"/>
      <c r="AR53" s="9"/>
      <c r="AS53" s="9"/>
      <c r="AT53" s="9"/>
      <c r="AU53" s="9"/>
      <c r="AV53" s="9"/>
      <c r="AW53" s="9"/>
      <c r="AX53" s="9"/>
    </row>
    <row r="54" spans="1:50" x14ac:dyDescent="0.25">
      <c r="A54" t="s">
        <v>42</v>
      </c>
      <c r="B54" s="10">
        <v>9.4184000000000001</v>
      </c>
      <c r="C54" s="10" t="s">
        <v>133</v>
      </c>
      <c r="D54" s="10" t="s">
        <v>133</v>
      </c>
      <c r="E54" s="10" t="s">
        <v>133</v>
      </c>
      <c r="F54" s="10" t="s">
        <v>133</v>
      </c>
      <c r="G54" s="10" t="s">
        <v>133</v>
      </c>
      <c r="H54" s="10" t="s">
        <v>133</v>
      </c>
      <c r="I54" s="10" t="s">
        <v>133</v>
      </c>
      <c r="J54" s="10" t="s">
        <v>133</v>
      </c>
      <c r="K54" s="10" t="s">
        <v>133</v>
      </c>
      <c r="L54" s="10" t="s">
        <v>133</v>
      </c>
      <c r="M54" s="10" t="s">
        <v>133</v>
      </c>
      <c r="N54" s="10" t="s">
        <v>133</v>
      </c>
      <c r="O54" s="10" t="s">
        <v>133</v>
      </c>
      <c r="P54" s="10" t="s">
        <v>133</v>
      </c>
      <c r="Q54" s="10" t="s">
        <v>133</v>
      </c>
      <c r="R54" s="20">
        <v>7.7526000000000002</v>
      </c>
      <c r="S54" s="10" t="s">
        <v>133</v>
      </c>
      <c r="T54" s="10" t="s">
        <v>133</v>
      </c>
      <c r="U54" s="10" t="s">
        <v>133</v>
      </c>
      <c r="V54" s="10">
        <v>8.8867999999999991</v>
      </c>
      <c r="W54" s="10">
        <v>8.3839000000000006</v>
      </c>
      <c r="X54" s="10">
        <v>103.8471</v>
      </c>
      <c r="AM54" s="9"/>
      <c r="AN54" s="9"/>
      <c r="AO54" s="9"/>
      <c r="AP54" s="9"/>
      <c r="AQ54" s="9"/>
      <c r="AR54" s="9"/>
      <c r="AS54" s="9"/>
      <c r="AT54" s="9"/>
      <c r="AU54" s="9"/>
      <c r="AV54" s="9"/>
      <c r="AW54" s="9"/>
      <c r="AX54" s="9"/>
    </row>
    <row r="55" spans="1:50" x14ac:dyDescent="0.25">
      <c r="A55" t="s">
        <v>43</v>
      </c>
      <c r="B55" s="10">
        <v>16.857700000000001</v>
      </c>
      <c r="C55" s="10" t="s">
        <v>133</v>
      </c>
      <c r="D55" s="10" t="s">
        <v>133</v>
      </c>
      <c r="E55" s="10" t="s">
        <v>133</v>
      </c>
      <c r="F55" s="10" t="s">
        <v>133</v>
      </c>
      <c r="G55" s="10" t="s">
        <v>133</v>
      </c>
      <c r="H55" s="10" t="s">
        <v>133</v>
      </c>
      <c r="I55" s="10" t="s">
        <v>133</v>
      </c>
      <c r="J55" s="10" t="s">
        <v>133</v>
      </c>
      <c r="K55" s="10" t="s">
        <v>133</v>
      </c>
      <c r="L55" s="10" t="s">
        <v>133</v>
      </c>
      <c r="M55" s="10" t="s">
        <v>133</v>
      </c>
      <c r="N55" s="10" t="s">
        <v>133</v>
      </c>
      <c r="O55" s="10" t="s">
        <v>133</v>
      </c>
      <c r="P55" s="10" t="s">
        <v>133</v>
      </c>
      <c r="Q55" s="10" t="s">
        <v>133</v>
      </c>
      <c r="R55" s="20">
        <v>17.199100000000001</v>
      </c>
      <c r="S55" s="10" t="s">
        <v>133</v>
      </c>
      <c r="T55" s="10" t="s">
        <v>133</v>
      </c>
      <c r="U55" s="10" t="s">
        <v>133</v>
      </c>
      <c r="V55" s="10">
        <v>17.245200000000001</v>
      </c>
      <c r="W55" s="10">
        <v>17.203600000000002</v>
      </c>
      <c r="X55" s="10">
        <v>164.70339999999999</v>
      </c>
      <c r="AM55" s="9"/>
      <c r="AN55" s="9"/>
      <c r="AO55" s="9"/>
      <c r="AP55" s="9"/>
      <c r="AQ55" s="9"/>
      <c r="AR55" s="9"/>
      <c r="AS55" s="9"/>
      <c r="AT55" s="9"/>
      <c r="AU55" s="9"/>
      <c r="AV55" s="9"/>
      <c r="AW55" s="9"/>
      <c r="AX55" s="9"/>
    </row>
    <row r="56" spans="1:50" x14ac:dyDescent="0.25">
      <c r="A56" t="s">
        <v>44</v>
      </c>
      <c r="B56" s="10">
        <v>9.3666999999999998</v>
      </c>
      <c r="C56" s="10" t="s">
        <v>133</v>
      </c>
      <c r="D56" s="10" t="s">
        <v>133</v>
      </c>
      <c r="E56" s="10">
        <v>5.9481000000000002</v>
      </c>
      <c r="F56" s="10">
        <v>5.8573000000000004</v>
      </c>
      <c r="G56" s="10">
        <v>4.8872</v>
      </c>
      <c r="H56" s="10">
        <v>3.5476000000000001</v>
      </c>
      <c r="I56" s="10">
        <v>3.1316999999999999</v>
      </c>
      <c r="J56" s="10">
        <v>5.7084999999999999</v>
      </c>
      <c r="K56" s="10">
        <v>21.9922</v>
      </c>
      <c r="L56" s="10">
        <v>17.7881</v>
      </c>
      <c r="M56" s="10">
        <v>10.3383</v>
      </c>
      <c r="N56" s="10">
        <v>0.56010000000000004</v>
      </c>
      <c r="O56" s="10" t="s">
        <v>133</v>
      </c>
      <c r="P56" s="10" t="s">
        <v>133</v>
      </c>
      <c r="Q56" s="10">
        <v>0.13150000000000001</v>
      </c>
      <c r="R56" s="20">
        <v>7.8417000000000003</v>
      </c>
      <c r="S56" s="10" t="s">
        <v>133</v>
      </c>
      <c r="T56" s="10" t="s">
        <v>133</v>
      </c>
      <c r="U56" s="10" t="s">
        <v>133</v>
      </c>
      <c r="V56" s="10">
        <v>9.1231000000000009</v>
      </c>
      <c r="W56" s="10">
        <v>8.4933999999999994</v>
      </c>
      <c r="X56" s="10">
        <v>104.1014</v>
      </c>
      <c r="AM56" s="9"/>
      <c r="AN56" s="9"/>
      <c r="AO56" s="9"/>
      <c r="AP56" s="9"/>
      <c r="AQ56" s="9"/>
      <c r="AR56" s="9"/>
      <c r="AS56" s="9"/>
      <c r="AT56" s="9"/>
      <c r="AU56" s="9"/>
      <c r="AV56" s="9"/>
      <c r="AW56" s="9"/>
      <c r="AX56" s="9"/>
    </row>
    <row r="57" spans="1:50" x14ac:dyDescent="0.25">
      <c r="A57" t="s">
        <v>45</v>
      </c>
      <c r="B57" s="10">
        <v>9.6699000000000002</v>
      </c>
      <c r="C57" s="10" t="s">
        <v>133</v>
      </c>
      <c r="D57" s="10" t="s">
        <v>133</v>
      </c>
      <c r="E57" s="10" t="s">
        <v>133</v>
      </c>
      <c r="F57" s="10" t="s">
        <v>133</v>
      </c>
      <c r="G57" s="10" t="s">
        <v>133</v>
      </c>
      <c r="H57" s="10" t="s">
        <v>133</v>
      </c>
      <c r="I57" s="10" t="s">
        <v>133</v>
      </c>
      <c r="J57" s="10" t="s">
        <v>133</v>
      </c>
      <c r="K57" s="10" t="s">
        <v>133</v>
      </c>
      <c r="L57" s="10" t="s">
        <v>133</v>
      </c>
      <c r="M57" s="10" t="s">
        <v>133</v>
      </c>
      <c r="N57" s="10" t="s">
        <v>133</v>
      </c>
      <c r="O57" s="10" t="s">
        <v>133</v>
      </c>
      <c r="P57" s="10" t="s">
        <v>133</v>
      </c>
      <c r="Q57" s="10" t="s">
        <v>133</v>
      </c>
      <c r="R57" s="20">
        <v>8.7539999999999996</v>
      </c>
      <c r="S57" s="10" t="s">
        <v>133</v>
      </c>
      <c r="T57" s="10" t="s">
        <v>133</v>
      </c>
      <c r="U57" s="10" t="s">
        <v>133</v>
      </c>
      <c r="V57" s="10">
        <v>9.4514999999999993</v>
      </c>
      <c r="W57" s="10">
        <v>8.8772000000000002</v>
      </c>
      <c r="X57" s="10">
        <v>107.37609999999999</v>
      </c>
      <c r="AM57" s="9"/>
      <c r="AN57" s="9"/>
      <c r="AO57" s="9"/>
      <c r="AP57" s="9"/>
      <c r="AQ57" s="9"/>
      <c r="AR57" s="9"/>
      <c r="AS57" s="9"/>
      <c r="AT57" s="9"/>
      <c r="AU57" s="9"/>
      <c r="AV57" s="9"/>
      <c r="AW57" s="9"/>
      <c r="AX57" s="9"/>
    </row>
    <row r="58" spans="1:50" x14ac:dyDescent="0.25">
      <c r="A58" t="s">
        <v>114</v>
      </c>
      <c r="B58" s="10">
        <v>20</v>
      </c>
      <c r="C58" s="10">
        <v>20</v>
      </c>
      <c r="D58" s="10">
        <v>20</v>
      </c>
      <c r="E58" s="10">
        <v>20</v>
      </c>
      <c r="F58" s="10">
        <v>20</v>
      </c>
      <c r="G58" s="10">
        <v>20</v>
      </c>
      <c r="H58" s="10">
        <v>20</v>
      </c>
      <c r="I58" s="10">
        <v>20</v>
      </c>
      <c r="J58" s="10">
        <v>20</v>
      </c>
      <c r="K58" s="10">
        <v>20</v>
      </c>
      <c r="L58" s="10">
        <v>20</v>
      </c>
      <c r="M58" s="10">
        <v>20</v>
      </c>
      <c r="N58" s="10">
        <v>20</v>
      </c>
      <c r="O58" s="10">
        <v>20</v>
      </c>
      <c r="P58" s="10">
        <v>20</v>
      </c>
      <c r="Q58" s="10">
        <v>20</v>
      </c>
      <c r="R58" s="20">
        <v>20</v>
      </c>
      <c r="S58" s="10">
        <v>20</v>
      </c>
      <c r="T58" s="10">
        <v>20</v>
      </c>
      <c r="U58" s="10">
        <v>20</v>
      </c>
      <c r="V58" s="10">
        <v>20</v>
      </c>
      <c r="W58" s="10">
        <v>20</v>
      </c>
      <c r="X58" s="10">
        <v>20</v>
      </c>
      <c r="AM58" s="9"/>
      <c r="AN58" s="9"/>
      <c r="AO58" s="9"/>
      <c r="AP58" s="9"/>
      <c r="AQ58" s="9"/>
      <c r="AR58" s="9"/>
      <c r="AS58" s="9"/>
      <c r="AT58" s="9"/>
      <c r="AU58" s="9"/>
      <c r="AV58" s="9"/>
      <c r="AW58" s="9"/>
      <c r="AX58" s="9"/>
    </row>
    <row r="59" spans="1:50" x14ac:dyDescent="0.25">
      <c r="A59" t="s">
        <v>46</v>
      </c>
      <c r="B59" s="10">
        <v>8.7165999999999997</v>
      </c>
      <c r="C59" s="10" t="s">
        <v>133</v>
      </c>
      <c r="D59" s="10" t="s">
        <v>133</v>
      </c>
      <c r="E59" s="10" t="s">
        <v>133</v>
      </c>
      <c r="F59" s="10" t="s">
        <v>133</v>
      </c>
      <c r="G59" s="10" t="s">
        <v>133</v>
      </c>
      <c r="H59" s="10" t="s">
        <v>133</v>
      </c>
      <c r="I59" s="10" t="s">
        <v>133</v>
      </c>
      <c r="J59" s="10" t="s">
        <v>133</v>
      </c>
      <c r="K59" s="10" t="s">
        <v>133</v>
      </c>
      <c r="L59" s="10" t="s">
        <v>133</v>
      </c>
      <c r="M59" s="10" t="s">
        <v>133</v>
      </c>
      <c r="N59" s="10" t="s">
        <v>133</v>
      </c>
      <c r="O59" s="10" t="s">
        <v>133</v>
      </c>
      <c r="P59" s="10" t="s">
        <v>133</v>
      </c>
      <c r="Q59" s="10" t="s">
        <v>133</v>
      </c>
      <c r="R59" s="20">
        <v>5.8484999999999996</v>
      </c>
      <c r="S59" s="10" t="s">
        <v>133</v>
      </c>
      <c r="T59" s="10" t="s">
        <v>133</v>
      </c>
      <c r="U59" s="10" t="s">
        <v>133</v>
      </c>
      <c r="V59" s="10">
        <v>7.8638000000000003</v>
      </c>
      <c r="W59" s="10">
        <v>5.8639000000000001</v>
      </c>
      <c r="X59" s="10">
        <v>106.63209999999999</v>
      </c>
      <c r="AM59" s="9"/>
      <c r="AN59" s="9"/>
      <c r="AO59" s="9"/>
      <c r="AP59" s="9"/>
      <c r="AQ59" s="9"/>
      <c r="AR59" s="9"/>
      <c r="AS59" s="9"/>
      <c r="AT59" s="9"/>
      <c r="AU59" s="9"/>
      <c r="AV59" s="9"/>
      <c r="AW59" s="9"/>
      <c r="AX59" s="9"/>
    </row>
    <row r="60" spans="1:50" x14ac:dyDescent="0.25">
      <c r="A60" t="s">
        <v>47</v>
      </c>
      <c r="B60" s="10">
        <v>8.7903000000000002</v>
      </c>
      <c r="C60" s="10" t="s">
        <v>133</v>
      </c>
      <c r="D60" s="10" t="s">
        <v>133</v>
      </c>
      <c r="E60" s="10" t="s">
        <v>133</v>
      </c>
      <c r="F60" s="10" t="s">
        <v>133</v>
      </c>
      <c r="G60" s="10" t="s">
        <v>133</v>
      </c>
      <c r="H60" s="10" t="s">
        <v>133</v>
      </c>
      <c r="I60" s="10" t="s">
        <v>133</v>
      </c>
      <c r="J60" s="10" t="s">
        <v>133</v>
      </c>
      <c r="K60" s="10" t="s">
        <v>133</v>
      </c>
      <c r="L60" s="10" t="s">
        <v>133</v>
      </c>
      <c r="M60" s="10" t="s">
        <v>133</v>
      </c>
      <c r="N60" s="10" t="s">
        <v>133</v>
      </c>
      <c r="O60" s="10" t="s">
        <v>133</v>
      </c>
      <c r="P60" s="10" t="s">
        <v>133</v>
      </c>
      <c r="Q60" s="10" t="s">
        <v>133</v>
      </c>
      <c r="R60" s="20">
        <v>6.5964</v>
      </c>
      <c r="S60" s="10" t="s">
        <v>133</v>
      </c>
      <c r="T60" s="10" t="s">
        <v>133</v>
      </c>
      <c r="U60" s="10" t="s">
        <v>133</v>
      </c>
      <c r="V60" s="10">
        <v>8.0665999999999993</v>
      </c>
      <c r="W60" s="10">
        <v>6.5373000000000001</v>
      </c>
      <c r="X60" s="10">
        <v>112.8339</v>
      </c>
      <c r="AM60" s="9"/>
      <c r="AN60" s="9"/>
      <c r="AO60" s="9"/>
      <c r="AP60" s="9"/>
      <c r="AQ60" s="9"/>
      <c r="AR60" s="9"/>
      <c r="AS60" s="9"/>
      <c r="AT60" s="9"/>
      <c r="AU60" s="9"/>
      <c r="AV60" s="9"/>
      <c r="AW60" s="9"/>
      <c r="AX60" s="9"/>
    </row>
    <row r="61" spans="1:50" x14ac:dyDescent="0.25">
      <c r="A61" t="s">
        <v>48</v>
      </c>
      <c r="B61" s="10">
        <v>8.7156000000000002</v>
      </c>
      <c r="C61" s="10">
        <v>0.1183</v>
      </c>
      <c r="D61" s="10">
        <v>5.9299999999999999E-2</v>
      </c>
      <c r="E61" s="10" t="s">
        <v>133</v>
      </c>
      <c r="F61" s="10" t="s">
        <v>133</v>
      </c>
      <c r="G61" s="10" t="s">
        <v>133</v>
      </c>
      <c r="H61" s="10" t="s">
        <v>133</v>
      </c>
      <c r="I61" s="10" t="s">
        <v>133</v>
      </c>
      <c r="J61" s="10">
        <v>0.03</v>
      </c>
      <c r="K61" s="10" t="s">
        <v>133</v>
      </c>
      <c r="L61" s="10" t="s">
        <v>133</v>
      </c>
      <c r="M61" s="10" t="s">
        <v>133</v>
      </c>
      <c r="N61" s="10" t="s">
        <v>133</v>
      </c>
      <c r="O61" s="10" t="s">
        <v>133</v>
      </c>
      <c r="P61" s="10" t="s">
        <v>133</v>
      </c>
      <c r="Q61" s="10" t="s">
        <v>133</v>
      </c>
      <c r="R61" s="20">
        <v>4.9455</v>
      </c>
      <c r="S61" s="10">
        <v>8.3000000000000004E-2</v>
      </c>
      <c r="T61" s="10" t="s">
        <v>133</v>
      </c>
      <c r="U61" s="10" t="s">
        <v>133</v>
      </c>
      <c r="V61" s="10">
        <v>7.2140000000000004</v>
      </c>
      <c r="W61" s="10">
        <v>4.8586999999999998</v>
      </c>
      <c r="X61" s="10">
        <v>111.61279999999999</v>
      </c>
      <c r="AM61" s="9"/>
      <c r="AN61" s="9"/>
      <c r="AO61" s="9"/>
      <c r="AP61" s="9"/>
      <c r="AQ61" s="9"/>
      <c r="AR61" s="9"/>
      <c r="AS61" s="9"/>
      <c r="AT61" s="9"/>
      <c r="AU61" s="9"/>
      <c r="AV61" s="9"/>
      <c r="AW61" s="9"/>
      <c r="AX61" s="9"/>
    </row>
    <row r="62" spans="1:50" x14ac:dyDescent="0.25">
      <c r="A62" t="s">
        <v>49</v>
      </c>
      <c r="B62" s="10">
        <v>9.0111000000000008</v>
      </c>
      <c r="C62" s="10">
        <v>0.13139999999999999</v>
      </c>
      <c r="D62" s="10">
        <v>7.7499999999999999E-2</v>
      </c>
      <c r="E62" s="10">
        <v>2.7E-2</v>
      </c>
      <c r="F62" s="10">
        <v>2.2599999999999999E-2</v>
      </c>
      <c r="G62" s="10">
        <v>3.4299999999999997E-2</v>
      </c>
      <c r="H62" s="10">
        <v>2.8400000000000002E-2</v>
      </c>
      <c r="I62" s="10">
        <v>2.6700000000000002E-2</v>
      </c>
      <c r="J62" s="10">
        <v>5.79E-2</v>
      </c>
      <c r="K62" s="10">
        <v>2.4500000000000001E-2</v>
      </c>
      <c r="L62" s="10">
        <v>1.9800000000000002E-2</v>
      </c>
      <c r="M62" s="10">
        <v>1.72E-2</v>
      </c>
      <c r="N62" s="10">
        <v>3.5700000000000003E-2</v>
      </c>
      <c r="O62" s="10">
        <v>2.86E-2</v>
      </c>
      <c r="P62" s="10">
        <v>3.56E-2</v>
      </c>
      <c r="Q62" s="10" t="s">
        <v>133</v>
      </c>
      <c r="R62" s="20">
        <v>5.0209999999999999</v>
      </c>
      <c r="S62" s="10">
        <v>0.1016</v>
      </c>
      <c r="T62" s="10">
        <v>3.2199999999999999E-2</v>
      </c>
      <c r="U62" s="10">
        <v>5.8099999999999999E-2</v>
      </c>
      <c r="V62" s="10">
        <v>7.3867000000000003</v>
      </c>
      <c r="W62" s="10">
        <v>5.0159000000000002</v>
      </c>
      <c r="X62" s="10">
        <v>112.6485</v>
      </c>
      <c r="AM62" s="9"/>
      <c r="AN62" s="9"/>
      <c r="AO62" s="9"/>
      <c r="AP62" s="9"/>
      <c r="AQ62" s="9"/>
      <c r="AR62" s="9"/>
      <c r="AS62" s="9"/>
      <c r="AT62" s="9"/>
      <c r="AU62" s="9"/>
      <c r="AV62" s="9"/>
      <c r="AW62" s="9"/>
      <c r="AX62" s="9"/>
    </row>
    <row r="63" spans="1:50" x14ac:dyDescent="0.25">
      <c r="A63" t="s">
        <v>50</v>
      </c>
      <c r="B63" s="10">
        <v>8.8209999999999997</v>
      </c>
      <c r="C63" s="10">
        <v>0.1072</v>
      </c>
      <c r="D63" s="10">
        <v>6.4899999999999999E-2</v>
      </c>
      <c r="E63" s="10" t="s">
        <v>133</v>
      </c>
      <c r="F63" s="10" t="s">
        <v>133</v>
      </c>
      <c r="G63" s="10">
        <v>2.58E-2</v>
      </c>
      <c r="H63" s="10" t="s">
        <v>133</v>
      </c>
      <c r="I63" s="10" t="s">
        <v>133</v>
      </c>
      <c r="J63" s="10" t="s">
        <v>133</v>
      </c>
      <c r="K63" s="10" t="s">
        <v>133</v>
      </c>
      <c r="L63" s="10" t="s">
        <v>133</v>
      </c>
      <c r="M63" s="10" t="s">
        <v>133</v>
      </c>
      <c r="N63" s="10" t="s">
        <v>133</v>
      </c>
      <c r="O63" s="10" t="s">
        <v>133</v>
      </c>
      <c r="P63" s="10">
        <v>1.9E-2</v>
      </c>
      <c r="Q63" s="10" t="s">
        <v>133</v>
      </c>
      <c r="R63" s="20">
        <v>5.5179</v>
      </c>
      <c r="S63" s="10">
        <v>8.6900000000000005E-2</v>
      </c>
      <c r="T63" s="10">
        <v>2.9600000000000001E-2</v>
      </c>
      <c r="U63" s="10">
        <v>5.1900000000000002E-2</v>
      </c>
      <c r="V63" s="10">
        <v>7.5378999999999996</v>
      </c>
      <c r="W63" s="10">
        <v>5.4145000000000003</v>
      </c>
      <c r="X63" s="10">
        <v>109.2372</v>
      </c>
      <c r="AM63" s="9"/>
      <c r="AN63" s="9"/>
      <c r="AO63" s="9"/>
      <c r="AP63" s="9"/>
      <c r="AQ63" s="9"/>
      <c r="AR63" s="9"/>
      <c r="AS63" s="9"/>
      <c r="AT63" s="9"/>
      <c r="AU63" s="9"/>
      <c r="AV63" s="9"/>
      <c r="AW63" s="9"/>
      <c r="AX63" s="9"/>
    </row>
    <row r="64" spans="1:50" x14ac:dyDescent="0.25">
      <c r="A64" t="s">
        <v>51</v>
      </c>
      <c r="B64" s="10">
        <v>8.8941999999999997</v>
      </c>
      <c r="C64" s="10">
        <v>0.1008</v>
      </c>
      <c r="D64" s="10">
        <v>4.7699999999999999E-2</v>
      </c>
      <c r="E64" s="10">
        <v>1.6400000000000001E-2</v>
      </c>
      <c r="F64" s="10" t="s">
        <v>133</v>
      </c>
      <c r="G64" s="10" t="s">
        <v>133</v>
      </c>
      <c r="H64" s="10" t="s">
        <v>133</v>
      </c>
      <c r="I64" s="10" t="s">
        <v>133</v>
      </c>
      <c r="J64" s="10" t="s">
        <v>133</v>
      </c>
      <c r="K64" s="10" t="s">
        <v>133</v>
      </c>
      <c r="L64" s="10" t="s">
        <v>133</v>
      </c>
      <c r="M64" s="10" t="s">
        <v>133</v>
      </c>
      <c r="N64" s="10" t="s">
        <v>133</v>
      </c>
      <c r="O64" s="10" t="s">
        <v>133</v>
      </c>
      <c r="P64" s="10" t="s">
        <v>133</v>
      </c>
      <c r="Q64" s="10" t="s">
        <v>133</v>
      </c>
      <c r="R64" s="20">
        <v>6.3323999999999998</v>
      </c>
      <c r="S64" s="10">
        <v>8.3199999999999996E-2</v>
      </c>
      <c r="T64" s="10">
        <v>2.2200000000000001E-2</v>
      </c>
      <c r="U64" s="10">
        <v>3.32E-2</v>
      </c>
      <c r="V64" s="10">
        <v>7.9672000000000001</v>
      </c>
      <c r="W64" s="10">
        <v>6.3170999999999999</v>
      </c>
      <c r="X64" s="10">
        <v>112.0431</v>
      </c>
      <c r="AM64" s="9"/>
      <c r="AN64" s="9"/>
      <c r="AO64" s="9"/>
      <c r="AP64" s="9"/>
      <c r="AQ64" s="9"/>
      <c r="AR64" s="9"/>
      <c r="AS64" s="9"/>
      <c r="AT64" s="9"/>
      <c r="AU64" s="9"/>
      <c r="AV64" s="9"/>
      <c r="AW64" s="9"/>
      <c r="AX64" s="9"/>
    </row>
    <row r="65" spans="1:50" x14ac:dyDescent="0.25">
      <c r="A65" t="s">
        <v>52</v>
      </c>
      <c r="B65" s="10">
        <v>9.1592000000000002</v>
      </c>
      <c r="C65" s="10">
        <v>2.29E-2</v>
      </c>
      <c r="D65" s="10">
        <v>5.1000000000000004E-3</v>
      </c>
      <c r="E65" s="10">
        <v>0.63729999999999998</v>
      </c>
      <c r="F65" s="10">
        <v>0.44429999999999997</v>
      </c>
      <c r="G65" s="10">
        <v>1.1173</v>
      </c>
      <c r="H65" s="10">
        <v>0.36399999999999999</v>
      </c>
      <c r="I65" s="10">
        <v>0.31409999999999999</v>
      </c>
      <c r="J65" s="10">
        <v>0.67069999999999996</v>
      </c>
      <c r="K65" s="10">
        <v>22.424700000000001</v>
      </c>
      <c r="L65" s="10">
        <v>17.027799999999999</v>
      </c>
      <c r="M65" s="10">
        <v>12.0497</v>
      </c>
      <c r="N65" s="10">
        <v>0.41470000000000001</v>
      </c>
      <c r="O65" s="10">
        <v>1.9199999999999998E-2</v>
      </c>
      <c r="P65" s="10" t="s">
        <v>133</v>
      </c>
      <c r="Q65" s="10">
        <v>1.9003000000000001</v>
      </c>
      <c r="R65" s="20">
        <v>8.4779999999999998</v>
      </c>
      <c r="S65" s="10">
        <v>1.9699999999999999E-2</v>
      </c>
      <c r="T65" s="10">
        <v>4.7999999999999996E-3</v>
      </c>
      <c r="U65" s="10" t="s">
        <v>133</v>
      </c>
      <c r="V65" s="10">
        <v>9.5738000000000003</v>
      </c>
      <c r="W65" s="10">
        <v>9.4084000000000003</v>
      </c>
      <c r="X65" s="10">
        <v>100.623</v>
      </c>
      <c r="AM65" s="9"/>
      <c r="AN65" s="9"/>
      <c r="AO65" s="9"/>
      <c r="AP65" s="9"/>
      <c r="AQ65" s="9"/>
      <c r="AR65" s="9"/>
      <c r="AS65" s="9"/>
      <c r="AT65" s="9"/>
      <c r="AU65" s="9"/>
      <c r="AV65" s="9"/>
      <c r="AW65" s="9"/>
      <c r="AX65" s="9"/>
    </row>
    <row r="66" spans="1:50" x14ac:dyDescent="0.25">
      <c r="A66" t="s">
        <v>53</v>
      </c>
      <c r="B66" s="10">
        <v>8.5501000000000005</v>
      </c>
      <c r="C66" s="10">
        <v>9.69E-2</v>
      </c>
      <c r="D66" s="10" t="s">
        <v>133</v>
      </c>
      <c r="E66" s="10" t="s">
        <v>133</v>
      </c>
      <c r="F66" s="10" t="s">
        <v>133</v>
      </c>
      <c r="G66" s="10" t="s">
        <v>133</v>
      </c>
      <c r="H66" s="10" t="s">
        <v>133</v>
      </c>
      <c r="I66" s="10" t="s">
        <v>133</v>
      </c>
      <c r="J66" s="10" t="s">
        <v>133</v>
      </c>
      <c r="K66" s="10" t="s">
        <v>133</v>
      </c>
      <c r="L66" s="10" t="s">
        <v>133</v>
      </c>
      <c r="M66" s="10" t="s">
        <v>133</v>
      </c>
      <c r="N66" s="10" t="s">
        <v>133</v>
      </c>
      <c r="O66" s="10" t="s">
        <v>133</v>
      </c>
      <c r="P66" s="10" t="s">
        <v>133</v>
      </c>
      <c r="Q66" s="10" t="s">
        <v>133</v>
      </c>
      <c r="R66" s="20">
        <v>4.4276</v>
      </c>
      <c r="S66" s="10">
        <v>5.2699999999999997E-2</v>
      </c>
      <c r="T66" s="10" t="s">
        <v>133</v>
      </c>
      <c r="U66" s="10" t="s">
        <v>133</v>
      </c>
      <c r="V66" s="10">
        <v>6.8472</v>
      </c>
      <c r="W66" s="10">
        <v>4.5712000000000002</v>
      </c>
      <c r="X66" s="10">
        <v>109.59399999999999</v>
      </c>
      <c r="AM66" s="9"/>
      <c r="AN66" s="9"/>
      <c r="AO66" s="9"/>
      <c r="AP66" s="9"/>
      <c r="AQ66" s="9"/>
      <c r="AR66" s="9"/>
      <c r="AS66" s="9"/>
      <c r="AT66" s="9"/>
      <c r="AU66" s="9"/>
      <c r="AV66" s="9"/>
      <c r="AW66" s="9"/>
      <c r="AX66" s="9"/>
    </row>
    <row r="67" spans="1:50" x14ac:dyDescent="0.25">
      <c r="A67" t="s">
        <v>115</v>
      </c>
      <c r="B67" s="10">
        <v>19.308399999999999</v>
      </c>
      <c r="C67" s="10">
        <v>20.720400000000001</v>
      </c>
      <c r="D67" s="10">
        <v>20.377199999999998</v>
      </c>
      <c r="E67" s="10">
        <v>21.089200000000002</v>
      </c>
      <c r="F67" s="10">
        <v>20.4222</v>
      </c>
      <c r="G67" s="10">
        <v>21.953299999999999</v>
      </c>
      <c r="H67" s="10">
        <v>20.293500000000002</v>
      </c>
      <c r="I67" s="10">
        <v>20.980399999999999</v>
      </c>
      <c r="J67" s="10">
        <v>20.957799999999999</v>
      </c>
      <c r="K67" s="10">
        <v>20.9863</v>
      </c>
      <c r="L67" s="10">
        <v>21.253</v>
      </c>
      <c r="M67" s="10">
        <v>20.317599999999999</v>
      </c>
      <c r="N67" s="10">
        <v>21.190899999999999</v>
      </c>
      <c r="O67" s="10">
        <v>20.2499</v>
      </c>
      <c r="P67" s="10">
        <v>20.5974</v>
      </c>
      <c r="Q67" s="10">
        <v>20.342099999999999</v>
      </c>
      <c r="R67" s="20">
        <v>19.5473</v>
      </c>
      <c r="S67" s="10">
        <v>20.421700000000001</v>
      </c>
      <c r="T67" s="10">
        <v>21.318200000000001</v>
      </c>
      <c r="U67" s="10">
        <v>20.602900000000002</v>
      </c>
      <c r="V67" s="10">
        <v>19.915099999999999</v>
      </c>
      <c r="W67" s="10">
        <v>19.993500000000001</v>
      </c>
      <c r="X67" s="10">
        <v>20.7272</v>
      </c>
      <c r="AM67" s="9"/>
      <c r="AN67" s="9"/>
      <c r="AO67" s="9"/>
      <c r="AP67" s="9"/>
      <c r="AQ67" s="9"/>
      <c r="AR67" s="9"/>
      <c r="AS67" s="9"/>
      <c r="AT67" s="9"/>
      <c r="AU67" s="9"/>
      <c r="AV67" s="9"/>
      <c r="AW67" s="9"/>
      <c r="AX67" s="9"/>
    </row>
    <row r="68" spans="1:50" x14ac:dyDescent="0.25">
      <c r="A68" t="s">
        <v>54</v>
      </c>
      <c r="B68" s="10">
        <v>8.8445999999999998</v>
      </c>
      <c r="C68" s="10">
        <v>7.5499999999999998E-2</v>
      </c>
      <c r="D68" s="10">
        <v>2.9000000000000001E-2</v>
      </c>
      <c r="E68" s="10">
        <v>1.7000000000000001E-2</v>
      </c>
      <c r="F68" s="10">
        <v>1.15E-2</v>
      </c>
      <c r="G68" s="10">
        <v>1.5699999999999999E-2</v>
      </c>
      <c r="H68" s="10">
        <v>8.3000000000000001E-3</v>
      </c>
      <c r="I68" s="10" t="s">
        <v>133</v>
      </c>
      <c r="J68" s="10" t="s">
        <v>133</v>
      </c>
      <c r="K68" s="10" t="s">
        <v>133</v>
      </c>
      <c r="L68" s="10" t="s">
        <v>133</v>
      </c>
      <c r="M68" s="10" t="s">
        <v>133</v>
      </c>
      <c r="N68" s="10" t="s">
        <v>133</v>
      </c>
      <c r="O68" s="10" t="s">
        <v>133</v>
      </c>
      <c r="P68" s="10" t="s">
        <v>133</v>
      </c>
      <c r="Q68" s="10" t="s">
        <v>133</v>
      </c>
      <c r="R68" s="20">
        <v>6.6096000000000004</v>
      </c>
      <c r="S68" s="10">
        <v>7.0800000000000002E-2</v>
      </c>
      <c r="T68" s="10" t="s">
        <v>133</v>
      </c>
      <c r="U68" s="10">
        <v>1.2500000000000001E-2</v>
      </c>
      <c r="V68" s="10">
        <v>8.0198</v>
      </c>
      <c r="W68" s="10">
        <v>6.9711999999999996</v>
      </c>
      <c r="X68" s="10">
        <v>101.7509</v>
      </c>
      <c r="AM68" s="9"/>
      <c r="AN68" s="9"/>
      <c r="AO68" s="9"/>
      <c r="AP68" s="9"/>
      <c r="AQ68" s="9"/>
      <c r="AR68" s="9"/>
      <c r="AS68" s="9"/>
      <c r="AT68" s="9"/>
      <c r="AU68" s="9"/>
      <c r="AV68" s="9"/>
      <c r="AW68" s="9"/>
      <c r="AX68" s="9"/>
    </row>
    <row r="69" spans="1:50" x14ac:dyDescent="0.25">
      <c r="A69" t="s">
        <v>55</v>
      </c>
      <c r="B69" s="10">
        <v>9.5557999999999996</v>
      </c>
      <c r="C69" s="10" t="s">
        <v>133</v>
      </c>
      <c r="D69" s="10" t="s">
        <v>133</v>
      </c>
      <c r="E69" s="10" t="s">
        <v>133</v>
      </c>
      <c r="F69" s="10" t="s">
        <v>133</v>
      </c>
      <c r="G69" s="10" t="s">
        <v>133</v>
      </c>
      <c r="H69" s="10" t="s">
        <v>133</v>
      </c>
      <c r="I69" s="10" t="s">
        <v>133</v>
      </c>
      <c r="J69" s="10" t="s">
        <v>133</v>
      </c>
      <c r="K69" s="10" t="s">
        <v>133</v>
      </c>
      <c r="L69" s="10" t="s">
        <v>133</v>
      </c>
      <c r="M69" s="10" t="s">
        <v>133</v>
      </c>
      <c r="N69" s="10" t="s">
        <v>133</v>
      </c>
      <c r="O69" s="10" t="s">
        <v>133</v>
      </c>
      <c r="P69" s="10" t="s">
        <v>133</v>
      </c>
      <c r="Q69" s="10" t="s">
        <v>133</v>
      </c>
      <c r="R69" s="20">
        <v>8.8143999999999991</v>
      </c>
      <c r="S69" s="10" t="s">
        <v>133</v>
      </c>
      <c r="T69" s="10" t="s">
        <v>133</v>
      </c>
      <c r="U69" s="10" t="s">
        <v>133</v>
      </c>
      <c r="V69" s="10">
        <v>9.3216999999999999</v>
      </c>
      <c r="W69" s="10">
        <v>9.4606999999999992</v>
      </c>
      <c r="X69" s="10">
        <v>100.5699</v>
      </c>
      <c r="AM69" s="9"/>
      <c r="AN69" s="9"/>
      <c r="AO69" s="9"/>
      <c r="AP69" s="9"/>
      <c r="AQ69" s="9"/>
      <c r="AR69" s="9"/>
      <c r="AS69" s="9"/>
      <c r="AT69" s="9"/>
      <c r="AU69" s="9"/>
      <c r="AV69" s="9"/>
      <c r="AW69" s="9"/>
      <c r="AX69" s="9"/>
    </row>
    <row r="70" spans="1:50" x14ac:dyDescent="0.25">
      <c r="A70" t="s">
        <v>56</v>
      </c>
      <c r="B70" s="10">
        <v>9.5015999999999998</v>
      </c>
      <c r="C70" s="10" t="s">
        <v>133</v>
      </c>
      <c r="D70" s="10" t="s">
        <v>133</v>
      </c>
      <c r="E70" s="10" t="s">
        <v>133</v>
      </c>
      <c r="F70" s="10" t="s">
        <v>133</v>
      </c>
      <c r="G70" s="10" t="s">
        <v>133</v>
      </c>
      <c r="H70" s="10" t="s">
        <v>133</v>
      </c>
      <c r="I70" s="10" t="s">
        <v>133</v>
      </c>
      <c r="J70" s="10" t="s">
        <v>133</v>
      </c>
      <c r="K70" s="10" t="s">
        <v>133</v>
      </c>
      <c r="L70" s="10" t="s">
        <v>133</v>
      </c>
      <c r="M70" s="10" t="s">
        <v>133</v>
      </c>
      <c r="N70" s="10" t="s">
        <v>133</v>
      </c>
      <c r="O70" s="10" t="s">
        <v>133</v>
      </c>
      <c r="P70" s="10" t="s">
        <v>133</v>
      </c>
      <c r="Q70" s="10" t="s">
        <v>133</v>
      </c>
      <c r="R70" s="20">
        <v>8.9845000000000006</v>
      </c>
      <c r="S70" s="10" t="s">
        <v>133</v>
      </c>
      <c r="T70" s="10" t="s">
        <v>133</v>
      </c>
      <c r="U70" s="10" t="s">
        <v>133</v>
      </c>
      <c r="V70" s="10">
        <v>9.5791000000000004</v>
      </c>
      <c r="W70" s="10">
        <v>9.7455999999999996</v>
      </c>
      <c r="X70" s="10">
        <v>91.423900000000003</v>
      </c>
      <c r="AM70" s="9"/>
      <c r="AN70" s="9"/>
      <c r="AO70" s="9"/>
      <c r="AP70" s="9"/>
      <c r="AQ70" s="9"/>
      <c r="AR70" s="9"/>
      <c r="AS70" s="9"/>
      <c r="AT70" s="9"/>
      <c r="AU70" s="9"/>
      <c r="AV70" s="9"/>
      <c r="AW70" s="9"/>
      <c r="AX70" s="9"/>
    </row>
    <row r="71" spans="1:50" x14ac:dyDescent="0.25">
      <c r="A71" t="s">
        <v>57</v>
      </c>
      <c r="B71" s="10">
        <v>9.2416</v>
      </c>
      <c r="C71" s="10" t="s">
        <v>133</v>
      </c>
      <c r="D71" s="10" t="s">
        <v>133</v>
      </c>
      <c r="E71" s="10" t="s">
        <v>133</v>
      </c>
      <c r="F71" s="10" t="s">
        <v>133</v>
      </c>
      <c r="G71" s="10" t="s">
        <v>133</v>
      </c>
      <c r="H71" s="10" t="s">
        <v>133</v>
      </c>
      <c r="I71" s="10" t="s">
        <v>133</v>
      </c>
      <c r="J71" s="10" t="s">
        <v>133</v>
      </c>
      <c r="K71" s="10" t="s">
        <v>133</v>
      </c>
      <c r="L71" s="10" t="s">
        <v>133</v>
      </c>
      <c r="M71" s="10" t="s">
        <v>133</v>
      </c>
      <c r="N71" s="10" t="s">
        <v>133</v>
      </c>
      <c r="O71" s="10" t="s">
        <v>133</v>
      </c>
      <c r="P71" s="10" t="s">
        <v>133</v>
      </c>
      <c r="Q71" s="10" t="s">
        <v>133</v>
      </c>
      <c r="R71" s="20">
        <v>8.5795999999999992</v>
      </c>
      <c r="S71" s="10">
        <v>4.5999999999999999E-2</v>
      </c>
      <c r="T71" s="10" t="s">
        <v>133</v>
      </c>
      <c r="U71" s="10" t="s">
        <v>133</v>
      </c>
      <c r="V71" s="10">
        <v>9.2866999999999997</v>
      </c>
      <c r="W71" s="10">
        <v>9.5119000000000007</v>
      </c>
      <c r="X71" s="10">
        <v>97.258200000000002</v>
      </c>
      <c r="AM71" s="9"/>
      <c r="AN71" s="9"/>
      <c r="AO71" s="9"/>
      <c r="AP71" s="9"/>
      <c r="AQ71" s="9"/>
      <c r="AR71" s="9"/>
      <c r="AS71" s="9"/>
      <c r="AT71" s="9"/>
      <c r="AU71" s="9"/>
      <c r="AV71" s="9"/>
      <c r="AW71" s="9"/>
      <c r="AX71" s="9"/>
    </row>
    <row r="72" spans="1:50" x14ac:dyDescent="0.25">
      <c r="A72" t="s">
        <v>58</v>
      </c>
      <c r="B72" s="10">
        <v>8.8602000000000007</v>
      </c>
      <c r="C72" s="10">
        <v>0.12820000000000001</v>
      </c>
      <c r="D72" s="10" t="s">
        <v>133</v>
      </c>
      <c r="E72" s="10" t="s">
        <v>133</v>
      </c>
      <c r="F72" s="10" t="s">
        <v>133</v>
      </c>
      <c r="G72" s="10" t="s">
        <v>133</v>
      </c>
      <c r="H72" s="10" t="s">
        <v>133</v>
      </c>
      <c r="I72" s="10" t="s">
        <v>133</v>
      </c>
      <c r="J72" s="10" t="s">
        <v>133</v>
      </c>
      <c r="K72" s="10" t="s">
        <v>133</v>
      </c>
      <c r="L72" s="10" t="s">
        <v>133</v>
      </c>
      <c r="M72" s="10" t="s">
        <v>133</v>
      </c>
      <c r="N72" s="10" t="s">
        <v>133</v>
      </c>
      <c r="O72" s="10" t="s">
        <v>133</v>
      </c>
      <c r="P72" s="10" t="s">
        <v>133</v>
      </c>
      <c r="Q72" s="10" t="s">
        <v>133</v>
      </c>
      <c r="R72" s="20">
        <v>4.3552999999999997</v>
      </c>
      <c r="S72" s="10">
        <v>7.2999999999999995E-2</v>
      </c>
      <c r="T72" s="10" t="s">
        <v>133</v>
      </c>
      <c r="U72" s="10" t="s">
        <v>133</v>
      </c>
      <c r="V72" s="10">
        <v>6.8495999999999997</v>
      </c>
      <c r="W72" s="10">
        <v>4.5387000000000004</v>
      </c>
      <c r="X72" s="10">
        <v>111.3283</v>
      </c>
      <c r="AM72" s="9"/>
      <c r="AN72" s="9"/>
      <c r="AO72" s="9"/>
      <c r="AP72" s="9"/>
      <c r="AQ72" s="9"/>
      <c r="AR72" s="9"/>
      <c r="AS72" s="9"/>
      <c r="AT72" s="9"/>
      <c r="AU72" s="9"/>
      <c r="AV72" s="9"/>
      <c r="AW72" s="9"/>
      <c r="AX72" s="9"/>
    </row>
    <row r="73" spans="1:50" x14ac:dyDescent="0.25">
      <c r="A73" t="s">
        <v>59</v>
      </c>
      <c r="B73" s="10">
        <v>8.6207999999999991</v>
      </c>
      <c r="C73" s="10">
        <v>9.5899999999999999E-2</v>
      </c>
      <c r="D73" s="10">
        <v>3.1600000000000003E-2</v>
      </c>
      <c r="E73" s="10" t="s">
        <v>133</v>
      </c>
      <c r="F73" s="10">
        <v>1.18E-2</v>
      </c>
      <c r="G73" s="10" t="s">
        <v>133</v>
      </c>
      <c r="H73" s="10" t="s">
        <v>133</v>
      </c>
      <c r="I73" s="10" t="s">
        <v>133</v>
      </c>
      <c r="J73" s="10" t="s">
        <v>133</v>
      </c>
      <c r="K73" s="10" t="s">
        <v>133</v>
      </c>
      <c r="L73" s="10" t="s">
        <v>133</v>
      </c>
      <c r="M73" s="10" t="s">
        <v>133</v>
      </c>
      <c r="N73" s="10" t="s">
        <v>133</v>
      </c>
      <c r="O73" s="10" t="s">
        <v>133</v>
      </c>
      <c r="P73" s="10" t="s">
        <v>133</v>
      </c>
      <c r="Q73" s="10" t="s">
        <v>133</v>
      </c>
      <c r="R73" s="20">
        <v>5.4226999999999999</v>
      </c>
      <c r="S73" s="10">
        <v>6.9199999999999998E-2</v>
      </c>
      <c r="T73" s="10" t="s">
        <v>133</v>
      </c>
      <c r="U73" s="10" t="s">
        <v>133</v>
      </c>
      <c r="V73" s="10">
        <v>7.5129000000000001</v>
      </c>
      <c r="W73" s="10">
        <v>5.5387000000000004</v>
      </c>
      <c r="X73" s="10">
        <v>106.2987</v>
      </c>
      <c r="AM73" s="9"/>
      <c r="AN73" s="9"/>
      <c r="AO73" s="9"/>
      <c r="AP73" s="9"/>
      <c r="AQ73" s="9"/>
      <c r="AR73" s="9"/>
      <c r="AS73" s="9"/>
      <c r="AT73" s="9"/>
      <c r="AU73" s="9"/>
      <c r="AV73" s="9"/>
      <c r="AW73" s="9"/>
      <c r="AX73" s="9"/>
    </row>
    <row r="74" spans="1:50" x14ac:dyDescent="0.25">
      <c r="A74" t="s">
        <v>61</v>
      </c>
      <c r="B74" s="10">
        <v>8.3938000000000006</v>
      </c>
      <c r="C74" s="10">
        <v>0.10639999999999999</v>
      </c>
      <c r="D74" s="10" t="s">
        <v>133</v>
      </c>
      <c r="E74" s="10" t="s">
        <v>133</v>
      </c>
      <c r="F74" s="10" t="s">
        <v>133</v>
      </c>
      <c r="G74" s="10" t="s">
        <v>133</v>
      </c>
      <c r="H74" s="10" t="s">
        <v>133</v>
      </c>
      <c r="I74" s="10" t="s">
        <v>133</v>
      </c>
      <c r="J74" s="10" t="s">
        <v>133</v>
      </c>
      <c r="K74" s="10" t="s">
        <v>133</v>
      </c>
      <c r="L74" s="10" t="s">
        <v>133</v>
      </c>
      <c r="M74" s="10" t="s">
        <v>133</v>
      </c>
      <c r="N74" s="10" t="s">
        <v>133</v>
      </c>
      <c r="O74" s="10" t="s">
        <v>133</v>
      </c>
      <c r="P74" s="10" t="s">
        <v>133</v>
      </c>
      <c r="Q74" s="10" t="s">
        <v>133</v>
      </c>
      <c r="R74" s="20">
        <v>4.8510999999999997</v>
      </c>
      <c r="S74" s="10">
        <v>6.1199999999999997E-2</v>
      </c>
      <c r="T74" s="10" t="s">
        <v>133</v>
      </c>
      <c r="U74" s="10" t="s">
        <v>133</v>
      </c>
      <c r="V74" s="10">
        <v>6.9532999999999996</v>
      </c>
      <c r="W74" s="10">
        <v>5.0406000000000004</v>
      </c>
      <c r="X74" s="10">
        <v>108.2495</v>
      </c>
      <c r="AM74" s="9"/>
      <c r="AN74" s="9"/>
      <c r="AO74" s="9"/>
      <c r="AP74" s="9"/>
      <c r="AQ74" s="9"/>
      <c r="AR74" s="9"/>
      <c r="AS74" s="9"/>
      <c r="AT74" s="9"/>
      <c r="AU74" s="9"/>
      <c r="AV74" s="9"/>
      <c r="AW74" s="9"/>
      <c r="AX74" s="9"/>
    </row>
    <row r="75" spans="1:50" x14ac:dyDescent="0.25">
      <c r="A75" t="s">
        <v>60</v>
      </c>
      <c r="B75" s="10">
        <v>8.6856000000000009</v>
      </c>
      <c r="C75" s="10">
        <v>0.11210000000000001</v>
      </c>
      <c r="D75" s="10">
        <v>3.9399999999999998E-2</v>
      </c>
      <c r="E75" s="10" t="s">
        <v>133</v>
      </c>
      <c r="F75" s="10" t="s">
        <v>133</v>
      </c>
      <c r="G75" s="10" t="s">
        <v>133</v>
      </c>
      <c r="H75" s="10" t="s">
        <v>133</v>
      </c>
      <c r="I75" s="10" t="s">
        <v>133</v>
      </c>
      <c r="J75" s="10" t="s">
        <v>133</v>
      </c>
      <c r="K75" s="10" t="s">
        <v>133</v>
      </c>
      <c r="L75" s="10" t="s">
        <v>133</v>
      </c>
      <c r="M75" s="10" t="s">
        <v>133</v>
      </c>
      <c r="N75" s="10" t="s">
        <v>133</v>
      </c>
      <c r="O75" s="10" t="s">
        <v>133</v>
      </c>
      <c r="P75" s="10" t="s">
        <v>133</v>
      </c>
      <c r="Q75" s="10" t="s">
        <v>133</v>
      </c>
      <c r="R75" s="20">
        <v>5.3887999999999998</v>
      </c>
      <c r="S75" s="10">
        <v>8.5300000000000001E-2</v>
      </c>
      <c r="T75" s="10" t="s">
        <v>133</v>
      </c>
      <c r="U75" s="10" t="s">
        <v>133</v>
      </c>
      <c r="V75" s="10">
        <v>7.4816000000000003</v>
      </c>
      <c r="W75" s="10">
        <v>5.6600999999999999</v>
      </c>
      <c r="X75" s="10">
        <v>109.306</v>
      </c>
      <c r="AM75" s="9"/>
      <c r="AN75" s="9"/>
      <c r="AO75" s="9"/>
      <c r="AP75" s="9"/>
      <c r="AQ75" s="9"/>
      <c r="AR75" s="9"/>
      <c r="AS75" s="9"/>
      <c r="AT75" s="9"/>
      <c r="AU75" s="9"/>
      <c r="AV75" s="9"/>
      <c r="AW75" s="9"/>
      <c r="AX75" s="9"/>
    </row>
    <row r="76" spans="1:50" x14ac:dyDescent="0.25">
      <c r="A76" t="s">
        <v>62</v>
      </c>
      <c r="B76" s="10">
        <v>8.8096999999999994</v>
      </c>
      <c r="C76" s="10">
        <v>8.2799999999999999E-2</v>
      </c>
      <c r="D76" s="10" t="s">
        <v>133</v>
      </c>
      <c r="E76" s="10" t="s">
        <v>133</v>
      </c>
      <c r="F76" s="10" t="s">
        <v>133</v>
      </c>
      <c r="G76" s="10" t="s">
        <v>133</v>
      </c>
      <c r="H76" s="10" t="s">
        <v>133</v>
      </c>
      <c r="I76" s="10" t="s">
        <v>133</v>
      </c>
      <c r="J76" s="10" t="s">
        <v>133</v>
      </c>
      <c r="K76" s="10" t="s">
        <v>133</v>
      </c>
      <c r="L76" s="10" t="s">
        <v>133</v>
      </c>
      <c r="M76" s="10" t="s">
        <v>133</v>
      </c>
      <c r="N76" s="10" t="s">
        <v>133</v>
      </c>
      <c r="O76" s="10" t="s">
        <v>133</v>
      </c>
      <c r="P76" s="10" t="s">
        <v>133</v>
      </c>
      <c r="Q76" s="10" t="s">
        <v>133</v>
      </c>
      <c r="R76" s="20">
        <v>4.5586000000000002</v>
      </c>
      <c r="S76" s="10">
        <v>4.6399999999999997E-2</v>
      </c>
      <c r="T76" s="10" t="s">
        <v>133</v>
      </c>
      <c r="U76" s="10" t="s">
        <v>133</v>
      </c>
      <c r="V76" s="10">
        <v>7.0339</v>
      </c>
      <c r="W76" s="10">
        <v>4.8551000000000002</v>
      </c>
      <c r="X76" s="10">
        <v>112.4538</v>
      </c>
      <c r="AM76" s="9"/>
      <c r="AN76" s="9"/>
      <c r="AO76" s="9"/>
      <c r="AP76" s="9"/>
      <c r="AQ76" s="9"/>
      <c r="AR76" s="9"/>
      <c r="AS76" s="9"/>
      <c r="AT76" s="9"/>
      <c r="AU76" s="9"/>
      <c r="AV76" s="9"/>
      <c r="AW76" s="9"/>
      <c r="AX76" s="9"/>
    </row>
    <row r="77" spans="1:50" x14ac:dyDescent="0.25">
      <c r="A77" t="s">
        <v>63</v>
      </c>
      <c r="B77" s="10">
        <v>10.026199999999999</v>
      </c>
      <c r="C77" s="10">
        <v>3.9E-2</v>
      </c>
      <c r="D77" s="10" t="s">
        <v>133</v>
      </c>
      <c r="E77" s="10" t="s">
        <v>133</v>
      </c>
      <c r="F77" s="10" t="s">
        <v>133</v>
      </c>
      <c r="G77" s="10" t="s">
        <v>133</v>
      </c>
      <c r="H77" s="10" t="s">
        <v>133</v>
      </c>
      <c r="I77" s="10" t="s">
        <v>133</v>
      </c>
      <c r="J77" s="10" t="s">
        <v>133</v>
      </c>
      <c r="K77" s="10" t="s">
        <v>133</v>
      </c>
      <c r="L77" s="10" t="s">
        <v>133</v>
      </c>
      <c r="M77" s="10" t="s">
        <v>133</v>
      </c>
      <c r="N77" s="10" t="s">
        <v>133</v>
      </c>
      <c r="O77" s="10" t="s">
        <v>133</v>
      </c>
      <c r="P77" s="10" t="s">
        <v>133</v>
      </c>
      <c r="Q77" s="10" t="s">
        <v>133</v>
      </c>
      <c r="R77" s="20">
        <v>7.3875000000000002</v>
      </c>
      <c r="S77" s="10" t="s">
        <v>133</v>
      </c>
      <c r="T77" s="10" t="s">
        <v>133</v>
      </c>
      <c r="U77" s="10" t="s">
        <v>133</v>
      </c>
      <c r="V77" s="10">
        <v>9.2523999999999997</v>
      </c>
      <c r="W77" s="10">
        <v>8.2783999999999995</v>
      </c>
      <c r="X77" s="10">
        <v>117.6434</v>
      </c>
      <c r="AM77" s="9"/>
      <c r="AN77" s="9"/>
      <c r="AO77" s="9"/>
      <c r="AP77" s="9"/>
      <c r="AQ77" s="9"/>
      <c r="AR77" s="9"/>
      <c r="AS77" s="9"/>
      <c r="AT77" s="9"/>
      <c r="AU77" s="9"/>
      <c r="AV77" s="9"/>
      <c r="AW77" s="9"/>
      <c r="AX77" s="9"/>
    </row>
    <row r="78" spans="1:50" x14ac:dyDescent="0.25">
      <c r="A78" t="s">
        <v>64</v>
      </c>
      <c r="B78" s="10">
        <v>8.5929000000000002</v>
      </c>
      <c r="C78" s="10">
        <v>0.11899999999999999</v>
      </c>
      <c r="D78" s="10">
        <v>4.5999999999999999E-2</v>
      </c>
      <c r="E78" s="10" t="s">
        <v>133</v>
      </c>
      <c r="F78" s="10" t="s">
        <v>133</v>
      </c>
      <c r="G78" s="10" t="s">
        <v>133</v>
      </c>
      <c r="H78" s="10">
        <v>3.4799999999999998E-2</v>
      </c>
      <c r="I78" s="10">
        <v>2.8400000000000002E-2</v>
      </c>
      <c r="J78" s="10">
        <v>4.19E-2</v>
      </c>
      <c r="K78" s="10">
        <v>3.0200000000000001E-2</v>
      </c>
      <c r="L78" s="10">
        <v>2.4299999999999999E-2</v>
      </c>
      <c r="M78" s="10" t="s">
        <v>133</v>
      </c>
      <c r="N78" s="10" t="s">
        <v>133</v>
      </c>
      <c r="O78" s="10" t="s">
        <v>133</v>
      </c>
      <c r="P78" s="10" t="s">
        <v>133</v>
      </c>
      <c r="Q78" s="10" t="s">
        <v>133</v>
      </c>
      <c r="R78" s="20">
        <v>5.3155999999999999</v>
      </c>
      <c r="S78" s="10">
        <v>8.9800000000000005E-2</v>
      </c>
      <c r="T78" s="10" t="s">
        <v>133</v>
      </c>
      <c r="U78" s="10" t="s">
        <v>133</v>
      </c>
      <c r="V78" s="10">
        <v>7.2058</v>
      </c>
      <c r="W78" s="10">
        <v>5.4724000000000004</v>
      </c>
      <c r="X78" s="10">
        <v>108.21599999999999</v>
      </c>
      <c r="AM78" s="9"/>
      <c r="AN78" s="9"/>
      <c r="AO78" s="9"/>
      <c r="AP78" s="9"/>
      <c r="AQ78" s="9"/>
      <c r="AR78" s="9"/>
      <c r="AS78" s="9"/>
      <c r="AT78" s="9"/>
      <c r="AU78" s="9"/>
      <c r="AV78" s="9"/>
      <c r="AW78" s="9"/>
      <c r="AX78" s="9"/>
    </row>
    <row r="79" spans="1:50" x14ac:dyDescent="0.25">
      <c r="A79" t="s">
        <v>65</v>
      </c>
      <c r="B79" s="10">
        <v>8.5444999999999993</v>
      </c>
      <c r="C79" s="10">
        <v>0.1241</v>
      </c>
      <c r="D79" s="10" t="s">
        <v>133</v>
      </c>
      <c r="E79" s="10" t="s">
        <v>133</v>
      </c>
      <c r="F79" s="10" t="s">
        <v>133</v>
      </c>
      <c r="G79" s="10" t="s">
        <v>133</v>
      </c>
      <c r="H79" s="10" t="s">
        <v>133</v>
      </c>
      <c r="I79" s="10" t="s">
        <v>133</v>
      </c>
      <c r="J79" s="10" t="s">
        <v>133</v>
      </c>
      <c r="K79" s="10" t="s">
        <v>133</v>
      </c>
      <c r="L79" s="10" t="s">
        <v>133</v>
      </c>
      <c r="M79" s="10" t="s">
        <v>133</v>
      </c>
      <c r="N79" s="10" t="s">
        <v>133</v>
      </c>
      <c r="O79" s="10" t="s">
        <v>133</v>
      </c>
      <c r="P79" s="10" t="s">
        <v>133</v>
      </c>
      <c r="Q79" s="10" t="s">
        <v>133</v>
      </c>
      <c r="R79" s="20">
        <v>3.9988999999999999</v>
      </c>
      <c r="S79" s="10" t="s">
        <v>133</v>
      </c>
      <c r="T79" s="10" t="s">
        <v>133</v>
      </c>
      <c r="U79" s="10" t="s">
        <v>133</v>
      </c>
      <c r="V79" s="10">
        <v>6.5688000000000004</v>
      </c>
      <c r="W79" s="10">
        <v>4.2070999999999996</v>
      </c>
      <c r="X79" s="10">
        <v>108.92659999999999</v>
      </c>
      <c r="AM79" s="9"/>
      <c r="AN79" s="9"/>
      <c r="AO79" s="9"/>
      <c r="AP79" s="9"/>
      <c r="AQ79" s="9"/>
      <c r="AR79" s="9"/>
      <c r="AS79" s="9"/>
      <c r="AT79" s="9"/>
      <c r="AU79" s="9"/>
      <c r="AV79" s="9"/>
      <c r="AW79" s="9"/>
      <c r="AX79" s="9"/>
    </row>
    <row r="80" spans="1:50" x14ac:dyDescent="0.25">
      <c r="A80" t="s">
        <v>66</v>
      </c>
      <c r="B80" s="10">
        <v>8.8155999999999999</v>
      </c>
      <c r="C80" s="10">
        <v>0.12759999999999999</v>
      </c>
      <c r="D80" s="10">
        <v>5.0999999999999997E-2</v>
      </c>
      <c r="E80" s="10">
        <v>2.8500000000000001E-2</v>
      </c>
      <c r="F80" s="10">
        <v>2.3300000000000001E-2</v>
      </c>
      <c r="G80" s="10">
        <v>1.9E-2</v>
      </c>
      <c r="H80" s="10">
        <v>1.7899999999999999E-2</v>
      </c>
      <c r="I80" s="10">
        <v>1.3599999999999999E-2</v>
      </c>
      <c r="J80" s="10">
        <v>1.15E-2</v>
      </c>
      <c r="K80" s="10" t="s">
        <v>133</v>
      </c>
      <c r="L80" s="10" t="s">
        <v>133</v>
      </c>
      <c r="M80" s="10" t="s">
        <v>133</v>
      </c>
      <c r="N80" s="10" t="s">
        <v>133</v>
      </c>
      <c r="O80" s="10" t="s">
        <v>133</v>
      </c>
      <c r="P80" s="10">
        <v>8.2000000000000007E-3</v>
      </c>
      <c r="Q80" s="10" t="s">
        <v>133</v>
      </c>
      <c r="R80" s="20">
        <v>6.1341000000000001</v>
      </c>
      <c r="S80" s="10">
        <v>0.1074</v>
      </c>
      <c r="T80" s="10">
        <v>2.41E-2</v>
      </c>
      <c r="U80" s="10">
        <v>2.0899999999999998E-2</v>
      </c>
      <c r="V80" s="10">
        <v>8.0303000000000004</v>
      </c>
      <c r="W80" s="10">
        <v>6.3905000000000003</v>
      </c>
      <c r="X80" s="10">
        <v>107.20310000000001</v>
      </c>
      <c r="AM80" s="9"/>
      <c r="AN80" s="9"/>
      <c r="AO80" s="9"/>
      <c r="AP80" s="9"/>
      <c r="AQ80" s="9"/>
      <c r="AR80" s="9"/>
      <c r="AS80" s="9"/>
      <c r="AT80" s="9"/>
      <c r="AU80" s="9"/>
      <c r="AV80" s="9"/>
      <c r="AW80" s="9"/>
      <c r="AX80" s="9"/>
    </row>
    <row r="81" spans="1:50" x14ac:dyDescent="0.25">
      <c r="A81" t="s">
        <v>67</v>
      </c>
      <c r="B81" s="10">
        <v>8.6380999999999997</v>
      </c>
      <c r="C81" s="10">
        <v>0.13039999999999999</v>
      </c>
      <c r="D81" s="10">
        <v>3.32E-2</v>
      </c>
      <c r="E81" s="10" t="s">
        <v>133</v>
      </c>
      <c r="F81" s="10" t="s">
        <v>133</v>
      </c>
      <c r="G81" s="10" t="s">
        <v>133</v>
      </c>
      <c r="H81" s="10" t="s">
        <v>133</v>
      </c>
      <c r="I81" s="10" t="s">
        <v>133</v>
      </c>
      <c r="J81" s="10" t="s">
        <v>133</v>
      </c>
      <c r="K81" s="10" t="s">
        <v>133</v>
      </c>
      <c r="L81" s="10" t="s">
        <v>133</v>
      </c>
      <c r="M81" s="10" t="s">
        <v>133</v>
      </c>
      <c r="N81" s="10" t="s">
        <v>133</v>
      </c>
      <c r="O81" s="10" t="s">
        <v>133</v>
      </c>
      <c r="P81" s="10" t="s">
        <v>133</v>
      </c>
      <c r="Q81" s="10" t="s">
        <v>133</v>
      </c>
      <c r="R81" s="20">
        <v>4.2428999999999997</v>
      </c>
      <c r="S81" s="10">
        <v>7.1199999999999999E-2</v>
      </c>
      <c r="T81" s="10" t="s">
        <v>133</v>
      </c>
      <c r="U81" s="10" t="s">
        <v>133</v>
      </c>
      <c r="V81" s="10">
        <v>6.8765000000000001</v>
      </c>
      <c r="W81" s="10">
        <v>4.3981000000000003</v>
      </c>
      <c r="X81" s="10">
        <v>108.0515</v>
      </c>
      <c r="AM81" s="9"/>
      <c r="AN81" s="9"/>
      <c r="AO81" s="9"/>
      <c r="AP81" s="9"/>
      <c r="AQ81" s="9"/>
      <c r="AR81" s="9"/>
      <c r="AS81" s="9"/>
      <c r="AT81" s="9"/>
      <c r="AU81" s="9"/>
      <c r="AV81" s="9"/>
      <c r="AW81" s="9"/>
      <c r="AX81" s="9"/>
    </row>
    <row r="82" spans="1:50" x14ac:dyDescent="0.25">
      <c r="A82" t="s">
        <v>116</v>
      </c>
      <c r="B82" s="10">
        <v>20</v>
      </c>
      <c r="C82" s="10">
        <v>20</v>
      </c>
      <c r="D82" s="10">
        <v>20</v>
      </c>
      <c r="E82" s="10">
        <v>20</v>
      </c>
      <c r="F82" s="10">
        <v>20</v>
      </c>
      <c r="G82" s="10">
        <v>20</v>
      </c>
      <c r="H82" s="10">
        <v>20</v>
      </c>
      <c r="I82" s="10">
        <v>20</v>
      </c>
      <c r="J82" s="10">
        <v>20</v>
      </c>
      <c r="K82" s="10">
        <v>20</v>
      </c>
      <c r="L82" s="10">
        <v>20</v>
      </c>
      <c r="M82" s="10">
        <v>20</v>
      </c>
      <c r="N82" s="10">
        <v>20</v>
      </c>
      <c r="O82" s="10">
        <v>20</v>
      </c>
      <c r="P82" s="10">
        <v>20</v>
      </c>
      <c r="Q82" s="10">
        <v>20</v>
      </c>
      <c r="R82" s="20">
        <v>20</v>
      </c>
      <c r="S82" s="10">
        <v>20</v>
      </c>
      <c r="T82" s="10">
        <v>20</v>
      </c>
      <c r="U82" s="10">
        <v>20</v>
      </c>
      <c r="V82" s="10">
        <v>20</v>
      </c>
      <c r="W82" s="10">
        <v>20</v>
      </c>
      <c r="X82" s="10">
        <v>20</v>
      </c>
      <c r="AM82" s="9"/>
      <c r="AN82" s="9"/>
      <c r="AO82" s="9"/>
      <c r="AP82" s="9"/>
      <c r="AQ82" s="9"/>
      <c r="AR82" s="9"/>
      <c r="AS82" s="9"/>
      <c r="AT82" s="9"/>
      <c r="AU82" s="9"/>
      <c r="AV82" s="9"/>
      <c r="AW82" s="9"/>
      <c r="AX82" s="9"/>
    </row>
    <row r="83" spans="1:50" x14ac:dyDescent="0.25">
      <c r="A83" t="s">
        <v>68</v>
      </c>
      <c r="B83" s="10">
        <v>8.9319000000000006</v>
      </c>
      <c r="C83" s="10" t="s">
        <v>133</v>
      </c>
      <c r="D83" s="10" t="s">
        <v>133</v>
      </c>
      <c r="E83" s="10" t="s">
        <v>133</v>
      </c>
      <c r="F83" s="10" t="s">
        <v>133</v>
      </c>
      <c r="G83" s="10" t="s">
        <v>133</v>
      </c>
      <c r="H83" s="10" t="s">
        <v>133</v>
      </c>
      <c r="I83" s="10" t="s">
        <v>133</v>
      </c>
      <c r="J83" s="10" t="s">
        <v>133</v>
      </c>
      <c r="K83" s="10" t="s">
        <v>133</v>
      </c>
      <c r="L83" s="10" t="s">
        <v>133</v>
      </c>
      <c r="M83" s="10" t="s">
        <v>133</v>
      </c>
      <c r="N83" s="10" t="s">
        <v>133</v>
      </c>
      <c r="O83" s="10" t="s">
        <v>133</v>
      </c>
      <c r="P83" s="10" t="s">
        <v>133</v>
      </c>
      <c r="Q83" s="10" t="s">
        <v>133</v>
      </c>
      <c r="R83" s="20">
        <v>6.3781999999999996</v>
      </c>
      <c r="S83" s="10" t="s">
        <v>133</v>
      </c>
      <c r="T83" s="10" t="s">
        <v>133</v>
      </c>
      <c r="U83" s="10" t="s">
        <v>133</v>
      </c>
      <c r="V83" s="10">
        <v>8.2124000000000006</v>
      </c>
      <c r="W83" s="10">
        <v>6.9107000000000003</v>
      </c>
      <c r="X83" s="10">
        <v>102.7607</v>
      </c>
      <c r="AM83" s="9"/>
      <c r="AN83" s="9"/>
      <c r="AO83" s="9"/>
      <c r="AP83" s="9"/>
      <c r="AQ83" s="9"/>
      <c r="AR83" s="9"/>
      <c r="AS83" s="9"/>
      <c r="AT83" s="9"/>
      <c r="AU83" s="9"/>
      <c r="AV83" s="9"/>
      <c r="AW83" s="9"/>
      <c r="AX83" s="9"/>
    </row>
    <row r="84" spans="1:50" x14ac:dyDescent="0.25">
      <c r="A84" t="s">
        <v>70</v>
      </c>
      <c r="B84" s="10">
        <v>8.5386000000000006</v>
      </c>
      <c r="C84" s="10">
        <v>0.1704</v>
      </c>
      <c r="D84" s="10">
        <v>6.5199999999999994E-2</v>
      </c>
      <c r="E84" s="10">
        <v>3.4099999999999998E-2</v>
      </c>
      <c r="F84" s="10">
        <v>2.6499999999999999E-2</v>
      </c>
      <c r="G84" s="10">
        <v>2.01E-2</v>
      </c>
      <c r="H84" s="10">
        <v>1.7999999999999999E-2</v>
      </c>
      <c r="I84" s="10">
        <v>1.8800000000000001E-2</v>
      </c>
      <c r="J84" s="10" t="s">
        <v>133</v>
      </c>
      <c r="K84" s="10" t="s">
        <v>133</v>
      </c>
      <c r="L84" s="10" t="s">
        <v>133</v>
      </c>
      <c r="M84" s="10" t="s">
        <v>133</v>
      </c>
      <c r="N84" s="10" t="s">
        <v>133</v>
      </c>
      <c r="O84" s="10" t="s">
        <v>133</v>
      </c>
      <c r="P84" s="10" t="s">
        <v>133</v>
      </c>
      <c r="Q84" s="10" t="s">
        <v>133</v>
      </c>
      <c r="R84" s="20">
        <v>4.0162000000000004</v>
      </c>
      <c r="S84" s="10">
        <v>8.3900000000000002E-2</v>
      </c>
      <c r="T84" s="10">
        <v>2.5899999999999999E-2</v>
      </c>
      <c r="U84" s="10">
        <v>1.9E-2</v>
      </c>
      <c r="V84" s="10">
        <v>6.8263999999999996</v>
      </c>
      <c r="W84" s="10">
        <v>4.1368</v>
      </c>
      <c r="X84" s="10">
        <v>104.33369999999999</v>
      </c>
      <c r="AM84" s="9"/>
      <c r="AN84" s="9"/>
      <c r="AO84" s="9"/>
      <c r="AP84" s="9"/>
      <c r="AQ84" s="9"/>
      <c r="AR84" s="9"/>
      <c r="AS84" s="9"/>
      <c r="AT84" s="9"/>
      <c r="AU84" s="9"/>
      <c r="AV84" s="9"/>
      <c r="AW84" s="9"/>
      <c r="AX84" s="9"/>
    </row>
    <row r="85" spans="1:50" x14ac:dyDescent="0.25">
      <c r="A85" t="s">
        <v>69</v>
      </c>
      <c r="B85" s="10">
        <v>8.8664000000000005</v>
      </c>
      <c r="C85" s="10">
        <v>0.1144</v>
      </c>
      <c r="D85" s="10">
        <v>4.0899999999999999E-2</v>
      </c>
      <c r="E85" s="10">
        <v>2.8400000000000002E-2</v>
      </c>
      <c r="F85" s="10">
        <v>1.89E-2</v>
      </c>
      <c r="G85" s="10">
        <v>2.0199999999999999E-2</v>
      </c>
      <c r="H85" s="10">
        <v>1.72E-2</v>
      </c>
      <c r="I85" s="10">
        <v>1.7600000000000001E-2</v>
      </c>
      <c r="J85" s="10">
        <v>1.29E-2</v>
      </c>
      <c r="K85" s="10">
        <v>1.32E-2</v>
      </c>
      <c r="L85" s="10">
        <v>1.3299999999999999E-2</v>
      </c>
      <c r="M85" s="10">
        <v>1.37E-2</v>
      </c>
      <c r="N85" s="10">
        <v>1.46E-2</v>
      </c>
      <c r="O85" s="10">
        <v>1.17E-2</v>
      </c>
      <c r="P85" s="10" t="s">
        <v>133</v>
      </c>
      <c r="Q85" s="10">
        <v>9.7000000000000003E-3</v>
      </c>
      <c r="R85" s="20">
        <v>6.9249999999999998</v>
      </c>
      <c r="S85" s="10">
        <v>0.108</v>
      </c>
      <c r="T85" s="10">
        <v>2.9600000000000001E-2</v>
      </c>
      <c r="U85" s="10">
        <v>2.23E-2</v>
      </c>
      <c r="V85" s="10">
        <v>8.1463999999999999</v>
      </c>
      <c r="W85" s="10">
        <v>7.2610000000000001</v>
      </c>
      <c r="X85" s="10">
        <v>106.705</v>
      </c>
      <c r="AM85" s="9"/>
      <c r="AN85" s="9"/>
      <c r="AO85" s="9"/>
      <c r="AP85" s="9"/>
      <c r="AQ85" s="9"/>
      <c r="AR85" s="9"/>
      <c r="AS85" s="9"/>
      <c r="AT85" s="9"/>
      <c r="AU85" s="9"/>
      <c r="AV85" s="9"/>
      <c r="AW85" s="9"/>
      <c r="AX85" s="9"/>
    </row>
    <row r="86" spans="1:50" x14ac:dyDescent="0.25">
      <c r="A86" t="s">
        <v>71</v>
      </c>
      <c r="B86" s="10">
        <v>8.5845000000000002</v>
      </c>
      <c r="C86" s="10" t="s">
        <v>133</v>
      </c>
      <c r="D86" s="10" t="s">
        <v>133</v>
      </c>
      <c r="E86" s="10" t="s">
        <v>133</v>
      </c>
      <c r="F86" s="10" t="s">
        <v>133</v>
      </c>
      <c r="G86" s="10" t="s">
        <v>133</v>
      </c>
      <c r="H86" s="10" t="s">
        <v>133</v>
      </c>
      <c r="I86" s="10" t="s">
        <v>133</v>
      </c>
      <c r="J86" s="10" t="s">
        <v>133</v>
      </c>
      <c r="K86" s="10" t="s">
        <v>133</v>
      </c>
      <c r="L86" s="10" t="s">
        <v>133</v>
      </c>
      <c r="M86" s="10" t="s">
        <v>133</v>
      </c>
      <c r="N86" s="10" t="s">
        <v>133</v>
      </c>
      <c r="O86" s="10" t="s">
        <v>133</v>
      </c>
      <c r="P86" s="10" t="s">
        <v>133</v>
      </c>
      <c r="Q86" s="10" t="s">
        <v>133</v>
      </c>
      <c r="R86" s="20">
        <v>4.8567999999999998</v>
      </c>
      <c r="S86" s="10" t="s">
        <v>133</v>
      </c>
      <c r="T86" s="10" t="s">
        <v>133</v>
      </c>
      <c r="U86" s="10" t="s">
        <v>133</v>
      </c>
      <c r="V86" s="10">
        <v>7.2826000000000004</v>
      </c>
      <c r="W86" s="10">
        <v>5.0707000000000004</v>
      </c>
      <c r="X86" s="10">
        <v>108.21599999999999</v>
      </c>
      <c r="AM86" s="9"/>
      <c r="AN86" s="9"/>
      <c r="AO86" s="9"/>
      <c r="AP86" s="9"/>
      <c r="AQ86" s="9"/>
      <c r="AR86" s="9"/>
      <c r="AS86" s="9"/>
      <c r="AT86" s="9"/>
      <c r="AU86" s="9"/>
      <c r="AV86" s="9"/>
      <c r="AW86" s="9"/>
      <c r="AX86" s="9"/>
    </row>
    <row r="87" spans="1:50" x14ac:dyDescent="0.25">
      <c r="A87" t="s">
        <v>72</v>
      </c>
      <c r="B87" s="10">
        <v>9.4138999999999999</v>
      </c>
      <c r="C87" s="10" t="s">
        <v>133</v>
      </c>
      <c r="D87" s="10" t="s">
        <v>133</v>
      </c>
      <c r="E87" s="10" t="s">
        <v>133</v>
      </c>
      <c r="F87" s="10" t="s">
        <v>133</v>
      </c>
      <c r="G87" s="10" t="s">
        <v>133</v>
      </c>
      <c r="H87" s="10" t="s">
        <v>133</v>
      </c>
      <c r="I87" s="10" t="s">
        <v>133</v>
      </c>
      <c r="J87" s="10" t="s">
        <v>133</v>
      </c>
      <c r="K87" s="10" t="s">
        <v>133</v>
      </c>
      <c r="L87" s="10" t="s">
        <v>133</v>
      </c>
      <c r="M87" s="10" t="s">
        <v>133</v>
      </c>
      <c r="N87" s="10" t="s">
        <v>133</v>
      </c>
      <c r="O87" s="10" t="s">
        <v>133</v>
      </c>
      <c r="P87" s="10" t="s">
        <v>133</v>
      </c>
      <c r="Q87" s="10" t="s">
        <v>133</v>
      </c>
      <c r="R87" s="20">
        <v>9.0944000000000003</v>
      </c>
      <c r="S87" s="10" t="s">
        <v>133</v>
      </c>
      <c r="T87" s="10" t="s">
        <v>133</v>
      </c>
      <c r="U87" s="10" t="s">
        <v>133</v>
      </c>
      <c r="V87" s="10">
        <v>9.8142999999999994</v>
      </c>
      <c r="W87" s="10">
        <v>9.7739999999999991</v>
      </c>
      <c r="X87" s="10">
        <v>94.250500000000002</v>
      </c>
      <c r="AM87" s="9"/>
      <c r="AN87" s="9"/>
      <c r="AO87" s="9"/>
      <c r="AP87" s="9"/>
      <c r="AQ87" s="9"/>
      <c r="AR87" s="9"/>
      <c r="AS87" s="9"/>
      <c r="AT87" s="9"/>
      <c r="AU87" s="9"/>
      <c r="AV87" s="9"/>
      <c r="AW87" s="9"/>
      <c r="AX87" s="9"/>
    </row>
    <row r="88" spans="1:50" x14ac:dyDescent="0.25">
      <c r="A88" t="s">
        <v>73</v>
      </c>
      <c r="B88" s="10">
        <v>9.1059999999999999</v>
      </c>
      <c r="C88" s="10" t="s">
        <v>133</v>
      </c>
      <c r="D88" s="10" t="s">
        <v>133</v>
      </c>
      <c r="E88" s="10" t="s">
        <v>133</v>
      </c>
      <c r="F88" s="10" t="s">
        <v>133</v>
      </c>
      <c r="G88" s="10" t="s">
        <v>133</v>
      </c>
      <c r="H88" s="10" t="s">
        <v>133</v>
      </c>
      <c r="I88" s="10" t="s">
        <v>133</v>
      </c>
      <c r="J88" s="10" t="s">
        <v>133</v>
      </c>
      <c r="K88" s="10" t="s">
        <v>133</v>
      </c>
      <c r="L88" s="10" t="s">
        <v>133</v>
      </c>
      <c r="M88" s="10" t="s">
        <v>133</v>
      </c>
      <c r="N88" s="10" t="s">
        <v>133</v>
      </c>
      <c r="O88" s="10" t="s">
        <v>133</v>
      </c>
      <c r="P88" s="10" t="s">
        <v>133</v>
      </c>
      <c r="Q88" s="10" t="s">
        <v>133</v>
      </c>
      <c r="R88" s="20">
        <v>8.6616</v>
      </c>
      <c r="S88" s="10" t="s">
        <v>133</v>
      </c>
      <c r="T88" s="10" t="s">
        <v>133</v>
      </c>
      <c r="U88" s="10" t="s">
        <v>133</v>
      </c>
      <c r="V88" s="10">
        <v>9.5958000000000006</v>
      </c>
      <c r="W88" s="10">
        <v>9.8070000000000004</v>
      </c>
      <c r="X88" s="10">
        <v>80.212599999999995</v>
      </c>
      <c r="AM88" s="9"/>
      <c r="AN88" s="9"/>
      <c r="AO88" s="9"/>
      <c r="AP88" s="9"/>
      <c r="AQ88" s="9"/>
      <c r="AR88" s="9"/>
      <c r="AS88" s="9"/>
      <c r="AT88" s="9"/>
      <c r="AU88" s="9"/>
      <c r="AV88" s="9"/>
      <c r="AW88" s="9"/>
      <c r="AX88" s="9"/>
    </row>
    <row r="89" spans="1:50" x14ac:dyDescent="0.25">
      <c r="A89" t="s">
        <v>74</v>
      </c>
      <c r="B89" s="10">
        <v>8.7499000000000002</v>
      </c>
      <c r="C89" s="10">
        <v>0.15179999999999999</v>
      </c>
      <c r="D89" s="10">
        <v>7.1800000000000003E-2</v>
      </c>
      <c r="E89" s="10">
        <v>4.0300000000000002E-2</v>
      </c>
      <c r="F89" s="10">
        <v>3.5400000000000001E-2</v>
      </c>
      <c r="G89" s="10">
        <v>3.3000000000000002E-2</v>
      </c>
      <c r="H89" s="10">
        <v>2.5000000000000001E-2</v>
      </c>
      <c r="I89" s="10">
        <v>2.4799999999999999E-2</v>
      </c>
      <c r="J89" s="10">
        <v>1.95E-2</v>
      </c>
      <c r="K89" s="10">
        <v>1.5800000000000002E-2</v>
      </c>
      <c r="L89" s="10">
        <v>1.66E-2</v>
      </c>
      <c r="M89" s="10">
        <v>1.7600000000000001E-2</v>
      </c>
      <c r="N89" s="10">
        <v>1.8700000000000001E-2</v>
      </c>
      <c r="O89" s="10">
        <v>1.0999999999999999E-2</v>
      </c>
      <c r="P89" s="10" t="s">
        <v>133</v>
      </c>
      <c r="Q89" s="10">
        <v>1.26E-2</v>
      </c>
      <c r="R89" s="20">
        <v>6.5583</v>
      </c>
      <c r="S89" s="10">
        <v>0.14829999999999999</v>
      </c>
      <c r="T89" s="10">
        <v>3.3000000000000002E-2</v>
      </c>
      <c r="U89" s="10">
        <v>3.04E-2</v>
      </c>
      <c r="V89" s="10">
        <v>8.2428000000000008</v>
      </c>
      <c r="W89" s="10">
        <v>6.9429999999999996</v>
      </c>
      <c r="X89" s="10">
        <v>97.980900000000005</v>
      </c>
      <c r="AM89" s="9"/>
      <c r="AN89" s="9"/>
      <c r="AO89" s="9"/>
      <c r="AP89" s="9"/>
      <c r="AQ89" s="9"/>
      <c r="AR89" s="9"/>
      <c r="AS89" s="9"/>
      <c r="AT89" s="9"/>
      <c r="AU89" s="9"/>
      <c r="AV89" s="9"/>
      <c r="AW89" s="9"/>
      <c r="AX89" s="9"/>
    </row>
    <row r="90" spans="1:50" x14ac:dyDescent="0.25">
      <c r="A90" t="s">
        <v>75</v>
      </c>
      <c r="B90" s="10">
        <v>8.9016999999999999</v>
      </c>
      <c r="C90" s="10">
        <v>0.1258</v>
      </c>
      <c r="D90" s="10">
        <v>5.4399999999999997E-2</v>
      </c>
      <c r="E90" s="10">
        <v>2.64E-2</v>
      </c>
      <c r="F90" s="10">
        <v>2.0899999999999998E-2</v>
      </c>
      <c r="G90" s="10">
        <v>1.95E-2</v>
      </c>
      <c r="H90" s="10">
        <v>1.23E-2</v>
      </c>
      <c r="I90" s="10" t="s">
        <v>133</v>
      </c>
      <c r="J90" s="10">
        <v>1.0699999999999999E-2</v>
      </c>
      <c r="K90" s="10">
        <v>7.7999999999999996E-3</v>
      </c>
      <c r="L90" s="10">
        <v>1.03E-2</v>
      </c>
      <c r="M90" s="10" t="s">
        <v>133</v>
      </c>
      <c r="N90" s="10" t="s">
        <v>133</v>
      </c>
      <c r="O90" s="10" t="s">
        <v>133</v>
      </c>
      <c r="P90" s="10" t="s">
        <v>133</v>
      </c>
      <c r="Q90" s="10">
        <v>4.5999999999999999E-3</v>
      </c>
      <c r="R90" s="20">
        <v>3.8311000000000002</v>
      </c>
      <c r="S90" s="10">
        <v>6.8500000000000005E-2</v>
      </c>
      <c r="T90" s="10">
        <v>1.67E-2</v>
      </c>
      <c r="U90" s="10">
        <v>1.47E-2</v>
      </c>
      <c r="V90" s="10">
        <v>6.6227</v>
      </c>
      <c r="W90" s="10">
        <v>4.0232000000000001</v>
      </c>
      <c r="X90" s="10">
        <v>102.6939</v>
      </c>
      <c r="AM90" s="9"/>
      <c r="AN90" s="9"/>
      <c r="AO90" s="9"/>
      <c r="AP90" s="9"/>
      <c r="AQ90" s="9"/>
      <c r="AR90" s="9"/>
      <c r="AS90" s="9"/>
      <c r="AT90" s="9"/>
      <c r="AU90" s="9"/>
      <c r="AV90" s="9"/>
      <c r="AW90" s="9"/>
      <c r="AX90" s="9"/>
    </row>
    <row r="91" spans="1:50" x14ac:dyDescent="0.25">
      <c r="A91" t="s">
        <v>76</v>
      </c>
      <c r="B91" s="10">
        <v>8.9945000000000004</v>
      </c>
      <c r="C91" s="10">
        <v>0.11799999999999999</v>
      </c>
      <c r="D91" s="10">
        <v>4.2799999999999998E-2</v>
      </c>
      <c r="E91" s="10">
        <v>0.02</v>
      </c>
      <c r="F91" s="10">
        <v>2.1899999999999999E-2</v>
      </c>
      <c r="G91" s="10" t="s">
        <v>133</v>
      </c>
      <c r="H91" s="10">
        <v>1.5699999999999999E-2</v>
      </c>
      <c r="I91" s="10" t="s">
        <v>133</v>
      </c>
      <c r="J91" s="10">
        <v>2.4E-2</v>
      </c>
      <c r="K91" s="10" t="s">
        <v>133</v>
      </c>
      <c r="L91" s="10">
        <v>8.5000000000000006E-3</v>
      </c>
      <c r="M91" s="10" t="s">
        <v>133</v>
      </c>
      <c r="N91" s="10">
        <v>4.58E-2</v>
      </c>
      <c r="O91" s="10" t="s">
        <v>133</v>
      </c>
      <c r="P91" s="10">
        <v>7.0000000000000001E-3</v>
      </c>
      <c r="Q91" s="10" t="s">
        <v>133</v>
      </c>
      <c r="R91" s="20">
        <v>8.1426999999999996</v>
      </c>
      <c r="S91" s="10">
        <v>0.16009999999999999</v>
      </c>
      <c r="T91" s="10">
        <v>2.0500000000000001E-2</v>
      </c>
      <c r="U91" s="10">
        <v>1.8499999999999999E-2</v>
      </c>
      <c r="V91" s="10">
        <v>8.8232999999999997</v>
      </c>
      <c r="W91" s="10">
        <v>8.9292999999999996</v>
      </c>
      <c r="X91" s="10">
        <v>95.173699999999997</v>
      </c>
      <c r="AM91" s="9"/>
      <c r="AN91" s="9"/>
      <c r="AO91" s="9"/>
      <c r="AP91" s="9"/>
      <c r="AQ91" s="9"/>
      <c r="AR91" s="9"/>
      <c r="AS91" s="9"/>
      <c r="AT91" s="9"/>
      <c r="AU91" s="9"/>
      <c r="AV91" s="9"/>
      <c r="AW91" s="9"/>
      <c r="AX91" s="9"/>
    </row>
    <row r="92" spans="1:50" x14ac:dyDescent="0.25">
      <c r="A92" t="s">
        <v>77</v>
      </c>
      <c r="B92" s="10">
        <v>8.8506999999999998</v>
      </c>
      <c r="C92" s="10">
        <v>0.1547</v>
      </c>
      <c r="D92" s="10">
        <v>4.9700000000000001E-2</v>
      </c>
      <c r="E92" s="10">
        <v>2.86E-2</v>
      </c>
      <c r="F92" s="10">
        <v>2.3400000000000001E-2</v>
      </c>
      <c r="G92" s="10">
        <v>2.6100000000000002E-2</v>
      </c>
      <c r="H92" s="10" t="s">
        <v>133</v>
      </c>
      <c r="I92" s="10">
        <v>1.7999999999999999E-2</v>
      </c>
      <c r="J92" s="10">
        <v>9.9000000000000008E-3</v>
      </c>
      <c r="K92" s="10" t="s">
        <v>133</v>
      </c>
      <c r="L92" s="10" t="s">
        <v>133</v>
      </c>
      <c r="M92" s="10" t="s">
        <v>133</v>
      </c>
      <c r="N92" s="10" t="s">
        <v>133</v>
      </c>
      <c r="O92" s="10" t="s">
        <v>133</v>
      </c>
      <c r="P92" s="10" t="s">
        <v>133</v>
      </c>
      <c r="Q92" s="10" t="s">
        <v>133</v>
      </c>
      <c r="R92" s="20">
        <v>7.1664000000000003</v>
      </c>
      <c r="S92" s="10">
        <v>0.16450000000000001</v>
      </c>
      <c r="T92" s="10">
        <v>2.12E-2</v>
      </c>
      <c r="U92" s="10">
        <v>2.12E-2</v>
      </c>
      <c r="V92" s="10">
        <v>8.3145000000000007</v>
      </c>
      <c r="W92" s="10">
        <v>7.5731999999999999</v>
      </c>
      <c r="X92" s="10">
        <v>98.499200000000002</v>
      </c>
      <c r="AM92" s="9"/>
      <c r="AN92" s="9"/>
      <c r="AO92" s="9"/>
      <c r="AP92" s="9"/>
      <c r="AQ92" s="9"/>
      <c r="AR92" s="9"/>
      <c r="AS92" s="9"/>
      <c r="AT92" s="9"/>
      <c r="AU92" s="9"/>
      <c r="AV92" s="9"/>
      <c r="AW92" s="9"/>
      <c r="AX92" s="9"/>
    </row>
    <row r="93" spans="1:50" x14ac:dyDescent="0.25">
      <c r="A93" s="13"/>
    </row>
  </sheetData>
  <conditionalFormatting sqref="B15:AL15 B24:AL24 B47:AL47 B55:AL55">
    <cfRule type="cellIs" dxfId="4" priority="14" stopIfTrue="1" operator="greaterThan">
      <formula>1.8</formula>
    </cfRule>
  </conditionalFormatting>
  <conditionalFormatting sqref="B8:AL14 B16:AL23 B25:AL46 B48:AL54 B56:AL92">
    <cfRule type="cellIs" dxfId="3" priority="15" stopIfTrue="1" operator="greaterThan">
      <formula>1</formula>
    </cfRule>
  </conditionalFormatting>
  <conditionalFormatting sqref="B8:L92">
    <cfRule type="cellIs" dxfId="2" priority="12" stopIfTrue="1" operator="equal">
      <formula>20</formula>
    </cfRule>
  </conditionalFormatting>
  <conditionalFormatting sqref="B8:AL92">
    <cfRule type="cellIs" dxfId="1" priority="13" stopIfTrue="1" operator="equal">
      <formula>"n.a./n.r."</formula>
    </cfRule>
    <cfRule type="cellIs" dxfId="0" priority="16" operator="notEqual">
      <formula>"n.a./n.r."</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E18" sqref="E18"/>
    </sheetView>
  </sheetViews>
  <sheetFormatPr defaultRowHeight="15" x14ac:dyDescent="0.25"/>
  <cols>
    <col min="1" max="1" width="12.85546875" style="12" customWidth="1"/>
    <col min="2" max="2" width="5.28515625" bestFit="1" customWidth="1"/>
    <col min="3" max="3" width="9" bestFit="1" customWidth="1"/>
    <col min="4" max="4" width="6.5703125" bestFit="1" customWidth="1"/>
    <col min="5" max="5" width="24.28515625" customWidth="1"/>
    <col min="6" max="6" width="7.7109375" bestFit="1" customWidth="1"/>
    <col min="7" max="7" width="7.28515625" bestFit="1" customWidth="1"/>
    <col min="8" max="8" width="25.85546875" bestFit="1" customWidth="1"/>
    <col min="9" max="9" width="7.7109375" bestFit="1" customWidth="1"/>
    <col min="10" max="10" width="6.85546875" bestFit="1" customWidth="1"/>
    <col min="11" max="11" width="26.28515625" bestFit="1" customWidth="1"/>
    <col min="12" max="12" width="7.7109375" bestFit="1" customWidth="1"/>
    <col min="13" max="13" width="11.28515625" style="14" bestFit="1" customWidth="1"/>
    <col min="15" max="15" width="27.28515625" bestFit="1" customWidth="1"/>
    <col min="16" max="16" width="6" bestFit="1" customWidth="1"/>
  </cols>
  <sheetData>
    <row r="1" spans="1:15" x14ac:dyDescent="0.25">
      <c r="B1" t="s">
        <v>99</v>
      </c>
      <c r="C1" s="2" t="s">
        <v>100</v>
      </c>
      <c r="D1" s="2" t="s">
        <v>101</v>
      </c>
      <c r="E1" s="2" t="s">
        <v>102</v>
      </c>
      <c r="F1" t="s">
        <v>103</v>
      </c>
      <c r="G1" t="s">
        <v>104</v>
      </c>
      <c r="H1" t="s">
        <v>105</v>
      </c>
      <c r="I1" t="s">
        <v>103</v>
      </c>
      <c r="J1" t="s">
        <v>106</v>
      </c>
      <c r="K1" t="s">
        <v>102</v>
      </c>
      <c r="L1" t="s">
        <v>103</v>
      </c>
      <c r="M1" s="14" t="s">
        <v>78</v>
      </c>
      <c r="O1" s="8"/>
    </row>
    <row r="2" spans="1:15" x14ac:dyDescent="0.25">
      <c r="B2" s="8" t="s">
        <v>107</v>
      </c>
      <c r="C2" t="s">
        <v>81</v>
      </c>
      <c r="D2" t="s">
        <v>108</v>
      </c>
      <c r="G2" t="s">
        <v>108</v>
      </c>
      <c r="J2" t="s">
        <v>108</v>
      </c>
      <c r="M2" s="14" t="s">
        <v>145</v>
      </c>
    </row>
    <row r="3" spans="1:15" x14ac:dyDescent="0.25">
      <c r="A3" s="12" t="s">
        <v>117</v>
      </c>
      <c r="B3" t="s">
        <v>109</v>
      </c>
      <c r="C3" t="s">
        <v>109</v>
      </c>
      <c r="D3" t="s">
        <v>109</v>
      </c>
      <c r="E3" t="s">
        <v>109</v>
      </c>
      <c r="F3" t="s">
        <v>109</v>
      </c>
      <c r="G3" t="s">
        <v>109</v>
      </c>
      <c r="H3" t="s">
        <v>109</v>
      </c>
      <c r="I3" t="s">
        <v>109</v>
      </c>
      <c r="J3" t="s">
        <v>109</v>
      </c>
      <c r="K3" t="s">
        <v>109</v>
      </c>
      <c r="L3" t="s">
        <v>109</v>
      </c>
    </row>
    <row r="6" spans="1:15" s="15" customFormat="1" x14ac:dyDescent="0.25">
      <c r="A6" s="18"/>
      <c r="M6"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MRL</vt:lpstr>
      <vt:lpstr>Blank</vt:lpstr>
      <vt:lpstr>CCV1</vt:lpstr>
      <vt:lpstr>CCV2</vt:lpstr>
      <vt:lpstr>CCV4</vt:lpstr>
      <vt:lpstr>CCV3</vt:lpstr>
      <vt:lpstr>README</vt:lpstr>
      <vt:lpstr>Samples</vt:lpstr>
      <vt:lpstr>Tent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MS</cp:lastModifiedBy>
  <dcterms:created xsi:type="dcterms:W3CDTF">2023-09-07T21:26:52Z</dcterms:created>
  <dcterms:modified xsi:type="dcterms:W3CDTF">2023-10-28T04:36:14Z</dcterms:modified>
</cp:coreProperties>
</file>