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\Documents\DATA\GC-MS\Schuler\"/>
    </mc:Choice>
  </mc:AlternateContent>
  <bookViews>
    <workbookView xWindow="0" yWindow="0" windowWidth="28800" windowHeight="12435" activeTab="4"/>
  </bookViews>
  <sheets>
    <sheet name="DFTPP" sheetId="1" r:id="rId1"/>
    <sheet name="ICAL" sheetId="2" r:id="rId2"/>
    <sheet name="Carryover" sheetId="6" r:id="rId3"/>
    <sheet name="CCV" sheetId="3" r:id="rId4"/>
    <sheet name="Blank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3" l="1"/>
  <c r="L4" i="3"/>
  <c r="L3" i="3"/>
  <c r="K4" i="3"/>
  <c r="K5" i="3"/>
  <c r="K3" i="3"/>
  <c r="J5" i="3"/>
  <c r="J4" i="3"/>
  <c r="J3" i="3"/>
  <c r="I83" i="4"/>
  <c r="I82" i="4"/>
  <c r="I81" i="4"/>
  <c r="I79" i="4"/>
  <c r="I78" i="4"/>
  <c r="I77" i="4"/>
  <c r="I76" i="4"/>
  <c r="I75" i="4"/>
  <c r="I74" i="4"/>
  <c r="I73" i="4"/>
  <c r="I70" i="4"/>
  <c r="I69" i="4"/>
  <c r="I68" i="4"/>
  <c r="I66" i="4"/>
  <c r="I65" i="4"/>
  <c r="I64" i="4"/>
  <c r="I63" i="4"/>
  <c r="I62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4" i="6"/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4" i="3"/>
  <c r="K10" i="3" l="1"/>
  <c r="T2" i="2" l="1"/>
  <c r="K9" i="3"/>
  <c r="K11" i="3" s="1"/>
  <c r="O5" i="3"/>
  <c r="O4" i="3"/>
  <c r="O3" i="3"/>
  <c r="P5" i="3"/>
  <c r="P4" i="3"/>
  <c r="P3" i="3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2" i="4"/>
  <c r="J63" i="4"/>
  <c r="J64" i="4"/>
  <c r="J65" i="4"/>
  <c r="J66" i="4"/>
  <c r="J68" i="4"/>
  <c r="J69" i="4"/>
  <c r="J70" i="4"/>
  <c r="J73" i="4"/>
  <c r="J74" i="4"/>
  <c r="J75" i="4"/>
  <c r="J76" i="4"/>
  <c r="J77" i="4"/>
  <c r="J78" i="4"/>
  <c r="J79" i="4"/>
  <c r="J81" i="4"/>
  <c r="J82" i="4"/>
  <c r="J83" i="4"/>
  <c r="J4" i="4"/>
  <c r="K6" i="4"/>
  <c r="K7" i="4"/>
  <c r="K9" i="4"/>
  <c r="K14" i="4"/>
  <c r="K15" i="4"/>
  <c r="K17" i="4"/>
  <c r="K22" i="4"/>
  <c r="K23" i="4"/>
  <c r="K25" i="4"/>
  <c r="K29" i="4"/>
  <c r="K31" i="4"/>
  <c r="K33" i="4"/>
  <c r="K39" i="4"/>
  <c r="K41" i="4"/>
  <c r="K46" i="4"/>
  <c r="K49" i="4"/>
  <c r="K54" i="4"/>
  <c r="K57" i="4"/>
  <c r="K62" i="4"/>
  <c r="K63" i="4"/>
  <c r="K65" i="4"/>
  <c r="K69" i="4"/>
  <c r="K73" i="4"/>
  <c r="K77" i="4"/>
  <c r="K78" i="4"/>
  <c r="K79" i="4"/>
  <c r="T4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3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K81" i="4" l="1"/>
  <c r="K70" i="4"/>
  <c r="K55" i="4"/>
  <c r="K47" i="4"/>
  <c r="K38" i="4"/>
  <c r="K30" i="4"/>
  <c r="K21" i="4"/>
  <c r="K13" i="4"/>
  <c r="K5" i="4"/>
  <c r="K53" i="4"/>
  <c r="K45" i="4"/>
  <c r="K37" i="4"/>
  <c r="T3" i="2"/>
  <c r="T5" i="2" s="1"/>
  <c r="K76" i="4"/>
  <c r="K68" i="4"/>
  <c r="K60" i="4"/>
  <c r="K52" i="4"/>
  <c r="K44" i="4"/>
  <c r="K36" i="4"/>
  <c r="K28" i="4"/>
  <c r="K20" i="4"/>
  <c r="K12" i="4"/>
  <c r="K83" i="4"/>
  <c r="K51" i="4"/>
  <c r="K27" i="4"/>
  <c r="K11" i="4"/>
  <c r="K64" i="4"/>
  <c r="K48" i="4"/>
  <c r="K32" i="4"/>
  <c r="K8" i="4"/>
  <c r="K82" i="4"/>
  <c r="K74" i="4"/>
  <c r="K66" i="4"/>
  <c r="K58" i="4"/>
  <c r="K50" i="4"/>
  <c r="K42" i="4"/>
  <c r="K34" i="4"/>
  <c r="K26" i="4"/>
  <c r="K18" i="4"/>
  <c r="K10" i="4"/>
  <c r="K75" i="4"/>
  <c r="K59" i="4"/>
  <c r="K35" i="4"/>
  <c r="K19" i="4"/>
  <c r="K56" i="4"/>
  <c r="K40" i="4"/>
  <c r="K16" i="4"/>
  <c r="K4" i="4"/>
  <c r="K12" i="3"/>
</calcChain>
</file>

<file path=xl/sharedStrings.xml><?xml version="1.0" encoding="utf-8"?>
<sst xmlns="http://schemas.openxmlformats.org/spreadsheetml/2006/main" count="1139" uniqueCount="140">
  <si>
    <t>Pass?</t>
  </si>
  <si>
    <t>1,3-Dichlorobenzene</t>
  </si>
  <si>
    <t>1,4-Dichlorobenzene</t>
  </si>
  <si>
    <t>1,2-Dichlorobenzene</t>
  </si>
  <si>
    <t>Hexachloroethane</t>
  </si>
  <si>
    <t>Nitrobenzene</t>
  </si>
  <si>
    <t>1,2,4-Trichlorobenzene</t>
  </si>
  <si>
    <t>Naphthalene</t>
  </si>
  <si>
    <t>Area</t>
  </si>
  <si>
    <t>Lin</t>
  </si>
  <si>
    <t>ISTD Internal</t>
  </si>
  <si>
    <t>Name</t>
  </si>
  <si>
    <t>Quant</t>
  </si>
  <si>
    <t>Conf1</t>
  </si>
  <si>
    <t>Conf2</t>
  </si>
  <si>
    <t>Level 1</t>
  </si>
  <si>
    <t>Level 2</t>
  </si>
  <si>
    <t>Level 3</t>
  </si>
  <si>
    <t>Level 4</t>
  </si>
  <si>
    <t>IS</t>
  </si>
  <si>
    <t>ppb</t>
  </si>
  <si>
    <t>LLOQ</t>
  </si>
  <si>
    <t>Unit</t>
  </si>
  <si>
    <t>Peak Name</t>
  </si>
  <si>
    <t>Ret.Time</t>
  </si>
  <si>
    <t xml:space="preserve">Cal.Type </t>
  </si>
  <si>
    <t>Number</t>
  </si>
  <si>
    <t xml:space="preserve">Rel.Std.Dev. </t>
  </si>
  <si>
    <t>Coeff.of</t>
  </si>
  <si>
    <t>min</t>
  </si>
  <si>
    <t>of Points</t>
  </si>
  <si>
    <t>%</t>
  </si>
  <si>
    <t>Determination</t>
  </si>
  <si>
    <t>MS Quantitation Peak</t>
  </si>
  <si>
    <t>n.a.</t>
  </si>
  <si>
    <t xml:space="preserve">Amount </t>
  </si>
  <si>
    <t>Ret. Time</t>
  </si>
  <si>
    <t xml:space="preserve">Area </t>
  </si>
  <si>
    <t>Rel Area</t>
  </si>
  <si>
    <t>Overall Ion Ratio</t>
  </si>
  <si>
    <t>counts*min</t>
  </si>
  <si>
    <t>Confirmation</t>
  </si>
  <si>
    <t>Confirmed</t>
  </si>
  <si>
    <t>Not confirmed</t>
  </si>
  <si>
    <t>Carryover (%)</t>
  </si>
  <si>
    <t>RSD&lt;20%</t>
  </si>
  <si>
    <t>R^2&gt;0.99</t>
  </si>
  <si>
    <t>Total Analytes</t>
  </si>
  <si>
    <t>Failed</t>
  </si>
  <si>
    <t>Allowance</t>
  </si>
  <si>
    <t>&lt;1/2LLOQ</t>
  </si>
  <si>
    <t>ICAL Rt</t>
  </si>
  <si>
    <t>ICAL Area</t>
  </si>
  <si>
    <t>Pass_RT?</t>
  </si>
  <si>
    <t>Pass_Area?</t>
  </si>
  <si>
    <t>RT</t>
  </si>
  <si>
    <t>Fail?</t>
  </si>
  <si>
    <t>Non-target</t>
  </si>
  <si>
    <t>Quad</t>
  </si>
  <si>
    <t>True Value</t>
  </si>
  <si>
    <t>Phenol</t>
  </si>
  <si>
    <t>Aniline</t>
  </si>
  <si>
    <t>Bis(2-chloroethyl) ether</t>
  </si>
  <si>
    <t>2-Chlorophenol</t>
  </si>
  <si>
    <t>Benzyl alcohol</t>
  </si>
  <si>
    <t>2-Methylphenol (o-cresol)</t>
  </si>
  <si>
    <t>Dichloroisopropyl ether</t>
  </si>
  <si>
    <t>N-Nitroso-di-n-propylamine</t>
  </si>
  <si>
    <t>3/4-Methylphenol (m/p-cresol)</t>
  </si>
  <si>
    <t>Isophorone</t>
  </si>
  <si>
    <t>2-Nitrophenol</t>
  </si>
  <si>
    <t>2,4-Dimethylphenol</t>
  </si>
  <si>
    <t>Bis(2-chloroethoxy)methane</t>
  </si>
  <si>
    <t>2,4-Dichlorophenol</t>
  </si>
  <si>
    <t>1,3-Dimethyl-2-nitrobenzene [SS1]</t>
  </si>
  <si>
    <t>4-Chloroaniline</t>
  </si>
  <si>
    <t>Hexachlorobutadiene</t>
  </si>
  <si>
    <t>4-Chloro-3-methylphenol</t>
  </si>
  <si>
    <t>2-Methylnaphthalene</t>
  </si>
  <si>
    <t>1-Methylnaphthalene</t>
  </si>
  <si>
    <t>Hexachlorocyclopentadiene</t>
  </si>
  <si>
    <t>2,4,6-Trichlorophenol</t>
  </si>
  <si>
    <t>2,4,5-Trichlorophenol</t>
  </si>
  <si>
    <t>2-Chloronaphthalene</t>
  </si>
  <si>
    <t>2-Nitroaniline</t>
  </si>
  <si>
    <t>1,4-Dinitrobenzene</t>
  </si>
  <si>
    <t>Dimethylphthalate</t>
  </si>
  <si>
    <t>1,3-Dinitrobenzene</t>
  </si>
  <si>
    <t>2,6-Dinitrotoluene</t>
  </si>
  <si>
    <t>1,2-Dinitrobenzene</t>
  </si>
  <si>
    <t>Acenaphthylene</t>
  </si>
  <si>
    <t>3-Nitroaniline</t>
  </si>
  <si>
    <t>Acenaphthene-d10 [IS1]</t>
  </si>
  <si>
    <t>Acenaphthene</t>
  </si>
  <si>
    <t>2,4-Dinitrophenol</t>
  </si>
  <si>
    <t>4-Nitrophenol</t>
  </si>
  <si>
    <t>2,4-Dinitrotoluene</t>
  </si>
  <si>
    <t>Dibenzofuran</t>
  </si>
  <si>
    <t>2,3,5,6-Tetrachlorophenol</t>
  </si>
  <si>
    <t>2,3,4,6-Tetrachlorophenol</t>
  </si>
  <si>
    <t>Diethyl phthalate</t>
  </si>
  <si>
    <t>4-Chlorophenyl phenyl ether</t>
  </si>
  <si>
    <t>Fluorene</t>
  </si>
  <si>
    <t>4-Nitroaniline</t>
  </si>
  <si>
    <t>4,6-Dinitro-2-methylphenol (dinitro-o-cresol)</t>
  </si>
  <si>
    <t>N-nitrosodiphenylamine/Diphenylamine</t>
  </si>
  <si>
    <t>Azobenzene</t>
  </si>
  <si>
    <t>4-Bromophenyl phenyl ether</t>
  </si>
  <si>
    <t>Hexachlorobenzene</t>
  </si>
  <si>
    <t>Pentachlorophenol</t>
  </si>
  <si>
    <t>Phenanthrene-d10 [IS2]</t>
  </si>
  <si>
    <t>Phenanthrene</t>
  </si>
  <si>
    <t>Anthracene</t>
  </si>
  <si>
    <t>Carbazole</t>
  </si>
  <si>
    <t>Di-n-butyl phthalate</t>
  </si>
  <si>
    <t>Fluoranthene</t>
  </si>
  <si>
    <t>Pyrene-d10 [SS2]</t>
  </si>
  <si>
    <t>Pyrene</t>
  </si>
  <si>
    <t>Benzyl butyl phthalate</t>
  </si>
  <si>
    <t>Bis(2-ethylhexyl)adipate</t>
  </si>
  <si>
    <t>Triphenyl phosphate [SS3]</t>
  </si>
  <si>
    <t>Benzo[a]anthracene</t>
  </si>
  <si>
    <t>Chrysene d-12 [IS3]</t>
  </si>
  <si>
    <t>Bis(2-ethylhexyl)phthalate</t>
  </si>
  <si>
    <t>Chrysene</t>
  </si>
  <si>
    <t>Di-n-octyl phthalate</t>
  </si>
  <si>
    <t>Benzo[b]fluoranthene</t>
  </si>
  <si>
    <t>Benzo[k]fluoranthene</t>
  </si>
  <si>
    <t>Benzo[a]pyrene</t>
  </si>
  <si>
    <t>Perylene-d12 [SS4]</t>
  </si>
  <si>
    <t>Indeno[1,2,3-cd]pyrene</t>
  </si>
  <si>
    <t>Dibenz[a,h]anthracene</t>
  </si>
  <si>
    <t>Benzo[g,h,i]perylene</t>
  </si>
  <si>
    <t>Internal Acenaphthene-d10 [IS1]</t>
  </si>
  <si>
    <t>Internal Phenanthrene-d10 [IS2]</t>
  </si>
  <si>
    <t>Internal Chrysene d-12 [IS3]</t>
  </si>
  <si>
    <t>ug/mL</t>
  </si>
  <si>
    <t>Cubic</t>
  </si>
  <si>
    <t>4 ug/mL</t>
  </si>
  <si>
    <t>DCM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</si>
</sst>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" fontId="0" fillId="0" borderId="0" xfId="0" applyNumberFormat="1"/>
    <xf numFmtId="0" fontId="0" fillId="0" borderId="0" xfId="0" applyNumberFormat="1"/>
    <xf numFmtId="164" fontId="0" fillId="0" borderId="0" xfId="0" applyNumberFormat="1"/>
    <xf numFmtId="4" fontId="0" fillId="0" borderId="0" xfId="0" applyNumberFormat="1"/>
    <xf numFmtId="19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ont="1"/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2" fillId="0" borderId="0" xfId="0" applyFont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Font="1" applyFill="1"/>
    <xf numFmtId="0" fontId="2" fillId="2" borderId="0" xfId="0" applyFont="1" applyFill="1"/>
    <xf numFmtId="0" fontId="0" fillId="2" borderId="0" xfId="0" applyNumberFormat="1" applyFill="1"/>
    <xf numFmtId="1" fontId="0" fillId="0" borderId="0" xfId="0" applyNumberFormat="1" applyAlignment="1"/>
    <xf numFmtId="0" fontId="0" fillId="0" borderId="0" xfId="0" applyFont="1" applyFill="1" applyAlignment="1"/>
    <xf numFmtId="2" fontId="1" fillId="2" borderId="0" xfId="0" applyNumberFormat="1" applyFont="1" applyFill="1" applyAlignment="1">
      <alignment horizontal="right"/>
    </xf>
    <xf numFmtId="0" fontId="0" fillId="0" borderId="0" xfId="0" applyFill="1"/>
    <xf numFmtId="165" fontId="0" fillId="0" borderId="0" xfId="0" applyNumberFormat="1" applyFont="1" applyFill="1"/>
    <xf numFmtId="165" fontId="0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165" fontId="1" fillId="2" borderId="0" xfId="0" applyNumberFormat="1" applyFont="1" applyFill="1"/>
    <xf numFmtId="165" fontId="0" fillId="0" borderId="0" xfId="0" applyNumberFormat="1" applyFill="1"/>
    <xf numFmtId="0" fontId="3" fillId="0" borderId="0" xfId="0" applyFont="1"/>
    <xf numFmtId="165" fontId="3" fillId="0" borderId="0" xfId="0" applyNumberFormat="1" applyFon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8"/>
  <sheetViews>
    <sheetView workbookViewId="0">
      <selection activeCell="G18" sqref="G18"/>
    </sheetView>
  </sheetViews>
  <sheetFormatPr defaultRowHeight="15" x14ac:dyDescent="0.25"/>
  <cols>
    <col min="1" max="1" width="21" style="3" bestFit="1" customWidth="1"/>
    <col min="2" max="2" width="14.28515625" customWidth="1"/>
    <col min="3" max="3" width="10.7109375" style="2" bestFit="1" customWidth="1"/>
    <col min="4" max="4" width="14" style="1" bestFit="1" customWidth="1"/>
    <col min="5" max="5" width="10.7109375" bestFit="1" customWidth="1"/>
    <col min="6" max="6" width="14" bestFit="1" customWidth="1"/>
    <col min="7" max="7" width="20.140625" bestFit="1" customWidth="1"/>
    <col min="8" max="8" width="7.85546875" style="1" bestFit="1" customWidth="1"/>
    <col min="9" max="9" width="10" style="1" bestFit="1" customWidth="1"/>
    <col min="10" max="10" width="7.85546875" bestFit="1" customWidth="1"/>
    <col min="11" max="11" width="8.140625" bestFit="1" customWidth="1"/>
    <col min="12" max="12" width="10.140625" bestFit="1" customWidth="1"/>
    <col min="13" max="13" width="10" bestFit="1" customWidth="1"/>
  </cols>
  <sheetData>
    <row r="1" spans="1:12" s="2" customFormat="1" x14ac:dyDescent="0.25">
      <c r="A1" s="3" t="s">
        <v>34</v>
      </c>
      <c r="B1"/>
      <c r="D1" s="1"/>
      <c r="E1"/>
      <c r="F1"/>
      <c r="G1"/>
      <c r="H1" s="1"/>
      <c r="I1" s="1"/>
      <c r="J1"/>
      <c r="K1"/>
      <c r="L1"/>
    </row>
    <row r="2" spans="1:12" s="2" customFormat="1" x14ac:dyDescent="0.25">
      <c r="A2" s="3"/>
      <c r="B2"/>
      <c r="D2" s="1"/>
      <c r="E2"/>
      <c r="F2"/>
      <c r="G2"/>
      <c r="H2" s="1"/>
      <c r="I2" s="1"/>
      <c r="J2"/>
      <c r="K2"/>
      <c r="L2"/>
    </row>
    <row r="3" spans="1:12" x14ac:dyDescent="0.25">
      <c r="H3" s="22"/>
      <c r="I3" s="22"/>
      <c r="J3" s="22"/>
      <c r="K3" s="22"/>
    </row>
    <row r="4" spans="1:12" s="2" customFormat="1" x14ac:dyDescent="0.25">
      <c r="A4" s="3"/>
      <c r="B4"/>
      <c r="D4" s="1"/>
      <c r="E4" s="8"/>
      <c r="F4" s="9"/>
      <c r="G4" s="11"/>
      <c r="H4" s="10"/>
      <c r="I4" s="10"/>
      <c r="J4" s="10"/>
      <c r="K4" s="10"/>
      <c r="L4" s="14"/>
    </row>
    <row r="5" spans="1:12" s="2" customFormat="1" x14ac:dyDescent="0.25">
      <c r="A5" s="3"/>
      <c r="B5"/>
      <c r="D5" s="1"/>
      <c r="E5" s="8"/>
      <c r="F5" s="9"/>
      <c r="G5" s="11"/>
      <c r="H5" s="10"/>
      <c r="I5" s="10"/>
      <c r="J5" s="8"/>
      <c r="K5" s="8"/>
      <c r="L5" s="21"/>
    </row>
    <row r="6" spans="1:12" s="2" customFormat="1" x14ac:dyDescent="0.25">
      <c r="A6" s="3"/>
      <c r="B6"/>
      <c r="D6" s="1"/>
      <c r="E6" s="8"/>
      <c r="F6" s="9"/>
      <c r="G6" s="11"/>
      <c r="H6" s="10"/>
      <c r="I6" s="10"/>
      <c r="J6" s="8"/>
      <c r="K6" s="8"/>
      <c r="L6" s="21"/>
    </row>
    <row r="7" spans="1:12" s="2" customFormat="1" x14ac:dyDescent="0.25">
      <c r="A7" s="3"/>
      <c r="B7"/>
      <c r="D7" s="1"/>
      <c r="E7" s="8"/>
      <c r="F7" s="9"/>
      <c r="G7" s="11"/>
      <c r="H7" s="10"/>
      <c r="I7" s="10"/>
      <c r="J7" s="8"/>
      <c r="K7" s="8"/>
      <c r="L7" s="21"/>
    </row>
    <row r="8" spans="1:12" s="2" customFormat="1" x14ac:dyDescent="0.25">
      <c r="A8" s="3"/>
      <c r="B8"/>
      <c r="D8" s="1"/>
      <c r="E8" s="8"/>
      <c r="F8" s="9"/>
      <c r="G8" s="11"/>
      <c r="H8" s="10"/>
      <c r="I8" s="10"/>
      <c r="J8" s="8"/>
      <c r="K8" s="8"/>
      <c r="L8" s="21"/>
    </row>
    <row r="9" spans="1:12" s="2" customFormat="1" x14ac:dyDescent="0.25">
      <c r="A9" s="3"/>
      <c r="B9"/>
      <c r="D9" s="1"/>
      <c r="E9" s="8"/>
      <c r="F9" s="9"/>
      <c r="G9" s="11"/>
      <c r="H9" s="10"/>
      <c r="I9" s="10"/>
      <c r="J9" s="8"/>
      <c r="K9" s="8"/>
      <c r="L9" s="21"/>
    </row>
    <row r="10" spans="1:12" s="2" customFormat="1" x14ac:dyDescent="0.25">
      <c r="A10" s="3"/>
      <c r="B10"/>
      <c r="D10" s="1"/>
      <c r="E10" s="8"/>
      <c r="F10" s="9"/>
      <c r="G10" s="11"/>
      <c r="H10" s="10"/>
      <c r="I10" s="10"/>
      <c r="J10" s="8"/>
      <c r="K10" s="8"/>
      <c r="L10" s="21"/>
    </row>
    <row r="11" spans="1:12" s="2" customFormat="1" x14ac:dyDescent="0.25">
      <c r="A11" s="3"/>
      <c r="B11"/>
      <c r="D11" s="1"/>
      <c r="E11" s="8"/>
      <c r="F11" s="9"/>
      <c r="G11" s="11"/>
      <c r="H11" s="10"/>
      <c r="I11" s="10"/>
      <c r="J11" s="8"/>
      <c r="K11" s="8"/>
      <c r="L11" s="21"/>
    </row>
    <row r="12" spans="1:12" s="2" customFormat="1" x14ac:dyDescent="0.25">
      <c r="A12" s="3"/>
      <c r="B12"/>
      <c r="D12" s="1"/>
      <c r="E12"/>
      <c r="F12"/>
      <c r="G12"/>
      <c r="H12" s="1"/>
      <c r="I12" s="1"/>
      <c r="J12"/>
      <c r="K12"/>
      <c r="L12"/>
    </row>
    <row r="13" spans="1:12" s="2" customFormat="1" x14ac:dyDescent="0.25">
      <c r="A13" s="3"/>
      <c r="B13"/>
      <c r="D13" s="1"/>
      <c r="E13"/>
      <c r="F13" s="10"/>
      <c r="G13"/>
      <c r="H13" s="1"/>
      <c r="I13" s="1"/>
      <c r="J13"/>
      <c r="K13"/>
      <c r="L13"/>
    </row>
    <row r="14" spans="1:12" s="2" customFormat="1" x14ac:dyDescent="0.25">
      <c r="A14" s="3"/>
      <c r="B14" s="6"/>
      <c r="D14" s="1"/>
      <c r="E14"/>
      <c r="F14"/>
      <c r="G14"/>
      <c r="H14" s="1"/>
      <c r="I14" s="1"/>
      <c r="J14"/>
      <c r="K14"/>
      <c r="L14"/>
    </row>
    <row r="15" spans="1:12" s="2" customFormat="1" x14ac:dyDescent="0.25">
      <c r="A15" s="3"/>
      <c r="B15" s="5"/>
      <c r="D15" s="1"/>
      <c r="E15"/>
      <c r="F15"/>
      <c r="G15"/>
      <c r="H15" s="1"/>
      <c r="I15" s="1"/>
      <c r="J15"/>
      <c r="K15"/>
      <c r="L15"/>
    </row>
    <row r="16" spans="1:12" s="2" customFormat="1" x14ac:dyDescent="0.25">
      <c r="A16" s="3"/>
      <c r="B16"/>
      <c r="D16" s="1"/>
      <c r="E16"/>
      <c r="F16"/>
      <c r="G16"/>
      <c r="H16" s="1"/>
      <c r="I16" s="1"/>
      <c r="J16"/>
      <c r="K16"/>
      <c r="L16"/>
    </row>
    <row r="17" spans="1:11" s="2" customFormat="1" x14ac:dyDescent="0.25">
      <c r="A17" s="3"/>
      <c r="B17"/>
      <c r="D17" s="1"/>
      <c r="E17"/>
      <c r="F17"/>
      <c r="G17"/>
      <c r="H17" s="1"/>
      <c r="I17" s="1"/>
      <c r="J17"/>
      <c r="K17"/>
    </row>
    <row r="18" spans="1:11" s="2" customFormat="1" x14ac:dyDescent="0.25">
      <c r="A18" s="3"/>
      <c r="B18"/>
      <c r="D18" s="1"/>
      <c r="E18"/>
      <c r="F18"/>
      <c r="G18"/>
      <c r="H18" s="1"/>
      <c r="I18" s="1"/>
      <c r="J18"/>
      <c r="K18"/>
    </row>
    <row r="20" spans="1:11" s="2" customFormat="1" x14ac:dyDescent="0.25">
      <c r="A20" s="3"/>
      <c r="B20"/>
      <c r="D20" s="1"/>
      <c r="E20"/>
      <c r="F20"/>
      <c r="G20"/>
      <c r="H20" s="1"/>
      <c r="I20" s="1"/>
      <c r="J20"/>
      <c r="K20"/>
    </row>
    <row r="21" spans="1:11" s="2" customFormat="1" x14ac:dyDescent="0.25">
      <c r="A21" s="3"/>
      <c r="B21"/>
      <c r="D21" s="1"/>
      <c r="E21"/>
      <c r="F21"/>
      <c r="G21"/>
      <c r="H21" s="1"/>
      <c r="I21" s="1"/>
      <c r="J21"/>
      <c r="K21"/>
    </row>
    <row r="22" spans="1:11" s="2" customFormat="1" x14ac:dyDescent="0.25">
      <c r="A22" s="3"/>
      <c r="B22"/>
      <c r="D22" s="1"/>
      <c r="E22"/>
      <c r="F22"/>
      <c r="G22"/>
      <c r="H22" s="1"/>
      <c r="I22" s="1"/>
      <c r="J22"/>
      <c r="K22"/>
    </row>
    <row r="23" spans="1:11" s="2" customFormat="1" x14ac:dyDescent="0.25">
      <c r="A23" s="3"/>
      <c r="B23"/>
      <c r="D23" s="1"/>
      <c r="E23"/>
      <c r="F23"/>
      <c r="G23"/>
      <c r="H23" s="1"/>
      <c r="I23" s="1"/>
      <c r="J23"/>
      <c r="K23"/>
    </row>
    <row r="24" spans="1:11" s="2" customFormat="1" x14ac:dyDescent="0.25">
      <c r="A24" s="3"/>
      <c r="B24"/>
      <c r="D24" s="1"/>
      <c r="E24"/>
      <c r="F24"/>
      <c r="G24"/>
      <c r="H24" s="1"/>
      <c r="I24" s="1"/>
      <c r="J24"/>
      <c r="K24"/>
    </row>
    <row r="25" spans="1:11" s="2" customFormat="1" x14ac:dyDescent="0.25">
      <c r="A25" s="3"/>
      <c r="B25"/>
      <c r="D25" s="1"/>
      <c r="E25"/>
      <c r="F25"/>
      <c r="G25"/>
      <c r="H25" s="1"/>
      <c r="I25" s="1"/>
      <c r="J25"/>
      <c r="K25"/>
    </row>
    <row r="26" spans="1:11" s="2" customFormat="1" x14ac:dyDescent="0.25">
      <c r="A26" s="3"/>
      <c r="B26"/>
      <c r="D26" s="1"/>
      <c r="E26"/>
      <c r="F26"/>
      <c r="G26"/>
      <c r="H26" s="1"/>
      <c r="I26" s="1"/>
      <c r="J26"/>
      <c r="K26"/>
    </row>
    <row r="27" spans="1:11" s="2" customFormat="1" x14ac:dyDescent="0.25">
      <c r="A27" s="3"/>
      <c r="B27"/>
      <c r="D27" s="1"/>
      <c r="E27"/>
      <c r="F27"/>
      <c r="G27"/>
      <c r="H27" s="1"/>
      <c r="I27" s="1"/>
      <c r="J27"/>
      <c r="K27"/>
    </row>
    <row r="28" spans="1:11" s="2" customFormat="1" x14ac:dyDescent="0.25">
      <c r="A28" s="3"/>
      <c r="B28"/>
      <c r="D28" s="1"/>
      <c r="E28"/>
      <c r="F28"/>
      <c r="G28"/>
      <c r="H28" s="1"/>
      <c r="I28" s="1"/>
      <c r="J28"/>
      <c r="K28"/>
    </row>
    <row r="29" spans="1:11" s="2" customFormat="1" x14ac:dyDescent="0.25">
      <c r="A29" s="3"/>
      <c r="B29"/>
      <c r="D29" s="1"/>
      <c r="E29"/>
      <c r="F29"/>
      <c r="G29"/>
      <c r="H29" s="1"/>
      <c r="I29" s="1"/>
      <c r="J29"/>
      <c r="K29"/>
    </row>
    <row r="30" spans="1:11" s="2" customFormat="1" x14ac:dyDescent="0.25">
      <c r="A30" s="3"/>
      <c r="B30"/>
      <c r="D30" s="1"/>
      <c r="E30"/>
      <c r="F30"/>
      <c r="G30"/>
      <c r="H30" s="1"/>
      <c r="I30" s="1"/>
      <c r="J30"/>
      <c r="K30"/>
    </row>
    <row r="31" spans="1:11" s="2" customFormat="1" x14ac:dyDescent="0.25">
      <c r="A31" s="3"/>
      <c r="B31" s="4"/>
      <c r="D31" s="1"/>
      <c r="E31"/>
      <c r="F31"/>
      <c r="G31"/>
      <c r="H31" s="1"/>
      <c r="I31" s="1"/>
      <c r="J31"/>
      <c r="K31"/>
    </row>
    <row r="32" spans="1:11" s="2" customFormat="1" x14ac:dyDescent="0.25">
      <c r="A32" s="3"/>
      <c r="B32" s="4"/>
      <c r="D32" s="1"/>
      <c r="E32"/>
      <c r="F32"/>
      <c r="G32"/>
      <c r="H32" s="1"/>
      <c r="I32" s="1"/>
      <c r="J32"/>
      <c r="K32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  <row r="128" spans="2:2" x14ac:dyDescent="0.25">
      <c r="B128" s="4"/>
    </row>
    <row r="129" spans="2:2" x14ac:dyDescent="0.25">
      <c r="B129" s="4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  <row r="144" spans="2:2" x14ac:dyDescent="0.25">
      <c r="B144" s="4"/>
    </row>
    <row r="145" spans="2:2" x14ac:dyDescent="0.25">
      <c r="B145" s="4"/>
    </row>
    <row r="146" spans="2:2" x14ac:dyDescent="0.25">
      <c r="B146" s="4"/>
    </row>
    <row r="147" spans="2:2" x14ac:dyDescent="0.25">
      <c r="B147" s="4"/>
    </row>
    <row r="148" spans="2:2" x14ac:dyDescent="0.25">
      <c r="B148" s="4"/>
    </row>
    <row r="149" spans="2:2" x14ac:dyDescent="0.25">
      <c r="B149" s="4"/>
    </row>
    <row r="150" spans="2:2" x14ac:dyDescent="0.25">
      <c r="B150" s="4"/>
    </row>
    <row r="151" spans="2:2" x14ac:dyDescent="0.25">
      <c r="B151" s="4"/>
    </row>
    <row r="152" spans="2:2" x14ac:dyDescent="0.25">
      <c r="B152" s="4"/>
    </row>
    <row r="153" spans="2:2" x14ac:dyDescent="0.25">
      <c r="B153" s="4"/>
    </row>
    <row r="154" spans="2:2" x14ac:dyDescent="0.25">
      <c r="B154" s="4"/>
    </row>
    <row r="155" spans="2:2" x14ac:dyDescent="0.25">
      <c r="B155" s="4"/>
    </row>
    <row r="156" spans="2:2" x14ac:dyDescent="0.25">
      <c r="B156" s="4"/>
    </row>
    <row r="157" spans="2:2" x14ac:dyDescent="0.25">
      <c r="B157" s="4"/>
    </row>
    <row r="158" spans="2:2" x14ac:dyDescent="0.25">
      <c r="B158" s="4"/>
    </row>
    <row r="159" spans="2:2" x14ac:dyDescent="0.25">
      <c r="B159" s="4"/>
    </row>
    <row r="160" spans="2:2" x14ac:dyDescent="0.25">
      <c r="B160" s="4"/>
    </row>
    <row r="161" spans="2:2" x14ac:dyDescent="0.25">
      <c r="B161" s="4"/>
    </row>
    <row r="162" spans="2:2" x14ac:dyDescent="0.25">
      <c r="B162" s="4"/>
    </row>
    <row r="163" spans="2:2" x14ac:dyDescent="0.25">
      <c r="B163" s="4"/>
    </row>
    <row r="164" spans="2:2" x14ac:dyDescent="0.25">
      <c r="B164" s="4"/>
    </row>
    <row r="165" spans="2:2" x14ac:dyDescent="0.25">
      <c r="B165" s="4"/>
    </row>
    <row r="166" spans="2:2" x14ac:dyDescent="0.25">
      <c r="B166" s="4"/>
    </row>
    <row r="167" spans="2:2" x14ac:dyDescent="0.25">
      <c r="B167" s="4"/>
    </row>
    <row r="168" spans="2:2" x14ac:dyDescent="0.25">
      <c r="B168" s="4"/>
    </row>
    <row r="169" spans="2:2" x14ac:dyDescent="0.25">
      <c r="B169" s="4"/>
    </row>
    <row r="170" spans="2:2" x14ac:dyDescent="0.25">
      <c r="B170" s="4"/>
    </row>
    <row r="171" spans="2:2" x14ac:dyDescent="0.25">
      <c r="B171" s="4"/>
    </row>
    <row r="172" spans="2:2" x14ac:dyDescent="0.25">
      <c r="B172" s="4"/>
    </row>
    <row r="173" spans="2:2" x14ac:dyDescent="0.25">
      <c r="B173" s="4"/>
    </row>
    <row r="174" spans="2:2" x14ac:dyDescent="0.25">
      <c r="B174" s="4"/>
    </row>
    <row r="175" spans="2:2" x14ac:dyDescent="0.25">
      <c r="B175" s="4"/>
    </row>
    <row r="176" spans="2:2" x14ac:dyDescent="0.25">
      <c r="B176" s="4"/>
    </row>
    <row r="177" spans="2:2" x14ac:dyDescent="0.25">
      <c r="B177" s="4"/>
    </row>
    <row r="178" spans="2:2" x14ac:dyDescent="0.25">
      <c r="B178" s="4"/>
    </row>
    <row r="179" spans="2:2" x14ac:dyDescent="0.25">
      <c r="B179" s="4"/>
    </row>
    <row r="180" spans="2:2" x14ac:dyDescent="0.25">
      <c r="B180" s="4"/>
    </row>
    <row r="181" spans="2:2" x14ac:dyDescent="0.25">
      <c r="B181" s="4"/>
    </row>
    <row r="182" spans="2:2" x14ac:dyDescent="0.25">
      <c r="B182" s="4"/>
    </row>
    <row r="183" spans="2:2" x14ac:dyDescent="0.25">
      <c r="B183" s="4"/>
    </row>
    <row r="184" spans="2:2" x14ac:dyDescent="0.25">
      <c r="B184" s="4"/>
    </row>
    <row r="185" spans="2:2" x14ac:dyDescent="0.25">
      <c r="B185" s="4"/>
    </row>
    <row r="186" spans="2:2" x14ac:dyDescent="0.25">
      <c r="B186" s="4"/>
    </row>
    <row r="187" spans="2:2" x14ac:dyDescent="0.25">
      <c r="B187" s="4"/>
    </row>
    <row r="188" spans="2:2" x14ac:dyDescent="0.25">
      <c r="B188" s="4"/>
    </row>
    <row r="189" spans="2:2" x14ac:dyDescent="0.25">
      <c r="B189" s="4"/>
    </row>
    <row r="191" spans="2:2" x14ac:dyDescent="0.25">
      <c r="B191" s="4"/>
    </row>
    <row r="192" spans="2:2" x14ac:dyDescent="0.25">
      <c r="B192" s="4"/>
    </row>
    <row r="193" spans="2:2" x14ac:dyDescent="0.25">
      <c r="B193" s="4"/>
    </row>
    <row r="194" spans="2:2" x14ac:dyDescent="0.25">
      <c r="B194" s="4"/>
    </row>
    <row r="195" spans="2:2" x14ac:dyDescent="0.25">
      <c r="B195" s="4"/>
    </row>
    <row r="196" spans="2:2" x14ac:dyDescent="0.25">
      <c r="B196" s="4"/>
    </row>
    <row r="197" spans="2:2" x14ac:dyDescent="0.25">
      <c r="B197" s="4"/>
    </row>
    <row r="198" spans="2:2" x14ac:dyDescent="0.25">
      <c r="B198" s="4"/>
    </row>
    <row r="199" spans="2:2" x14ac:dyDescent="0.25">
      <c r="B199" s="4"/>
    </row>
    <row r="200" spans="2:2" x14ac:dyDescent="0.25">
      <c r="B200" s="4"/>
    </row>
    <row r="201" spans="2:2" x14ac:dyDescent="0.25">
      <c r="B201" s="4"/>
    </row>
    <row r="202" spans="2:2" x14ac:dyDescent="0.25">
      <c r="B202" s="4"/>
    </row>
    <row r="203" spans="2:2" x14ac:dyDescent="0.25">
      <c r="B203" s="4"/>
    </row>
    <row r="206" spans="2:2" x14ac:dyDescent="0.25">
      <c r="B206" s="4"/>
    </row>
    <row r="207" spans="2:2" x14ac:dyDescent="0.25">
      <c r="B207" s="4"/>
    </row>
    <row r="208" spans="2:2" x14ac:dyDescent="0.25">
      <c r="B208" s="4"/>
    </row>
    <row r="209" spans="2:2" x14ac:dyDescent="0.25">
      <c r="B209" s="4"/>
    </row>
    <row r="210" spans="2:2" x14ac:dyDescent="0.25">
      <c r="B210" s="4"/>
    </row>
    <row r="211" spans="2:2" x14ac:dyDescent="0.25">
      <c r="B211" s="4"/>
    </row>
    <row r="212" spans="2:2" x14ac:dyDescent="0.25">
      <c r="B212" s="4"/>
    </row>
    <row r="213" spans="2:2" x14ac:dyDescent="0.25">
      <c r="B213" s="4"/>
    </row>
    <row r="214" spans="2:2" x14ac:dyDescent="0.25">
      <c r="B214" s="4"/>
    </row>
    <row r="215" spans="2:2" x14ac:dyDescent="0.25">
      <c r="B215" s="4"/>
    </row>
    <row r="216" spans="2:2" x14ac:dyDescent="0.25">
      <c r="B216" s="4"/>
    </row>
    <row r="217" spans="2:2" x14ac:dyDescent="0.25">
      <c r="B217" s="4"/>
    </row>
    <row r="218" spans="2:2" x14ac:dyDescent="0.25">
      <c r="B218" s="4"/>
    </row>
    <row r="219" spans="2:2" x14ac:dyDescent="0.25">
      <c r="B219" s="4"/>
    </row>
    <row r="220" spans="2:2" x14ac:dyDescent="0.25">
      <c r="B220" s="4"/>
    </row>
    <row r="222" spans="2:2" x14ac:dyDescent="0.25">
      <c r="B222" s="4"/>
    </row>
    <row r="223" spans="2:2" x14ac:dyDescent="0.25">
      <c r="B223" s="4"/>
    </row>
    <row r="224" spans="2:2" x14ac:dyDescent="0.25">
      <c r="B224" s="4"/>
    </row>
    <row r="225" spans="2:2" x14ac:dyDescent="0.25">
      <c r="B225" s="4"/>
    </row>
    <row r="226" spans="2:2" x14ac:dyDescent="0.25">
      <c r="B226" s="4"/>
    </row>
    <row r="227" spans="2:2" x14ac:dyDescent="0.25">
      <c r="B227" s="4"/>
    </row>
    <row r="228" spans="2:2" x14ac:dyDescent="0.25">
      <c r="B228" s="4"/>
    </row>
    <row r="229" spans="2:2" x14ac:dyDescent="0.25">
      <c r="B229" s="4"/>
    </row>
    <row r="231" spans="2:2" x14ac:dyDescent="0.25">
      <c r="B231" s="4"/>
    </row>
    <row r="235" spans="2:2" x14ac:dyDescent="0.25">
      <c r="B235" s="4"/>
    </row>
    <row r="238" spans="2:2" x14ac:dyDescent="0.25">
      <c r="B238" s="4"/>
    </row>
    <row r="239" spans="2:2" x14ac:dyDescent="0.25">
      <c r="B239" s="4"/>
    </row>
    <row r="240" spans="2:2" x14ac:dyDescent="0.25">
      <c r="B240" s="4"/>
    </row>
    <row r="241" spans="2:2" x14ac:dyDescent="0.25">
      <c r="B241" s="4"/>
    </row>
    <row r="242" spans="2:2" x14ac:dyDescent="0.25">
      <c r="B242" s="4"/>
    </row>
    <row r="243" spans="2:2" x14ac:dyDescent="0.25">
      <c r="B243" s="4"/>
    </row>
    <row r="244" spans="2:2" x14ac:dyDescent="0.25">
      <c r="B244" s="4"/>
    </row>
    <row r="245" spans="2:2" x14ac:dyDescent="0.25">
      <c r="B245" s="4"/>
    </row>
    <row r="247" spans="2:2" x14ac:dyDescent="0.25">
      <c r="B247" s="4"/>
    </row>
    <row r="248" spans="2:2" x14ac:dyDescent="0.25">
      <c r="B248" s="4"/>
    </row>
    <row r="249" spans="2:2" x14ac:dyDescent="0.25">
      <c r="B249" s="4"/>
    </row>
    <row r="250" spans="2:2" x14ac:dyDescent="0.25">
      <c r="B250" s="4"/>
    </row>
    <row r="251" spans="2:2" x14ac:dyDescent="0.25">
      <c r="B251" s="4"/>
    </row>
    <row r="252" spans="2:2" x14ac:dyDescent="0.25">
      <c r="B252" s="4"/>
    </row>
    <row r="253" spans="2:2" x14ac:dyDescent="0.25">
      <c r="B253" s="4"/>
    </row>
    <row r="254" spans="2:2" x14ac:dyDescent="0.25">
      <c r="B254" s="4"/>
    </row>
    <row r="255" spans="2:2" x14ac:dyDescent="0.25">
      <c r="B255" s="4"/>
    </row>
    <row r="256" spans="2:2" x14ac:dyDescent="0.25">
      <c r="B256" s="4"/>
    </row>
    <row r="257" spans="2:2" x14ac:dyDescent="0.25">
      <c r="B257" s="4"/>
    </row>
    <row r="258" spans="2:2" x14ac:dyDescent="0.25">
      <c r="B258" s="4"/>
    </row>
    <row r="259" spans="2:2" x14ac:dyDescent="0.25">
      <c r="B259" s="4"/>
    </row>
    <row r="260" spans="2:2" x14ac:dyDescent="0.25">
      <c r="B260" s="4"/>
    </row>
    <row r="261" spans="2:2" x14ac:dyDescent="0.25">
      <c r="B261" s="4"/>
    </row>
    <row r="262" spans="2:2" x14ac:dyDescent="0.25">
      <c r="B262" s="4"/>
    </row>
    <row r="264" spans="2:2" x14ac:dyDescent="0.25">
      <c r="B264" s="4"/>
    </row>
    <row r="268" spans="2:2" x14ac:dyDescent="0.25">
      <c r="B268" s="4"/>
    </row>
    <row r="270" spans="2:2" x14ac:dyDescent="0.25">
      <c r="B270" s="4"/>
    </row>
    <row r="271" spans="2:2" x14ac:dyDescent="0.25">
      <c r="B271" s="4"/>
    </row>
    <row r="272" spans="2:2" x14ac:dyDescent="0.25">
      <c r="B272" s="4"/>
    </row>
    <row r="278" spans="2:2" x14ac:dyDescent="0.25">
      <c r="B278" s="4"/>
    </row>
  </sheetData>
  <conditionalFormatting sqref="L5:L11">
    <cfRule type="cellIs" dxfId="5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workbookViewId="0">
      <selection activeCell="T3" sqref="T3"/>
    </sheetView>
  </sheetViews>
  <sheetFormatPr defaultRowHeight="15" x14ac:dyDescent="0.25"/>
  <cols>
    <col min="1" max="1" width="41.140625" bestFit="1" customWidth="1"/>
    <col min="2" max="2" width="9" bestFit="1" customWidth="1"/>
    <col min="3" max="3" width="6.42578125" bestFit="1" customWidth="1"/>
    <col min="4" max="5" width="6.140625" bestFit="1" customWidth="1"/>
    <col min="6" max="6" width="30.42578125" bestFit="1" customWidth="1"/>
    <col min="7" max="11" width="7.140625" bestFit="1" customWidth="1"/>
    <col min="12" max="12" width="9" style="13" bestFit="1" customWidth="1"/>
    <col min="13" max="13" width="8.85546875" bestFit="1" customWidth="1"/>
    <col min="14" max="14" width="12.28515625" style="13" bestFit="1" customWidth="1"/>
    <col min="15" max="15" width="14.140625" style="27" bestFit="1" customWidth="1"/>
    <col min="16" max="16" width="9" bestFit="1" customWidth="1"/>
    <col min="17" max="17" width="8.7109375" bestFit="1" customWidth="1"/>
    <col min="19" max="19" width="14.42578125" bestFit="1" customWidth="1"/>
  </cols>
  <sheetData>
    <row r="1" spans="1:20" x14ac:dyDescent="0.25">
      <c r="A1" t="s">
        <v>11</v>
      </c>
      <c r="B1" t="s">
        <v>24</v>
      </c>
      <c r="C1" t="s">
        <v>12</v>
      </c>
      <c r="D1" t="s">
        <v>13</v>
      </c>
      <c r="E1" t="s">
        <v>14</v>
      </c>
      <c r="F1" t="s">
        <v>19</v>
      </c>
      <c r="G1" t="s">
        <v>15</v>
      </c>
      <c r="H1" t="s">
        <v>16</v>
      </c>
      <c r="I1" t="s">
        <v>17</v>
      </c>
      <c r="J1" t="s">
        <v>18</v>
      </c>
      <c r="K1" t="s">
        <v>22</v>
      </c>
      <c r="L1" s="13" t="s">
        <v>25</v>
      </c>
      <c r="M1" t="s">
        <v>26</v>
      </c>
      <c r="N1" s="19" t="s">
        <v>27</v>
      </c>
      <c r="O1" s="26" t="s">
        <v>28</v>
      </c>
      <c r="P1" s="23"/>
      <c r="Q1" s="23"/>
    </row>
    <row r="2" spans="1:20" x14ac:dyDescent="0.25">
      <c r="B2" t="s">
        <v>29</v>
      </c>
      <c r="M2" t="s">
        <v>30</v>
      </c>
      <c r="N2" s="19" t="s">
        <v>31</v>
      </c>
      <c r="O2" s="26" t="s">
        <v>32</v>
      </c>
      <c r="P2" t="s">
        <v>45</v>
      </c>
      <c r="Q2" t="s">
        <v>46</v>
      </c>
      <c r="S2" s="17" t="s">
        <v>47</v>
      </c>
      <c r="T2">
        <f>85-4</f>
        <v>81</v>
      </c>
    </row>
    <row r="3" spans="1:20" x14ac:dyDescent="0.25">
      <c r="A3" t="s">
        <v>60</v>
      </c>
      <c r="B3">
        <v>4.87</v>
      </c>
      <c r="C3">
        <v>94</v>
      </c>
      <c r="D3">
        <v>66</v>
      </c>
      <c r="E3">
        <v>65</v>
      </c>
      <c r="F3" t="s">
        <v>133</v>
      </c>
      <c r="G3">
        <v>0.5</v>
      </c>
      <c r="H3">
        <v>1</v>
      </c>
      <c r="I3">
        <v>2</v>
      </c>
      <c r="J3">
        <v>4</v>
      </c>
      <c r="K3" t="s">
        <v>136</v>
      </c>
      <c r="L3" s="13" t="s">
        <v>58</v>
      </c>
      <c r="M3">
        <v>4</v>
      </c>
      <c r="N3" s="13">
        <v>3.2338</v>
      </c>
      <c r="O3" s="27">
        <v>0.9991977044</v>
      </c>
      <c r="P3" t="b">
        <f>OR(N3&lt;20,N3="n.a.")</f>
        <v>1</v>
      </c>
      <c r="Q3" t="b">
        <f>OR(O3&gt;0.99,O3=0)</f>
        <v>1</v>
      </c>
      <c r="S3" t="s">
        <v>48</v>
      </c>
      <c r="T3">
        <f>COUNTIF(P:Q,"FALSE")</f>
        <v>1</v>
      </c>
    </row>
    <row r="4" spans="1:20" x14ac:dyDescent="0.25">
      <c r="A4" t="s">
        <v>61</v>
      </c>
      <c r="B4">
        <v>4.9180000000000001</v>
      </c>
      <c r="C4">
        <v>93</v>
      </c>
      <c r="D4">
        <v>66</v>
      </c>
      <c r="E4">
        <v>65</v>
      </c>
      <c r="F4" t="s">
        <v>133</v>
      </c>
      <c r="G4">
        <v>0.5</v>
      </c>
      <c r="H4">
        <v>1</v>
      </c>
      <c r="I4">
        <v>2</v>
      </c>
      <c r="J4">
        <v>4</v>
      </c>
      <c r="K4" t="s">
        <v>136</v>
      </c>
      <c r="L4" s="13" t="s">
        <v>9</v>
      </c>
      <c r="M4">
        <v>4</v>
      </c>
      <c r="N4" s="13">
        <v>7.6872999999999996</v>
      </c>
      <c r="O4" s="28">
        <v>0.99293569930000003</v>
      </c>
      <c r="P4" t="b">
        <f t="shared" ref="P4:P67" si="0">OR(N4&lt;20,N4="n.a.")</f>
        <v>1</v>
      </c>
      <c r="Q4" t="b">
        <f t="shared" ref="Q4:Q67" si="1">OR(O4&gt;0.99,O4=0)</f>
        <v>1</v>
      </c>
      <c r="S4" t="s">
        <v>49</v>
      </c>
      <c r="T4">
        <f>0.1*T2</f>
        <v>8.1</v>
      </c>
    </row>
    <row r="5" spans="1:20" s="16" customFormat="1" x14ac:dyDescent="0.25">
      <c r="A5" s="16" t="s">
        <v>62</v>
      </c>
      <c r="B5" s="16">
        <v>4.9560000000000004</v>
      </c>
      <c r="C5" s="16">
        <v>93</v>
      </c>
      <c r="D5" s="16">
        <v>63</v>
      </c>
      <c r="E5" s="16">
        <v>95</v>
      </c>
      <c r="F5" s="16" t="s">
        <v>133</v>
      </c>
      <c r="G5" s="16">
        <v>0.5</v>
      </c>
      <c r="H5" s="16">
        <v>1</v>
      </c>
      <c r="I5" s="16">
        <v>2</v>
      </c>
      <c r="J5" s="16">
        <v>4</v>
      </c>
      <c r="K5" s="16" t="s">
        <v>136</v>
      </c>
      <c r="L5" s="16" t="s">
        <v>9</v>
      </c>
      <c r="M5" s="16">
        <v>4</v>
      </c>
      <c r="N5" s="16">
        <v>4.6538000000000004</v>
      </c>
      <c r="O5" s="27">
        <v>0.99693842239999997</v>
      </c>
      <c r="P5" t="b">
        <f t="shared" si="0"/>
        <v>1</v>
      </c>
      <c r="Q5" t="b">
        <f t="shared" si="1"/>
        <v>1</v>
      </c>
      <c r="S5" s="24" t="s">
        <v>0</v>
      </c>
      <c r="T5" s="20" t="b">
        <f>T3&lt;T4</f>
        <v>1</v>
      </c>
    </row>
    <row r="6" spans="1:20" x14ac:dyDescent="0.25">
      <c r="A6" t="s">
        <v>63</v>
      </c>
      <c r="B6">
        <v>5.0209999999999999</v>
      </c>
      <c r="C6">
        <v>128</v>
      </c>
      <c r="D6">
        <v>64</v>
      </c>
      <c r="E6">
        <v>130</v>
      </c>
      <c r="F6" t="s">
        <v>133</v>
      </c>
      <c r="G6">
        <v>0.5</v>
      </c>
      <c r="H6">
        <v>1</v>
      </c>
      <c r="I6">
        <v>2</v>
      </c>
      <c r="J6">
        <v>4</v>
      </c>
      <c r="K6" t="s">
        <v>136</v>
      </c>
      <c r="L6" s="13" t="s">
        <v>58</v>
      </c>
      <c r="M6">
        <v>4</v>
      </c>
      <c r="N6" s="13">
        <v>4.5998999999999999</v>
      </c>
      <c r="O6" s="27">
        <v>0.99828603709999997</v>
      </c>
      <c r="P6" t="b">
        <f t="shared" si="0"/>
        <v>1</v>
      </c>
      <c r="Q6" t="b">
        <f t="shared" si="1"/>
        <v>1</v>
      </c>
    </row>
    <row r="7" spans="1:20" x14ac:dyDescent="0.25">
      <c r="A7" t="s">
        <v>1</v>
      </c>
      <c r="B7">
        <v>5.1459999999999999</v>
      </c>
      <c r="C7">
        <v>146</v>
      </c>
      <c r="D7">
        <v>148</v>
      </c>
      <c r="E7">
        <v>111</v>
      </c>
      <c r="F7" t="s">
        <v>133</v>
      </c>
      <c r="G7">
        <v>0.5</v>
      </c>
      <c r="H7">
        <v>1</v>
      </c>
      <c r="I7">
        <v>2</v>
      </c>
      <c r="J7">
        <v>4</v>
      </c>
      <c r="K7" t="s">
        <v>136</v>
      </c>
      <c r="L7" s="13" t="s">
        <v>9</v>
      </c>
      <c r="M7">
        <v>4</v>
      </c>
      <c r="N7" s="13">
        <v>2.6585999999999999</v>
      </c>
      <c r="O7" s="27">
        <v>0.99887965540000001</v>
      </c>
      <c r="P7" t="b">
        <f t="shared" si="0"/>
        <v>1</v>
      </c>
      <c r="Q7" t="b">
        <f t="shared" si="1"/>
        <v>1</v>
      </c>
    </row>
    <row r="8" spans="1:20" x14ac:dyDescent="0.25">
      <c r="A8" t="s">
        <v>2</v>
      </c>
      <c r="B8">
        <v>5.2080000000000002</v>
      </c>
      <c r="C8">
        <v>146</v>
      </c>
      <c r="D8">
        <v>148</v>
      </c>
      <c r="E8">
        <v>111</v>
      </c>
      <c r="F8" t="s">
        <v>133</v>
      </c>
      <c r="G8">
        <v>0.5</v>
      </c>
      <c r="H8">
        <v>1</v>
      </c>
      <c r="I8">
        <v>2</v>
      </c>
      <c r="J8">
        <v>4</v>
      </c>
      <c r="K8" t="s">
        <v>136</v>
      </c>
      <c r="L8" s="13" t="s">
        <v>9</v>
      </c>
      <c r="M8">
        <v>4</v>
      </c>
      <c r="N8" s="13">
        <v>2.2229999999999999</v>
      </c>
      <c r="O8" s="27">
        <v>0.99922599280000002</v>
      </c>
      <c r="P8" t="b">
        <f t="shared" si="0"/>
        <v>1</v>
      </c>
      <c r="Q8" t="b">
        <f t="shared" si="1"/>
        <v>1</v>
      </c>
    </row>
    <row r="9" spans="1:20" x14ac:dyDescent="0.25">
      <c r="A9" t="s">
        <v>64</v>
      </c>
      <c r="B9">
        <v>5.2990000000000004</v>
      </c>
      <c r="C9">
        <v>108</v>
      </c>
      <c r="D9">
        <v>79</v>
      </c>
      <c r="E9">
        <v>77</v>
      </c>
      <c r="F9" t="s">
        <v>133</v>
      </c>
      <c r="G9">
        <v>0.5</v>
      </c>
      <c r="H9">
        <v>1</v>
      </c>
      <c r="I9">
        <v>2</v>
      </c>
      <c r="J9">
        <v>4</v>
      </c>
      <c r="K9" t="s">
        <v>136</v>
      </c>
      <c r="L9" s="13" t="s">
        <v>58</v>
      </c>
      <c r="M9">
        <v>4</v>
      </c>
      <c r="N9" s="13">
        <v>1.9347000000000001</v>
      </c>
      <c r="O9" s="27">
        <v>0.99971113509999998</v>
      </c>
      <c r="P9" t="b">
        <f t="shared" si="0"/>
        <v>1</v>
      </c>
      <c r="Q9" t="b">
        <f t="shared" si="1"/>
        <v>1</v>
      </c>
    </row>
    <row r="10" spans="1:20" x14ac:dyDescent="0.25">
      <c r="A10" t="s">
        <v>3</v>
      </c>
      <c r="B10">
        <v>5.3380000000000001</v>
      </c>
      <c r="C10">
        <v>146</v>
      </c>
      <c r="D10">
        <v>148</v>
      </c>
      <c r="E10">
        <v>111</v>
      </c>
      <c r="F10" t="s">
        <v>133</v>
      </c>
      <c r="G10">
        <v>0.5</v>
      </c>
      <c r="H10">
        <v>1</v>
      </c>
      <c r="I10">
        <v>2</v>
      </c>
      <c r="J10">
        <v>4</v>
      </c>
      <c r="K10" t="s">
        <v>136</v>
      </c>
      <c r="L10" s="13" t="s">
        <v>9</v>
      </c>
      <c r="M10">
        <v>4</v>
      </c>
      <c r="N10" s="13">
        <v>3.1135999999999999</v>
      </c>
      <c r="O10" s="27">
        <v>0.99843885939999999</v>
      </c>
      <c r="P10" t="b">
        <f t="shared" si="0"/>
        <v>1</v>
      </c>
      <c r="Q10" t="b">
        <f t="shared" si="1"/>
        <v>1</v>
      </c>
    </row>
    <row r="11" spans="1:20" x14ac:dyDescent="0.25">
      <c r="A11" t="s">
        <v>65</v>
      </c>
      <c r="B11">
        <v>5.383</v>
      </c>
      <c r="C11">
        <v>107</v>
      </c>
      <c r="D11">
        <v>108</v>
      </c>
      <c r="E11">
        <v>77</v>
      </c>
      <c r="F11" t="s">
        <v>133</v>
      </c>
      <c r="G11">
        <v>0.5</v>
      </c>
      <c r="H11">
        <v>1</v>
      </c>
      <c r="I11">
        <v>2</v>
      </c>
      <c r="J11">
        <v>4</v>
      </c>
      <c r="K11" t="s">
        <v>136</v>
      </c>
      <c r="L11" s="13" t="s">
        <v>58</v>
      </c>
      <c r="M11">
        <v>4</v>
      </c>
      <c r="N11" s="13">
        <v>2.1231</v>
      </c>
      <c r="O11" s="27">
        <v>0.9996617042</v>
      </c>
      <c r="P11" t="b">
        <f t="shared" si="0"/>
        <v>1</v>
      </c>
      <c r="Q11" t="b">
        <f t="shared" si="1"/>
        <v>1</v>
      </c>
    </row>
    <row r="12" spans="1:20" x14ac:dyDescent="0.25">
      <c r="A12" t="s">
        <v>66</v>
      </c>
      <c r="B12">
        <v>5.4139999999999997</v>
      </c>
      <c r="C12">
        <v>45</v>
      </c>
      <c r="D12">
        <v>77</v>
      </c>
      <c r="E12">
        <v>121</v>
      </c>
      <c r="F12" t="s">
        <v>133</v>
      </c>
      <c r="G12">
        <v>0.5</v>
      </c>
      <c r="H12">
        <v>1</v>
      </c>
      <c r="I12">
        <v>2</v>
      </c>
      <c r="J12">
        <v>4</v>
      </c>
      <c r="K12" t="s">
        <v>136</v>
      </c>
      <c r="L12" s="13" t="s">
        <v>9</v>
      </c>
      <c r="M12">
        <v>4</v>
      </c>
      <c r="N12" s="13">
        <v>5.7378</v>
      </c>
      <c r="O12" s="27">
        <v>0.99568055560000002</v>
      </c>
      <c r="P12" t="b">
        <f t="shared" si="0"/>
        <v>1</v>
      </c>
      <c r="Q12" t="b">
        <f t="shared" si="1"/>
        <v>1</v>
      </c>
    </row>
    <row r="13" spans="1:20" x14ac:dyDescent="0.25">
      <c r="A13" t="s">
        <v>67</v>
      </c>
      <c r="B13">
        <v>5.5170000000000003</v>
      </c>
      <c r="C13">
        <v>107</v>
      </c>
      <c r="D13">
        <v>108</v>
      </c>
      <c r="E13">
        <v>77</v>
      </c>
      <c r="F13" t="s">
        <v>133</v>
      </c>
      <c r="G13">
        <v>0.5</v>
      </c>
      <c r="H13">
        <v>1</v>
      </c>
      <c r="I13">
        <v>2</v>
      </c>
      <c r="J13">
        <v>4</v>
      </c>
      <c r="K13" t="s">
        <v>136</v>
      </c>
      <c r="L13" s="13" t="s">
        <v>58</v>
      </c>
      <c r="M13">
        <v>4</v>
      </c>
      <c r="N13" s="13">
        <v>2.4043000000000001</v>
      </c>
      <c r="O13" s="27">
        <v>0.99957322689999994</v>
      </c>
      <c r="P13" t="b">
        <f t="shared" si="0"/>
        <v>1</v>
      </c>
      <c r="Q13" t="b">
        <f t="shared" si="1"/>
        <v>1</v>
      </c>
    </row>
    <row r="14" spans="1:20" x14ac:dyDescent="0.25">
      <c r="A14" t="s">
        <v>68</v>
      </c>
      <c r="B14">
        <v>5.5309999999999997</v>
      </c>
      <c r="C14">
        <v>70</v>
      </c>
      <c r="D14">
        <v>101</v>
      </c>
      <c r="E14">
        <v>130</v>
      </c>
      <c r="F14" t="s">
        <v>133</v>
      </c>
      <c r="G14">
        <v>0.5</v>
      </c>
      <c r="H14">
        <v>1</v>
      </c>
      <c r="I14">
        <v>2</v>
      </c>
      <c r="J14">
        <v>4</v>
      </c>
      <c r="K14" t="s">
        <v>136</v>
      </c>
      <c r="L14" s="13" t="s">
        <v>58</v>
      </c>
      <c r="M14">
        <v>4</v>
      </c>
      <c r="N14" s="13">
        <v>2.444</v>
      </c>
      <c r="O14" s="27">
        <v>0.99954309880000003</v>
      </c>
      <c r="P14" t="b">
        <f t="shared" si="0"/>
        <v>1</v>
      </c>
      <c r="Q14" t="b">
        <f t="shared" si="1"/>
        <v>1</v>
      </c>
    </row>
    <row r="15" spans="1:20" x14ac:dyDescent="0.25">
      <c r="A15" t="s">
        <v>4</v>
      </c>
      <c r="B15">
        <v>5.6369999999999996</v>
      </c>
      <c r="C15">
        <v>117</v>
      </c>
      <c r="D15">
        <v>201</v>
      </c>
      <c r="E15">
        <v>199</v>
      </c>
      <c r="F15" t="s">
        <v>133</v>
      </c>
      <c r="G15">
        <v>0.5</v>
      </c>
      <c r="H15">
        <v>1</v>
      </c>
      <c r="I15">
        <v>2</v>
      </c>
      <c r="J15">
        <v>4</v>
      </c>
      <c r="K15" t="s">
        <v>136</v>
      </c>
      <c r="L15" s="13" t="s">
        <v>9</v>
      </c>
      <c r="M15">
        <v>4</v>
      </c>
      <c r="N15" s="13">
        <v>2.9047000000000001</v>
      </c>
      <c r="O15" s="27">
        <v>0.99880148540000002</v>
      </c>
      <c r="P15" t="b">
        <f t="shared" si="0"/>
        <v>1</v>
      </c>
      <c r="Q15" t="b">
        <f t="shared" si="1"/>
        <v>1</v>
      </c>
    </row>
    <row r="16" spans="1:20" x14ac:dyDescent="0.25">
      <c r="A16" t="s">
        <v>5</v>
      </c>
      <c r="B16">
        <v>5.6909999999999998</v>
      </c>
      <c r="C16">
        <v>77</v>
      </c>
      <c r="D16">
        <v>123</v>
      </c>
      <c r="E16">
        <v>65</v>
      </c>
      <c r="F16" t="s">
        <v>133</v>
      </c>
      <c r="G16">
        <v>0.5</v>
      </c>
      <c r="H16">
        <v>1</v>
      </c>
      <c r="I16">
        <v>2</v>
      </c>
      <c r="J16">
        <v>4</v>
      </c>
      <c r="K16" t="s">
        <v>136</v>
      </c>
      <c r="L16" s="13" t="s">
        <v>58</v>
      </c>
      <c r="M16">
        <v>4</v>
      </c>
      <c r="N16" s="13">
        <v>3.1955</v>
      </c>
      <c r="O16" s="27">
        <v>0.99919504869999998</v>
      </c>
      <c r="P16" t="b">
        <f t="shared" si="0"/>
        <v>1</v>
      </c>
      <c r="Q16" t="b">
        <f t="shared" si="1"/>
        <v>1</v>
      </c>
    </row>
    <row r="17" spans="1:17" x14ac:dyDescent="0.25">
      <c r="A17" t="s">
        <v>69</v>
      </c>
      <c r="B17">
        <v>5.899</v>
      </c>
      <c r="C17">
        <v>82</v>
      </c>
      <c r="D17">
        <v>54</v>
      </c>
      <c r="E17">
        <v>138</v>
      </c>
      <c r="F17" t="s">
        <v>133</v>
      </c>
      <c r="G17">
        <v>0.5</v>
      </c>
      <c r="H17">
        <v>1</v>
      </c>
      <c r="I17">
        <v>2</v>
      </c>
      <c r="J17">
        <v>4</v>
      </c>
      <c r="K17" t="s">
        <v>136</v>
      </c>
      <c r="L17" s="13" t="s">
        <v>58</v>
      </c>
      <c r="M17">
        <v>4</v>
      </c>
      <c r="N17" s="13">
        <v>1.5551999999999999</v>
      </c>
      <c r="O17" s="27">
        <v>0.99982966179999999</v>
      </c>
      <c r="P17" t="b">
        <f t="shared" si="0"/>
        <v>1</v>
      </c>
      <c r="Q17" t="b">
        <f t="shared" si="1"/>
        <v>1</v>
      </c>
    </row>
    <row r="18" spans="1:17" x14ac:dyDescent="0.25">
      <c r="A18" t="s">
        <v>70</v>
      </c>
      <c r="B18">
        <v>5.9749999999999996</v>
      </c>
      <c r="C18">
        <v>139</v>
      </c>
      <c r="D18">
        <v>109</v>
      </c>
      <c r="E18">
        <v>65</v>
      </c>
      <c r="F18" t="s">
        <v>133</v>
      </c>
      <c r="G18">
        <v>0.5</v>
      </c>
      <c r="H18">
        <v>1</v>
      </c>
      <c r="I18">
        <v>2</v>
      </c>
      <c r="J18">
        <v>4</v>
      </c>
      <c r="K18" t="s">
        <v>136</v>
      </c>
      <c r="L18" s="13" t="s">
        <v>58</v>
      </c>
      <c r="M18">
        <v>4</v>
      </c>
      <c r="N18" s="13">
        <v>2.2071000000000001</v>
      </c>
      <c r="O18" s="27">
        <v>0.99965217849999999</v>
      </c>
      <c r="P18" t="b">
        <f t="shared" si="0"/>
        <v>1</v>
      </c>
      <c r="Q18" t="b">
        <f t="shared" si="1"/>
        <v>1</v>
      </c>
    </row>
    <row r="19" spans="1:17" x14ac:dyDescent="0.25">
      <c r="A19" t="s">
        <v>71</v>
      </c>
      <c r="B19">
        <v>6.0030000000000001</v>
      </c>
      <c r="C19">
        <v>122</v>
      </c>
      <c r="D19">
        <v>107</v>
      </c>
      <c r="E19">
        <v>121</v>
      </c>
      <c r="F19" t="s">
        <v>133</v>
      </c>
      <c r="G19">
        <v>0.5</v>
      </c>
      <c r="H19">
        <v>1</v>
      </c>
      <c r="I19">
        <v>2</v>
      </c>
      <c r="J19">
        <v>4</v>
      </c>
      <c r="K19" t="s">
        <v>136</v>
      </c>
      <c r="L19" s="13" t="s">
        <v>9</v>
      </c>
      <c r="M19">
        <v>4</v>
      </c>
      <c r="N19" s="13">
        <v>2.9807999999999999</v>
      </c>
      <c r="O19" s="27">
        <v>0.99880039200000004</v>
      </c>
      <c r="P19" t="b">
        <f t="shared" si="0"/>
        <v>1</v>
      </c>
      <c r="Q19" t="b">
        <f t="shared" si="1"/>
        <v>1</v>
      </c>
    </row>
    <row r="20" spans="1:17" x14ac:dyDescent="0.25">
      <c r="A20" t="s">
        <v>72</v>
      </c>
      <c r="B20">
        <v>6.085</v>
      </c>
      <c r="C20">
        <v>93</v>
      </c>
      <c r="D20">
        <v>95</v>
      </c>
      <c r="E20">
        <v>123</v>
      </c>
      <c r="F20" t="s">
        <v>133</v>
      </c>
      <c r="G20">
        <v>0.5</v>
      </c>
      <c r="H20">
        <v>1</v>
      </c>
      <c r="I20">
        <v>2</v>
      </c>
      <c r="J20">
        <v>4</v>
      </c>
      <c r="K20" t="s">
        <v>136</v>
      </c>
      <c r="L20" s="13" t="s">
        <v>58</v>
      </c>
      <c r="M20">
        <v>4</v>
      </c>
      <c r="N20" s="13">
        <v>1.9745999999999999</v>
      </c>
      <c r="O20" s="27">
        <v>0.99967899800000004</v>
      </c>
      <c r="P20" t="b">
        <f t="shared" si="0"/>
        <v>1</v>
      </c>
      <c r="Q20" t="b">
        <f t="shared" si="1"/>
        <v>1</v>
      </c>
    </row>
    <row r="21" spans="1:17" x14ac:dyDescent="0.25">
      <c r="A21" t="s">
        <v>73</v>
      </c>
      <c r="B21">
        <v>6.1920000000000002</v>
      </c>
      <c r="C21">
        <v>162</v>
      </c>
      <c r="D21">
        <v>164</v>
      </c>
      <c r="E21">
        <v>98</v>
      </c>
      <c r="F21" t="s">
        <v>133</v>
      </c>
      <c r="G21">
        <v>0.5</v>
      </c>
      <c r="H21">
        <v>1</v>
      </c>
      <c r="I21">
        <v>2</v>
      </c>
      <c r="J21">
        <v>4</v>
      </c>
      <c r="K21" t="s">
        <v>136</v>
      </c>
      <c r="L21" s="13" t="s">
        <v>9</v>
      </c>
      <c r="M21">
        <v>4</v>
      </c>
      <c r="N21" s="13">
        <v>5.6378000000000004</v>
      </c>
      <c r="O21" s="27">
        <v>0.99600194549999999</v>
      </c>
      <c r="P21" t="b">
        <f t="shared" si="0"/>
        <v>1</v>
      </c>
      <c r="Q21" t="b">
        <f t="shared" si="1"/>
        <v>1</v>
      </c>
    </row>
    <row r="22" spans="1:17" x14ac:dyDescent="0.25">
      <c r="A22" t="s">
        <v>6</v>
      </c>
      <c r="B22">
        <v>6.2759999999999998</v>
      </c>
      <c r="C22">
        <v>180</v>
      </c>
      <c r="D22">
        <v>182</v>
      </c>
      <c r="E22">
        <v>145</v>
      </c>
      <c r="F22" t="s">
        <v>133</v>
      </c>
      <c r="G22">
        <v>0.5</v>
      </c>
      <c r="H22">
        <v>1</v>
      </c>
      <c r="I22">
        <v>2</v>
      </c>
      <c r="J22">
        <v>4</v>
      </c>
      <c r="K22" t="s">
        <v>136</v>
      </c>
      <c r="L22" s="13" t="s">
        <v>9</v>
      </c>
      <c r="M22">
        <v>4</v>
      </c>
      <c r="N22" s="13">
        <v>5.2675000000000001</v>
      </c>
      <c r="O22" s="27">
        <v>0.99526985940000001</v>
      </c>
      <c r="P22" t="b">
        <f t="shared" si="0"/>
        <v>1</v>
      </c>
      <c r="Q22" t="b">
        <f t="shared" si="1"/>
        <v>1</v>
      </c>
    </row>
    <row r="23" spans="1:17" x14ac:dyDescent="0.25">
      <c r="A23" t="s">
        <v>74</v>
      </c>
      <c r="B23">
        <v>6.2869999999999999</v>
      </c>
      <c r="C23">
        <v>79</v>
      </c>
      <c r="D23">
        <v>77</v>
      </c>
      <c r="E23">
        <v>134</v>
      </c>
      <c r="F23" t="s">
        <v>133</v>
      </c>
      <c r="G23">
        <v>0.5</v>
      </c>
      <c r="H23">
        <v>1</v>
      </c>
      <c r="I23">
        <v>2</v>
      </c>
      <c r="J23">
        <v>4</v>
      </c>
      <c r="K23" t="s">
        <v>136</v>
      </c>
      <c r="L23" s="13" t="s">
        <v>9</v>
      </c>
      <c r="M23">
        <v>4</v>
      </c>
      <c r="N23" s="13">
        <v>9.9815000000000005</v>
      </c>
      <c r="O23" s="27">
        <v>0.98835545209999998</v>
      </c>
      <c r="P23" t="b">
        <f t="shared" si="0"/>
        <v>1</v>
      </c>
      <c r="Q23" t="b">
        <f t="shared" si="1"/>
        <v>0</v>
      </c>
    </row>
    <row r="24" spans="1:17" x14ac:dyDescent="0.25">
      <c r="A24" t="s">
        <v>7</v>
      </c>
      <c r="B24">
        <v>6.3520000000000003</v>
      </c>
      <c r="C24">
        <v>128</v>
      </c>
      <c r="D24">
        <v>129</v>
      </c>
      <c r="E24">
        <v>127</v>
      </c>
      <c r="F24" t="s">
        <v>133</v>
      </c>
      <c r="G24">
        <v>0.5</v>
      </c>
      <c r="H24">
        <v>1</v>
      </c>
      <c r="I24">
        <v>2</v>
      </c>
      <c r="J24">
        <v>4</v>
      </c>
      <c r="K24" t="s">
        <v>136</v>
      </c>
      <c r="L24" s="13" t="s">
        <v>9</v>
      </c>
      <c r="M24">
        <v>4</v>
      </c>
      <c r="N24" s="13">
        <v>1.6097999999999999</v>
      </c>
      <c r="O24" s="27">
        <v>0.99962897260000005</v>
      </c>
      <c r="P24" t="b">
        <f t="shared" si="0"/>
        <v>1</v>
      </c>
      <c r="Q24" t="b">
        <f t="shared" si="1"/>
        <v>1</v>
      </c>
    </row>
    <row r="25" spans="1:17" x14ac:dyDescent="0.25">
      <c r="A25" t="s">
        <v>75</v>
      </c>
      <c r="B25">
        <v>6.3940000000000001</v>
      </c>
      <c r="C25">
        <v>127</v>
      </c>
      <c r="D25">
        <v>129</v>
      </c>
      <c r="E25">
        <v>65</v>
      </c>
      <c r="F25" t="s">
        <v>133</v>
      </c>
      <c r="G25">
        <v>0.5</v>
      </c>
      <c r="H25">
        <v>1</v>
      </c>
      <c r="I25">
        <v>2</v>
      </c>
      <c r="J25">
        <v>4</v>
      </c>
      <c r="K25" t="s">
        <v>136</v>
      </c>
      <c r="L25" s="13" t="s">
        <v>9</v>
      </c>
      <c r="M25">
        <v>4</v>
      </c>
      <c r="N25" s="13">
        <v>5.5347999999999997</v>
      </c>
      <c r="O25" s="27">
        <v>0.99611144330000001</v>
      </c>
      <c r="P25" t="b">
        <f t="shared" si="0"/>
        <v>1</v>
      </c>
      <c r="Q25" t="b">
        <f t="shared" si="1"/>
        <v>1</v>
      </c>
    </row>
    <row r="26" spans="1:17" x14ac:dyDescent="0.25">
      <c r="A26" t="s">
        <v>76</v>
      </c>
      <c r="B26">
        <v>6.4630000000000001</v>
      </c>
      <c r="C26">
        <v>225</v>
      </c>
      <c r="D26">
        <v>223</v>
      </c>
      <c r="E26">
        <v>227</v>
      </c>
      <c r="F26" t="s">
        <v>133</v>
      </c>
      <c r="G26">
        <v>0.5</v>
      </c>
      <c r="H26">
        <v>1</v>
      </c>
      <c r="I26">
        <v>2</v>
      </c>
      <c r="J26">
        <v>4</v>
      </c>
      <c r="K26" t="s">
        <v>136</v>
      </c>
      <c r="L26" s="13" t="s">
        <v>9</v>
      </c>
      <c r="M26">
        <v>4</v>
      </c>
      <c r="N26" s="13">
        <v>5.1452</v>
      </c>
      <c r="O26" s="27">
        <v>0.99549820690000002</v>
      </c>
      <c r="P26" t="b">
        <f t="shared" si="0"/>
        <v>1</v>
      </c>
      <c r="Q26" t="b">
        <f t="shared" si="1"/>
        <v>1</v>
      </c>
    </row>
    <row r="27" spans="1:17" x14ac:dyDescent="0.25">
      <c r="A27" t="s">
        <v>77</v>
      </c>
      <c r="B27">
        <v>6.8449999999999998</v>
      </c>
      <c r="C27">
        <v>107</v>
      </c>
      <c r="D27">
        <v>144</v>
      </c>
      <c r="E27">
        <v>142</v>
      </c>
      <c r="F27" t="s">
        <v>133</v>
      </c>
      <c r="G27">
        <v>0.5</v>
      </c>
      <c r="H27">
        <v>1</v>
      </c>
      <c r="I27">
        <v>2</v>
      </c>
      <c r="J27">
        <v>4</v>
      </c>
      <c r="K27" t="s">
        <v>136</v>
      </c>
      <c r="L27" s="13" t="s">
        <v>58</v>
      </c>
      <c r="M27">
        <v>4</v>
      </c>
      <c r="N27" s="13">
        <v>1.3202</v>
      </c>
      <c r="O27" s="27">
        <v>0.99988361960000005</v>
      </c>
      <c r="P27" t="b">
        <f t="shared" si="0"/>
        <v>1</v>
      </c>
      <c r="Q27" t="b">
        <f t="shared" si="1"/>
        <v>1</v>
      </c>
    </row>
    <row r="28" spans="1:17" x14ac:dyDescent="0.25">
      <c r="A28" t="s">
        <v>78</v>
      </c>
      <c r="B28">
        <v>7.0039999999999996</v>
      </c>
      <c r="C28">
        <v>142</v>
      </c>
      <c r="D28">
        <v>141</v>
      </c>
      <c r="F28" t="s">
        <v>133</v>
      </c>
      <c r="G28">
        <v>0.5</v>
      </c>
      <c r="H28">
        <v>1</v>
      </c>
      <c r="I28">
        <v>2</v>
      </c>
      <c r="J28">
        <v>4</v>
      </c>
      <c r="K28" t="s">
        <v>136</v>
      </c>
      <c r="L28" s="13" t="s">
        <v>9</v>
      </c>
      <c r="M28">
        <v>4</v>
      </c>
      <c r="N28" s="13">
        <v>3.008</v>
      </c>
      <c r="O28" s="27">
        <v>0.99873965679999999</v>
      </c>
      <c r="P28" t="b">
        <f t="shared" si="0"/>
        <v>1</v>
      </c>
      <c r="Q28" t="b">
        <f t="shared" si="1"/>
        <v>1</v>
      </c>
    </row>
    <row r="29" spans="1:17" s="25" customFormat="1" x14ac:dyDescent="0.25">
      <c r="A29" s="25" t="s">
        <v>79</v>
      </c>
      <c r="B29" s="25">
        <v>7.101</v>
      </c>
      <c r="C29" s="25">
        <v>142</v>
      </c>
      <c r="D29" s="25">
        <v>141</v>
      </c>
      <c r="F29" s="25" t="s">
        <v>133</v>
      </c>
      <c r="G29" s="25">
        <v>0.5</v>
      </c>
      <c r="H29" s="25">
        <v>1</v>
      </c>
      <c r="I29" s="25">
        <v>2</v>
      </c>
      <c r="J29" s="25">
        <v>4</v>
      </c>
      <c r="K29" s="25" t="s">
        <v>136</v>
      </c>
      <c r="L29" s="19" t="s">
        <v>9</v>
      </c>
      <c r="M29" s="25">
        <v>4</v>
      </c>
      <c r="N29" s="19">
        <v>2.1292</v>
      </c>
      <c r="O29" s="26">
        <v>0.99929210489999998</v>
      </c>
      <c r="P29" s="25" t="b">
        <f t="shared" si="0"/>
        <v>1</v>
      </c>
      <c r="Q29" s="25" t="b">
        <f t="shared" si="1"/>
        <v>1</v>
      </c>
    </row>
    <row r="30" spans="1:17" x14ac:dyDescent="0.25">
      <c r="A30" t="s">
        <v>80</v>
      </c>
      <c r="B30">
        <v>7.1619999999999999</v>
      </c>
      <c r="C30">
        <v>237</v>
      </c>
      <c r="D30">
        <v>235</v>
      </c>
      <c r="E30">
        <v>272</v>
      </c>
      <c r="F30" t="s">
        <v>133</v>
      </c>
      <c r="G30">
        <v>0.5</v>
      </c>
      <c r="H30">
        <v>1</v>
      </c>
      <c r="I30">
        <v>2</v>
      </c>
      <c r="J30">
        <v>4</v>
      </c>
      <c r="K30" t="s">
        <v>136</v>
      </c>
      <c r="L30" s="13" t="s">
        <v>9</v>
      </c>
      <c r="M30">
        <v>4</v>
      </c>
      <c r="N30" s="13">
        <v>7.2746000000000004</v>
      </c>
      <c r="O30" s="27">
        <v>0.99361795870000003</v>
      </c>
      <c r="P30" t="b">
        <f t="shared" si="0"/>
        <v>1</v>
      </c>
      <c r="Q30" t="b">
        <f t="shared" si="1"/>
        <v>1</v>
      </c>
    </row>
    <row r="31" spans="1:17" x14ac:dyDescent="0.25">
      <c r="A31" t="s">
        <v>81</v>
      </c>
      <c r="B31">
        <v>7.2679999999999998</v>
      </c>
      <c r="C31">
        <v>196</v>
      </c>
      <c r="D31">
        <v>198</v>
      </c>
      <c r="E31">
        <v>200</v>
      </c>
      <c r="F31" t="s">
        <v>133</v>
      </c>
      <c r="G31">
        <v>0.5</v>
      </c>
      <c r="H31">
        <v>1</v>
      </c>
      <c r="I31">
        <v>2</v>
      </c>
      <c r="J31">
        <v>4</v>
      </c>
      <c r="K31" t="s">
        <v>136</v>
      </c>
      <c r="L31" s="13" t="s">
        <v>9</v>
      </c>
      <c r="M31">
        <v>4</v>
      </c>
      <c r="N31" s="13">
        <v>7.4391999999999996</v>
      </c>
      <c r="O31" s="27">
        <v>0.99332300080000002</v>
      </c>
      <c r="P31" t="b">
        <f t="shared" si="0"/>
        <v>1</v>
      </c>
      <c r="Q31" t="b">
        <f t="shared" si="1"/>
        <v>1</v>
      </c>
    </row>
    <row r="32" spans="1:17" x14ac:dyDescent="0.25">
      <c r="A32" t="s">
        <v>82</v>
      </c>
      <c r="B32">
        <v>7.3129999999999997</v>
      </c>
      <c r="C32">
        <v>196</v>
      </c>
      <c r="D32">
        <v>198</v>
      </c>
      <c r="E32">
        <v>97</v>
      </c>
      <c r="F32" t="s">
        <v>133</v>
      </c>
      <c r="G32">
        <v>0.5</v>
      </c>
      <c r="H32">
        <v>1</v>
      </c>
      <c r="I32">
        <v>2</v>
      </c>
      <c r="J32">
        <v>4</v>
      </c>
      <c r="K32" t="s">
        <v>136</v>
      </c>
      <c r="L32" s="13" t="s">
        <v>9</v>
      </c>
      <c r="M32">
        <v>4</v>
      </c>
      <c r="N32" s="13">
        <v>5.6520000000000001</v>
      </c>
      <c r="O32" s="27">
        <v>0.99598241170000001</v>
      </c>
      <c r="P32" t="b">
        <f t="shared" si="0"/>
        <v>1</v>
      </c>
      <c r="Q32" t="b">
        <f t="shared" si="1"/>
        <v>1</v>
      </c>
    </row>
    <row r="33" spans="1:17" x14ac:dyDescent="0.25">
      <c r="A33" t="s">
        <v>83</v>
      </c>
      <c r="B33">
        <v>7.4669999999999996</v>
      </c>
      <c r="C33">
        <v>162</v>
      </c>
      <c r="D33">
        <v>127</v>
      </c>
      <c r="E33">
        <v>164</v>
      </c>
      <c r="F33" t="s">
        <v>133</v>
      </c>
      <c r="G33">
        <v>0.5</v>
      </c>
      <c r="H33">
        <v>1</v>
      </c>
      <c r="I33">
        <v>2</v>
      </c>
      <c r="J33">
        <v>4</v>
      </c>
      <c r="K33" t="s">
        <v>136</v>
      </c>
      <c r="L33" s="13" t="s">
        <v>9</v>
      </c>
      <c r="M33">
        <v>4</v>
      </c>
      <c r="N33" s="13">
        <v>2.1896</v>
      </c>
      <c r="O33" s="27">
        <v>0.99928192549999995</v>
      </c>
      <c r="P33" t="b">
        <f t="shared" si="0"/>
        <v>1</v>
      </c>
      <c r="Q33" t="b">
        <f t="shared" si="1"/>
        <v>1</v>
      </c>
    </row>
    <row r="34" spans="1:17" x14ac:dyDescent="0.25">
      <c r="A34" t="s">
        <v>84</v>
      </c>
      <c r="B34">
        <v>7.5730000000000004</v>
      </c>
      <c r="C34">
        <v>65</v>
      </c>
      <c r="D34">
        <v>92</v>
      </c>
      <c r="E34">
        <v>138</v>
      </c>
      <c r="F34" t="s">
        <v>133</v>
      </c>
      <c r="G34">
        <v>0.5</v>
      </c>
      <c r="H34">
        <v>1</v>
      </c>
      <c r="I34">
        <v>2</v>
      </c>
      <c r="J34">
        <v>4</v>
      </c>
      <c r="K34" t="s">
        <v>136</v>
      </c>
      <c r="L34" s="13" t="s">
        <v>58</v>
      </c>
      <c r="M34">
        <v>4</v>
      </c>
      <c r="N34" s="13">
        <v>2.2911000000000001</v>
      </c>
      <c r="O34" s="27">
        <v>0.99967609290000004</v>
      </c>
      <c r="P34" t="b">
        <f t="shared" si="0"/>
        <v>1</v>
      </c>
      <c r="Q34" t="b">
        <f t="shared" si="1"/>
        <v>1</v>
      </c>
    </row>
    <row r="35" spans="1:17" x14ac:dyDescent="0.25">
      <c r="A35" t="s">
        <v>85</v>
      </c>
      <c r="B35">
        <v>7.681</v>
      </c>
      <c r="C35">
        <v>168</v>
      </c>
      <c r="D35">
        <v>75</v>
      </c>
      <c r="E35">
        <v>50</v>
      </c>
      <c r="F35" t="s">
        <v>133</v>
      </c>
      <c r="G35">
        <v>0.5</v>
      </c>
      <c r="H35">
        <v>1</v>
      </c>
      <c r="I35">
        <v>2</v>
      </c>
      <c r="J35">
        <v>4</v>
      </c>
      <c r="K35" t="s">
        <v>136</v>
      </c>
      <c r="L35" s="13" t="s">
        <v>58</v>
      </c>
      <c r="M35">
        <v>4</v>
      </c>
      <c r="N35" s="13">
        <v>1.3331</v>
      </c>
      <c r="O35" s="27">
        <v>0.99987365809999995</v>
      </c>
      <c r="P35" t="b">
        <f t="shared" si="0"/>
        <v>1</v>
      </c>
      <c r="Q35" t="b">
        <f t="shared" si="1"/>
        <v>1</v>
      </c>
    </row>
    <row r="36" spans="1:17" x14ac:dyDescent="0.25">
      <c r="A36" t="s">
        <v>86</v>
      </c>
      <c r="B36">
        <v>7.7350000000000003</v>
      </c>
      <c r="C36">
        <v>163</v>
      </c>
      <c r="D36">
        <v>194</v>
      </c>
      <c r="E36">
        <v>164</v>
      </c>
      <c r="F36" t="s">
        <v>133</v>
      </c>
      <c r="G36">
        <v>0.5</v>
      </c>
      <c r="H36">
        <v>1</v>
      </c>
      <c r="I36">
        <v>2</v>
      </c>
      <c r="J36">
        <v>4</v>
      </c>
      <c r="K36" t="s">
        <v>136</v>
      </c>
      <c r="L36" s="13" t="s">
        <v>9</v>
      </c>
      <c r="M36">
        <v>4</v>
      </c>
      <c r="N36" s="13">
        <v>5.1635999999999997</v>
      </c>
      <c r="O36" s="27">
        <v>0.99657620859999996</v>
      </c>
      <c r="P36" t="b">
        <f t="shared" si="0"/>
        <v>1</v>
      </c>
      <c r="Q36" t="b">
        <f t="shared" si="1"/>
        <v>1</v>
      </c>
    </row>
    <row r="37" spans="1:17" x14ac:dyDescent="0.25">
      <c r="A37" t="s">
        <v>87</v>
      </c>
      <c r="B37">
        <v>7.7649999999999997</v>
      </c>
      <c r="C37">
        <v>168</v>
      </c>
      <c r="D37">
        <v>76</v>
      </c>
      <c r="E37">
        <v>50</v>
      </c>
      <c r="F37" t="s">
        <v>133</v>
      </c>
      <c r="G37">
        <v>0.5</v>
      </c>
      <c r="H37">
        <v>1</v>
      </c>
      <c r="I37">
        <v>2</v>
      </c>
      <c r="J37">
        <v>4</v>
      </c>
      <c r="K37" t="s">
        <v>136</v>
      </c>
      <c r="L37" s="13" t="s">
        <v>9</v>
      </c>
      <c r="M37">
        <v>4</v>
      </c>
      <c r="N37" s="13">
        <v>8.5454000000000008</v>
      </c>
      <c r="O37" s="27">
        <v>0.9914923309</v>
      </c>
      <c r="P37" t="b">
        <f t="shared" si="0"/>
        <v>1</v>
      </c>
      <c r="Q37" t="b">
        <f t="shared" si="1"/>
        <v>1</v>
      </c>
    </row>
    <row r="38" spans="1:17" x14ac:dyDescent="0.25">
      <c r="A38" t="s">
        <v>88</v>
      </c>
      <c r="B38">
        <v>7.7919999999999998</v>
      </c>
      <c r="C38">
        <v>165</v>
      </c>
      <c r="D38">
        <v>63</v>
      </c>
      <c r="E38">
        <v>89</v>
      </c>
      <c r="F38" t="s">
        <v>133</v>
      </c>
      <c r="G38">
        <v>0.5</v>
      </c>
      <c r="H38">
        <v>1</v>
      </c>
      <c r="I38">
        <v>2</v>
      </c>
      <c r="J38">
        <v>4</v>
      </c>
      <c r="K38" t="s">
        <v>136</v>
      </c>
      <c r="L38" s="13" t="s">
        <v>9</v>
      </c>
      <c r="M38">
        <v>4</v>
      </c>
      <c r="N38" s="13">
        <v>7.3211000000000004</v>
      </c>
      <c r="O38" s="27">
        <v>0.99332211690000005</v>
      </c>
      <c r="P38" t="b">
        <f t="shared" si="0"/>
        <v>1</v>
      </c>
      <c r="Q38" t="b">
        <f t="shared" si="1"/>
        <v>1</v>
      </c>
    </row>
    <row r="39" spans="1:17" x14ac:dyDescent="0.25">
      <c r="A39" t="s">
        <v>89</v>
      </c>
      <c r="B39">
        <v>7.8479999999999999</v>
      </c>
      <c r="C39">
        <v>168</v>
      </c>
      <c r="D39">
        <v>50</v>
      </c>
      <c r="E39">
        <v>63</v>
      </c>
      <c r="F39" t="s">
        <v>133</v>
      </c>
      <c r="G39">
        <v>0.5</v>
      </c>
      <c r="H39">
        <v>1</v>
      </c>
      <c r="I39">
        <v>2</v>
      </c>
      <c r="J39">
        <v>4</v>
      </c>
      <c r="K39" t="s">
        <v>136</v>
      </c>
      <c r="L39" s="13" t="s">
        <v>9</v>
      </c>
      <c r="M39">
        <v>4</v>
      </c>
      <c r="N39" s="13">
        <v>6.2041000000000004</v>
      </c>
      <c r="O39" s="27">
        <v>0.99518921709999997</v>
      </c>
      <c r="P39" t="b">
        <f t="shared" si="0"/>
        <v>1</v>
      </c>
      <c r="Q39" t="b">
        <f t="shared" si="1"/>
        <v>1</v>
      </c>
    </row>
    <row r="40" spans="1:17" x14ac:dyDescent="0.25">
      <c r="A40" t="s">
        <v>90</v>
      </c>
      <c r="B40">
        <v>7.8739999999999997</v>
      </c>
      <c r="C40">
        <v>152</v>
      </c>
      <c r="D40">
        <v>151</v>
      </c>
      <c r="E40">
        <v>153</v>
      </c>
      <c r="F40" t="s">
        <v>133</v>
      </c>
      <c r="G40">
        <v>0.5</v>
      </c>
      <c r="H40">
        <v>1</v>
      </c>
      <c r="I40">
        <v>2</v>
      </c>
      <c r="J40">
        <v>4</v>
      </c>
      <c r="K40" t="s">
        <v>136</v>
      </c>
      <c r="L40" s="13" t="s">
        <v>9</v>
      </c>
      <c r="M40">
        <v>4</v>
      </c>
      <c r="N40" s="13">
        <v>2.1053999999999999</v>
      </c>
      <c r="O40" s="27">
        <v>0.99938252930000004</v>
      </c>
      <c r="P40" t="b">
        <f t="shared" si="0"/>
        <v>1</v>
      </c>
      <c r="Q40" t="b">
        <f t="shared" si="1"/>
        <v>1</v>
      </c>
    </row>
    <row r="41" spans="1:17" x14ac:dyDescent="0.25">
      <c r="A41" t="s">
        <v>91</v>
      </c>
      <c r="B41">
        <v>7.9619999999999997</v>
      </c>
      <c r="C41">
        <v>138</v>
      </c>
      <c r="D41">
        <v>108</v>
      </c>
      <c r="E41">
        <v>92</v>
      </c>
      <c r="F41" t="s">
        <v>133</v>
      </c>
      <c r="G41">
        <v>0.5</v>
      </c>
      <c r="H41">
        <v>1</v>
      </c>
      <c r="I41">
        <v>2</v>
      </c>
      <c r="J41">
        <v>4</v>
      </c>
      <c r="K41" t="s">
        <v>136</v>
      </c>
      <c r="L41" s="13" t="s">
        <v>58</v>
      </c>
      <c r="M41">
        <v>4</v>
      </c>
      <c r="N41" s="13">
        <v>1.2142999999999999</v>
      </c>
      <c r="O41" s="27">
        <v>0.99989685230000003</v>
      </c>
      <c r="P41" t="b">
        <f t="shared" si="0"/>
        <v>1</v>
      </c>
      <c r="Q41" t="b">
        <f t="shared" si="1"/>
        <v>1</v>
      </c>
    </row>
    <row r="42" spans="1:17" s="32" customFormat="1" x14ac:dyDescent="0.25">
      <c r="A42" s="32" t="s">
        <v>92</v>
      </c>
      <c r="B42" s="32">
        <v>8.0090000000000003</v>
      </c>
      <c r="C42" s="32">
        <v>164</v>
      </c>
      <c r="D42" s="32">
        <v>162</v>
      </c>
      <c r="E42" s="32">
        <v>160</v>
      </c>
      <c r="F42" s="32" t="s">
        <v>10</v>
      </c>
      <c r="G42" s="32">
        <v>1</v>
      </c>
      <c r="H42" s="32">
        <v>1</v>
      </c>
      <c r="I42" s="32">
        <v>1</v>
      </c>
      <c r="J42" s="32">
        <v>1</v>
      </c>
      <c r="K42" s="32" t="s">
        <v>136</v>
      </c>
      <c r="L42" s="32" t="s">
        <v>9</v>
      </c>
      <c r="M42" s="32">
        <v>4</v>
      </c>
      <c r="N42" s="32" t="s">
        <v>34</v>
      </c>
      <c r="O42" s="33" t="s">
        <v>34</v>
      </c>
      <c r="P42" s="32" t="b">
        <f t="shared" si="0"/>
        <v>1</v>
      </c>
      <c r="Q42" s="32" t="b">
        <f t="shared" si="1"/>
        <v>1</v>
      </c>
    </row>
    <row r="43" spans="1:17" x14ac:dyDescent="0.25">
      <c r="A43" t="s">
        <v>93</v>
      </c>
      <c r="B43">
        <v>8.0380000000000003</v>
      </c>
      <c r="C43">
        <v>153</v>
      </c>
      <c r="D43">
        <v>152</v>
      </c>
      <c r="E43">
        <v>76</v>
      </c>
      <c r="F43" t="s">
        <v>133</v>
      </c>
      <c r="G43">
        <v>0.5</v>
      </c>
      <c r="H43">
        <v>1</v>
      </c>
      <c r="I43">
        <v>2</v>
      </c>
      <c r="J43">
        <v>4</v>
      </c>
      <c r="K43" t="s">
        <v>136</v>
      </c>
      <c r="L43" s="13" t="s">
        <v>9</v>
      </c>
      <c r="M43">
        <v>4</v>
      </c>
      <c r="N43" s="13">
        <v>0.70950000000000002</v>
      </c>
      <c r="O43" s="27">
        <v>0.9999248087</v>
      </c>
      <c r="P43" t="b">
        <f t="shared" si="0"/>
        <v>1</v>
      </c>
      <c r="Q43" t="b">
        <f t="shared" si="1"/>
        <v>1</v>
      </c>
    </row>
    <row r="44" spans="1:17" x14ac:dyDescent="0.25">
      <c r="A44" t="s">
        <v>94</v>
      </c>
      <c r="B44">
        <v>8.0579999999999998</v>
      </c>
      <c r="C44">
        <v>184</v>
      </c>
      <c r="D44">
        <v>107</v>
      </c>
      <c r="E44">
        <v>91</v>
      </c>
      <c r="F44" t="s">
        <v>133</v>
      </c>
      <c r="G44">
        <v>0.5</v>
      </c>
      <c r="H44">
        <v>1</v>
      </c>
      <c r="I44">
        <v>2</v>
      </c>
      <c r="J44">
        <v>4</v>
      </c>
      <c r="K44" t="s">
        <v>136</v>
      </c>
      <c r="L44" s="13" t="s">
        <v>58</v>
      </c>
      <c r="M44">
        <v>4</v>
      </c>
      <c r="N44" s="13">
        <v>0.40570000000000001</v>
      </c>
      <c r="O44" s="27">
        <v>0.99999284700000002</v>
      </c>
      <c r="P44" t="b">
        <f t="shared" si="0"/>
        <v>1</v>
      </c>
      <c r="Q44" t="b">
        <f t="shared" si="1"/>
        <v>1</v>
      </c>
    </row>
    <row r="45" spans="1:17" x14ac:dyDescent="0.25">
      <c r="A45" t="s">
        <v>95</v>
      </c>
      <c r="B45">
        <v>8.1180000000000003</v>
      </c>
      <c r="C45">
        <v>139</v>
      </c>
      <c r="D45">
        <v>109</v>
      </c>
      <c r="E45">
        <v>65</v>
      </c>
      <c r="F45" t="s">
        <v>133</v>
      </c>
      <c r="G45">
        <v>0.5</v>
      </c>
      <c r="H45">
        <v>1</v>
      </c>
      <c r="I45">
        <v>2</v>
      </c>
      <c r="J45">
        <v>4</v>
      </c>
      <c r="K45" t="s">
        <v>136</v>
      </c>
      <c r="L45" s="13" t="s">
        <v>58</v>
      </c>
      <c r="M45">
        <v>4</v>
      </c>
      <c r="N45" s="13">
        <v>2.8466999999999998</v>
      </c>
      <c r="O45" s="27">
        <v>0.99949626619999998</v>
      </c>
      <c r="P45" t="b">
        <f t="shared" si="0"/>
        <v>1</v>
      </c>
      <c r="Q45" t="b">
        <f t="shared" si="1"/>
        <v>1</v>
      </c>
    </row>
    <row r="46" spans="1:17" x14ac:dyDescent="0.25">
      <c r="A46" t="s">
        <v>96</v>
      </c>
      <c r="B46">
        <v>8.1839999999999993</v>
      </c>
      <c r="C46">
        <v>165</v>
      </c>
      <c r="D46">
        <v>63</v>
      </c>
      <c r="E46">
        <v>89</v>
      </c>
      <c r="F46" t="s">
        <v>133</v>
      </c>
      <c r="G46">
        <v>0.5</v>
      </c>
      <c r="H46">
        <v>1</v>
      </c>
      <c r="I46">
        <v>2</v>
      </c>
      <c r="J46">
        <v>4</v>
      </c>
      <c r="K46" t="s">
        <v>136</v>
      </c>
      <c r="L46" s="13" t="s">
        <v>58</v>
      </c>
      <c r="M46">
        <v>4</v>
      </c>
      <c r="N46" s="13">
        <v>2.0486</v>
      </c>
      <c r="O46" s="27">
        <v>0.99969202219999997</v>
      </c>
      <c r="P46" t="b">
        <f t="shared" si="0"/>
        <v>1</v>
      </c>
      <c r="Q46" t="b">
        <f t="shared" si="1"/>
        <v>1</v>
      </c>
    </row>
    <row r="47" spans="1:17" x14ac:dyDescent="0.25">
      <c r="A47" t="s">
        <v>97</v>
      </c>
      <c r="B47">
        <v>8.2149999999999999</v>
      </c>
      <c r="C47">
        <v>168</v>
      </c>
      <c r="D47">
        <v>139</v>
      </c>
      <c r="F47" t="s">
        <v>133</v>
      </c>
      <c r="G47">
        <v>0.5</v>
      </c>
      <c r="H47">
        <v>1</v>
      </c>
      <c r="I47">
        <v>2</v>
      </c>
      <c r="J47">
        <v>4</v>
      </c>
      <c r="K47" t="s">
        <v>136</v>
      </c>
      <c r="L47" s="13" t="s">
        <v>9</v>
      </c>
      <c r="M47">
        <v>4</v>
      </c>
      <c r="N47" s="13">
        <v>2.2454000000000001</v>
      </c>
      <c r="O47" s="27">
        <v>0.99921785689999998</v>
      </c>
      <c r="P47" t="b">
        <f t="shared" si="0"/>
        <v>1</v>
      </c>
      <c r="Q47" t="b">
        <f t="shared" si="1"/>
        <v>1</v>
      </c>
    </row>
    <row r="48" spans="1:17" x14ac:dyDescent="0.25">
      <c r="A48" t="s">
        <v>98</v>
      </c>
      <c r="B48">
        <v>8.2850000000000001</v>
      </c>
      <c r="C48">
        <v>131</v>
      </c>
      <c r="D48">
        <v>230</v>
      </c>
      <c r="E48">
        <v>166</v>
      </c>
      <c r="F48" t="s">
        <v>133</v>
      </c>
      <c r="G48">
        <v>0.5</v>
      </c>
      <c r="H48">
        <v>1</v>
      </c>
      <c r="I48">
        <v>2</v>
      </c>
      <c r="J48">
        <v>4</v>
      </c>
      <c r="K48" t="s">
        <v>136</v>
      </c>
      <c r="L48" s="13" t="s">
        <v>58</v>
      </c>
      <c r="M48">
        <v>4</v>
      </c>
      <c r="N48" s="13">
        <v>1.8917999999999999</v>
      </c>
      <c r="O48" s="27">
        <v>0.99974150269999995</v>
      </c>
      <c r="P48" t="b">
        <f t="shared" si="0"/>
        <v>1</v>
      </c>
      <c r="Q48" t="b">
        <f t="shared" si="1"/>
        <v>1</v>
      </c>
    </row>
    <row r="49" spans="1:17" x14ac:dyDescent="0.25">
      <c r="A49" t="s">
        <v>99</v>
      </c>
      <c r="B49">
        <v>8.3279999999999994</v>
      </c>
      <c r="C49">
        <v>131</v>
      </c>
      <c r="D49">
        <v>230</v>
      </c>
      <c r="E49">
        <v>166</v>
      </c>
      <c r="F49" t="s">
        <v>133</v>
      </c>
      <c r="G49">
        <v>0.5</v>
      </c>
      <c r="H49">
        <v>1</v>
      </c>
      <c r="I49">
        <v>2</v>
      </c>
      <c r="J49">
        <v>4</v>
      </c>
      <c r="K49" t="s">
        <v>136</v>
      </c>
      <c r="L49" s="13" t="s">
        <v>58</v>
      </c>
      <c r="M49">
        <v>4</v>
      </c>
      <c r="N49" s="13">
        <v>2.3845999999999998</v>
      </c>
      <c r="O49" s="27">
        <v>0.99958779769999995</v>
      </c>
      <c r="P49" t="b">
        <f t="shared" si="0"/>
        <v>1</v>
      </c>
      <c r="Q49" t="b">
        <f t="shared" si="1"/>
        <v>1</v>
      </c>
    </row>
    <row r="50" spans="1:17" x14ac:dyDescent="0.25">
      <c r="A50" t="s">
        <v>100</v>
      </c>
      <c r="B50">
        <v>8.42</v>
      </c>
      <c r="C50">
        <v>149</v>
      </c>
      <c r="D50">
        <v>177</v>
      </c>
      <c r="E50">
        <v>150</v>
      </c>
      <c r="F50" t="s">
        <v>133</v>
      </c>
      <c r="G50">
        <v>0.5</v>
      </c>
      <c r="H50">
        <v>1</v>
      </c>
      <c r="I50">
        <v>2</v>
      </c>
      <c r="J50">
        <v>4</v>
      </c>
      <c r="K50" t="s">
        <v>136</v>
      </c>
      <c r="L50" s="13" t="s">
        <v>9</v>
      </c>
      <c r="M50">
        <v>4</v>
      </c>
      <c r="N50" s="13">
        <v>7.2108999999999996</v>
      </c>
      <c r="O50" s="27">
        <v>0.99359009300000001</v>
      </c>
      <c r="P50" t="b">
        <f t="shared" si="0"/>
        <v>1</v>
      </c>
      <c r="Q50" t="b">
        <f t="shared" si="1"/>
        <v>1</v>
      </c>
    </row>
    <row r="51" spans="1:17" x14ac:dyDescent="0.25">
      <c r="A51" t="s">
        <v>101</v>
      </c>
      <c r="B51">
        <v>8.5370000000000008</v>
      </c>
      <c r="C51">
        <v>204</v>
      </c>
      <c r="D51">
        <v>206</v>
      </c>
      <c r="E51">
        <v>141</v>
      </c>
      <c r="F51" t="s">
        <v>133</v>
      </c>
      <c r="G51">
        <v>0.5</v>
      </c>
      <c r="H51">
        <v>1</v>
      </c>
      <c r="I51">
        <v>2</v>
      </c>
      <c r="J51">
        <v>4</v>
      </c>
      <c r="K51" t="s">
        <v>136</v>
      </c>
      <c r="L51" s="13" t="s">
        <v>9</v>
      </c>
      <c r="M51">
        <v>4</v>
      </c>
      <c r="N51" s="13">
        <v>2.0066000000000002</v>
      </c>
      <c r="O51" s="27">
        <v>0.99937613510000001</v>
      </c>
      <c r="P51" t="b">
        <f t="shared" si="0"/>
        <v>1</v>
      </c>
      <c r="Q51" t="b">
        <f t="shared" si="1"/>
        <v>1</v>
      </c>
    </row>
    <row r="52" spans="1:17" x14ac:dyDescent="0.25">
      <c r="A52" t="s">
        <v>102</v>
      </c>
      <c r="B52">
        <v>8.5459999999999994</v>
      </c>
      <c r="C52">
        <v>166</v>
      </c>
      <c r="D52">
        <v>165</v>
      </c>
      <c r="E52">
        <v>167</v>
      </c>
      <c r="F52" t="s">
        <v>133</v>
      </c>
      <c r="G52">
        <v>0.5</v>
      </c>
      <c r="H52">
        <v>1</v>
      </c>
      <c r="I52">
        <v>2</v>
      </c>
      <c r="J52">
        <v>4</v>
      </c>
      <c r="K52" t="s">
        <v>136</v>
      </c>
      <c r="L52" s="13" t="s">
        <v>9</v>
      </c>
      <c r="M52">
        <v>4</v>
      </c>
      <c r="N52" s="13">
        <v>2.1577999999999999</v>
      </c>
      <c r="O52" s="27">
        <v>0.99929754100000001</v>
      </c>
      <c r="P52" t="b">
        <f t="shared" si="0"/>
        <v>1</v>
      </c>
      <c r="Q52" t="b">
        <f t="shared" si="1"/>
        <v>1</v>
      </c>
    </row>
    <row r="53" spans="1:17" x14ac:dyDescent="0.25">
      <c r="A53" t="s">
        <v>103</v>
      </c>
      <c r="B53">
        <v>8.5589999999999993</v>
      </c>
      <c r="C53">
        <v>138</v>
      </c>
      <c r="D53">
        <v>65</v>
      </c>
      <c r="E53">
        <v>108</v>
      </c>
      <c r="F53" t="s">
        <v>133</v>
      </c>
      <c r="G53">
        <v>0.5</v>
      </c>
      <c r="H53">
        <v>1</v>
      </c>
      <c r="I53">
        <v>2</v>
      </c>
      <c r="J53">
        <v>4</v>
      </c>
      <c r="K53" t="s">
        <v>136</v>
      </c>
      <c r="L53" s="13" t="s">
        <v>58</v>
      </c>
      <c r="M53">
        <v>4</v>
      </c>
      <c r="N53" s="13">
        <v>1.9127000000000001</v>
      </c>
      <c r="O53" s="27">
        <v>0.999746633</v>
      </c>
      <c r="P53" t="b">
        <f t="shared" si="0"/>
        <v>1</v>
      </c>
      <c r="Q53" t="b">
        <f t="shared" si="1"/>
        <v>1</v>
      </c>
    </row>
    <row r="54" spans="1:17" x14ac:dyDescent="0.25">
      <c r="A54" t="s">
        <v>104</v>
      </c>
      <c r="B54">
        <v>8.59</v>
      </c>
      <c r="C54">
        <v>198</v>
      </c>
      <c r="D54">
        <v>105</v>
      </c>
      <c r="F54" t="s">
        <v>134</v>
      </c>
      <c r="G54">
        <v>0.5</v>
      </c>
      <c r="H54">
        <v>1</v>
      </c>
      <c r="I54">
        <v>2</v>
      </c>
      <c r="J54">
        <v>4</v>
      </c>
      <c r="K54" t="s">
        <v>136</v>
      </c>
      <c r="L54" s="13" t="s">
        <v>58</v>
      </c>
      <c r="M54">
        <v>4</v>
      </c>
      <c r="N54" s="13">
        <v>3.3813</v>
      </c>
      <c r="O54" s="27">
        <v>0.99936828860000004</v>
      </c>
      <c r="P54" t="b">
        <f t="shared" si="0"/>
        <v>1</v>
      </c>
      <c r="Q54" t="b">
        <f t="shared" si="1"/>
        <v>1</v>
      </c>
    </row>
    <row r="55" spans="1:17" x14ac:dyDescent="0.25">
      <c r="A55" t="s">
        <v>105</v>
      </c>
      <c r="B55">
        <v>8.6489999999999991</v>
      </c>
      <c r="C55">
        <v>169</v>
      </c>
      <c r="D55">
        <v>168</v>
      </c>
      <c r="E55">
        <v>167</v>
      </c>
      <c r="F55" t="s">
        <v>134</v>
      </c>
      <c r="G55">
        <v>0.5</v>
      </c>
      <c r="H55">
        <v>1</v>
      </c>
      <c r="I55">
        <v>2</v>
      </c>
      <c r="J55">
        <v>4</v>
      </c>
      <c r="K55" t="s">
        <v>136</v>
      </c>
      <c r="L55" s="13" t="s">
        <v>9</v>
      </c>
      <c r="M55">
        <v>4</v>
      </c>
      <c r="N55" s="13">
        <v>5.4151999999999996</v>
      </c>
      <c r="O55" s="27">
        <v>0.99624340219999996</v>
      </c>
      <c r="P55" t="b">
        <f t="shared" si="0"/>
        <v>1</v>
      </c>
      <c r="Q55" t="b">
        <f t="shared" si="1"/>
        <v>1</v>
      </c>
    </row>
    <row r="56" spans="1:17" x14ac:dyDescent="0.25">
      <c r="A56" t="s">
        <v>106</v>
      </c>
      <c r="B56">
        <v>8.6959999999999997</v>
      </c>
      <c r="C56">
        <v>182</v>
      </c>
      <c r="D56">
        <v>105</v>
      </c>
      <c r="F56" t="s">
        <v>134</v>
      </c>
      <c r="G56">
        <v>0.5</v>
      </c>
      <c r="H56">
        <v>1</v>
      </c>
      <c r="I56">
        <v>2</v>
      </c>
      <c r="J56">
        <v>4</v>
      </c>
      <c r="K56" t="s">
        <v>136</v>
      </c>
      <c r="L56" s="13" t="s">
        <v>9</v>
      </c>
      <c r="M56">
        <v>4</v>
      </c>
      <c r="N56" s="13">
        <v>2.3573</v>
      </c>
      <c r="O56" s="27">
        <v>0.99918617119999997</v>
      </c>
      <c r="P56" t="b">
        <f t="shared" si="0"/>
        <v>1</v>
      </c>
      <c r="Q56" t="b">
        <f t="shared" si="1"/>
        <v>1</v>
      </c>
    </row>
    <row r="57" spans="1:17" x14ac:dyDescent="0.25">
      <c r="A57" t="s">
        <v>107</v>
      </c>
      <c r="B57">
        <v>9.0109999999999992</v>
      </c>
      <c r="C57">
        <v>248</v>
      </c>
      <c r="D57">
        <v>250</v>
      </c>
      <c r="E57">
        <v>141</v>
      </c>
      <c r="F57" t="s">
        <v>134</v>
      </c>
      <c r="G57">
        <v>0.5</v>
      </c>
      <c r="H57">
        <v>1</v>
      </c>
      <c r="I57">
        <v>2</v>
      </c>
      <c r="J57">
        <v>4</v>
      </c>
      <c r="K57" t="s">
        <v>136</v>
      </c>
      <c r="L57" s="13" t="s">
        <v>9</v>
      </c>
      <c r="M57">
        <v>4</v>
      </c>
      <c r="N57" s="13">
        <v>3.9108000000000001</v>
      </c>
      <c r="O57" s="27">
        <v>0.99787260349999996</v>
      </c>
      <c r="P57" t="b">
        <f t="shared" si="0"/>
        <v>1</v>
      </c>
      <c r="Q57" t="b">
        <f t="shared" si="1"/>
        <v>1</v>
      </c>
    </row>
    <row r="58" spans="1:17" x14ac:dyDescent="0.25">
      <c r="A58" t="s">
        <v>108</v>
      </c>
      <c r="B58">
        <v>9.0869999999999997</v>
      </c>
      <c r="C58">
        <v>284</v>
      </c>
      <c r="D58">
        <v>142</v>
      </c>
      <c r="E58">
        <v>249</v>
      </c>
      <c r="F58" t="s">
        <v>134</v>
      </c>
      <c r="G58">
        <v>0.5</v>
      </c>
      <c r="H58">
        <v>1</v>
      </c>
      <c r="I58">
        <v>2</v>
      </c>
      <c r="J58">
        <v>4</v>
      </c>
      <c r="K58" t="s">
        <v>136</v>
      </c>
      <c r="L58" s="13" t="s">
        <v>9</v>
      </c>
      <c r="M58">
        <v>4</v>
      </c>
      <c r="N58" s="13">
        <v>2.4798</v>
      </c>
      <c r="O58" s="27">
        <v>0.99913544669999999</v>
      </c>
      <c r="P58" t="b">
        <f t="shared" si="0"/>
        <v>1</v>
      </c>
      <c r="Q58" t="b">
        <f t="shared" si="1"/>
        <v>1</v>
      </c>
    </row>
    <row r="59" spans="1:17" x14ac:dyDescent="0.25">
      <c r="A59" t="s">
        <v>109</v>
      </c>
      <c r="B59">
        <v>9.2759999999999998</v>
      </c>
      <c r="C59">
        <v>266</v>
      </c>
      <c r="D59">
        <v>264</v>
      </c>
      <c r="E59">
        <v>268</v>
      </c>
      <c r="F59" t="s">
        <v>134</v>
      </c>
      <c r="G59">
        <v>0.5</v>
      </c>
      <c r="H59">
        <v>1</v>
      </c>
      <c r="I59">
        <v>2</v>
      </c>
      <c r="J59">
        <v>4</v>
      </c>
      <c r="K59" t="s">
        <v>136</v>
      </c>
      <c r="L59" s="13" t="s">
        <v>58</v>
      </c>
      <c r="M59">
        <v>4</v>
      </c>
      <c r="N59" s="13">
        <v>2.472</v>
      </c>
      <c r="O59" s="27">
        <v>0.99960306249999997</v>
      </c>
      <c r="P59" t="b">
        <f t="shared" si="0"/>
        <v>1</v>
      </c>
      <c r="Q59" t="b">
        <f t="shared" si="1"/>
        <v>1</v>
      </c>
    </row>
    <row r="60" spans="1:17" s="32" customFormat="1" x14ac:dyDescent="0.25">
      <c r="A60" s="32" t="s">
        <v>110</v>
      </c>
      <c r="B60" s="32">
        <v>9.4529999999999994</v>
      </c>
      <c r="C60" s="32">
        <v>188</v>
      </c>
      <c r="D60" s="32">
        <v>94</v>
      </c>
      <c r="E60" s="32">
        <v>80</v>
      </c>
      <c r="F60" s="32" t="s">
        <v>10</v>
      </c>
      <c r="G60" s="32">
        <v>1</v>
      </c>
      <c r="H60" s="32">
        <v>1</v>
      </c>
      <c r="I60" s="32">
        <v>1</v>
      </c>
      <c r="J60" s="32">
        <v>1</v>
      </c>
      <c r="K60" s="32" t="s">
        <v>136</v>
      </c>
      <c r="L60" s="32" t="s">
        <v>9</v>
      </c>
      <c r="M60" s="32">
        <v>4</v>
      </c>
      <c r="N60" s="32" t="s">
        <v>34</v>
      </c>
      <c r="O60" s="33" t="s">
        <v>34</v>
      </c>
      <c r="P60" s="32" t="b">
        <f t="shared" si="0"/>
        <v>1</v>
      </c>
      <c r="Q60" s="32" t="b">
        <f t="shared" si="1"/>
        <v>1</v>
      </c>
    </row>
    <row r="61" spans="1:17" x14ac:dyDescent="0.25">
      <c r="A61" t="s">
        <v>111</v>
      </c>
      <c r="B61">
        <v>9.48</v>
      </c>
      <c r="C61">
        <v>178</v>
      </c>
      <c r="D61">
        <v>176</v>
      </c>
      <c r="E61">
        <v>179</v>
      </c>
      <c r="F61" t="s">
        <v>134</v>
      </c>
      <c r="G61">
        <v>0.5</v>
      </c>
      <c r="H61">
        <v>1</v>
      </c>
      <c r="I61">
        <v>2</v>
      </c>
      <c r="J61">
        <v>4</v>
      </c>
      <c r="K61" t="s">
        <v>136</v>
      </c>
      <c r="L61" s="13" t="s">
        <v>9</v>
      </c>
      <c r="M61">
        <v>4</v>
      </c>
      <c r="N61" s="13">
        <v>2.6486999999999998</v>
      </c>
      <c r="O61" s="27">
        <v>0.99892328149999998</v>
      </c>
      <c r="P61" t="b">
        <f t="shared" si="0"/>
        <v>1</v>
      </c>
      <c r="Q61" t="b">
        <f t="shared" si="1"/>
        <v>1</v>
      </c>
    </row>
    <row r="62" spans="1:17" x14ac:dyDescent="0.25">
      <c r="A62" t="s">
        <v>112</v>
      </c>
      <c r="B62">
        <v>9.5310000000000006</v>
      </c>
      <c r="C62">
        <v>178</v>
      </c>
      <c r="D62">
        <v>176</v>
      </c>
      <c r="E62">
        <v>179</v>
      </c>
      <c r="F62" t="s">
        <v>134</v>
      </c>
      <c r="G62">
        <v>0.5</v>
      </c>
      <c r="H62">
        <v>1</v>
      </c>
      <c r="I62">
        <v>2</v>
      </c>
      <c r="J62">
        <v>4</v>
      </c>
      <c r="K62" t="s">
        <v>136</v>
      </c>
      <c r="L62" s="13" t="s">
        <v>9</v>
      </c>
      <c r="M62">
        <v>4</v>
      </c>
      <c r="N62" s="13">
        <v>2.2591000000000001</v>
      </c>
      <c r="O62" s="27">
        <v>0.99929264129999995</v>
      </c>
      <c r="P62" t="b">
        <f t="shared" si="0"/>
        <v>1</v>
      </c>
      <c r="Q62" t="b">
        <f t="shared" si="1"/>
        <v>1</v>
      </c>
    </row>
    <row r="63" spans="1:17" x14ac:dyDescent="0.25">
      <c r="A63" t="s">
        <v>113</v>
      </c>
      <c r="B63">
        <v>9.6950000000000003</v>
      </c>
      <c r="C63">
        <v>167</v>
      </c>
      <c r="D63">
        <v>168</v>
      </c>
      <c r="E63">
        <v>139</v>
      </c>
      <c r="F63" t="s">
        <v>134</v>
      </c>
      <c r="G63">
        <v>0.5</v>
      </c>
      <c r="H63">
        <v>1</v>
      </c>
      <c r="I63">
        <v>2</v>
      </c>
      <c r="J63">
        <v>4</v>
      </c>
      <c r="K63" t="s">
        <v>136</v>
      </c>
      <c r="L63" s="13" t="s">
        <v>9</v>
      </c>
      <c r="M63">
        <v>4</v>
      </c>
      <c r="N63" s="13">
        <v>5.4200999999999997</v>
      </c>
      <c r="O63" s="27">
        <v>0.99619220139999998</v>
      </c>
      <c r="P63" t="b">
        <f t="shared" si="0"/>
        <v>1</v>
      </c>
      <c r="Q63" t="b">
        <f t="shared" si="1"/>
        <v>1</v>
      </c>
    </row>
    <row r="64" spans="1:17" x14ac:dyDescent="0.25">
      <c r="A64" t="s">
        <v>114</v>
      </c>
      <c r="B64">
        <v>10.010999999999999</v>
      </c>
      <c r="C64">
        <v>149</v>
      </c>
      <c r="D64">
        <v>150</v>
      </c>
      <c r="E64">
        <v>104</v>
      </c>
      <c r="F64" t="s">
        <v>134</v>
      </c>
      <c r="G64">
        <v>0.5</v>
      </c>
      <c r="H64">
        <v>1</v>
      </c>
      <c r="I64">
        <v>2</v>
      </c>
      <c r="J64">
        <v>4</v>
      </c>
      <c r="K64" t="s">
        <v>136</v>
      </c>
      <c r="L64" s="13" t="s">
        <v>58</v>
      </c>
      <c r="M64">
        <v>4</v>
      </c>
      <c r="N64" s="13">
        <v>1.7264999999999999</v>
      </c>
      <c r="O64" s="27">
        <v>0.99978284169999998</v>
      </c>
      <c r="P64" t="b">
        <f t="shared" si="0"/>
        <v>1</v>
      </c>
      <c r="Q64" t="b">
        <f t="shared" si="1"/>
        <v>1</v>
      </c>
    </row>
    <row r="65" spans="1:17" x14ac:dyDescent="0.25">
      <c r="A65" t="s">
        <v>115</v>
      </c>
      <c r="B65">
        <v>10.653</v>
      </c>
      <c r="C65">
        <v>202</v>
      </c>
      <c r="D65">
        <v>101</v>
      </c>
      <c r="E65">
        <v>203</v>
      </c>
      <c r="F65" t="s">
        <v>134</v>
      </c>
      <c r="G65">
        <v>0.5</v>
      </c>
      <c r="H65">
        <v>1</v>
      </c>
      <c r="I65">
        <v>2</v>
      </c>
      <c r="J65">
        <v>4</v>
      </c>
      <c r="K65" t="s">
        <v>136</v>
      </c>
      <c r="L65" s="13" t="s">
        <v>9</v>
      </c>
      <c r="M65">
        <v>4</v>
      </c>
      <c r="N65" s="13">
        <v>1.7505999999999999</v>
      </c>
      <c r="O65" s="27">
        <v>0.99957218619999999</v>
      </c>
      <c r="P65" t="b">
        <f t="shared" si="0"/>
        <v>1</v>
      </c>
      <c r="Q65" t="b">
        <f t="shared" si="1"/>
        <v>1</v>
      </c>
    </row>
    <row r="66" spans="1:17" x14ac:dyDescent="0.25">
      <c r="A66" t="s">
        <v>116</v>
      </c>
      <c r="B66">
        <v>10.848000000000001</v>
      </c>
      <c r="C66">
        <v>212</v>
      </c>
      <c r="D66">
        <v>210</v>
      </c>
      <c r="E66">
        <v>213</v>
      </c>
      <c r="F66" t="s">
        <v>134</v>
      </c>
      <c r="G66">
        <v>0.5</v>
      </c>
      <c r="H66">
        <v>1</v>
      </c>
      <c r="I66">
        <v>2</v>
      </c>
      <c r="J66">
        <v>4</v>
      </c>
      <c r="K66" t="s">
        <v>136</v>
      </c>
      <c r="L66" s="13" t="s">
        <v>9</v>
      </c>
      <c r="M66">
        <v>4</v>
      </c>
      <c r="N66" s="13">
        <v>4.1111000000000004</v>
      </c>
      <c r="O66" s="27">
        <v>0.99768482359999999</v>
      </c>
      <c r="P66" t="b">
        <f t="shared" si="0"/>
        <v>1</v>
      </c>
      <c r="Q66" t="b">
        <f t="shared" si="1"/>
        <v>1</v>
      </c>
    </row>
    <row r="67" spans="1:17" x14ac:dyDescent="0.25">
      <c r="A67" t="s">
        <v>117</v>
      </c>
      <c r="B67">
        <v>10.874000000000001</v>
      </c>
      <c r="C67">
        <v>202</v>
      </c>
      <c r="D67">
        <v>200</v>
      </c>
      <c r="E67">
        <v>203</v>
      </c>
      <c r="F67" t="s">
        <v>134</v>
      </c>
      <c r="G67">
        <v>0.5</v>
      </c>
      <c r="H67">
        <v>1</v>
      </c>
      <c r="I67">
        <v>2</v>
      </c>
      <c r="J67">
        <v>4</v>
      </c>
      <c r="K67" t="s">
        <v>136</v>
      </c>
      <c r="L67" s="13" t="s">
        <v>9</v>
      </c>
      <c r="M67">
        <v>4</v>
      </c>
      <c r="N67" s="13">
        <v>2.5356000000000001</v>
      </c>
      <c r="O67" s="27">
        <v>0.99901222099999998</v>
      </c>
      <c r="P67" t="b">
        <f t="shared" si="0"/>
        <v>1</v>
      </c>
      <c r="Q67" t="b">
        <f t="shared" si="1"/>
        <v>1</v>
      </c>
    </row>
    <row r="68" spans="1:17" x14ac:dyDescent="0.25">
      <c r="A68" t="s">
        <v>118</v>
      </c>
      <c r="B68">
        <v>11.526999999999999</v>
      </c>
      <c r="C68">
        <v>149</v>
      </c>
      <c r="D68">
        <v>91</v>
      </c>
      <c r="E68">
        <v>206</v>
      </c>
      <c r="F68" t="s">
        <v>135</v>
      </c>
      <c r="G68">
        <v>0.5</v>
      </c>
      <c r="H68">
        <v>1</v>
      </c>
      <c r="I68">
        <v>2</v>
      </c>
      <c r="J68">
        <v>4</v>
      </c>
      <c r="K68" t="s">
        <v>136</v>
      </c>
      <c r="L68" s="13" t="s">
        <v>58</v>
      </c>
      <c r="M68">
        <v>4</v>
      </c>
      <c r="N68" s="13">
        <v>1.8696999999999999</v>
      </c>
      <c r="O68" s="27">
        <v>0.99978605939999998</v>
      </c>
      <c r="P68" t="b">
        <f t="shared" ref="P68:P82" si="2">OR(N68&lt;20,N68="n.a.")</f>
        <v>1</v>
      </c>
      <c r="Q68" t="b">
        <f t="shared" ref="Q68:Q82" si="3">OR(O68&gt;0.99,O68=0)</f>
        <v>1</v>
      </c>
    </row>
    <row r="69" spans="1:17" x14ac:dyDescent="0.25">
      <c r="A69" t="s">
        <v>119</v>
      </c>
      <c r="B69">
        <v>11.618</v>
      </c>
      <c r="C69">
        <v>129</v>
      </c>
      <c r="D69">
        <v>112</v>
      </c>
      <c r="E69">
        <v>147</v>
      </c>
      <c r="F69" t="s">
        <v>135</v>
      </c>
      <c r="G69">
        <v>0.5</v>
      </c>
      <c r="H69">
        <v>1</v>
      </c>
      <c r="I69">
        <v>2</v>
      </c>
      <c r="J69">
        <v>4</v>
      </c>
      <c r="K69" t="s">
        <v>136</v>
      </c>
      <c r="L69" s="13" t="s">
        <v>58</v>
      </c>
      <c r="M69">
        <v>4</v>
      </c>
      <c r="N69" s="13">
        <v>2.7313000000000001</v>
      </c>
      <c r="O69" s="27">
        <v>0.99955441239999998</v>
      </c>
      <c r="P69" t="b">
        <f t="shared" si="2"/>
        <v>1</v>
      </c>
      <c r="Q69" t="b">
        <f t="shared" si="3"/>
        <v>1</v>
      </c>
    </row>
    <row r="70" spans="1:17" x14ac:dyDescent="0.25">
      <c r="A70" t="s">
        <v>120</v>
      </c>
      <c r="B70">
        <v>11.773999999999999</v>
      </c>
      <c r="C70">
        <v>326</v>
      </c>
      <c r="D70">
        <v>325</v>
      </c>
      <c r="E70">
        <v>94</v>
      </c>
      <c r="F70" t="s">
        <v>135</v>
      </c>
      <c r="G70">
        <v>0.5</v>
      </c>
      <c r="H70">
        <v>1</v>
      </c>
      <c r="I70">
        <v>2</v>
      </c>
      <c r="J70">
        <v>4</v>
      </c>
      <c r="K70" t="s">
        <v>136</v>
      </c>
      <c r="L70" s="13" t="s">
        <v>58</v>
      </c>
      <c r="M70">
        <v>4</v>
      </c>
      <c r="N70" s="13">
        <v>2.5548999999999999</v>
      </c>
      <c r="O70" s="27">
        <v>0.99962864659999995</v>
      </c>
      <c r="P70" t="b">
        <f t="shared" si="2"/>
        <v>1</v>
      </c>
      <c r="Q70" t="b">
        <f t="shared" si="3"/>
        <v>1</v>
      </c>
    </row>
    <row r="71" spans="1:17" x14ac:dyDescent="0.25">
      <c r="A71" t="s">
        <v>121</v>
      </c>
      <c r="B71">
        <v>12.227</v>
      </c>
      <c r="C71">
        <v>228</v>
      </c>
      <c r="D71">
        <v>229</v>
      </c>
      <c r="E71">
        <v>226</v>
      </c>
      <c r="F71" t="s">
        <v>135</v>
      </c>
      <c r="G71">
        <v>0.5</v>
      </c>
      <c r="H71">
        <v>1</v>
      </c>
      <c r="I71">
        <v>2</v>
      </c>
      <c r="J71">
        <v>4</v>
      </c>
      <c r="K71" t="s">
        <v>136</v>
      </c>
      <c r="L71" s="13" t="s">
        <v>9</v>
      </c>
      <c r="M71">
        <v>4</v>
      </c>
      <c r="N71" s="13">
        <v>8.5375999999999994</v>
      </c>
      <c r="O71" s="27">
        <v>0.99142081900000001</v>
      </c>
      <c r="P71" t="b">
        <f t="shared" si="2"/>
        <v>1</v>
      </c>
      <c r="Q71" t="b">
        <f t="shared" si="3"/>
        <v>1</v>
      </c>
    </row>
    <row r="72" spans="1:17" s="32" customFormat="1" x14ac:dyDescent="0.25">
      <c r="A72" s="32" t="s">
        <v>122</v>
      </c>
      <c r="B72" s="32">
        <v>12.249000000000001</v>
      </c>
      <c r="C72" s="32">
        <v>240</v>
      </c>
      <c r="D72" s="32">
        <v>120</v>
      </c>
      <c r="E72" s="32">
        <v>236</v>
      </c>
      <c r="F72" s="32" t="s">
        <v>10</v>
      </c>
      <c r="G72" s="32">
        <v>1</v>
      </c>
      <c r="H72" s="32">
        <v>1</v>
      </c>
      <c r="I72" s="32">
        <v>1</v>
      </c>
      <c r="J72" s="32">
        <v>1</v>
      </c>
      <c r="K72" s="32" t="s">
        <v>136</v>
      </c>
      <c r="L72" s="32" t="s">
        <v>9</v>
      </c>
      <c r="M72" s="32">
        <v>4</v>
      </c>
      <c r="N72" s="32" t="s">
        <v>34</v>
      </c>
      <c r="O72" s="33" t="s">
        <v>34</v>
      </c>
      <c r="P72" s="32" t="b">
        <f t="shared" si="2"/>
        <v>1</v>
      </c>
      <c r="Q72" s="32" t="b">
        <f t="shared" si="3"/>
        <v>1</v>
      </c>
    </row>
    <row r="73" spans="1:17" x14ac:dyDescent="0.25">
      <c r="A73" t="s">
        <v>123</v>
      </c>
      <c r="B73">
        <v>12.253</v>
      </c>
      <c r="C73">
        <v>149</v>
      </c>
      <c r="D73">
        <v>167</v>
      </c>
      <c r="E73">
        <v>279</v>
      </c>
      <c r="F73" t="s">
        <v>135</v>
      </c>
      <c r="G73">
        <v>0.5</v>
      </c>
      <c r="H73">
        <v>1</v>
      </c>
      <c r="I73">
        <v>2</v>
      </c>
      <c r="J73">
        <v>4</v>
      </c>
      <c r="K73" t="s">
        <v>136</v>
      </c>
      <c r="L73" s="13" t="s">
        <v>58</v>
      </c>
      <c r="M73">
        <v>4</v>
      </c>
      <c r="N73" s="13">
        <v>3.1951000000000001</v>
      </c>
      <c r="O73" s="27">
        <v>0.99932624839999995</v>
      </c>
      <c r="P73" t="b">
        <f t="shared" si="2"/>
        <v>1</v>
      </c>
      <c r="Q73" t="b">
        <f t="shared" si="3"/>
        <v>1</v>
      </c>
    </row>
    <row r="74" spans="1:17" x14ac:dyDescent="0.25">
      <c r="A74" t="s">
        <v>124</v>
      </c>
      <c r="B74">
        <v>12.288</v>
      </c>
      <c r="C74">
        <v>228</v>
      </c>
      <c r="D74">
        <v>227</v>
      </c>
      <c r="E74">
        <v>229</v>
      </c>
      <c r="F74" t="s">
        <v>135</v>
      </c>
      <c r="G74">
        <v>0.5</v>
      </c>
      <c r="H74">
        <v>1</v>
      </c>
      <c r="I74">
        <v>2</v>
      </c>
      <c r="J74">
        <v>4</v>
      </c>
      <c r="K74" t="s">
        <v>136</v>
      </c>
      <c r="L74" s="13" t="s">
        <v>9</v>
      </c>
      <c r="M74">
        <v>4</v>
      </c>
      <c r="N74" s="13">
        <v>4.9356999999999998</v>
      </c>
      <c r="O74" s="27">
        <v>0.9966725944</v>
      </c>
      <c r="P74" t="b">
        <f t="shared" si="2"/>
        <v>1</v>
      </c>
      <c r="Q74" t="b">
        <f t="shared" si="3"/>
        <v>1</v>
      </c>
    </row>
    <row r="75" spans="1:17" x14ac:dyDescent="0.25">
      <c r="A75" t="s">
        <v>125</v>
      </c>
      <c r="B75">
        <v>13.226000000000001</v>
      </c>
      <c r="C75">
        <v>149</v>
      </c>
      <c r="D75">
        <v>167</v>
      </c>
      <c r="E75">
        <v>57</v>
      </c>
      <c r="F75" t="s">
        <v>135</v>
      </c>
      <c r="G75">
        <v>0.5</v>
      </c>
      <c r="H75">
        <v>1</v>
      </c>
      <c r="I75">
        <v>2</v>
      </c>
      <c r="J75">
        <v>4</v>
      </c>
      <c r="K75" t="s">
        <v>136</v>
      </c>
      <c r="L75" s="13" t="s">
        <v>58</v>
      </c>
      <c r="M75">
        <v>4</v>
      </c>
      <c r="N75" s="13">
        <v>3.8001</v>
      </c>
      <c r="O75" s="27">
        <v>0.99916476870000004</v>
      </c>
      <c r="P75" t="b">
        <f t="shared" si="2"/>
        <v>1</v>
      </c>
      <c r="Q75" t="b">
        <f t="shared" si="3"/>
        <v>1</v>
      </c>
    </row>
    <row r="76" spans="1:17" x14ac:dyDescent="0.25">
      <c r="A76" t="s">
        <v>126</v>
      </c>
      <c r="B76">
        <v>13.861000000000001</v>
      </c>
      <c r="C76">
        <v>252</v>
      </c>
      <c r="D76">
        <v>253</v>
      </c>
      <c r="E76">
        <v>125</v>
      </c>
      <c r="F76" t="s">
        <v>135</v>
      </c>
      <c r="G76">
        <v>0.5</v>
      </c>
      <c r="H76">
        <v>1</v>
      </c>
      <c r="I76">
        <v>2</v>
      </c>
      <c r="J76">
        <v>4</v>
      </c>
      <c r="K76" t="s">
        <v>136</v>
      </c>
      <c r="L76" s="13" t="s">
        <v>58</v>
      </c>
      <c r="M76">
        <v>4</v>
      </c>
      <c r="N76" s="13">
        <v>1.1768000000000001</v>
      </c>
      <c r="O76" s="27">
        <v>0.99990726750000003</v>
      </c>
      <c r="P76" t="b">
        <f t="shared" si="2"/>
        <v>1</v>
      </c>
      <c r="Q76" t="b">
        <f t="shared" si="3"/>
        <v>1</v>
      </c>
    </row>
    <row r="77" spans="1:17" x14ac:dyDescent="0.25">
      <c r="A77" t="s">
        <v>127</v>
      </c>
      <c r="B77">
        <v>13.94</v>
      </c>
      <c r="C77">
        <v>252</v>
      </c>
      <c r="D77">
        <v>253</v>
      </c>
      <c r="E77">
        <v>125</v>
      </c>
      <c r="F77" t="s">
        <v>135</v>
      </c>
      <c r="G77">
        <v>0.5</v>
      </c>
      <c r="H77">
        <v>1</v>
      </c>
      <c r="I77">
        <v>2</v>
      </c>
      <c r="J77">
        <v>4</v>
      </c>
      <c r="K77" t="s">
        <v>136</v>
      </c>
      <c r="L77" s="13" t="s">
        <v>58</v>
      </c>
      <c r="M77">
        <v>4</v>
      </c>
      <c r="N77" s="13">
        <v>3.3298000000000001</v>
      </c>
      <c r="O77" s="27">
        <v>0.99923943039999996</v>
      </c>
      <c r="P77" t="b">
        <f t="shared" si="2"/>
        <v>1</v>
      </c>
      <c r="Q77" t="b">
        <f t="shared" si="3"/>
        <v>1</v>
      </c>
    </row>
    <row r="78" spans="1:17" x14ac:dyDescent="0.25">
      <c r="A78" t="s">
        <v>128</v>
      </c>
      <c r="B78">
        <v>14.446</v>
      </c>
      <c r="C78">
        <v>252</v>
      </c>
      <c r="D78">
        <v>253</v>
      </c>
      <c r="E78">
        <v>125</v>
      </c>
      <c r="F78" t="s">
        <v>135</v>
      </c>
      <c r="G78">
        <v>0.5</v>
      </c>
      <c r="H78">
        <v>1</v>
      </c>
      <c r="I78">
        <v>2</v>
      </c>
      <c r="J78">
        <v>4</v>
      </c>
      <c r="K78" t="s">
        <v>136</v>
      </c>
      <c r="L78" s="13" t="s">
        <v>58</v>
      </c>
      <c r="M78">
        <v>4</v>
      </c>
      <c r="N78" s="13">
        <v>4.1643999999999997</v>
      </c>
      <c r="O78" s="27">
        <v>0.9989303075</v>
      </c>
      <c r="P78" t="b">
        <f t="shared" si="2"/>
        <v>1</v>
      </c>
      <c r="Q78" t="b">
        <f t="shared" si="3"/>
        <v>1</v>
      </c>
    </row>
    <row r="79" spans="1:17" x14ac:dyDescent="0.25">
      <c r="A79" t="s">
        <v>129</v>
      </c>
      <c r="B79">
        <v>14.585000000000001</v>
      </c>
      <c r="C79">
        <v>264</v>
      </c>
      <c r="D79">
        <v>263</v>
      </c>
      <c r="E79">
        <v>265</v>
      </c>
      <c r="F79" t="s">
        <v>135</v>
      </c>
      <c r="G79">
        <v>0.5</v>
      </c>
      <c r="H79">
        <v>1</v>
      </c>
      <c r="I79">
        <v>2</v>
      </c>
      <c r="J79">
        <v>4</v>
      </c>
      <c r="K79" t="s">
        <v>136</v>
      </c>
      <c r="L79" s="13" t="s">
        <v>58</v>
      </c>
      <c r="M79">
        <v>4</v>
      </c>
      <c r="N79" s="13">
        <v>3.2225000000000001</v>
      </c>
      <c r="O79" s="27">
        <v>0.99929313119999996</v>
      </c>
      <c r="P79" t="b">
        <f t="shared" si="2"/>
        <v>1</v>
      </c>
      <c r="Q79" t="b">
        <f t="shared" si="3"/>
        <v>1</v>
      </c>
    </row>
    <row r="80" spans="1:17" x14ac:dyDescent="0.25">
      <c r="A80" t="s">
        <v>130</v>
      </c>
      <c r="B80">
        <v>16.629000000000001</v>
      </c>
      <c r="C80">
        <v>276</v>
      </c>
      <c r="D80">
        <v>138</v>
      </c>
      <c r="E80">
        <v>277</v>
      </c>
      <c r="F80" t="s">
        <v>135</v>
      </c>
      <c r="G80">
        <v>0.5</v>
      </c>
      <c r="H80">
        <v>1</v>
      </c>
      <c r="I80">
        <v>2</v>
      </c>
      <c r="J80">
        <v>4</v>
      </c>
      <c r="K80" t="s">
        <v>136</v>
      </c>
      <c r="L80" s="13" t="s">
        <v>137</v>
      </c>
      <c r="M80">
        <v>4</v>
      </c>
      <c r="N80" s="13">
        <v>2.9653999999999998</v>
      </c>
      <c r="O80" s="27">
        <v>0.99977819639999999</v>
      </c>
      <c r="P80" t="b">
        <f t="shared" si="2"/>
        <v>1</v>
      </c>
      <c r="Q80" t="b">
        <f t="shared" si="3"/>
        <v>1</v>
      </c>
    </row>
    <row r="81" spans="1:17" x14ac:dyDescent="0.25">
      <c r="A81" t="s">
        <v>131</v>
      </c>
      <c r="B81">
        <v>16.724</v>
      </c>
      <c r="C81">
        <v>278</v>
      </c>
      <c r="D81">
        <v>138</v>
      </c>
      <c r="E81">
        <v>279</v>
      </c>
      <c r="F81" t="s">
        <v>135</v>
      </c>
      <c r="G81">
        <v>0.5</v>
      </c>
      <c r="H81">
        <v>1</v>
      </c>
      <c r="I81">
        <v>2</v>
      </c>
      <c r="J81">
        <v>4</v>
      </c>
      <c r="K81" t="s">
        <v>136</v>
      </c>
      <c r="L81" s="13" t="s">
        <v>58</v>
      </c>
      <c r="M81">
        <v>4</v>
      </c>
      <c r="N81" s="13">
        <v>2.254</v>
      </c>
      <c r="O81" s="27">
        <v>0.9997243334</v>
      </c>
      <c r="P81" t="b">
        <f t="shared" si="2"/>
        <v>1</v>
      </c>
      <c r="Q81" t="b">
        <f t="shared" si="3"/>
        <v>1</v>
      </c>
    </row>
    <row r="82" spans="1:17" x14ac:dyDescent="0.25">
      <c r="A82" t="s">
        <v>132</v>
      </c>
      <c r="B82">
        <v>17.193999999999999</v>
      </c>
      <c r="C82">
        <v>276</v>
      </c>
      <c r="D82">
        <v>138</v>
      </c>
      <c r="E82">
        <v>277</v>
      </c>
      <c r="F82" t="s">
        <v>135</v>
      </c>
      <c r="G82">
        <v>0.5</v>
      </c>
      <c r="H82">
        <v>1</v>
      </c>
      <c r="I82">
        <v>2</v>
      </c>
      <c r="J82">
        <v>4</v>
      </c>
      <c r="K82" t="s">
        <v>136</v>
      </c>
      <c r="L82" s="13" t="s">
        <v>58</v>
      </c>
      <c r="M82">
        <v>4</v>
      </c>
      <c r="N82" s="13">
        <v>4.0854999999999997</v>
      </c>
      <c r="O82" s="27">
        <v>0.99903532719999999</v>
      </c>
      <c r="P82" t="b">
        <f t="shared" si="2"/>
        <v>1</v>
      </c>
      <c r="Q82" t="b">
        <f t="shared" si="3"/>
        <v>1</v>
      </c>
    </row>
  </sheetData>
  <conditionalFormatting sqref="P1:Q1048576">
    <cfRule type="cellIs" dxfId="4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selection activeCell="P14" sqref="P14"/>
    </sheetView>
  </sheetViews>
  <sheetFormatPr defaultRowHeight="15" x14ac:dyDescent="0.25"/>
  <cols>
    <col min="1" max="1" width="41.140625" bestFit="1" customWidth="1"/>
    <col min="2" max="2" width="9.42578125" bestFit="1" customWidth="1"/>
    <col min="3" max="3" width="11.28515625" bestFit="1" customWidth="1"/>
    <col min="4" max="4" width="8.42578125" bestFit="1" customWidth="1"/>
    <col min="5" max="5" width="8.5703125" bestFit="1" customWidth="1"/>
    <col min="6" max="6" width="15.85546875" bestFit="1" customWidth="1"/>
    <col min="7" max="7" width="42.28515625" bestFit="1" customWidth="1"/>
    <col min="8" max="8" width="9.42578125" bestFit="1" customWidth="1"/>
    <col min="9" max="9" width="11.28515625" bestFit="1" customWidth="1"/>
    <col min="10" max="10" width="8.42578125" bestFit="1" customWidth="1"/>
    <col min="11" max="11" width="8.5703125" bestFit="1" customWidth="1"/>
    <col min="12" max="12" width="15.85546875" bestFit="1" customWidth="1"/>
    <col min="13" max="13" width="13.140625" style="29" bestFit="1" customWidth="1"/>
  </cols>
  <sheetData>
    <row r="1" spans="1:13" x14ac:dyDescent="0.25">
      <c r="A1" s="12" t="s">
        <v>138</v>
      </c>
      <c r="G1" s="12" t="s">
        <v>139</v>
      </c>
    </row>
    <row r="2" spans="1:13" x14ac:dyDescent="0.25">
      <c r="A2" t="s">
        <v>23</v>
      </c>
      <c r="B2" t="s">
        <v>36</v>
      </c>
      <c r="C2" t="s">
        <v>37</v>
      </c>
      <c r="G2" t="s">
        <v>23</v>
      </c>
      <c r="H2" t="s">
        <v>36</v>
      </c>
      <c r="I2" t="s">
        <v>37</v>
      </c>
    </row>
    <row r="3" spans="1:13" x14ac:dyDescent="0.25">
      <c r="B3" t="s">
        <v>29</v>
      </c>
      <c r="C3" t="s">
        <v>40</v>
      </c>
      <c r="H3" t="s">
        <v>29</v>
      </c>
      <c r="I3" t="s">
        <v>40</v>
      </c>
      <c r="M3" s="30" t="s">
        <v>44</v>
      </c>
    </row>
    <row r="4" spans="1:13" x14ac:dyDescent="0.25">
      <c r="A4" t="s">
        <v>60</v>
      </c>
      <c r="B4">
        <v>4.8600000000000003</v>
      </c>
      <c r="C4">
        <v>749850</v>
      </c>
      <c r="G4" t="s">
        <v>60</v>
      </c>
      <c r="H4" t="s">
        <v>34</v>
      </c>
      <c r="I4" t="s">
        <v>34</v>
      </c>
      <c r="M4" s="29" t="e">
        <f>I4/C4*100</f>
        <v>#VALUE!</v>
      </c>
    </row>
    <row r="5" spans="1:13" x14ac:dyDescent="0.25">
      <c r="A5" t="s">
        <v>61</v>
      </c>
      <c r="B5">
        <v>4.91</v>
      </c>
      <c r="C5">
        <v>1012195</v>
      </c>
      <c r="G5" t="s">
        <v>61</v>
      </c>
      <c r="H5" t="s">
        <v>34</v>
      </c>
      <c r="I5" t="s">
        <v>34</v>
      </c>
      <c r="M5" s="29" t="e">
        <f t="shared" ref="M5:M68" si="0">I5/C5*100</f>
        <v>#VALUE!</v>
      </c>
    </row>
    <row r="6" spans="1:13" s="16" customFormat="1" x14ac:dyDescent="0.25">
      <c r="A6" s="16" t="s">
        <v>62</v>
      </c>
      <c r="B6" s="16">
        <v>4.95</v>
      </c>
      <c r="C6" s="16">
        <v>995483</v>
      </c>
      <c r="G6" s="16" t="s">
        <v>62</v>
      </c>
      <c r="H6" s="16" t="s">
        <v>34</v>
      </c>
      <c r="I6" s="16" t="s">
        <v>34</v>
      </c>
      <c r="M6" s="29" t="e">
        <f t="shared" si="0"/>
        <v>#VALUE!</v>
      </c>
    </row>
    <row r="7" spans="1:13" x14ac:dyDescent="0.25">
      <c r="A7" t="s">
        <v>63</v>
      </c>
      <c r="B7">
        <v>5.01</v>
      </c>
      <c r="C7">
        <v>498183</v>
      </c>
      <c r="G7" t="s">
        <v>63</v>
      </c>
      <c r="H7" t="s">
        <v>34</v>
      </c>
      <c r="I7" t="s">
        <v>34</v>
      </c>
      <c r="M7" s="29" t="e">
        <f t="shared" si="0"/>
        <v>#VALUE!</v>
      </c>
    </row>
    <row r="8" spans="1:13" x14ac:dyDescent="0.25">
      <c r="A8" t="s">
        <v>1</v>
      </c>
      <c r="B8">
        <v>5.14</v>
      </c>
      <c r="C8">
        <v>644815</v>
      </c>
      <c r="G8" t="s">
        <v>1</v>
      </c>
      <c r="H8">
        <v>5.15</v>
      </c>
      <c r="I8">
        <v>22</v>
      </c>
      <c r="M8" s="29">
        <f t="shared" si="0"/>
        <v>3.411831300450517E-3</v>
      </c>
    </row>
    <row r="9" spans="1:13" x14ac:dyDescent="0.25">
      <c r="A9" t="s">
        <v>2</v>
      </c>
      <c r="B9">
        <v>5.2</v>
      </c>
      <c r="C9">
        <v>671538</v>
      </c>
      <c r="G9" t="s">
        <v>2</v>
      </c>
      <c r="H9">
        <v>5.22</v>
      </c>
      <c r="I9">
        <v>13</v>
      </c>
      <c r="M9" s="29">
        <f t="shared" si="0"/>
        <v>1.9358547096366846E-3</v>
      </c>
    </row>
    <row r="10" spans="1:13" x14ac:dyDescent="0.25">
      <c r="A10" t="s">
        <v>64</v>
      </c>
      <c r="B10">
        <v>5.29</v>
      </c>
      <c r="C10">
        <v>351208</v>
      </c>
      <c r="G10" t="s">
        <v>64</v>
      </c>
      <c r="H10" t="s">
        <v>34</v>
      </c>
      <c r="I10" t="s">
        <v>34</v>
      </c>
      <c r="M10" s="29" t="e">
        <f t="shared" si="0"/>
        <v>#VALUE!</v>
      </c>
    </row>
    <row r="11" spans="1:13" x14ac:dyDescent="0.25">
      <c r="A11" t="s">
        <v>3</v>
      </c>
      <c r="B11">
        <v>5.33</v>
      </c>
      <c r="C11">
        <v>619283</v>
      </c>
      <c r="G11" t="s">
        <v>3</v>
      </c>
      <c r="H11">
        <v>5.35</v>
      </c>
      <c r="I11">
        <v>6</v>
      </c>
      <c r="M11" s="29">
        <f t="shared" si="0"/>
        <v>9.6886237794352491E-4</v>
      </c>
    </row>
    <row r="12" spans="1:13" x14ac:dyDescent="0.25">
      <c r="A12" t="s">
        <v>65</v>
      </c>
      <c r="B12">
        <v>5.38</v>
      </c>
      <c r="C12">
        <v>504790</v>
      </c>
      <c r="G12" t="s">
        <v>65</v>
      </c>
      <c r="H12" t="s">
        <v>34</v>
      </c>
      <c r="I12" t="s">
        <v>34</v>
      </c>
      <c r="M12" s="29" t="e">
        <f t="shared" si="0"/>
        <v>#VALUE!</v>
      </c>
    </row>
    <row r="13" spans="1:13" x14ac:dyDescent="0.25">
      <c r="A13" t="s">
        <v>66</v>
      </c>
      <c r="B13">
        <v>5.41</v>
      </c>
      <c r="C13">
        <v>968086</v>
      </c>
      <c r="G13" t="s">
        <v>66</v>
      </c>
      <c r="H13" t="s">
        <v>34</v>
      </c>
      <c r="I13" t="s">
        <v>34</v>
      </c>
      <c r="M13" s="29" t="e">
        <f t="shared" si="0"/>
        <v>#VALUE!</v>
      </c>
    </row>
    <row r="14" spans="1:13" x14ac:dyDescent="0.25">
      <c r="A14" t="s">
        <v>67</v>
      </c>
      <c r="B14">
        <v>5.51</v>
      </c>
      <c r="C14">
        <v>588682</v>
      </c>
      <c r="G14" t="s">
        <v>67</v>
      </c>
      <c r="H14">
        <v>5.51</v>
      </c>
      <c r="I14">
        <v>60</v>
      </c>
      <c r="M14" s="29">
        <f t="shared" si="0"/>
        <v>1.0192259997757703E-2</v>
      </c>
    </row>
    <row r="15" spans="1:13" x14ac:dyDescent="0.25">
      <c r="A15" t="s">
        <v>68</v>
      </c>
      <c r="B15">
        <v>5.52</v>
      </c>
      <c r="C15">
        <v>652459</v>
      </c>
      <c r="G15" t="s">
        <v>68</v>
      </c>
      <c r="H15" t="s">
        <v>34</v>
      </c>
      <c r="I15" t="s">
        <v>34</v>
      </c>
      <c r="M15" s="29" t="e">
        <f t="shared" si="0"/>
        <v>#VALUE!</v>
      </c>
    </row>
    <row r="16" spans="1:13" x14ac:dyDescent="0.25">
      <c r="A16" t="s">
        <v>4</v>
      </c>
      <c r="B16">
        <v>5.63</v>
      </c>
      <c r="C16">
        <v>296533</v>
      </c>
      <c r="G16" t="s">
        <v>4</v>
      </c>
      <c r="H16" t="s">
        <v>34</v>
      </c>
      <c r="I16" t="s">
        <v>34</v>
      </c>
      <c r="M16" s="29" t="e">
        <f t="shared" si="0"/>
        <v>#VALUE!</v>
      </c>
    </row>
    <row r="17" spans="1:13" x14ac:dyDescent="0.25">
      <c r="A17" t="s">
        <v>5</v>
      </c>
      <c r="B17">
        <v>5.68</v>
      </c>
      <c r="C17">
        <v>878060</v>
      </c>
      <c r="G17" t="s">
        <v>5</v>
      </c>
      <c r="H17" t="s">
        <v>34</v>
      </c>
      <c r="I17" t="s">
        <v>34</v>
      </c>
      <c r="M17" s="29" t="e">
        <f t="shared" si="0"/>
        <v>#VALUE!</v>
      </c>
    </row>
    <row r="18" spans="1:13" x14ac:dyDescent="0.25">
      <c r="A18" t="s">
        <v>69</v>
      </c>
      <c r="B18">
        <v>5.89</v>
      </c>
      <c r="C18">
        <v>1749668</v>
      </c>
      <c r="G18" t="s">
        <v>69</v>
      </c>
      <c r="H18" t="s">
        <v>34</v>
      </c>
      <c r="I18" t="s">
        <v>34</v>
      </c>
      <c r="M18" s="29" t="e">
        <f t="shared" si="0"/>
        <v>#VALUE!</v>
      </c>
    </row>
    <row r="19" spans="1:13" x14ac:dyDescent="0.25">
      <c r="A19" t="s">
        <v>70</v>
      </c>
      <c r="B19">
        <v>5.97</v>
      </c>
      <c r="C19">
        <v>167813</v>
      </c>
      <c r="G19" t="s">
        <v>70</v>
      </c>
      <c r="H19" t="s">
        <v>34</v>
      </c>
      <c r="I19" t="s">
        <v>34</v>
      </c>
      <c r="M19" s="29" t="e">
        <f t="shared" si="0"/>
        <v>#VALUE!</v>
      </c>
    </row>
    <row r="20" spans="1:13" x14ac:dyDescent="0.25">
      <c r="A20" t="s">
        <v>71</v>
      </c>
      <c r="B20">
        <v>5.99</v>
      </c>
      <c r="C20">
        <v>436490</v>
      </c>
      <c r="G20" t="s">
        <v>71</v>
      </c>
      <c r="H20" t="s">
        <v>34</v>
      </c>
      <c r="I20" t="s">
        <v>34</v>
      </c>
      <c r="M20" s="29" t="e">
        <f t="shared" si="0"/>
        <v>#VALUE!</v>
      </c>
    </row>
    <row r="21" spans="1:13" x14ac:dyDescent="0.25">
      <c r="A21" t="s">
        <v>72</v>
      </c>
      <c r="B21">
        <v>6.08</v>
      </c>
      <c r="C21">
        <v>1031029</v>
      </c>
      <c r="G21" t="s">
        <v>72</v>
      </c>
      <c r="H21" t="s">
        <v>34</v>
      </c>
      <c r="I21" t="s">
        <v>34</v>
      </c>
      <c r="M21" s="29" t="e">
        <f t="shared" si="0"/>
        <v>#VALUE!</v>
      </c>
    </row>
    <row r="22" spans="1:13" x14ac:dyDescent="0.25">
      <c r="A22" t="s">
        <v>73</v>
      </c>
      <c r="B22">
        <v>6.18</v>
      </c>
      <c r="C22">
        <v>271248</v>
      </c>
      <c r="G22" t="s">
        <v>73</v>
      </c>
      <c r="H22" t="s">
        <v>34</v>
      </c>
      <c r="I22" t="s">
        <v>34</v>
      </c>
      <c r="M22" s="29" t="e">
        <f t="shared" si="0"/>
        <v>#VALUE!</v>
      </c>
    </row>
    <row r="23" spans="1:13" x14ac:dyDescent="0.25">
      <c r="A23" t="s">
        <v>6</v>
      </c>
      <c r="B23">
        <v>6.27</v>
      </c>
      <c r="C23">
        <v>372746</v>
      </c>
      <c r="G23" t="s">
        <v>6</v>
      </c>
      <c r="H23" t="s">
        <v>34</v>
      </c>
      <c r="I23" t="s">
        <v>34</v>
      </c>
      <c r="M23" s="29" t="e">
        <f t="shared" si="0"/>
        <v>#VALUE!</v>
      </c>
    </row>
    <row r="24" spans="1:13" x14ac:dyDescent="0.25">
      <c r="A24" t="s">
        <v>74</v>
      </c>
      <c r="B24">
        <v>6.28</v>
      </c>
      <c r="C24">
        <v>643129</v>
      </c>
      <c r="G24" t="s">
        <v>74</v>
      </c>
      <c r="H24" t="s">
        <v>34</v>
      </c>
      <c r="I24" t="s">
        <v>34</v>
      </c>
      <c r="M24" s="29" t="e">
        <f t="shared" si="0"/>
        <v>#VALUE!</v>
      </c>
    </row>
    <row r="25" spans="1:13" x14ac:dyDescent="0.25">
      <c r="A25" t="s">
        <v>7</v>
      </c>
      <c r="B25">
        <v>6.34</v>
      </c>
      <c r="C25">
        <v>2015993</v>
      </c>
      <c r="G25" t="s">
        <v>7</v>
      </c>
      <c r="H25" t="s">
        <v>34</v>
      </c>
      <c r="I25" t="s">
        <v>34</v>
      </c>
      <c r="M25" s="29" t="e">
        <f t="shared" si="0"/>
        <v>#VALUE!</v>
      </c>
    </row>
    <row r="26" spans="1:13" x14ac:dyDescent="0.25">
      <c r="A26" t="s">
        <v>75</v>
      </c>
      <c r="B26">
        <v>6.39</v>
      </c>
      <c r="C26">
        <v>707152</v>
      </c>
      <c r="G26" t="s">
        <v>75</v>
      </c>
      <c r="H26">
        <v>6.41</v>
      </c>
      <c r="I26">
        <v>200</v>
      </c>
      <c r="M26" s="29">
        <f t="shared" si="0"/>
        <v>2.8282462610584428E-2</v>
      </c>
    </row>
    <row r="27" spans="1:13" x14ac:dyDescent="0.25">
      <c r="A27" t="s">
        <v>76</v>
      </c>
      <c r="B27">
        <v>6.46</v>
      </c>
      <c r="C27">
        <v>177928</v>
      </c>
      <c r="G27" t="s">
        <v>76</v>
      </c>
      <c r="H27">
        <v>6.44</v>
      </c>
      <c r="I27">
        <v>2</v>
      </c>
      <c r="M27" s="29">
        <f t="shared" si="0"/>
        <v>1.124050177599928E-3</v>
      </c>
    </row>
    <row r="28" spans="1:13" x14ac:dyDescent="0.25">
      <c r="A28" t="s">
        <v>77</v>
      </c>
      <c r="B28">
        <v>6.83</v>
      </c>
      <c r="C28">
        <v>542300</v>
      </c>
      <c r="G28" t="s">
        <v>77</v>
      </c>
      <c r="H28">
        <v>6.85</v>
      </c>
      <c r="I28">
        <v>83</v>
      </c>
      <c r="M28" s="29">
        <f t="shared" si="0"/>
        <v>1.5305181633782038E-2</v>
      </c>
    </row>
    <row r="29" spans="1:13" x14ac:dyDescent="0.25">
      <c r="A29" t="s">
        <v>78</v>
      </c>
      <c r="B29">
        <v>7</v>
      </c>
      <c r="C29">
        <v>1208655</v>
      </c>
      <c r="G29" t="s">
        <v>78</v>
      </c>
      <c r="H29">
        <v>7</v>
      </c>
      <c r="I29">
        <v>33</v>
      </c>
      <c r="M29" s="29">
        <f t="shared" si="0"/>
        <v>2.7303076560308772E-3</v>
      </c>
    </row>
    <row r="30" spans="1:13" x14ac:dyDescent="0.25">
      <c r="A30" t="s">
        <v>79</v>
      </c>
      <c r="B30">
        <v>7.09</v>
      </c>
      <c r="C30">
        <v>1083501</v>
      </c>
      <c r="G30" t="s">
        <v>79</v>
      </c>
      <c r="H30">
        <v>7.1</v>
      </c>
      <c r="I30">
        <v>25</v>
      </c>
      <c r="M30" s="29">
        <f t="shared" si="0"/>
        <v>2.3073352031977817E-3</v>
      </c>
    </row>
    <row r="31" spans="1:13" x14ac:dyDescent="0.25">
      <c r="A31" t="s">
        <v>80</v>
      </c>
      <c r="B31">
        <v>7.15</v>
      </c>
      <c r="C31">
        <v>129391</v>
      </c>
      <c r="G31" t="s">
        <v>80</v>
      </c>
      <c r="H31" t="s">
        <v>34</v>
      </c>
      <c r="I31" t="s">
        <v>34</v>
      </c>
      <c r="M31" s="29" t="e">
        <f t="shared" si="0"/>
        <v>#VALUE!</v>
      </c>
    </row>
    <row r="32" spans="1:13" x14ac:dyDescent="0.25">
      <c r="A32" t="s">
        <v>81</v>
      </c>
      <c r="B32">
        <v>7.26</v>
      </c>
      <c r="C32">
        <v>135994</v>
      </c>
      <c r="G32" t="s">
        <v>81</v>
      </c>
      <c r="H32" t="s">
        <v>34</v>
      </c>
      <c r="I32" t="s">
        <v>34</v>
      </c>
      <c r="M32" s="29" t="e">
        <f t="shared" si="0"/>
        <v>#VALUE!</v>
      </c>
    </row>
    <row r="33" spans="1:13" x14ac:dyDescent="0.25">
      <c r="A33" t="s">
        <v>82</v>
      </c>
      <c r="B33">
        <v>7.3</v>
      </c>
      <c r="C33">
        <v>147001</v>
      </c>
      <c r="G33" t="s">
        <v>82</v>
      </c>
      <c r="H33" t="s">
        <v>34</v>
      </c>
      <c r="I33" t="s">
        <v>34</v>
      </c>
      <c r="M33" s="29" t="e">
        <f t="shared" si="0"/>
        <v>#VALUE!</v>
      </c>
    </row>
    <row r="34" spans="1:13" x14ac:dyDescent="0.25">
      <c r="A34" t="s">
        <v>83</v>
      </c>
      <c r="B34">
        <v>7.46</v>
      </c>
      <c r="C34">
        <v>894323</v>
      </c>
      <c r="G34" t="s">
        <v>83</v>
      </c>
      <c r="H34" t="s">
        <v>34</v>
      </c>
      <c r="I34" t="s">
        <v>34</v>
      </c>
      <c r="M34" s="29" t="e">
        <f t="shared" si="0"/>
        <v>#VALUE!</v>
      </c>
    </row>
    <row r="35" spans="1:13" x14ac:dyDescent="0.25">
      <c r="A35" t="s">
        <v>84</v>
      </c>
      <c r="B35">
        <v>7.56</v>
      </c>
      <c r="C35">
        <v>369675</v>
      </c>
      <c r="G35" t="s">
        <v>84</v>
      </c>
      <c r="H35" t="s">
        <v>34</v>
      </c>
      <c r="I35" t="s">
        <v>34</v>
      </c>
      <c r="M35" s="29" t="e">
        <f t="shared" si="0"/>
        <v>#VALUE!</v>
      </c>
    </row>
    <row r="36" spans="1:13" x14ac:dyDescent="0.25">
      <c r="A36" t="s">
        <v>85</v>
      </c>
      <c r="B36">
        <v>7.68</v>
      </c>
      <c r="C36">
        <v>82800</v>
      </c>
      <c r="G36" t="s">
        <v>85</v>
      </c>
      <c r="H36" t="s">
        <v>34</v>
      </c>
      <c r="I36" t="s">
        <v>34</v>
      </c>
      <c r="M36" s="29" t="e">
        <f t="shared" si="0"/>
        <v>#VALUE!</v>
      </c>
    </row>
    <row r="37" spans="1:13" x14ac:dyDescent="0.25">
      <c r="A37" t="s">
        <v>86</v>
      </c>
      <c r="B37">
        <v>7.73</v>
      </c>
      <c r="C37">
        <v>746388</v>
      </c>
      <c r="G37" t="s">
        <v>86</v>
      </c>
      <c r="H37" t="s">
        <v>34</v>
      </c>
      <c r="I37" t="s">
        <v>34</v>
      </c>
      <c r="M37" s="29" t="e">
        <f t="shared" si="0"/>
        <v>#VALUE!</v>
      </c>
    </row>
    <row r="38" spans="1:13" x14ac:dyDescent="0.25">
      <c r="A38" t="s">
        <v>87</v>
      </c>
      <c r="B38">
        <v>7.76</v>
      </c>
      <c r="C38">
        <v>98260</v>
      </c>
      <c r="G38" t="s">
        <v>87</v>
      </c>
      <c r="H38" t="s">
        <v>34</v>
      </c>
      <c r="I38" t="s">
        <v>34</v>
      </c>
      <c r="M38" s="29" t="e">
        <f t="shared" si="0"/>
        <v>#VALUE!</v>
      </c>
    </row>
    <row r="39" spans="1:13" x14ac:dyDescent="0.25">
      <c r="A39" t="s">
        <v>88</v>
      </c>
      <c r="B39">
        <v>7.79</v>
      </c>
      <c r="C39">
        <v>162456</v>
      </c>
      <c r="G39" t="s">
        <v>88</v>
      </c>
      <c r="H39" t="s">
        <v>34</v>
      </c>
      <c r="I39" t="s">
        <v>34</v>
      </c>
      <c r="M39" s="29" t="e">
        <f t="shared" si="0"/>
        <v>#VALUE!</v>
      </c>
    </row>
    <row r="40" spans="1:13" x14ac:dyDescent="0.25">
      <c r="A40" t="s">
        <v>89</v>
      </c>
      <c r="B40">
        <v>7.84</v>
      </c>
      <c r="C40">
        <v>63837</v>
      </c>
      <c r="G40" t="s">
        <v>89</v>
      </c>
      <c r="H40" t="s">
        <v>34</v>
      </c>
      <c r="I40" t="s">
        <v>34</v>
      </c>
      <c r="M40" s="29" t="e">
        <f t="shared" si="0"/>
        <v>#VALUE!</v>
      </c>
    </row>
    <row r="41" spans="1:13" x14ac:dyDescent="0.25">
      <c r="A41" t="s">
        <v>90</v>
      </c>
      <c r="B41">
        <v>7.87</v>
      </c>
      <c r="C41">
        <v>1541499</v>
      </c>
      <c r="G41" t="s">
        <v>90</v>
      </c>
      <c r="H41">
        <v>7.87</v>
      </c>
      <c r="I41">
        <v>67</v>
      </c>
      <c r="M41" s="29">
        <f t="shared" si="0"/>
        <v>4.3464186483416463E-3</v>
      </c>
    </row>
    <row r="42" spans="1:13" x14ac:dyDescent="0.25">
      <c r="A42" t="s">
        <v>91</v>
      </c>
      <c r="B42">
        <v>7.96</v>
      </c>
      <c r="C42">
        <v>195356</v>
      </c>
      <c r="G42" t="s">
        <v>91</v>
      </c>
      <c r="H42" t="s">
        <v>34</v>
      </c>
      <c r="I42" t="s">
        <v>34</v>
      </c>
      <c r="M42" s="29" t="e">
        <f t="shared" si="0"/>
        <v>#VALUE!</v>
      </c>
    </row>
    <row r="43" spans="1:13" x14ac:dyDescent="0.25">
      <c r="A43" t="s">
        <v>92</v>
      </c>
      <c r="B43">
        <v>8</v>
      </c>
      <c r="C43">
        <v>190073</v>
      </c>
      <c r="G43" t="s">
        <v>92</v>
      </c>
      <c r="H43" t="s">
        <v>34</v>
      </c>
      <c r="I43" t="s">
        <v>34</v>
      </c>
      <c r="M43" s="29" t="e">
        <f t="shared" si="0"/>
        <v>#VALUE!</v>
      </c>
    </row>
    <row r="44" spans="1:13" x14ac:dyDescent="0.25">
      <c r="A44" t="s">
        <v>93</v>
      </c>
      <c r="B44">
        <v>8.0399999999999991</v>
      </c>
      <c r="C44">
        <v>1078461</v>
      </c>
      <c r="G44" t="s">
        <v>93</v>
      </c>
      <c r="H44">
        <v>8.0399999999999991</v>
      </c>
      <c r="I44">
        <v>47</v>
      </c>
      <c r="M44" s="29">
        <f t="shared" si="0"/>
        <v>4.3580620903305731E-3</v>
      </c>
    </row>
    <row r="45" spans="1:13" x14ac:dyDescent="0.25">
      <c r="A45" t="s">
        <v>94</v>
      </c>
      <c r="B45">
        <v>8.0500000000000007</v>
      </c>
      <c r="C45">
        <v>38061</v>
      </c>
      <c r="G45" t="s">
        <v>94</v>
      </c>
      <c r="H45">
        <v>8.07</v>
      </c>
      <c r="I45">
        <v>0</v>
      </c>
      <c r="M45" s="29">
        <f t="shared" si="0"/>
        <v>0</v>
      </c>
    </row>
    <row r="46" spans="1:13" x14ac:dyDescent="0.25">
      <c r="A46" t="s">
        <v>95</v>
      </c>
      <c r="B46">
        <v>8.11</v>
      </c>
      <c r="C46">
        <v>106449</v>
      </c>
      <c r="G46" t="s">
        <v>95</v>
      </c>
      <c r="H46" t="s">
        <v>34</v>
      </c>
      <c r="I46" t="s">
        <v>34</v>
      </c>
      <c r="M46" s="29" t="e">
        <f t="shared" si="0"/>
        <v>#VALUE!</v>
      </c>
    </row>
    <row r="47" spans="1:13" x14ac:dyDescent="0.25">
      <c r="A47" t="s">
        <v>96</v>
      </c>
      <c r="B47">
        <v>8.18</v>
      </c>
      <c r="C47">
        <v>220717</v>
      </c>
      <c r="G47" t="s">
        <v>96</v>
      </c>
      <c r="H47">
        <v>8.18</v>
      </c>
      <c r="I47">
        <v>6</v>
      </c>
      <c r="M47" s="29">
        <f t="shared" si="0"/>
        <v>2.718413171617954E-3</v>
      </c>
    </row>
    <row r="48" spans="1:13" x14ac:dyDescent="0.25">
      <c r="A48" t="s">
        <v>97</v>
      </c>
      <c r="B48">
        <v>8.1999999999999993</v>
      </c>
      <c r="C48">
        <v>1224387</v>
      </c>
      <c r="G48" t="s">
        <v>97</v>
      </c>
      <c r="H48">
        <v>8.2100000000000009</v>
      </c>
      <c r="I48">
        <v>108</v>
      </c>
      <c r="M48" s="29">
        <f t="shared" si="0"/>
        <v>8.8207405011650735E-3</v>
      </c>
    </row>
    <row r="49" spans="1:13" x14ac:dyDescent="0.25">
      <c r="A49" t="s">
        <v>98</v>
      </c>
      <c r="B49">
        <v>8.2799999999999994</v>
      </c>
      <c r="C49">
        <v>100994</v>
      </c>
      <c r="G49" t="s">
        <v>98</v>
      </c>
      <c r="H49" t="s">
        <v>34</v>
      </c>
      <c r="I49" t="s">
        <v>34</v>
      </c>
      <c r="M49" s="29" t="e">
        <f t="shared" si="0"/>
        <v>#VALUE!</v>
      </c>
    </row>
    <row r="50" spans="1:13" x14ac:dyDescent="0.25">
      <c r="A50" t="s">
        <v>99</v>
      </c>
      <c r="B50">
        <v>8.32</v>
      </c>
      <c r="C50">
        <v>126794</v>
      </c>
      <c r="G50" t="s">
        <v>99</v>
      </c>
      <c r="H50" t="s">
        <v>34</v>
      </c>
      <c r="I50" t="s">
        <v>34</v>
      </c>
      <c r="M50" s="29" t="e">
        <f t="shared" si="0"/>
        <v>#VALUE!</v>
      </c>
    </row>
    <row r="51" spans="1:13" x14ac:dyDescent="0.25">
      <c r="A51" t="s">
        <v>100</v>
      </c>
      <c r="B51">
        <v>8.42</v>
      </c>
      <c r="C51">
        <v>878271</v>
      </c>
      <c r="G51" t="s">
        <v>100</v>
      </c>
      <c r="H51">
        <v>8.42</v>
      </c>
      <c r="I51">
        <v>282</v>
      </c>
      <c r="M51" s="29">
        <f t="shared" si="0"/>
        <v>3.2108540530200812E-2</v>
      </c>
    </row>
    <row r="52" spans="1:13" x14ac:dyDescent="0.25">
      <c r="A52" t="s">
        <v>101</v>
      </c>
      <c r="B52">
        <v>8.5299999999999994</v>
      </c>
      <c r="C52">
        <v>346129</v>
      </c>
      <c r="G52" t="s">
        <v>101</v>
      </c>
      <c r="H52">
        <v>8.5299999999999994</v>
      </c>
      <c r="I52">
        <v>69</v>
      </c>
      <c r="M52" s="29">
        <f t="shared" si="0"/>
        <v>1.9934764206408592E-2</v>
      </c>
    </row>
    <row r="53" spans="1:13" x14ac:dyDescent="0.25">
      <c r="A53" t="s">
        <v>102</v>
      </c>
      <c r="B53">
        <v>8.5399999999999991</v>
      </c>
      <c r="C53">
        <v>965115</v>
      </c>
      <c r="G53" t="s">
        <v>102</v>
      </c>
      <c r="H53">
        <v>8.5399999999999991</v>
      </c>
      <c r="I53">
        <v>54</v>
      </c>
      <c r="M53" s="29">
        <f t="shared" si="0"/>
        <v>5.5951881382011468E-3</v>
      </c>
    </row>
    <row r="54" spans="1:13" x14ac:dyDescent="0.25">
      <c r="A54" t="s">
        <v>103</v>
      </c>
      <c r="B54">
        <v>8.5500000000000007</v>
      </c>
      <c r="C54">
        <v>137610</v>
      </c>
      <c r="G54" t="s">
        <v>103</v>
      </c>
      <c r="H54" t="s">
        <v>34</v>
      </c>
      <c r="I54" t="s">
        <v>34</v>
      </c>
      <c r="M54" s="29" t="e">
        <f t="shared" si="0"/>
        <v>#VALUE!</v>
      </c>
    </row>
    <row r="55" spans="1:13" x14ac:dyDescent="0.25">
      <c r="A55" t="s">
        <v>104</v>
      </c>
      <c r="B55">
        <v>8.58</v>
      </c>
      <c r="C55">
        <v>58554</v>
      </c>
      <c r="G55" t="s">
        <v>104</v>
      </c>
      <c r="H55">
        <v>8.58</v>
      </c>
      <c r="I55">
        <v>2</v>
      </c>
      <c r="M55" s="29">
        <f t="shared" si="0"/>
        <v>3.4156505106397515E-3</v>
      </c>
    </row>
    <row r="56" spans="1:13" x14ac:dyDescent="0.25">
      <c r="A56" t="s">
        <v>105</v>
      </c>
      <c r="B56">
        <v>8.64</v>
      </c>
      <c r="C56">
        <v>806375</v>
      </c>
      <c r="G56" t="s">
        <v>105</v>
      </c>
      <c r="H56">
        <v>8.65</v>
      </c>
      <c r="I56">
        <v>44</v>
      </c>
      <c r="M56" s="29">
        <f t="shared" si="0"/>
        <v>5.4565183692450777E-3</v>
      </c>
    </row>
    <row r="57" spans="1:13" x14ac:dyDescent="0.25">
      <c r="A57" t="s">
        <v>106</v>
      </c>
      <c r="B57">
        <v>8.68</v>
      </c>
      <c r="C57">
        <v>220505</v>
      </c>
      <c r="G57" t="s">
        <v>106</v>
      </c>
      <c r="H57">
        <v>8.69</v>
      </c>
      <c r="I57">
        <v>18</v>
      </c>
      <c r="M57" s="29">
        <f t="shared" si="0"/>
        <v>8.1630802022629873E-3</v>
      </c>
    </row>
    <row r="58" spans="1:13" x14ac:dyDescent="0.25">
      <c r="A58" t="s">
        <v>107</v>
      </c>
      <c r="B58">
        <v>9.01</v>
      </c>
      <c r="C58">
        <v>231467</v>
      </c>
      <c r="G58" t="s">
        <v>107</v>
      </c>
      <c r="H58">
        <v>9.01</v>
      </c>
      <c r="I58">
        <v>14</v>
      </c>
      <c r="M58" s="29">
        <f t="shared" si="0"/>
        <v>6.0483783865518627E-3</v>
      </c>
    </row>
    <row r="59" spans="1:13" x14ac:dyDescent="0.25">
      <c r="A59" t="s">
        <v>108</v>
      </c>
      <c r="B59">
        <v>9.08</v>
      </c>
      <c r="C59">
        <v>344221</v>
      </c>
      <c r="G59" t="s">
        <v>108</v>
      </c>
      <c r="H59">
        <v>9.08</v>
      </c>
      <c r="I59">
        <v>103</v>
      </c>
      <c r="M59" s="29">
        <f t="shared" si="0"/>
        <v>2.9922636910589415E-2</v>
      </c>
    </row>
    <row r="60" spans="1:13" x14ac:dyDescent="0.25">
      <c r="A60" t="s">
        <v>109</v>
      </c>
      <c r="B60">
        <v>9.27</v>
      </c>
      <c r="C60">
        <v>104984</v>
      </c>
      <c r="G60" t="s">
        <v>109</v>
      </c>
      <c r="H60" t="s">
        <v>34</v>
      </c>
      <c r="I60" t="s">
        <v>34</v>
      </c>
      <c r="M60" s="29" t="e">
        <f t="shared" si="0"/>
        <v>#VALUE!</v>
      </c>
    </row>
    <row r="61" spans="1:13" x14ac:dyDescent="0.25">
      <c r="A61" t="s">
        <v>110</v>
      </c>
      <c r="B61">
        <v>9.4499999999999993</v>
      </c>
      <c r="C61">
        <v>260517</v>
      </c>
      <c r="G61" t="s">
        <v>110</v>
      </c>
      <c r="H61">
        <v>9.4499999999999993</v>
      </c>
      <c r="I61">
        <v>29</v>
      </c>
      <c r="M61" s="29">
        <f t="shared" si="0"/>
        <v>1.1131711174318758E-2</v>
      </c>
    </row>
    <row r="62" spans="1:13" x14ac:dyDescent="0.25">
      <c r="A62" t="s">
        <v>111</v>
      </c>
      <c r="B62">
        <v>9.4700000000000006</v>
      </c>
      <c r="C62">
        <v>1251193</v>
      </c>
      <c r="G62" t="s">
        <v>111</v>
      </c>
      <c r="H62">
        <v>9.48</v>
      </c>
      <c r="I62">
        <v>94</v>
      </c>
      <c r="M62" s="29">
        <f t="shared" si="0"/>
        <v>7.512829755281559E-3</v>
      </c>
    </row>
    <row r="63" spans="1:13" x14ac:dyDescent="0.25">
      <c r="A63" t="s">
        <v>112</v>
      </c>
      <c r="B63">
        <v>9.52</v>
      </c>
      <c r="C63">
        <v>1327108</v>
      </c>
      <c r="G63" t="s">
        <v>112</v>
      </c>
      <c r="H63">
        <v>9.5299999999999994</v>
      </c>
      <c r="I63">
        <v>77</v>
      </c>
      <c r="M63" s="29">
        <f t="shared" si="0"/>
        <v>5.8020899580139675E-3</v>
      </c>
    </row>
    <row r="64" spans="1:13" x14ac:dyDescent="0.25">
      <c r="A64" t="s">
        <v>113</v>
      </c>
      <c r="B64">
        <v>9.68</v>
      </c>
      <c r="C64">
        <v>1092873</v>
      </c>
      <c r="G64" t="s">
        <v>113</v>
      </c>
      <c r="H64">
        <v>9.69</v>
      </c>
      <c r="I64">
        <v>79</v>
      </c>
      <c r="M64" s="29">
        <f t="shared" si="0"/>
        <v>7.228653283592879E-3</v>
      </c>
    </row>
    <row r="65" spans="1:13" x14ac:dyDescent="0.25">
      <c r="A65" t="s">
        <v>114</v>
      </c>
      <c r="B65">
        <v>10.01</v>
      </c>
      <c r="C65">
        <v>1343308</v>
      </c>
      <c r="G65" t="s">
        <v>114</v>
      </c>
      <c r="H65">
        <v>10.02</v>
      </c>
      <c r="I65">
        <v>78</v>
      </c>
      <c r="M65" s="29">
        <f t="shared" si="0"/>
        <v>5.8065611162890418E-3</v>
      </c>
    </row>
    <row r="66" spans="1:13" x14ac:dyDescent="0.25">
      <c r="A66" t="s">
        <v>115</v>
      </c>
      <c r="B66">
        <v>10.64</v>
      </c>
      <c r="C66">
        <v>1125090</v>
      </c>
      <c r="G66" t="s">
        <v>115</v>
      </c>
      <c r="H66">
        <v>10.64</v>
      </c>
      <c r="I66">
        <v>53</v>
      </c>
      <c r="M66" s="29">
        <f t="shared" si="0"/>
        <v>4.7107342523709213E-3</v>
      </c>
    </row>
    <row r="67" spans="1:13" x14ac:dyDescent="0.25">
      <c r="A67" t="s">
        <v>116</v>
      </c>
      <c r="B67">
        <v>10.84</v>
      </c>
      <c r="C67">
        <v>833069</v>
      </c>
      <c r="G67" t="s">
        <v>116</v>
      </c>
      <c r="H67">
        <v>10.85</v>
      </c>
      <c r="I67">
        <v>70</v>
      </c>
      <c r="M67" s="29">
        <f t="shared" si="0"/>
        <v>8.4026653254412297E-3</v>
      </c>
    </row>
    <row r="68" spans="1:13" x14ac:dyDescent="0.25">
      <c r="A68" t="s">
        <v>117</v>
      </c>
      <c r="B68">
        <v>10.86</v>
      </c>
      <c r="C68">
        <v>1160080</v>
      </c>
      <c r="G68" t="s">
        <v>117</v>
      </c>
      <c r="H68">
        <v>10.86</v>
      </c>
      <c r="I68">
        <v>67</v>
      </c>
      <c r="M68" s="29">
        <f t="shared" si="0"/>
        <v>5.7754637611199229E-3</v>
      </c>
    </row>
    <row r="69" spans="1:13" x14ac:dyDescent="0.25">
      <c r="A69" t="s">
        <v>118</v>
      </c>
      <c r="B69">
        <v>11.52</v>
      </c>
      <c r="C69">
        <v>484818</v>
      </c>
      <c r="G69" t="s">
        <v>118</v>
      </c>
      <c r="H69" t="s">
        <v>34</v>
      </c>
      <c r="I69" t="s">
        <v>34</v>
      </c>
      <c r="M69" s="29" t="e">
        <f t="shared" ref="M69:M83" si="1">I69/C69*100</f>
        <v>#VALUE!</v>
      </c>
    </row>
    <row r="70" spans="1:13" x14ac:dyDescent="0.25">
      <c r="A70" t="s">
        <v>119</v>
      </c>
      <c r="B70">
        <v>11.61</v>
      </c>
      <c r="C70">
        <v>558992</v>
      </c>
      <c r="G70" t="s">
        <v>119</v>
      </c>
      <c r="H70" t="s">
        <v>34</v>
      </c>
      <c r="I70" t="s">
        <v>34</v>
      </c>
      <c r="M70" s="29" t="e">
        <f t="shared" si="1"/>
        <v>#VALUE!</v>
      </c>
    </row>
    <row r="71" spans="1:13" x14ac:dyDescent="0.25">
      <c r="A71" t="s">
        <v>120</v>
      </c>
      <c r="B71">
        <v>11.76</v>
      </c>
      <c r="C71">
        <v>231195</v>
      </c>
      <c r="G71" t="s">
        <v>120</v>
      </c>
      <c r="H71" t="s">
        <v>34</v>
      </c>
      <c r="I71" t="s">
        <v>34</v>
      </c>
      <c r="M71" s="29" t="e">
        <f t="shared" si="1"/>
        <v>#VALUE!</v>
      </c>
    </row>
    <row r="72" spans="1:13" x14ac:dyDescent="0.25">
      <c r="A72" t="s">
        <v>121</v>
      </c>
      <c r="B72">
        <v>12.23</v>
      </c>
      <c r="C72">
        <v>885304</v>
      </c>
      <c r="G72" t="s">
        <v>121</v>
      </c>
      <c r="H72" t="s">
        <v>34</v>
      </c>
      <c r="I72" t="s">
        <v>34</v>
      </c>
      <c r="M72" s="29" t="e">
        <f t="shared" si="1"/>
        <v>#VALUE!</v>
      </c>
    </row>
    <row r="73" spans="1:13" x14ac:dyDescent="0.25">
      <c r="A73" t="s">
        <v>122</v>
      </c>
      <c r="B73">
        <v>12.24</v>
      </c>
      <c r="C73">
        <v>198297</v>
      </c>
      <c r="G73" t="s">
        <v>122</v>
      </c>
      <c r="H73">
        <v>12.24</v>
      </c>
      <c r="I73">
        <v>8</v>
      </c>
      <c r="M73" s="29">
        <f t="shared" si="1"/>
        <v>4.0343525116365853E-3</v>
      </c>
    </row>
    <row r="74" spans="1:13" x14ac:dyDescent="0.25">
      <c r="A74" t="s">
        <v>123</v>
      </c>
      <c r="B74">
        <v>12.25</v>
      </c>
      <c r="C74">
        <v>822654</v>
      </c>
      <c r="G74" t="s">
        <v>123</v>
      </c>
      <c r="H74">
        <v>12.25</v>
      </c>
      <c r="I74">
        <v>1687</v>
      </c>
      <c r="M74" s="29">
        <f t="shared" si="1"/>
        <v>0.20506798727046852</v>
      </c>
    </row>
    <row r="75" spans="1:13" x14ac:dyDescent="0.25">
      <c r="A75" t="s">
        <v>124</v>
      </c>
      <c r="B75">
        <v>12.27</v>
      </c>
      <c r="C75">
        <v>1094799</v>
      </c>
      <c r="G75" t="s">
        <v>124</v>
      </c>
      <c r="H75">
        <v>12.28</v>
      </c>
      <c r="I75">
        <v>30</v>
      </c>
      <c r="M75" s="29">
        <f t="shared" si="1"/>
        <v>2.7402290283421891E-3</v>
      </c>
    </row>
    <row r="76" spans="1:13" x14ac:dyDescent="0.25">
      <c r="A76" t="s">
        <v>125</v>
      </c>
      <c r="B76">
        <v>13.21</v>
      </c>
      <c r="C76">
        <v>1130538</v>
      </c>
      <c r="G76" t="s">
        <v>125</v>
      </c>
      <c r="H76" t="s">
        <v>34</v>
      </c>
      <c r="I76" t="s">
        <v>34</v>
      </c>
      <c r="M76" s="29" t="e">
        <f t="shared" si="1"/>
        <v>#VALUE!</v>
      </c>
    </row>
    <row r="77" spans="1:13" x14ac:dyDescent="0.25">
      <c r="A77" t="s">
        <v>126</v>
      </c>
      <c r="B77">
        <v>13.87</v>
      </c>
      <c r="C77">
        <v>805129</v>
      </c>
      <c r="G77" t="s">
        <v>126</v>
      </c>
      <c r="H77" t="s">
        <v>34</v>
      </c>
      <c r="I77" t="s">
        <v>34</v>
      </c>
      <c r="M77" s="29" t="e">
        <f t="shared" si="1"/>
        <v>#VALUE!</v>
      </c>
    </row>
    <row r="78" spans="1:13" x14ac:dyDescent="0.25">
      <c r="A78" t="s">
        <v>127</v>
      </c>
      <c r="B78">
        <v>13.92</v>
      </c>
      <c r="C78">
        <v>1238886</v>
      </c>
      <c r="G78" t="s">
        <v>127</v>
      </c>
      <c r="H78" t="s">
        <v>34</v>
      </c>
      <c r="I78" t="s">
        <v>34</v>
      </c>
      <c r="M78" s="29" t="e">
        <f t="shared" si="1"/>
        <v>#VALUE!</v>
      </c>
    </row>
    <row r="79" spans="1:13" x14ac:dyDescent="0.25">
      <c r="A79" t="s">
        <v>128</v>
      </c>
      <c r="B79">
        <v>14.44</v>
      </c>
      <c r="C79">
        <v>728451</v>
      </c>
      <c r="G79" t="s">
        <v>128</v>
      </c>
      <c r="H79" t="s">
        <v>34</v>
      </c>
      <c r="I79" t="s">
        <v>34</v>
      </c>
      <c r="M79" s="29" t="e">
        <f t="shared" si="1"/>
        <v>#VALUE!</v>
      </c>
    </row>
    <row r="80" spans="1:13" x14ac:dyDescent="0.25">
      <c r="A80" t="s">
        <v>129</v>
      </c>
      <c r="B80">
        <v>14.54</v>
      </c>
      <c r="C80">
        <v>835440</v>
      </c>
      <c r="G80" t="s">
        <v>129</v>
      </c>
      <c r="H80" t="s">
        <v>34</v>
      </c>
      <c r="I80" t="s">
        <v>34</v>
      </c>
      <c r="M80" s="29" t="e">
        <f t="shared" si="1"/>
        <v>#VALUE!</v>
      </c>
    </row>
    <row r="81" spans="1:13" x14ac:dyDescent="0.25">
      <c r="A81" t="s">
        <v>130</v>
      </c>
      <c r="B81">
        <v>16.62</v>
      </c>
      <c r="C81">
        <v>582907</v>
      </c>
      <c r="G81" t="s">
        <v>130</v>
      </c>
      <c r="H81" t="s">
        <v>34</v>
      </c>
      <c r="I81" t="s">
        <v>34</v>
      </c>
      <c r="M81" s="29" t="e">
        <f t="shared" si="1"/>
        <v>#VALUE!</v>
      </c>
    </row>
    <row r="82" spans="1:13" x14ac:dyDescent="0.25">
      <c r="A82" t="s">
        <v>131</v>
      </c>
      <c r="B82">
        <v>16.670000000000002</v>
      </c>
      <c r="C82">
        <v>914249</v>
      </c>
      <c r="G82" t="s">
        <v>131</v>
      </c>
      <c r="H82" t="s">
        <v>34</v>
      </c>
      <c r="I82" t="s">
        <v>34</v>
      </c>
      <c r="M82" s="29" t="e">
        <f t="shared" si="1"/>
        <v>#VALUE!</v>
      </c>
    </row>
    <row r="83" spans="1:13" x14ac:dyDescent="0.25">
      <c r="A83" t="s">
        <v>132</v>
      </c>
      <c r="B83">
        <v>17.16</v>
      </c>
      <c r="C83">
        <v>1034339</v>
      </c>
      <c r="G83" t="s">
        <v>132</v>
      </c>
      <c r="H83" t="s">
        <v>34</v>
      </c>
      <c r="I83" t="s">
        <v>34</v>
      </c>
      <c r="M83" s="29" t="e">
        <f t="shared" si="1"/>
        <v>#VALUE!</v>
      </c>
    </row>
    <row r="84" spans="1:13" x14ac:dyDescent="0.25">
      <c r="M84" s="31"/>
    </row>
    <row r="85" spans="1:13" x14ac:dyDescent="0.25">
      <c r="M85" s="31"/>
    </row>
    <row r="86" spans="1:13" x14ac:dyDescent="0.25">
      <c r="M86" s="31"/>
    </row>
    <row r="87" spans="1:13" x14ac:dyDescent="0.25">
      <c r="M87" s="31"/>
    </row>
    <row r="88" spans="1:13" x14ac:dyDescent="0.25">
      <c r="M88" s="31"/>
    </row>
  </sheetData>
  <conditionalFormatting sqref="M1:M1048576">
    <cfRule type="cellIs" dxfId="3" priority="1" operator="between">
      <formula>3</formula>
      <formula>90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3"/>
  <sheetViews>
    <sheetView workbookViewId="0">
      <selection activeCell="J18" sqref="J18"/>
    </sheetView>
  </sheetViews>
  <sheetFormatPr defaultRowHeight="15" x14ac:dyDescent="0.25"/>
  <cols>
    <col min="1" max="1" width="41.140625" bestFit="1" customWidth="1"/>
    <col min="6" max="6" width="15.85546875" bestFit="1" customWidth="1"/>
    <col min="7" max="7" width="10.5703125" style="8" bestFit="1" customWidth="1"/>
    <col min="8" max="8" width="6.140625" style="8" bestFit="1" customWidth="1"/>
    <col min="10" max="10" width="25.85546875" bestFit="1" customWidth="1"/>
    <col min="11" max="11" width="6" bestFit="1" customWidth="1"/>
    <col min="12" max="12" width="7" bestFit="1" customWidth="1"/>
    <col min="13" max="13" width="7.140625" bestFit="1" customWidth="1"/>
    <col min="16" max="16" width="11" bestFit="1" customWidth="1"/>
  </cols>
  <sheetData>
    <row r="2" spans="1:16" x14ac:dyDescent="0.25">
      <c r="A2" t="s">
        <v>23</v>
      </c>
      <c r="B2" t="s">
        <v>36</v>
      </c>
      <c r="C2" t="s">
        <v>37</v>
      </c>
      <c r="D2" t="s">
        <v>38</v>
      </c>
      <c r="E2" t="s">
        <v>35</v>
      </c>
      <c r="F2" t="s">
        <v>39</v>
      </c>
      <c r="K2" t="s">
        <v>55</v>
      </c>
      <c r="L2" t="s">
        <v>8</v>
      </c>
      <c r="M2" t="s">
        <v>51</v>
      </c>
      <c r="N2" t="s">
        <v>52</v>
      </c>
      <c r="O2" s="15" t="s">
        <v>53</v>
      </c>
      <c r="P2" s="15" t="s">
        <v>54</v>
      </c>
    </row>
    <row r="3" spans="1:16" x14ac:dyDescent="0.25">
      <c r="B3" t="s">
        <v>29</v>
      </c>
      <c r="C3" t="s">
        <v>40</v>
      </c>
      <c r="D3" t="s">
        <v>31</v>
      </c>
      <c r="E3" t="s">
        <v>20</v>
      </c>
      <c r="F3" t="s">
        <v>41</v>
      </c>
      <c r="G3" s="8" t="s">
        <v>59</v>
      </c>
      <c r="H3" s="18" t="s">
        <v>0</v>
      </c>
      <c r="J3" t="str">
        <f>A43</f>
        <v>Acenaphthene-d10 [IS1]</v>
      </c>
      <c r="K3">
        <f>B43</f>
        <v>8</v>
      </c>
      <c r="L3">
        <f>C43</f>
        <v>206237</v>
      </c>
      <c r="M3">
        <v>8.0090000000000003</v>
      </c>
      <c r="N3">
        <v>225677</v>
      </c>
      <c r="O3" s="7" t="b">
        <f>ABS(M3-K3)&lt;=0.5</f>
        <v>1</v>
      </c>
      <c r="P3" s="7" t="b">
        <f>AND(L3&gt;=N3*0.5,L3&lt;=N3*1.5)</f>
        <v>1</v>
      </c>
    </row>
    <row r="4" spans="1:16" x14ac:dyDescent="0.25">
      <c r="A4" t="s">
        <v>60</v>
      </c>
      <c r="B4">
        <v>4.8600000000000003</v>
      </c>
      <c r="C4">
        <v>185942</v>
      </c>
      <c r="D4">
        <v>0.95</v>
      </c>
      <c r="E4">
        <v>1.1479999999999999</v>
      </c>
      <c r="F4" t="s">
        <v>42</v>
      </c>
      <c r="G4" s="8">
        <v>1</v>
      </c>
      <c r="H4" s="8" t="b">
        <f>AND(E4&gt;=G4*0.8,E4&lt;=G4*1.2)</f>
        <v>1</v>
      </c>
      <c r="J4" t="str">
        <f>A61</f>
        <v>Phenanthrene-d10 [IS2]</v>
      </c>
      <c r="K4">
        <f>B61</f>
        <v>9.4499999999999993</v>
      </c>
      <c r="L4">
        <f>C61</f>
        <v>272402</v>
      </c>
      <c r="M4">
        <v>9.4529999999999994</v>
      </c>
      <c r="N4">
        <v>306073</v>
      </c>
      <c r="O4" s="7" t="b">
        <f t="shared" ref="O4:O5" si="0">ABS(M4-K4)&lt;=0.5</f>
        <v>1</v>
      </c>
      <c r="P4" s="7" t="b">
        <f t="shared" ref="P4:P5" si="1">AND(L4&gt;=N4*0.5,L4&lt;=N4*1.5)</f>
        <v>1</v>
      </c>
    </row>
    <row r="5" spans="1:16" x14ac:dyDescent="0.25">
      <c r="A5" t="s">
        <v>61</v>
      </c>
      <c r="B5">
        <v>4.91</v>
      </c>
      <c r="C5">
        <v>247116</v>
      </c>
      <c r="D5">
        <v>1.26</v>
      </c>
      <c r="E5">
        <v>0.92500000000000004</v>
      </c>
      <c r="F5" t="s">
        <v>42</v>
      </c>
      <c r="G5" s="8">
        <v>1</v>
      </c>
      <c r="H5" s="8" t="b">
        <f t="shared" ref="H5:H68" si="2">AND(E5&gt;=G5*0.8,E5&lt;=G5*1.2)</f>
        <v>1</v>
      </c>
      <c r="J5" t="str">
        <f>A73</f>
        <v>Chrysene d-12 [IS3]</v>
      </c>
      <c r="K5">
        <f>B73</f>
        <v>12.23</v>
      </c>
      <c r="L5">
        <f>C73</f>
        <v>197650</v>
      </c>
      <c r="M5">
        <v>12.249000000000001</v>
      </c>
      <c r="N5">
        <v>214873</v>
      </c>
      <c r="O5" s="7" t="b">
        <f t="shared" si="0"/>
        <v>1</v>
      </c>
      <c r="P5" s="7" t="b">
        <f t="shared" si="1"/>
        <v>1</v>
      </c>
    </row>
    <row r="6" spans="1:16" x14ac:dyDescent="0.25">
      <c r="A6" t="s">
        <v>62</v>
      </c>
      <c r="B6">
        <v>4.9400000000000004</v>
      </c>
      <c r="C6">
        <v>275122</v>
      </c>
      <c r="D6">
        <v>1.4</v>
      </c>
      <c r="E6">
        <v>1.0349999999999999</v>
      </c>
      <c r="F6" t="s">
        <v>42</v>
      </c>
      <c r="G6" s="8">
        <v>1</v>
      </c>
      <c r="H6" s="8" t="b">
        <f t="shared" si="2"/>
        <v>1</v>
      </c>
      <c r="O6" s="7"/>
      <c r="P6" s="7"/>
    </row>
    <row r="7" spans="1:16" x14ac:dyDescent="0.25">
      <c r="A7" t="s">
        <v>63</v>
      </c>
      <c r="B7">
        <v>5.01</v>
      </c>
      <c r="C7">
        <v>122585</v>
      </c>
      <c r="D7">
        <v>0.62</v>
      </c>
      <c r="E7">
        <v>1.103</v>
      </c>
      <c r="F7" t="s">
        <v>42</v>
      </c>
      <c r="G7" s="8">
        <v>1</v>
      </c>
      <c r="H7" s="8" t="b">
        <f t="shared" si="2"/>
        <v>1</v>
      </c>
    </row>
    <row r="8" spans="1:16" x14ac:dyDescent="0.25">
      <c r="A8" t="s">
        <v>1</v>
      </c>
      <c r="B8">
        <v>5.14</v>
      </c>
      <c r="C8">
        <v>179631</v>
      </c>
      <c r="D8">
        <v>0.92</v>
      </c>
      <c r="E8">
        <v>1.0189999999999999</v>
      </c>
      <c r="F8" t="s">
        <v>42</v>
      </c>
      <c r="G8" s="8">
        <v>1</v>
      </c>
      <c r="H8" s="8" t="b">
        <f t="shared" si="2"/>
        <v>1</v>
      </c>
    </row>
    <row r="9" spans="1:16" x14ac:dyDescent="0.25">
      <c r="A9" t="s">
        <v>2</v>
      </c>
      <c r="B9">
        <v>5.2</v>
      </c>
      <c r="C9">
        <v>186656</v>
      </c>
      <c r="D9">
        <v>0.95</v>
      </c>
      <c r="E9">
        <v>1.018</v>
      </c>
      <c r="F9" t="s">
        <v>42</v>
      </c>
      <c r="G9" s="8">
        <v>1</v>
      </c>
      <c r="H9" s="8" t="b">
        <f t="shared" si="2"/>
        <v>1</v>
      </c>
      <c r="J9" s="17" t="s">
        <v>47</v>
      </c>
      <c r="K9">
        <f>85-4</f>
        <v>81</v>
      </c>
    </row>
    <row r="10" spans="1:16" x14ac:dyDescent="0.25">
      <c r="A10" t="s">
        <v>64</v>
      </c>
      <c r="B10">
        <v>5.29</v>
      </c>
      <c r="C10">
        <v>85336</v>
      </c>
      <c r="D10">
        <v>0.43</v>
      </c>
      <c r="E10">
        <v>1.101</v>
      </c>
      <c r="F10" t="s">
        <v>42</v>
      </c>
      <c r="G10" s="8">
        <v>1</v>
      </c>
      <c r="H10" s="8" t="b">
        <f t="shared" si="2"/>
        <v>1</v>
      </c>
      <c r="J10" t="s">
        <v>48</v>
      </c>
      <c r="K10">
        <f>COUNTIF(H4:H88,"FALSE")</f>
        <v>3</v>
      </c>
    </row>
    <row r="11" spans="1:16" x14ac:dyDescent="0.25">
      <c r="A11" t="s">
        <v>3</v>
      </c>
      <c r="B11">
        <v>5.33</v>
      </c>
      <c r="C11">
        <v>170685</v>
      </c>
      <c r="D11">
        <v>0.87</v>
      </c>
      <c r="E11">
        <v>1.006</v>
      </c>
      <c r="F11" t="s">
        <v>42</v>
      </c>
      <c r="G11" s="8">
        <v>1</v>
      </c>
      <c r="H11" s="8" t="b">
        <f t="shared" si="2"/>
        <v>1</v>
      </c>
      <c r="J11" t="s">
        <v>49</v>
      </c>
      <c r="K11">
        <f>0.2*K9</f>
        <v>16.2</v>
      </c>
    </row>
    <row r="12" spans="1:16" x14ac:dyDescent="0.25">
      <c r="A12" t="s">
        <v>65</v>
      </c>
      <c r="B12">
        <v>5.37</v>
      </c>
      <c r="C12">
        <v>117128</v>
      </c>
      <c r="D12">
        <v>0.6</v>
      </c>
      <c r="E12">
        <v>1.081</v>
      </c>
      <c r="F12" t="s">
        <v>42</v>
      </c>
      <c r="G12" s="8">
        <v>1</v>
      </c>
      <c r="H12" s="8" t="b">
        <f t="shared" si="2"/>
        <v>1</v>
      </c>
      <c r="J12" s="24" t="s">
        <v>0</v>
      </c>
      <c r="K12" s="20" t="b">
        <f>K10&lt;K11</f>
        <v>1</v>
      </c>
    </row>
    <row r="13" spans="1:16" x14ac:dyDescent="0.25">
      <c r="A13" t="s">
        <v>66</v>
      </c>
      <c r="B13">
        <v>5.4</v>
      </c>
      <c r="C13">
        <v>271911</v>
      </c>
      <c r="D13">
        <v>1.39</v>
      </c>
      <c r="E13">
        <v>1.0589999999999999</v>
      </c>
      <c r="F13" t="s">
        <v>42</v>
      </c>
      <c r="G13" s="8">
        <v>1</v>
      </c>
      <c r="H13" s="8" t="b">
        <f t="shared" si="2"/>
        <v>1</v>
      </c>
    </row>
    <row r="14" spans="1:16" x14ac:dyDescent="0.25">
      <c r="A14" t="s">
        <v>67</v>
      </c>
      <c r="B14">
        <v>5.5</v>
      </c>
      <c r="C14">
        <v>138405</v>
      </c>
      <c r="D14">
        <v>0.71</v>
      </c>
      <c r="E14">
        <v>1.121</v>
      </c>
      <c r="F14" t="s">
        <v>42</v>
      </c>
      <c r="G14" s="8">
        <v>1</v>
      </c>
      <c r="H14" s="8" t="b">
        <f t="shared" si="2"/>
        <v>1</v>
      </c>
    </row>
    <row r="15" spans="1:16" x14ac:dyDescent="0.25">
      <c r="A15" t="s">
        <v>68</v>
      </c>
      <c r="B15">
        <v>5.52</v>
      </c>
      <c r="C15">
        <v>159119</v>
      </c>
      <c r="D15">
        <v>0.81</v>
      </c>
      <c r="E15">
        <v>1.1259999999999999</v>
      </c>
      <c r="F15" t="s">
        <v>42</v>
      </c>
      <c r="G15" s="8">
        <v>1</v>
      </c>
      <c r="H15" s="8" t="b">
        <f t="shared" si="2"/>
        <v>1</v>
      </c>
    </row>
    <row r="16" spans="1:16" x14ac:dyDescent="0.25">
      <c r="A16" t="s">
        <v>4</v>
      </c>
      <c r="B16">
        <v>5.63</v>
      </c>
      <c r="C16">
        <v>77677</v>
      </c>
      <c r="D16">
        <v>0.4</v>
      </c>
      <c r="E16">
        <v>0.97599999999999998</v>
      </c>
      <c r="F16" t="s">
        <v>42</v>
      </c>
      <c r="G16" s="8">
        <v>1</v>
      </c>
      <c r="H16" s="8" t="b">
        <f t="shared" si="2"/>
        <v>1</v>
      </c>
    </row>
    <row r="17" spans="1:8" x14ac:dyDescent="0.25">
      <c r="A17" t="s">
        <v>5</v>
      </c>
      <c r="B17">
        <v>5.68</v>
      </c>
      <c r="C17">
        <v>200320</v>
      </c>
      <c r="D17">
        <v>1.02</v>
      </c>
      <c r="E17">
        <v>1.0449999999999999</v>
      </c>
      <c r="F17" t="s">
        <v>42</v>
      </c>
      <c r="G17" s="8">
        <v>1</v>
      </c>
      <c r="H17" s="8" t="b">
        <f t="shared" si="2"/>
        <v>1</v>
      </c>
    </row>
    <row r="18" spans="1:8" x14ac:dyDescent="0.25">
      <c r="A18" t="s">
        <v>69</v>
      </c>
      <c r="B18">
        <v>5.89</v>
      </c>
      <c r="C18">
        <v>420298</v>
      </c>
      <c r="D18">
        <v>2.14</v>
      </c>
      <c r="E18">
        <v>1.181</v>
      </c>
      <c r="F18" t="s">
        <v>42</v>
      </c>
      <c r="G18" s="8">
        <v>1</v>
      </c>
      <c r="H18" s="8" t="b">
        <f t="shared" si="2"/>
        <v>1</v>
      </c>
    </row>
    <row r="19" spans="1:8" x14ac:dyDescent="0.25">
      <c r="A19" t="s">
        <v>70</v>
      </c>
      <c r="B19">
        <v>5.96</v>
      </c>
      <c r="C19">
        <v>37039</v>
      </c>
      <c r="D19">
        <v>0.19</v>
      </c>
      <c r="E19">
        <v>1.0940000000000001</v>
      </c>
      <c r="F19" t="s">
        <v>42</v>
      </c>
      <c r="G19" s="8">
        <v>1</v>
      </c>
      <c r="H19" s="8" t="b">
        <f t="shared" si="2"/>
        <v>1</v>
      </c>
    </row>
    <row r="20" spans="1:8" x14ac:dyDescent="0.25">
      <c r="A20" t="s">
        <v>71</v>
      </c>
      <c r="B20">
        <v>5.99</v>
      </c>
      <c r="C20">
        <v>120259</v>
      </c>
      <c r="D20">
        <v>0.61</v>
      </c>
      <c r="E20">
        <v>1.026</v>
      </c>
      <c r="F20" t="s">
        <v>42</v>
      </c>
      <c r="G20" s="8">
        <v>1</v>
      </c>
      <c r="H20" s="8" t="b">
        <f t="shared" si="2"/>
        <v>1</v>
      </c>
    </row>
    <row r="21" spans="1:8" x14ac:dyDescent="0.25">
      <c r="A21" t="s">
        <v>72</v>
      </c>
      <c r="B21">
        <v>6.07</v>
      </c>
      <c r="C21">
        <v>267258</v>
      </c>
      <c r="D21">
        <v>1.36</v>
      </c>
      <c r="E21">
        <v>1.119</v>
      </c>
      <c r="F21" t="s">
        <v>42</v>
      </c>
      <c r="G21" s="8">
        <v>1</v>
      </c>
      <c r="H21" s="8" t="b">
        <f t="shared" si="2"/>
        <v>1</v>
      </c>
    </row>
    <row r="22" spans="1:8" x14ac:dyDescent="0.25">
      <c r="A22" t="s">
        <v>73</v>
      </c>
      <c r="B22">
        <v>6.18</v>
      </c>
      <c r="C22">
        <v>63723</v>
      </c>
      <c r="D22">
        <v>0.32</v>
      </c>
      <c r="E22">
        <v>0.88300000000000001</v>
      </c>
      <c r="F22" t="s">
        <v>42</v>
      </c>
      <c r="G22" s="8">
        <v>1</v>
      </c>
      <c r="H22" s="8" t="b">
        <f t="shared" si="2"/>
        <v>1</v>
      </c>
    </row>
    <row r="23" spans="1:8" x14ac:dyDescent="0.25">
      <c r="A23" t="s">
        <v>6</v>
      </c>
      <c r="B23">
        <v>6.26</v>
      </c>
      <c r="C23">
        <v>108523</v>
      </c>
      <c r="D23">
        <v>0.55000000000000004</v>
      </c>
      <c r="E23">
        <v>1.052</v>
      </c>
      <c r="F23" t="s">
        <v>42</v>
      </c>
      <c r="G23" s="8">
        <v>1</v>
      </c>
      <c r="H23" s="8" t="b">
        <f t="shared" si="2"/>
        <v>1</v>
      </c>
    </row>
    <row r="24" spans="1:8" x14ac:dyDescent="0.25">
      <c r="A24" t="s">
        <v>74</v>
      </c>
      <c r="B24">
        <v>6.28</v>
      </c>
      <c r="C24">
        <v>147257</v>
      </c>
      <c r="D24">
        <v>0.75</v>
      </c>
      <c r="E24">
        <v>0.877</v>
      </c>
      <c r="F24" t="s">
        <v>42</v>
      </c>
      <c r="G24" s="8">
        <v>1</v>
      </c>
      <c r="H24" s="8" t="b">
        <f t="shared" si="2"/>
        <v>1</v>
      </c>
    </row>
    <row r="25" spans="1:8" x14ac:dyDescent="0.25">
      <c r="A25" t="s">
        <v>7</v>
      </c>
      <c r="B25">
        <v>6.34</v>
      </c>
      <c r="C25">
        <v>557726</v>
      </c>
      <c r="D25">
        <v>2.84</v>
      </c>
      <c r="E25">
        <v>1.026</v>
      </c>
      <c r="F25" t="s">
        <v>42</v>
      </c>
      <c r="G25" s="8">
        <v>1</v>
      </c>
      <c r="H25" s="8" t="b">
        <f t="shared" si="2"/>
        <v>1</v>
      </c>
    </row>
    <row r="26" spans="1:8" x14ac:dyDescent="0.25">
      <c r="A26" t="s">
        <v>75</v>
      </c>
      <c r="B26">
        <v>6.38</v>
      </c>
      <c r="C26">
        <v>174210</v>
      </c>
      <c r="D26">
        <v>0.89</v>
      </c>
      <c r="E26">
        <v>0.92600000000000005</v>
      </c>
      <c r="F26" t="s">
        <v>42</v>
      </c>
      <c r="G26" s="8">
        <v>1</v>
      </c>
      <c r="H26" s="8" t="b">
        <f t="shared" si="2"/>
        <v>1</v>
      </c>
    </row>
    <row r="27" spans="1:8" x14ac:dyDescent="0.25">
      <c r="A27" t="s">
        <v>76</v>
      </c>
      <c r="B27">
        <v>6.46</v>
      </c>
      <c r="C27">
        <v>50586</v>
      </c>
      <c r="D27">
        <v>0.26</v>
      </c>
      <c r="E27">
        <v>1.028</v>
      </c>
      <c r="F27" t="s">
        <v>42</v>
      </c>
      <c r="G27" s="8">
        <v>1</v>
      </c>
      <c r="H27" s="8" t="b">
        <f t="shared" si="2"/>
        <v>1</v>
      </c>
    </row>
    <row r="28" spans="1:8" x14ac:dyDescent="0.25">
      <c r="A28" t="s">
        <v>77</v>
      </c>
      <c r="B28">
        <v>6.83</v>
      </c>
      <c r="C28">
        <v>114701</v>
      </c>
      <c r="D28">
        <v>0.57999999999999996</v>
      </c>
      <c r="E28">
        <v>1.101</v>
      </c>
      <c r="F28" t="s">
        <v>42</v>
      </c>
      <c r="G28" s="8">
        <v>1</v>
      </c>
      <c r="H28" s="8" t="b">
        <f t="shared" si="2"/>
        <v>1</v>
      </c>
    </row>
    <row r="29" spans="1:8" x14ac:dyDescent="0.25">
      <c r="A29" t="s">
        <v>78</v>
      </c>
      <c r="B29">
        <v>6.99</v>
      </c>
      <c r="C29">
        <v>321866</v>
      </c>
      <c r="D29">
        <v>1.64</v>
      </c>
      <c r="E29">
        <v>0.99299999999999999</v>
      </c>
      <c r="F29" t="s">
        <v>42</v>
      </c>
      <c r="G29" s="8">
        <v>1</v>
      </c>
      <c r="H29" s="8" t="b">
        <f t="shared" si="2"/>
        <v>1</v>
      </c>
    </row>
    <row r="30" spans="1:8" x14ac:dyDescent="0.25">
      <c r="A30" t="s">
        <v>79</v>
      </c>
      <c r="B30">
        <v>7.09</v>
      </c>
      <c r="C30">
        <v>312166</v>
      </c>
      <c r="D30">
        <v>1.59</v>
      </c>
      <c r="E30">
        <v>1.054</v>
      </c>
      <c r="F30" t="s">
        <v>42</v>
      </c>
      <c r="G30" s="8">
        <v>1</v>
      </c>
      <c r="H30" s="8" t="b">
        <f t="shared" si="2"/>
        <v>1</v>
      </c>
    </row>
    <row r="31" spans="1:8" x14ac:dyDescent="0.25">
      <c r="A31" t="s">
        <v>80</v>
      </c>
      <c r="B31">
        <v>7.15</v>
      </c>
      <c r="C31">
        <v>29726</v>
      </c>
      <c r="D31">
        <v>0.15</v>
      </c>
      <c r="E31">
        <v>0.86899999999999999</v>
      </c>
      <c r="F31" t="s">
        <v>42</v>
      </c>
      <c r="G31" s="8">
        <v>1</v>
      </c>
      <c r="H31" s="8" t="b">
        <f t="shared" si="2"/>
        <v>1</v>
      </c>
    </row>
    <row r="32" spans="1:8" x14ac:dyDescent="0.25">
      <c r="A32" t="s">
        <v>81</v>
      </c>
      <c r="B32">
        <v>7.26</v>
      </c>
      <c r="C32">
        <v>31514</v>
      </c>
      <c r="D32">
        <v>0.16</v>
      </c>
      <c r="E32">
        <v>0.877</v>
      </c>
      <c r="F32" t="s">
        <v>42</v>
      </c>
      <c r="G32" s="8">
        <v>1</v>
      </c>
      <c r="H32" s="8" t="b">
        <f t="shared" si="2"/>
        <v>1</v>
      </c>
    </row>
    <row r="33" spans="1:8" x14ac:dyDescent="0.25">
      <c r="A33" t="s">
        <v>82</v>
      </c>
      <c r="B33">
        <v>7.29</v>
      </c>
      <c r="C33">
        <v>37283</v>
      </c>
      <c r="D33">
        <v>0.19</v>
      </c>
      <c r="E33">
        <v>0.94399999999999995</v>
      </c>
      <c r="F33" t="s">
        <v>42</v>
      </c>
      <c r="G33" s="8">
        <v>1</v>
      </c>
      <c r="H33" s="8" t="b">
        <f t="shared" si="2"/>
        <v>1</v>
      </c>
    </row>
    <row r="34" spans="1:8" x14ac:dyDescent="0.25">
      <c r="A34" t="s">
        <v>83</v>
      </c>
      <c r="B34">
        <v>7.46</v>
      </c>
      <c r="C34">
        <v>245587</v>
      </c>
      <c r="D34">
        <v>1.25</v>
      </c>
      <c r="E34">
        <v>1.0149999999999999</v>
      </c>
      <c r="F34" t="s">
        <v>42</v>
      </c>
      <c r="G34" s="8">
        <v>1</v>
      </c>
      <c r="H34" s="8" t="b">
        <f t="shared" si="2"/>
        <v>1</v>
      </c>
    </row>
    <row r="35" spans="1:8" x14ac:dyDescent="0.25">
      <c r="A35" t="s">
        <v>84</v>
      </c>
      <c r="B35">
        <v>7.56</v>
      </c>
      <c r="C35">
        <v>72212</v>
      </c>
      <c r="D35">
        <v>0.37</v>
      </c>
      <c r="E35">
        <v>1.1160000000000001</v>
      </c>
      <c r="F35" t="s">
        <v>42</v>
      </c>
      <c r="G35" s="8">
        <v>1</v>
      </c>
      <c r="H35" s="8" t="b">
        <f t="shared" si="2"/>
        <v>1</v>
      </c>
    </row>
    <row r="36" spans="1:8" x14ac:dyDescent="0.25">
      <c r="A36" t="s">
        <v>85</v>
      </c>
      <c r="B36">
        <v>7.67</v>
      </c>
      <c r="C36">
        <v>16567</v>
      </c>
      <c r="D36">
        <v>0.08</v>
      </c>
      <c r="E36">
        <v>0.98599999999999999</v>
      </c>
      <c r="F36" t="s">
        <v>42</v>
      </c>
      <c r="G36" s="8">
        <v>1</v>
      </c>
      <c r="H36" s="8" t="b">
        <f t="shared" si="2"/>
        <v>1</v>
      </c>
    </row>
    <row r="37" spans="1:8" x14ac:dyDescent="0.25">
      <c r="A37" t="s">
        <v>86</v>
      </c>
      <c r="B37">
        <v>7.73</v>
      </c>
      <c r="C37">
        <v>191208</v>
      </c>
      <c r="D37">
        <v>0.97</v>
      </c>
      <c r="E37">
        <v>0.96199999999999997</v>
      </c>
      <c r="F37" t="s">
        <v>42</v>
      </c>
      <c r="G37" s="8">
        <v>1</v>
      </c>
      <c r="H37" s="8" t="b">
        <f t="shared" si="2"/>
        <v>1</v>
      </c>
    </row>
    <row r="38" spans="1:8" x14ac:dyDescent="0.25">
      <c r="A38" t="s">
        <v>87</v>
      </c>
      <c r="B38">
        <v>7.75</v>
      </c>
      <c r="C38">
        <v>20163</v>
      </c>
      <c r="D38">
        <v>0.1</v>
      </c>
      <c r="E38">
        <v>0.77800000000000002</v>
      </c>
      <c r="F38" t="s">
        <v>42</v>
      </c>
      <c r="G38" s="8">
        <v>1</v>
      </c>
      <c r="H38" s="8" t="b">
        <f t="shared" si="2"/>
        <v>0</v>
      </c>
    </row>
    <row r="39" spans="1:8" x14ac:dyDescent="0.25">
      <c r="A39" t="s">
        <v>88</v>
      </c>
      <c r="B39">
        <v>7.78</v>
      </c>
      <c r="C39">
        <v>35857</v>
      </c>
      <c r="D39">
        <v>0.18</v>
      </c>
      <c r="E39">
        <v>0.83699999999999997</v>
      </c>
      <c r="F39" t="s">
        <v>42</v>
      </c>
      <c r="G39" s="8">
        <v>1</v>
      </c>
      <c r="H39" s="8" t="b">
        <f t="shared" si="2"/>
        <v>1</v>
      </c>
    </row>
    <row r="40" spans="1:8" x14ac:dyDescent="0.25">
      <c r="A40" t="s">
        <v>89</v>
      </c>
      <c r="B40">
        <v>7.83</v>
      </c>
      <c r="C40">
        <v>14771</v>
      </c>
      <c r="D40">
        <v>0.08</v>
      </c>
      <c r="E40">
        <v>0.872</v>
      </c>
      <c r="F40" t="s">
        <v>42</v>
      </c>
      <c r="G40" s="8">
        <v>1</v>
      </c>
      <c r="H40" s="8" t="b">
        <f t="shared" si="2"/>
        <v>1</v>
      </c>
    </row>
    <row r="41" spans="1:8" x14ac:dyDescent="0.25">
      <c r="A41" t="s">
        <v>90</v>
      </c>
      <c r="B41">
        <v>7.86</v>
      </c>
      <c r="C41">
        <v>395309</v>
      </c>
      <c r="D41">
        <v>2.0099999999999998</v>
      </c>
      <c r="E41">
        <v>0.95299999999999996</v>
      </c>
      <c r="F41" t="s">
        <v>42</v>
      </c>
      <c r="G41" s="8">
        <v>1</v>
      </c>
      <c r="H41" s="8" t="b">
        <f t="shared" si="2"/>
        <v>1</v>
      </c>
    </row>
    <row r="42" spans="1:8" x14ac:dyDescent="0.25">
      <c r="A42" t="s">
        <v>91</v>
      </c>
      <c r="B42">
        <v>7.95</v>
      </c>
      <c r="C42">
        <v>37922</v>
      </c>
      <c r="D42">
        <v>0.19</v>
      </c>
      <c r="E42">
        <v>0.96899999999999997</v>
      </c>
      <c r="F42" t="s">
        <v>42</v>
      </c>
      <c r="G42" s="8">
        <v>1</v>
      </c>
      <c r="H42" s="8" t="b">
        <f t="shared" si="2"/>
        <v>1</v>
      </c>
    </row>
    <row r="43" spans="1:8" x14ac:dyDescent="0.25">
      <c r="A43" t="s">
        <v>92</v>
      </c>
      <c r="B43">
        <v>8</v>
      </c>
      <c r="C43">
        <v>206237</v>
      </c>
      <c r="D43">
        <v>1.05</v>
      </c>
      <c r="E43">
        <v>1</v>
      </c>
      <c r="F43" t="s">
        <v>42</v>
      </c>
      <c r="G43" s="8">
        <v>1</v>
      </c>
      <c r="H43" s="8" t="b">
        <f t="shared" si="2"/>
        <v>1</v>
      </c>
    </row>
    <row r="44" spans="1:8" x14ac:dyDescent="0.25">
      <c r="A44" t="s">
        <v>93</v>
      </c>
      <c r="B44">
        <v>8.0299999999999994</v>
      </c>
      <c r="C44">
        <v>290271</v>
      </c>
      <c r="D44">
        <v>1.48</v>
      </c>
      <c r="E44">
        <v>0.99199999999999999</v>
      </c>
      <c r="F44" t="s">
        <v>42</v>
      </c>
      <c r="G44" s="8">
        <v>1</v>
      </c>
      <c r="H44" s="8" t="b">
        <f t="shared" si="2"/>
        <v>1</v>
      </c>
    </row>
    <row r="45" spans="1:8" x14ac:dyDescent="0.25">
      <c r="A45" t="s">
        <v>94</v>
      </c>
      <c r="B45">
        <v>8.0500000000000007</v>
      </c>
      <c r="C45">
        <v>4788</v>
      </c>
      <c r="D45">
        <v>0.02</v>
      </c>
      <c r="E45">
        <v>1.1259999999999999</v>
      </c>
      <c r="F45" t="s">
        <v>42</v>
      </c>
      <c r="G45" s="8">
        <v>1</v>
      </c>
      <c r="H45" s="8" t="b">
        <f t="shared" si="2"/>
        <v>1</v>
      </c>
    </row>
    <row r="46" spans="1:8" x14ac:dyDescent="0.25">
      <c r="A46" t="s">
        <v>95</v>
      </c>
      <c r="B46">
        <v>8.11</v>
      </c>
      <c r="C46">
        <v>20176</v>
      </c>
      <c r="D46">
        <v>0.1</v>
      </c>
      <c r="E46">
        <v>1.028</v>
      </c>
      <c r="F46" t="s">
        <v>42</v>
      </c>
      <c r="G46" s="8">
        <v>1</v>
      </c>
      <c r="H46" s="8" t="b">
        <f t="shared" si="2"/>
        <v>1</v>
      </c>
    </row>
    <row r="47" spans="1:8" x14ac:dyDescent="0.25">
      <c r="A47" t="s">
        <v>96</v>
      </c>
      <c r="B47">
        <v>8.17</v>
      </c>
      <c r="C47">
        <v>46597</v>
      </c>
      <c r="D47">
        <v>0.24</v>
      </c>
      <c r="E47">
        <v>0.995</v>
      </c>
      <c r="F47" t="s">
        <v>42</v>
      </c>
      <c r="G47" s="8">
        <v>1</v>
      </c>
      <c r="H47" s="8" t="b">
        <f t="shared" si="2"/>
        <v>1</v>
      </c>
    </row>
    <row r="48" spans="1:8" x14ac:dyDescent="0.25">
      <c r="A48" t="s">
        <v>97</v>
      </c>
      <c r="B48">
        <v>8.1999999999999993</v>
      </c>
      <c r="C48">
        <v>332985</v>
      </c>
      <c r="D48">
        <v>1.7</v>
      </c>
      <c r="E48">
        <v>0.999</v>
      </c>
      <c r="F48" t="s">
        <v>42</v>
      </c>
      <c r="G48" s="8">
        <v>1</v>
      </c>
      <c r="H48" s="8" t="b">
        <f t="shared" si="2"/>
        <v>1</v>
      </c>
    </row>
    <row r="49" spans="1:8" x14ac:dyDescent="0.25">
      <c r="A49" t="s">
        <v>98</v>
      </c>
      <c r="B49">
        <v>8.2799999999999994</v>
      </c>
      <c r="C49">
        <v>21346</v>
      </c>
      <c r="D49">
        <v>0.11</v>
      </c>
      <c r="E49">
        <v>1.0109999999999999</v>
      </c>
      <c r="F49" t="s">
        <v>42</v>
      </c>
      <c r="G49" s="8">
        <v>1</v>
      </c>
      <c r="H49" s="8" t="b">
        <f t="shared" si="2"/>
        <v>1</v>
      </c>
    </row>
    <row r="50" spans="1:8" x14ac:dyDescent="0.25">
      <c r="A50" t="s">
        <v>99</v>
      </c>
      <c r="B50">
        <v>8.32</v>
      </c>
      <c r="C50">
        <v>27746</v>
      </c>
      <c r="D50">
        <v>0.14000000000000001</v>
      </c>
      <c r="E50">
        <v>1.044</v>
      </c>
      <c r="F50" t="s">
        <v>42</v>
      </c>
      <c r="G50" s="8">
        <v>1</v>
      </c>
      <c r="H50" s="8" t="b">
        <f t="shared" si="2"/>
        <v>1</v>
      </c>
    </row>
    <row r="51" spans="1:8" x14ac:dyDescent="0.25">
      <c r="A51" t="s">
        <v>100</v>
      </c>
      <c r="B51">
        <v>8.41</v>
      </c>
      <c r="C51">
        <v>216021</v>
      </c>
      <c r="D51">
        <v>1.1000000000000001</v>
      </c>
      <c r="E51">
        <v>0.93200000000000005</v>
      </c>
      <c r="F51" t="s">
        <v>42</v>
      </c>
      <c r="G51" s="8">
        <v>1</v>
      </c>
      <c r="H51" s="8" t="b">
        <f t="shared" si="2"/>
        <v>1</v>
      </c>
    </row>
    <row r="52" spans="1:8" x14ac:dyDescent="0.25">
      <c r="A52" t="s">
        <v>101</v>
      </c>
      <c r="B52">
        <v>8.52</v>
      </c>
      <c r="C52">
        <v>99013</v>
      </c>
      <c r="D52">
        <v>0.5</v>
      </c>
      <c r="E52">
        <v>1.046</v>
      </c>
      <c r="F52" t="s">
        <v>42</v>
      </c>
      <c r="G52" s="8">
        <v>1</v>
      </c>
      <c r="H52" s="8" t="b">
        <f t="shared" si="2"/>
        <v>1</v>
      </c>
    </row>
    <row r="53" spans="1:8" x14ac:dyDescent="0.25">
      <c r="A53" t="s">
        <v>102</v>
      </c>
      <c r="B53">
        <v>8.5299999999999994</v>
      </c>
      <c r="C53">
        <v>270045</v>
      </c>
      <c r="D53">
        <v>1.38</v>
      </c>
      <c r="E53">
        <v>1.0229999999999999</v>
      </c>
      <c r="F53" t="s">
        <v>42</v>
      </c>
      <c r="G53" s="8">
        <v>1</v>
      </c>
      <c r="H53" s="8" t="b">
        <f t="shared" si="2"/>
        <v>1</v>
      </c>
    </row>
    <row r="54" spans="1:8" x14ac:dyDescent="0.25">
      <c r="A54" t="s">
        <v>103</v>
      </c>
      <c r="B54">
        <v>8.5500000000000007</v>
      </c>
      <c r="C54">
        <v>33547</v>
      </c>
      <c r="D54">
        <v>0.17</v>
      </c>
      <c r="E54">
        <v>1.258</v>
      </c>
      <c r="F54" t="s">
        <v>42</v>
      </c>
      <c r="G54" s="8">
        <v>1</v>
      </c>
      <c r="H54" s="8" t="b">
        <f t="shared" si="2"/>
        <v>0</v>
      </c>
    </row>
    <row r="55" spans="1:8" x14ac:dyDescent="0.25">
      <c r="A55" t="s">
        <v>104</v>
      </c>
      <c r="B55">
        <v>8.57</v>
      </c>
      <c r="C55">
        <v>9332</v>
      </c>
      <c r="D55">
        <v>0.05</v>
      </c>
      <c r="E55">
        <v>1.0389999999999999</v>
      </c>
      <c r="F55" t="s">
        <v>42</v>
      </c>
      <c r="G55" s="8">
        <v>1</v>
      </c>
      <c r="H55" s="8" t="b">
        <f t="shared" si="2"/>
        <v>1</v>
      </c>
    </row>
    <row r="56" spans="1:8" x14ac:dyDescent="0.25">
      <c r="A56" t="s">
        <v>105</v>
      </c>
      <c r="B56">
        <v>8.64</v>
      </c>
      <c r="C56">
        <v>213036</v>
      </c>
      <c r="D56">
        <v>1.0900000000000001</v>
      </c>
      <c r="E56">
        <v>1.032</v>
      </c>
      <c r="F56" t="s">
        <v>42</v>
      </c>
      <c r="G56" s="8">
        <v>1</v>
      </c>
      <c r="H56" s="8" t="b">
        <f t="shared" si="2"/>
        <v>1</v>
      </c>
    </row>
    <row r="57" spans="1:8" x14ac:dyDescent="0.25">
      <c r="A57" t="s">
        <v>106</v>
      </c>
      <c r="B57">
        <v>8.68</v>
      </c>
      <c r="C57">
        <v>60555</v>
      </c>
      <c r="D57">
        <v>0.31</v>
      </c>
      <c r="E57">
        <v>1.0569999999999999</v>
      </c>
      <c r="F57" t="s">
        <v>42</v>
      </c>
      <c r="G57" s="8">
        <v>1</v>
      </c>
      <c r="H57" s="8" t="b">
        <f t="shared" si="2"/>
        <v>1</v>
      </c>
    </row>
    <row r="58" spans="1:8" x14ac:dyDescent="0.25">
      <c r="A58" t="s">
        <v>107</v>
      </c>
      <c r="B58">
        <v>9</v>
      </c>
      <c r="C58">
        <v>61008</v>
      </c>
      <c r="D58">
        <v>0.31</v>
      </c>
      <c r="E58">
        <v>1.0229999999999999</v>
      </c>
      <c r="F58" t="s">
        <v>42</v>
      </c>
      <c r="G58" s="8">
        <v>1</v>
      </c>
      <c r="H58" s="8" t="b">
        <f t="shared" si="2"/>
        <v>1</v>
      </c>
    </row>
    <row r="59" spans="1:8" x14ac:dyDescent="0.25">
      <c r="A59" t="s">
        <v>108</v>
      </c>
      <c r="B59">
        <v>9.08</v>
      </c>
      <c r="C59">
        <v>95904</v>
      </c>
      <c r="D59">
        <v>0.49</v>
      </c>
      <c r="E59">
        <v>1.0760000000000001</v>
      </c>
      <c r="F59" t="s">
        <v>42</v>
      </c>
      <c r="G59" s="8">
        <v>1</v>
      </c>
      <c r="H59" s="8" t="b">
        <f t="shared" si="2"/>
        <v>1</v>
      </c>
    </row>
    <row r="60" spans="1:8" x14ac:dyDescent="0.25">
      <c r="A60" t="s">
        <v>109</v>
      </c>
      <c r="B60">
        <v>9.26</v>
      </c>
      <c r="C60">
        <v>21540</v>
      </c>
      <c r="D60">
        <v>0.11</v>
      </c>
      <c r="E60">
        <v>1.1240000000000001</v>
      </c>
      <c r="F60" t="s">
        <v>42</v>
      </c>
      <c r="G60" s="8">
        <v>1</v>
      </c>
      <c r="H60" s="8" t="b">
        <f t="shared" si="2"/>
        <v>1</v>
      </c>
    </row>
    <row r="61" spans="1:8" x14ac:dyDescent="0.25">
      <c r="A61" t="s">
        <v>110</v>
      </c>
      <c r="B61">
        <v>9.4499999999999993</v>
      </c>
      <c r="C61">
        <v>272402</v>
      </c>
      <c r="D61">
        <v>1.39</v>
      </c>
      <c r="E61">
        <v>1</v>
      </c>
      <c r="F61" t="s">
        <v>42</v>
      </c>
      <c r="G61" s="8">
        <v>1</v>
      </c>
      <c r="H61" s="8" t="b">
        <f t="shared" si="2"/>
        <v>1</v>
      </c>
    </row>
    <row r="62" spans="1:8" x14ac:dyDescent="0.25">
      <c r="A62" t="s">
        <v>111</v>
      </c>
      <c r="B62">
        <v>9.4700000000000006</v>
      </c>
      <c r="C62">
        <v>349029</v>
      </c>
      <c r="D62">
        <v>1.78</v>
      </c>
      <c r="E62">
        <v>1.0660000000000001</v>
      </c>
      <c r="F62" t="s">
        <v>42</v>
      </c>
      <c r="G62" s="8">
        <v>1</v>
      </c>
      <c r="H62" s="8" t="b">
        <f t="shared" si="2"/>
        <v>1</v>
      </c>
    </row>
    <row r="63" spans="1:8" x14ac:dyDescent="0.25">
      <c r="A63" t="s">
        <v>112</v>
      </c>
      <c r="B63">
        <v>9.52</v>
      </c>
      <c r="C63">
        <v>347484</v>
      </c>
      <c r="D63">
        <v>1.77</v>
      </c>
      <c r="E63">
        <v>1.0089999999999999</v>
      </c>
      <c r="F63" t="s">
        <v>42</v>
      </c>
      <c r="G63" s="8">
        <v>1</v>
      </c>
      <c r="H63" s="8" t="b">
        <f t="shared" si="2"/>
        <v>1</v>
      </c>
    </row>
    <row r="64" spans="1:8" x14ac:dyDescent="0.25">
      <c r="A64" t="s">
        <v>113</v>
      </c>
      <c r="B64">
        <v>9.67</v>
      </c>
      <c r="C64">
        <v>289916</v>
      </c>
      <c r="D64">
        <v>1.48</v>
      </c>
      <c r="E64">
        <v>1.036</v>
      </c>
      <c r="F64" t="s">
        <v>42</v>
      </c>
      <c r="G64" s="8">
        <v>1</v>
      </c>
      <c r="H64" s="8" t="b">
        <f t="shared" si="2"/>
        <v>1</v>
      </c>
    </row>
    <row r="65" spans="1:8" x14ac:dyDescent="0.25">
      <c r="A65" t="s">
        <v>114</v>
      </c>
      <c r="B65">
        <v>10</v>
      </c>
      <c r="C65">
        <v>314061</v>
      </c>
      <c r="D65">
        <v>1.6</v>
      </c>
      <c r="E65">
        <v>1.139</v>
      </c>
      <c r="F65" t="s">
        <v>42</v>
      </c>
      <c r="G65" s="8">
        <v>1</v>
      </c>
      <c r="H65" s="8" t="b">
        <f t="shared" si="2"/>
        <v>1</v>
      </c>
    </row>
    <row r="66" spans="1:8" x14ac:dyDescent="0.25">
      <c r="A66" t="s">
        <v>115</v>
      </c>
      <c r="B66">
        <v>10.63</v>
      </c>
      <c r="C66">
        <v>301855</v>
      </c>
      <c r="D66">
        <v>1.54</v>
      </c>
      <c r="E66">
        <v>1.0309999999999999</v>
      </c>
      <c r="F66" t="s">
        <v>42</v>
      </c>
      <c r="G66" s="8">
        <v>1</v>
      </c>
      <c r="H66" s="8" t="b">
        <f t="shared" si="2"/>
        <v>1</v>
      </c>
    </row>
    <row r="67" spans="1:8" x14ac:dyDescent="0.25">
      <c r="A67" t="s">
        <v>116</v>
      </c>
      <c r="B67">
        <v>10.84</v>
      </c>
      <c r="C67">
        <v>218932</v>
      </c>
      <c r="D67">
        <v>1.1200000000000001</v>
      </c>
      <c r="E67">
        <v>1.018</v>
      </c>
      <c r="F67" t="s">
        <v>42</v>
      </c>
      <c r="G67" s="8">
        <v>1</v>
      </c>
      <c r="H67" s="8" t="b">
        <f t="shared" si="2"/>
        <v>1</v>
      </c>
    </row>
    <row r="68" spans="1:8" x14ac:dyDescent="0.25">
      <c r="A68" t="s">
        <v>117</v>
      </c>
      <c r="B68">
        <v>10.85</v>
      </c>
      <c r="C68">
        <v>332339</v>
      </c>
      <c r="D68">
        <v>1.69</v>
      </c>
      <c r="E68">
        <v>1.091</v>
      </c>
      <c r="F68" t="s">
        <v>42</v>
      </c>
      <c r="G68" s="8">
        <v>1</v>
      </c>
      <c r="H68" s="8" t="b">
        <f t="shared" si="2"/>
        <v>1</v>
      </c>
    </row>
    <row r="69" spans="1:8" x14ac:dyDescent="0.25">
      <c r="A69" t="s">
        <v>118</v>
      </c>
      <c r="B69">
        <v>11.52</v>
      </c>
      <c r="C69">
        <v>94346</v>
      </c>
      <c r="D69">
        <v>0.48</v>
      </c>
      <c r="E69">
        <v>1.1759999999999999</v>
      </c>
      <c r="F69" t="s">
        <v>42</v>
      </c>
      <c r="G69" s="8">
        <v>1</v>
      </c>
      <c r="H69" s="8" t="b">
        <f t="shared" ref="H69:H83" si="3">AND(E69&gt;=G69*0.8,E69&lt;=G69*1.2)</f>
        <v>1</v>
      </c>
    </row>
    <row r="70" spans="1:8" x14ac:dyDescent="0.25">
      <c r="A70" t="s">
        <v>119</v>
      </c>
      <c r="B70">
        <v>11.6</v>
      </c>
      <c r="C70">
        <v>102911</v>
      </c>
      <c r="D70">
        <v>0.52</v>
      </c>
      <c r="E70">
        <v>1.141</v>
      </c>
      <c r="F70" t="s">
        <v>42</v>
      </c>
      <c r="G70" s="8">
        <v>1</v>
      </c>
      <c r="H70" s="8" t="b">
        <f t="shared" si="3"/>
        <v>1</v>
      </c>
    </row>
    <row r="71" spans="1:8" x14ac:dyDescent="0.25">
      <c r="A71" t="s">
        <v>120</v>
      </c>
      <c r="B71">
        <v>11.75</v>
      </c>
      <c r="C71">
        <v>45393</v>
      </c>
      <c r="D71">
        <v>0.23</v>
      </c>
      <c r="E71">
        <v>1.2729999999999999</v>
      </c>
      <c r="F71" t="s">
        <v>42</v>
      </c>
      <c r="G71" s="8">
        <v>1</v>
      </c>
      <c r="H71" s="8" t="b">
        <f t="shared" si="3"/>
        <v>0</v>
      </c>
    </row>
    <row r="72" spans="1:8" x14ac:dyDescent="0.25">
      <c r="A72" t="s">
        <v>121</v>
      </c>
      <c r="B72">
        <v>12.22</v>
      </c>
      <c r="C72">
        <v>197677</v>
      </c>
      <c r="D72">
        <v>1.01</v>
      </c>
      <c r="E72">
        <v>0.92400000000000004</v>
      </c>
      <c r="F72" t="s">
        <v>42</v>
      </c>
      <c r="G72" s="8">
        <v>1</v>
      </c>
      <c r="H72" s="8" t="b">
        <f t="shared" si="3"/>
        <v>1</v>
      </c>
    </row>
    <row r="73" spans="1:8" x14ac:dyDescent="0.25">
      <c r="A73" t="s">
        <v>122</v>
      </c>
      <c r="B73">
        <v>12.23</v>
      </c>
      <c r="C73">
        <v>197650</v>
      </c>
      <c r="D73">
        <v>1.01</v>
      </c>
      <c r="E73">
        <v>1</v>
      </c>
      <c r="F73" t="s">
        <v>42</v>
      </c>
      <c r="G73" s="8">
        <v>1</v>
      </c>
      <c r="H73" s="8" t="b">
        <f t="shared" si="3"/>
        <v>1</v>
      </c>
    </row>
    <row r="74" spans="1:8" x14ac:dyDescent="0.25">
      <c r="A74" t="s">
        <v>123</v>
      </c>
      <c r="B74">
        <v>12.24</v>
      </c>
      <c r="C74">
        <v>164004</v>
      </c>
      <c r="D74">
        <v>0.84</v>
      </c>
      <c r="E74">
        <v>1.1060000000000001</v>
      </c>
      <c r="F74" t="s">
        <v>42</v>
      </c>
      <c r="G74" s="8">
        <v>1</v>
      </c>
      <c r="H74" s="8" t="b">
        <f t="shared" si="3"/>
        <v>1</v>
      </c>
    </row>
    <row r="75" spans="1:8" x14ac:dyDescent="0.25">
      <c r="A75" t="s">
        <v>124</v>
      </c>
      <c r="B75">
        <v>12.26</v>
      </c>
      <c r="C75">
        <v>260209</v>
      </c>
      <c r="D75">
        <v>1.33</v>
      </c>
      <c r="E75">
        <v>0.97099999999999997</v>
      </c>
      <c r="F75" t="s">
        <v>42</v>
      </c>
      <c r="G75" s="8">
        <v>1</v>
      </c>
      <c r="H75" s="8" t="b">
        <f t="shared" si="3"/>
        <v>1</v>
      </c>
    </row>
    <row r="76" spans="1:8" x14ac:dyDescent="0.25">
      <c r="A76" t="s">
        <v>125</v>
      </c>
      <c r="B76">
        <v>13.2</v>
      </c>
      <c r="C76">
        <v>193318</v>
      </c>
      <c r="D76">
        <v>0.99</v>
      </c>
      <c r="E76">
        <v>1.091</v>
      </c>
      <c r="F76" t="s">
        <v>42</v>
      </c>
      <c r="G76" s="8">
        <v>1</v>
      </c>
      <c r="H76" s="8" t="b">
        <f t="shared" si="3"/>
        <v>1</v>
      </c>
    </row>
    <row r="77" spans="1:8" x14ac:dyDescent="0.25">
      <c r="A77" t="s">
        <v>126</v>
      </c>
      <c r="B77">
        <v>13.85</v>
      </c>
      <c r="C77">
        <v>160248</v>
      </c>
      <c r="D77">
        <v>0.82</v>
      </c>
      <c r="E77">
        <v>1.1200000000000001</v>
      </c>
      <c r="F77" t="s">
        <v>42</v>
      </c>
      <c r="G77" s="8">
        <v>1</v>
      </c>
      <c r="H77" s="8" t="b">
        <f t="shared" si="3"/>
        <v>1</v>
      </c>
    </row>
    <row r="78" spans="1:8" x14ac:dyDescent="0.25">
      <c r="A78" t="s">
        <v>127</v>
      </c>
      <c r="B78">
        <v>13.9</v>
      </c>
      <c r="C78">
        <v>261981</v>
      </c>
      <c r="D78">
        <v>1.34</v>
      </c>
      <c r="E78">
        <v>1.175</v>
      </c>
      <c r="F78" t="s">
        <v>42</v>
      </c>
      <c r="G78" s="8">
        <v>1</v>
      </c>
      <c r="H78" s="8" t="b">
        <f t="shared" si="3"/>
        <v>1</v>
      </c>
    </row>
    <row r="79" spans="1:8" x14ac:dyDescent="0.25">
      <c r="A79" t="s">
        <v>128</v>
      </c>
      <c r="B79">
        <v>14.43</v>
      </c>
      <c r="C79">
        <v>140503</v>
      </c>
      <c r="D79">
        <v>0.72</v>
      </c>
      <c r="E79">
        <v>1.1319999999999999</v>
      </c>
      <c r="F79" t="s">
        <v>42</v>
      </c>
      <c r="G79" s="8">
        <v>1</v>
      </c>
      <c r="H79" s="8" t="b">
        <f t="shared" si="3"/>
        <v>1</v>
      </c>
    </row>
    <row r="80" spans="1:8" x14ac:dyDescent="0.25">
      <c r="A80" t="s">
        <v>129</v>
      </c>
      <c r="B80">
        <v>14.53</v>
      </c>
      <c r="C80">
        <v>178664</v>
      </c>
      <c r="D80">
        <v>0.91</v>
      </c>
      <c r="E80">
        <v>1.1479999999999999</v>
      </c>
      <c r="F80" t="s">
        <v>42</v>
      </c>
      <c r="G80" s="8">
        <v>1</v>
      </c>
      <c r="H80" s="8" t="b">
        <f t="shared" si="3"/>
        <v>1</v>
      </c>
    </row>
    <row r="81" spans="1:8" x14ac:dyDescent="0.25">
      <c r="A81" t="s">
        <v>130</v>
      </c>
      <c r="B81">
        <v>16.61</v>
      </c>
      <c r="C81">
        <v>88447</v>
      </c>
      <c r="D81">
        <v>0.45</v>
      </c>
      <c r="E81">
        <v>1.157</v>
      </c>
      <c r="F81" t="s">
        <v>42</v>
      </c>
      <c r="G81" s="8">
        <v>1</v>
      </c>
      <c r="H81" s="8" t="b">
        <f t="shared" si="3"/>
        <v>1</v>
      </c>
    </row>
    <row r="82" spans="1:8" x14ac:dyDescent="0.25">
      <c r="A82" t="s">
        <v>131</v>
      </c>
      <c r="B82">
        <v>16.649999999999999</v>
      </c>
      <c r="C82">
        <v>152006</v>
      </c>
      <c r="D82">
        <v>0.77</v>
      </c>
      <c r="E82">
        <v>1.1499999999999999</v>
      </c>
      <c r="F82" t="s">
        <v>42</v>
      </c>
      <c r="G82" s="8">
        <v>1</v>
      </c>
      <c r="H82" s="8" t="b">
        <f t="shared" si="3"/>
        <v>1</v>
      </c>
    </row>
    <row r="83" spans="1:8" x14ac:dyDescent="0.25">
      <c r="A83" t="s">
        <v>132</v>
      </c>
      <c r="B83">
        <v>17.14</v>
      </c>
      <c r="C83">
        <v>185126</v>
      </c>
      <c r="D83">
        <v>0.94</v>
      </c>
      <c r="E83">
        <v>1.1850000000000001</v>
      </c>
      <c r="F83" t="s">
        <v>42</v>
      </c>
      <c r="G83" s="8">
        <v>1</v>
      </c>
      <c r="H83" s="8" t="b">
        <f t="shared" si="3"/>
        <v>1</v>
      </c>
    </row>
  </sheetData>
  <conditionalFormatting sqref="H1:H1048576">
    <cfRule type="cellIs" dxfId="2" priority="1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workbookViewId="0">
      <selection activeCell="N27" sqref="N27"/>
    </sheetView>
  </sheetViews>
  <sheetFormatPr defaultRowHeight="15" x14ac:dyDescent="0.25"/>
  <cols>
    <col min="1" max="1" width="41.140625" bestFit="1" customWidth="1"/>
    <col min="6" max="6" width="15.85546875" bestFit="1" customWidth="1"/>
    <col min="10" max="10" width="10.7109375" bestFit="1" customWidth="1"/>
    <col min="11" max="11" width="6.140625" bestFit="1" customWidth="1"/>
  </cols>
  <sheetData>
    <row r="1" spans="1:11" x14ac:dyDescent="0.25">
      <c r="A1" t="s">
        <v>23</v>
      </c>
      <c r="B1" t="s">
        <v>36</v>
      </c>
      <c r="C1" t="s">
        <v>37</v>
      </c>
      <c r="D1" t="s">
        <v>38</v>
      </c>
      <c r="E1" t="s">
        <v>35</v>
      </c>
      <c r="F1" t="s">
        <v>39</v>
      </c>
    </row>
    <row r="2" spans="1:11" x14ac:dyDescent="0.25">
      <c r="B2" t="s">
        <v>29</v>
      </c>
      <c r="C2" t="s">
        <v>40</v>
      </c>
      <c r="D2" t="s">
        <v>31</v>
      </c>
      <c r="E2" t="s">
        <v>20</v>
      </c>
      <c r="F2" t="s">
        <v>41</v>
      </c>
    </row>
    <row r="3" spans="1:11" x14ac:dyDescent="0.25">
      <c r="A3" t="s">
        <v>33</v>
      </c>
      <c r="B3" t="s">
        <v>33</v>
      </c>
      <c r="C3" t="s">
        <v>33</v>
      </c>
      <c r="D3" t="s">
        <v>33</v>
      </c>
      <c r="E3" t="s">
        <v>33</v>
      </c>
      <c r="F3" t="s">
        <v>33</v>
      </c>
      <c r="H3" t="s">
        <v>21</v>
      </c>
      <c r="I3" t="s">
        <v>50</v>
      </c>
      <c r="J3" t="s">
        <v>57</v>
      </c>
      <c r="K3" t="s">
        <v>56</v>
      </c>
    </row>
    <row r="4" spans="1:11" x14ac:dyDescent="0.25">
      <c r="A4" t="s">
        <v>60</v>
      </c>
      <c r="B4">
        <v>4.87</v>
      </c>
      <c r="C4">
        <v>230</v>
      </c>
      <c r="D4">
        <v>0.03</v>
      </c>
      <c r="E4">
        <v>2E-3</v>
      </c>
      <c r="F4" t="s">
        <v>43</v>
      </c>
      <c r="H4">
        <v>0.25</v>
      </c>
      <c r="I4" t="b">
        <f>OR(E4&lt;0.5*H4,E4="n.a.")</f>
        <v>1</v>
      </c>
      <c r="J4" t="b">
        <f>F4="Not confirmed"</f>
        <v>1</v>
      </c>
      <c r="K4" t="b">
        <f>AND(I4=FALSE,J4=FALSE)</f>
        <v>0</v>
      </c>
    </row>
    <row r="5" spans="1:11" x14ac:dyDescent="0.25">
      <c r="A5" t="s">
        <v>61</v>
      </c>
      <c r="B5" t="s">
        <v>34</v>
      </c>
      <c r="C5" t="s">
        <v>34</v>
      </c>
      <c r="D5" t="s">
        <v>34</v>
      </c>
      <c r="E5" t="s">
        <v>34</v>
      </c>
      <c r="F5" t="s">
        <v>43</v>
      </c>
      <c r="H5">
        <v>0.25</v>
      </c>
      <c r="I5" t="b">
        <f t="shared" ref="I5:I23" si="0">OR(E5&lt;0.5*H5,E5="n.a.")</f>
        <v>1</v>
      </c>
      <c r="J5" t="b">
        <f t="shared" ref="J5:J68" si="1">F5="Not confirmed"</f>
        <v>1</v>
      </c>
      <c r="K5" t="b">
        <f t="shared" ref="K5:K68" si="2">AND(I5=FALSE,J5=FALSE)</f>
        <v>0</v>
      </c>
    </row>
    <row r="6" spans="1:11" x14ac:dyDescent="0.25">
      <c r="A6" t="s">
        <v>62</v>
      </c>
      <c r="B6" t="s">
        <v>34</v>
      </c>
      <c r="C6" t="s">
        <v>34</v>
      </c>
      <c r="D6" t="s">
        <v>34</v>
      </c>
      <c r="E6" t="s">
        <v>34</v>
      </c>
      <c r="F6" t="s">
        <v>43</v>
      </c>
      <c r="H6">
        <v>0.25</v>
      </c>
      <c r="I6" t="b">
        <f t="shared" si="0"/>
        <v>1</v>
      </c>
      <c r="J6" t="b">
        <f t="shared" si="1"/>
        <v>1</v>
      </c>
      <c r="K6" t="b">
        <f t="shared" si="2"/>
        <v>0</v>
      </c>
    </row>
    <row r="7" spans="1:11" x14ac:dyDescent="0.25">
      <c r="A7" t="s">
        <v>63</v>
      </c>
      <c r="B7" t="s">
        <v>34</v>
      </c>
      <c r="C7" t="s">
        <v>34</v>
      </c>
      <c r="D7" t="s">
        <v>34</v>
      </c>
      <c r="E7" t="s">
        <v>34</v>
      </c>
      <c r="F7" t="s">
        <v>43</v>
      </c>
      <c r="H7">
        <v>0.25</v>
      </c>
      <c r="I7" t="b">
        <f t="shared" si="0"/>
        <v>1</v>
      </c>
      <c r="J7" t="b">
        <f t="shared" si="1"/>
        <v>1</v>
      </c>
      <c r="K7" t="b">
        <f t="shared" si="2"/>
        <v>0</v>
      </c>
    </row>
    <row r="8" spans="1:11" x14ac:dyDescent="0.25">
      <c r="A8" t="s">
        <v>1</v>
      </c>
      <c r="B8">
        <v>5.15</v>
      </c>
      <c r="C8">
        <v>17</v>
      </c>
      <c r="D8">
        <v>0</v>
      </c>
      <c r="E8">
        <v>0</v>
      </c>
      <c r="F8" t="s">
        <v>43</v>
      </c>
      <c r="H8">
        <v>0.25</v>
      </c>
      <c r="I8" t="b">
        <f t="shared" si="0"/>
        <v>1</v>
      </c>
      <c r="J8" t="b">
        <f t="shared" si="1"/>
        <v>1</v>
      </c>
      <c r="K8" t="b">
        <f t="shared" si="2"/>
        <v>0</v>
      </c>
    </row>
    <row r="9" spans="1:11" x14ac:dyDescent="0.25">
      <c r="A9" t="s">
        <v>2</v>
      </c>
      <c r="B9">
        <v>5.2</v>
      </c>
      <c r="C9">
        <v>16</v>
      </c>
      <c r="D9">
        <v>0</v>
      </c>
      <c r="E9">
        <v>0</v>
      </c>
      <c r="F9" t="s">
        <v>43</v>
      </c>
      <c r="H9">
        <v>0.25</v>
      </c>
      <c r="I9" t="b">
        <f t="shared" si="0"/>
        <v>1</v>
      </c>
      <c r="J9" t="b">
        <f t="shared" si="1"/>
        <v>1</v>
      </c>
      <c r="K9" t="b">
        <f t="shared" si="2"/>
        <v>0</v>
      </c>
    </row>
    <row r="10" spans="1:11" x14ac:dyDescent="0.25">
      <c r="A10" t="s">
        <v>64</v>
      </c>
      <c r="B10" t="s">
        <v>34</v>
      </c>
      <c r="C10" t="s">
        <v>34</v>
      </c>
      <c r="D10" t="s">
        <v>34</v>
      </c>
      <c r="E10" t="s">
        <v>34</v>
      </c>
      <c r="F10" t="s">
        <v>43</v>
      </c>
      <c r="H10">
        <v>0.25</v>
      </c>
      <c r="I10" t="b">
        <f t="shared" si="0"/>
        <v>1</v>
      </c>
      <c r="J10" t="b">
        <f t="shared" si="1"/>
        <v>1</v>
      </c>
      <c r="K10" t="b">
        <f t="shared" si="2"/>
        <v>0</v>
      </c>
    </row>
    <row r="11" spans="1:11" x14ac:dyDescent="0.25">
      <c r="A11" t="s">
        <v>3</v>
      </c>
      <c r="B11">
        <v>5.33</v>
      </c>
      <c r="C11">
        <v>14</v>
      </c>
      <c r="D11">
        <v>0</v>
      </c>
      <c r="E11">
        <v>0</v>
      </c>
      <c r="F11" t="s">
        <v>43</v>
      </c>
      <c r="H11">
        <v>0.25</v>
      </c>
      <c r="I11" t="b">
        <f t="shared" si="0"/>
        <v>1</v>
      </c>
      <c r="J11" t="b">
        <f t="shared" si="1"/>
        <v>1</v>
      </c>
      <c r="K11" t="b">
        <f t="shared" si="2"/>
        <v>0</v>
      </c>
    </row>
    <row r="12" spans="1:11" x14ac:dyDescent="0.25">
      <c r="A12" t="s">
        <v>65</v>
      </c>
      <c r="B12" t="s">
        <v>34</v>
      </c>
      <c r="C12" t="s">
        <v>34</v>
      </c>
      <c r="D12" t="s">
        <v>34</v>
      </c>
      <c r="E12" t="s">
        <v>34</v>
      </c>
      <c r="F12" t="s">
        <v>43</v>
      </c>
      <c r="H12">
        <v>0.25</v>
      </c>
      <c r="I12" t="b">
        <f t="shared" si="0"/>
        <v>1</v>
      </c>
      <c r="J12" t="b">
        <f t="shared" si="1"/>
        <v>1</v>
      </c>
      <c r="K12" t="b">
        <f t="shared" si="2"/>
        <v>0</v>
      </c>
    </row>
    <row r="13" spans="1:11" x14ac:dyDescent="0.25">
      <c r="A13" t="s">
        <v>66</v>
      </c>
      <c r="B13" t="s">
        <v>34</v>
      </c>
      <c r="C13" t="s">
        <v>34</v>
      </c>
      <c r="D13" t="s">
        <v>34</v>
      </c>
      <c r="E13" t="s">
        <v>34</v>
      </c>
      <c r="F13" t="s">
        <v>43</v>
      </c>
      <c r="H13">
        <v>0.25</v>
      </c>
      <c r="I13" t="b">
        <f t="shared" si="0"/>
        <v>1</v>
      </c>
      <c r="J13" t="b">
        <f t="shared" si="1"/>
        <v>1</v>
      </c>
      <c r="K13" t="b">
        <f t="shared" si="2"/>
        <v>0</v>
      </c>
    </row>
    <row r="14" spans="1:11" x14ac:dyDescent="0.25">
      <c r="A14" t="s">
        <v>67</v>
      </c>
      <c r="B14" t="s">
        <v>34</v>
      </c>
      <c r="C14" t="s">
        <v>34</v>
      </c>
      <c r="D14" t="s">
        <v>34</v>
      </c>
      <c r="E14" t="s">
        <v>34</v>
      </c>
      <c r="F14" t="s">
        <v>43</v>
      </c>
      <c r="H14">
        <v>0.25</v>
      </c>
      <c r="I14" t="b">
        <f t="shared" si="0"/>
        <v>1</v>
      </c>
      <c r="J14" t="b">
        <f t="shared" si="1"/>
        <v>1</v>
      </c>
      <c r="K14" t="b">
        <f t="shared" si="2"/>
        <v>0</v>
      </c>
    </row>
    <row r="15" spans="1:11" x14ac:dyDescent="0.25">
      <c r="A15" t="s">
        <v>68</v>
      </c>
      <c r="B15" t="s">
        <v>34</v>
      </c>
      <c r="C15" t="s">
        <v>34</v>
      </c>
      <c r="D15" t="s">
        <v>34</v>
      </c>
      <c r="E15" t="s">
        <v>34</v>
      </c>
      <c r="F15" t="s">
        <v>43</v>
      </c>
      <c r="H15">
        <v>0.25</v>
      </c>
      <c r="I15" t="b">
        <f t="shared" si="0"/>
        <v>1</v>
      </c>
      <c r="J15" t="b">
        <f t="shared" si="1"/>
        <v>1</v>
      </c>
      <c r="K15" t="b">
        <f t="shared" si="2"/>
        <v>0</v>
      </c>
    </row>
    <row r="16" spans="1:11" x14ac:dyDescent="0.25">
      <c r="A16" t="s">
        <v>4</v>
      </c>
      <c r="B16" t="s">
        <v>34</v>
      </c>
      <c r="C16" t="s">
        <v>34</v>
      </c>
      <c r="D16" t="s">
        <v>34</v>
      </c>
      <c r="E16" t="s">
        <v>34</v>
      </c>
      <c r="F16" t="s">
        <v>43</v>
      </c>
      <c r="H16">
        <v>0.25</v>
      </c>
      <c r="I16" t="b">
        <f t="shared" si="0"/>
        <v>1</v>
      </c>
      <c r="J16" t="b">
        <f t="shared" si="1"/>
        <v>1</v>
      </c>
      <c r="K16" t="b">
        <f t="shared" si="2"/>
        <v>0</v>
      </c>
    </row>
    <row r="17" spans="1:11" x14ac:dyDescent="0.25">
      <c r="A17" t="s">
        <v>5</v>
      </c>
      <c r="B17" t="s">
        <v>34</v>
      </c>
      <c r="C17" t="s">
        <v>34</v>
      </c>
      <c r="D17" t="s">
        <v>34</v>
      </c>
      <c r="E17" t="s">
        <v>34</v>
      </c>
      <c r="F17" t="s">
        <v>43</v>
      </c>
      <c r="H17">
        <v>0.25</v>
      </c>
      <c r="I17" t="b">
        <f t="shared" si="0"/>
        <v>1</v>
      </c>
      <c r="J17" t="b">
        <f t="shared" si="1"/>
        <v>1</v>
      </c>
      <c r="K17" t="b">
        <f t="shared" si="2"/>
        <v>0</v>
      </c>
    </row>
    <row r="18" spans="1:11" x14ac:dyDescent="0.25">
      <c r="A18" t="s">
        <v>69</v>
      </c>
      <c r="B18" t="s">
        <v>34</v>
      </c>
      <c r="C18" t="s">
        <v>34</v>
      </c>
      <c r="D18" t="s">
        <v>34</v>
      </c>
      <c r="E18" t="s">
        <v>34</v>
      </c>
      <c r="F18" t="s">
        <v>43</v>
      </c>
      <c r="H18">
        <v>0.25</v>
      </c>
      <c r="I18" t="b">
        <f t="shared" si="0"/>
        <v>1</v>
      </c>
      <c r="J18" t="b">
        <f t="shared" si="1"/>
        <v>1</v>
      </c>
      <c r="K18" t="b">
        <f t="shared" si="2"/>
        <v>0</v>
      </c>
    </row>
    <row r="19" spans="1:11" x14ac:dyDescent="0.25">
      <c r="A19" t="s">
        <v>70</v>
      </c>
      <c r="B19" t="s">
        <v>34</v>
      </c>
      <c r="C19" t="s">
        <v>34</v>
      </c>
      <c r="D19" t="s">
        <v>34</v>
      </c>
      <c r="E19" t="s">
        <v>34</v>
      </c>
      <c r="F19" t="s">
        <v>43</v>
      </c>
      <c r="H19">
        <v>0.25</v>
      </c>
      <c r="I19" t="b">
        <f t="shared" si="0"/>
        <v>1</v>
      </c>
      <c r="J19" t="b">
        <f t="shared" si="1"/>
        <v>1</v>
      </c>
      <c r="K19" t="b">
        <f t="shared" si="2"/>
        <v>0</v>
      </c>
    </row>
    <row r="20" spans="1:11" x14ac:dyDescent="0.25">
      <c r="A20" t="s">
        <v>71</v>
      </c>
      <c r="B20" t="s">
        <v>34</v>
      </c>
      <c r="C20" t="s">
        <v>34</v>
      </c>
      <c r="D20" t="s">
        <v>34</v>
      </c>
      <c r="E20" t="s">
        <v>34</v>
      </c>
      <c r="F20" t="s">
        <v>43</v>
      </c>
      <c r="H20">
        <v>0.25</v>
      </c>
      <c r="I20" t="b">
        <f t="shared" si="0"/>
        <v>1</v>
      </c>
      <c r="J20" t="b">
        <f t="shared" si="1"/>
        <v>1</v>
      </c>
      <c r="K20" t="b">
        <f t="shared" si="2"/>
        <v>0</v>
      </c>
    </row>
    <row r="21" spans="1:11" x14ac:dyDescent="0.25">
      <c r="A21" t="s">
        <v>72</v>
      </c>
      <c r="B21" t="s">
        <v>34</v>
      </c>
      <c r="C21" t="s">
        <v>34</v>
      </c>
      <c r="D21" t="s">
        <v>34</v>
      </c>
      <c r="E21" t="s">
        <v>34</v>
      </c>
      <c r="F21" t="s">
        <v>43</v>
      </c>
      <c r="H21">
        <v>0.25</v>
      </c>
      <c r="I21" t="b">
        <f t="shared" si="0"/>
        <v>1</v>
      </c>
      <c r="J21" t="b">
        <f t="shared" si="1"/>
        <v>1</v>
      </c>
      <c r="K21" t="b">
        <f t="shared" si="2"/>
        <v>0</v>
      </c>
    </row>
    <row r="22" spans="1:11" x14ac:dyDescent="0.25">
      <c r="A22" t="s">
        <v>73</v>
      </c>
      <c r="B22" t="s">
        <v>34</v>
      </c>
      <c r="C22" t="s">
        <v>34</v>
      </c>
      <c r="D22" t="s">
        <v>34</v>
      </c>
      <c r="E22" t="s">
        <v>34</v>
      </c>
      <c r="F22" t="s">
        <v>43</v>
      </c>
      <c r="H22">
        <v>0.25</v>
      </c>
      <c r="I22" t="b">
        <f t="shared" si="0"/>
        <v>1</v>
      </c>
      <c r="J22" t="b">
        <f t="shared" si="1"/>
        <v>1</v>
      </c>
      <c r="K22" t="b">
        <f t="shared" si="2"/>
        <v>0</v>
      </c>
    </row>
    <row r="23" spans="1:11" x14ac:dyDescent="0.25">
      <c r="A23" t="s">
        <v>6</v>
      </c>
      <c r="B23">
        <v>6.27</v>
      </c>
      <c r="C23">
        <v>15</v>
      </c>
      <c r="D23">
        <v>0</v>
      </c>
      <c r="E23">
        <v>0</v>
      </c>
      <c r="F23" t="s">
        <v>43</v>
      </c>
      <c r="H23">
        <v>0.25</v>
      </c>
      <c r="I23" t="b">
        <f t="shared" si="0"/>
        <v>1</v>
      </c>
      <c r="J23" t="b">
        <f t="shared" si="1"/>
        <v>1</v>
      </c>
      <c r="K23" t="b">
        <f t="shared" si="2"/>
        <v>0</v>
      </c>
    </row>
    <row r="24" spans="1:11" s="32" customFormat="1" x14ac:dyDescent="0.25">
      <c r="A24" s="32" t="s">
        <v>74</v>
      </c>
      <c r="B24" s="32">
        <v>6.28</v>
      </c>
      <c r="C24" s="32">
        <v>70333</v>
      </c>
      <c r="D24" s="32">
        <v>10.119999999999999</v>
      </c>
      <c r="E24" s="32">
        <v>0.64600000000000002</v>
      </c>
      <c r="F24" s="32" t="s">
        <v>42</v>
      </c>
      <c r="H24" s="32">
        <v>0.5</v>
      </c>
    </row>
    <row r="25" spans="1:11" x14ac:dyDescent="0.25">
      <c r="A25" t="s">
        <v>7</v>
      </c>
      <c r="B25">
        <v>6.35</v>
      </c>
      <c r="C25">
        <v>113</v>
      </c>
      <c r="D25">
        <v>0.02</v>
      </c>
      <c r="E25">
        <v>0</v>
      </c>
      <c r="F25" t="s">
        <v>43</v>
      </c>
      <c r="H25">
        <v>0.25</v>
      </c>
      <c r="I25" t="b">
        <f t="shared" ref="I25:I42" si="3">OR(E25&lt;0.5*H25,E25="n.a.")</f>
        <v>1</v>
      </c>
      <c r="J25" t="b">
        <f t="shared" si="1"/>
        <v>1</v>
      </c>
      <c r="K25" t="b">
        <f t="shared" si="2"/>
        <v>0</v>
      </c>
    </row>
    <row r="26" spans="1:11" x14ac:dyDescent="0.25">
      <c r="A26" t="s">
        <v>75</v>
      </c>
      <c r="B26">
        <v>6.4</v>
      </c>
      <c r="C26">
        <v>35</v>
      </c>
      <c r="D26">
        <v>0.01</v>
      </c>
      <c r="E26">
        <v>0</v>
      </c>
      <c r="F26" t="s">
        <v>43</v>
      </c>
      <c r="H26">
        <v>0.25</v>
      </c>
      <c r="I26" t="b">
        <f t="shared" si="3"/>
        <v>1</v>
      </c>
      <c r="J26" t="b">
        <f t="shared" si="1"/>
        <v>1</v>
      </c>
      <c r="K26" t="b">
        <f t="shared" si="2"/>
        <v>0</v>
      </c>
    </row>
    <row r="27" spans="1:11" x14ac:dyDescent="0.25">
      <c r="A27" t="s">
        <v>76</v>
      </c>
      <c r="B27" t="s">
        <v>34</v>
      </c>
      <c r="C27" t="s">
        <v>34</v>
      </c>
      <c r="D27" t="s">
        <v>34</v>
      </c>
      <c r="E27" t="s">
        <v>34</v>
      </c>
      <c r="F27" t="s">
        <v>43</v>
      </c>
      <c r="H27">
        <v>0.25</v>
      </c>
      <c r="I27" t="b">
        <f t="shared" si="3"/>
        <v>1</v>
      </c>
      <c r="J27" t="b">
        <f t="shared" si="1"/>
        <v>1</v>
      </c>
      <c r="K27" t="b">
        <f t="shared" si="2"/>
        <v>0</v>
      </c>
    </row>
    <row r="28" spans="1:11" x14ac:dyDescent="0.25">
      <c r="A28" t="s">
        <v>77</v>
      </c>
      <c r="B28" t="s">
        <v>34</v>
      </c>
      <c r="C28" t="s">
        <v>34</v>
      </c>
      <c r="D28" t="s">
        <v>34</v>
      </c>
      <c r="E28" t="s">
        <v>34</v>
      </c>
      <c r="F28" t="s">
        <v>43</v>
      </c>
      <c r="H28">
        <v>0.25</v>
      </c>
      <c r="I28" t="b">
        <f t="shared" si="3"/>
        <v>1</v>
      </c>
      <c r="J28" t="b">
        <f t="shared" si="1"/>
        <v>1</v>
      </c>
      <c r="K28" t="b">
        <f t="shared" si="2"/>
        <v>0</v>
      </c>
    </row>
    <row r="29" spans="1:11" x14ac:dyDescent="0.25">
      <c r="A29" t="s">
        <v>78</v>
      </c>
      <c r="B29">
        <v>7</v>
      </c>
      <c r="C29">
        <v>65</v>
      </c>
      <c r="D29">
        <v>0.01</v>
      </c>
      <c r="E29">
        <v>0</v>
      </c>
      <c r="F29" t="s">
        <v>43</v>
      </c>
      <c r="H29">
        <v>0.25</v>
      </c>
      <c r="I29" t="b">
        <f t="shared" si="3"/>
        <v>1</v>
      </c>
      <c r="J29" t="b">
        <f t="shared" si="1"/>
        <v>1</v>
      </c>
      <c r="K29" t="b">
        <f t="shared" si="2"/>
        <v>0</v>
      </c>
    </row>
    <row r="30" spans="1:11" x14ac:dyDescent="0.25">
      <c r="A30" t="s">
        <v>79</v>
      </c>
      <c r="B30" t="s">
        <v>34</v>
      </c>
      <c r="C30" t="s">
        <v>34</v>
      </c>
      <c r="D30" t="s">
        <v>34</v>
      </c>
      <c r="E30" t="s">
        <v>34</v>
      </c>
      <c r="F30" t="s">
        <v>43</v>
      </c>
      <c r="H30">
        <v>0.25</v>
      </c>
      <c r="I30" t="b">
        <f t="shared" si="3"/>
        <v>1</v>
      </c>
      <c r="J30" t="b">
        <f t="shared" si="1"/>
        <v>1</v>
      </c>
      <c r="K30" t="b">
        <f t="shared" si="2"/>
        <v>0</v>
      </c>
    </row>
    <row r="31" spans="1:11" x14ac:dyDescent="0.25">
      <c r="A31" t="s">
        <v>80</v>
      </c>
      <c r="B31">
        <v>7.16</v>
      </c>
      <c r="C31">
        <v>1</v>
      </c>
      <c r="D31">
        <v>0</v>
      </c>
      <c r="E31">
        <v>0</v>
      </c>
      <c r="F31" t="s">
        <v>43</v>
      </c>
      <c r="H31">
        <v>0.25</v>
      </c>
      <c r="I31" t="b">
        <f t="shared" si="3"/>
        <v>1</v>
      </c>
      <c r="J31" t="b">
        <f t="shared" si="1"/>
        <v>1</v>
      </c>
      <c r="K31" t="b">
        <f t="shared" si="2"/>
        <v>0</v>
      </c>
    </row>
    <row r="32" spans="1:11" x14ac:dyDescent="0.25">
      <c r="A32" t="s">
        <v>81</v>
      </c>
      <c r="B32">
        <v>7.27</v>
      </c>
      <c r="C32">
        <v>21</v>
      </c>
      <c r="D32">
        <v>0</v>
      </c>
      <c r="E32">
        <v>1E-3</v>
      </c>
      <c r="F32" t="s">
        <v>43</v>
      </c>
      <c r="H32">
        <v>0.25</v>
      </c>
      <c r="I32" t="b">
        <f t="shared" si="3"/>
        <v>1</v>
      </c>
      <c r="J32" t="b">
        <f t="shared" si="1"/>
        <v>1</v>
      </c>
      <c r="K32" t="b">
        <f t="shared" si="2"/>
        <v>0</v>
      </c>
    </row>
    <row r="33" spans="1:11" x14ac:dyDescent="0.25">
      <c r="A33" t="s">
        <v>82</v>
      </c>
      <c r="B33" t="s">
        <v>34</v>
      </c>
      <c r="C33" t="s">
        <v>34</v>
      </c>
      <c r="D33" t="s">
        <v>34</v>
      </c>
      <c r="E33" t="s">
        <v>34</v>
      </c>
      <c r="F33" t="s">
        <v>43</v>
      </c>
      <c r="H33">
        <v>0.25</v>
      </c>
      <c r="I33" t="b">
        <f t="shared" si="3"/>
        <v>1</v>
      </c>
      <c r="J33" t="b">
        <f t="shared" si="1"/>
        <v>1</v>
      </c>
      <c r="K33" t="b">
        <f t="shared" si="2"/>
        <v>0</v>
      </c>
    </row>
    <row r="34" spans="1:11" x14ac:dyDescent="0.25">
      <c r="A34" t="s">
        <v>83</v>
      </c>
      <c r="B34">
        <v>7.46</v>
      </c>
      <c r="C34">
        <v>59</v>
      </c>
      <c r="D34">
        <v>0.01</v>
      </c>
      <c r="E34">
        <v>0</v>
      </c>
      <c r="F34" t="s">
        <v>43</v>
      </c>
      <c r="H34">
        <v>0.25</v>
      </c>
      <c r="I34" t="b">
        <f t="shared" si="3"/>
        <v>1</v>
      </c>
      <c r="J34" t="b">
        <f t="shared" si="1"/>
        <v>1</v>
      </c>
      <c r="K34" t="b">
        <f t="shared" si="2"/>
        <v>0</v>
      </c>
    </row>
    <row r="35" spans="1:11" x14ac:dyDescent="0.25">
      <c r="A35" t="s">
        <v>84</v>
      </c>
      <c r="B35" t="s">
        <v>34</v>
      </c>
      <c r="C35" t="s">
        <v>34</v>
      </c>
      <c r="D35" t="s">
        <v>34</v>
      </c>
      <c r="E35" t="s">
        <v>34</v>
      </c>
      <c r="F35" t="s">
        <v>43</v>
      </c>
      <c r="H35">
        <v>0.25</v>
      </c>
      <c r="I35" t="b">
        <f t="shared" si="3"/>
        <v>1</v>
      </c>
      <c r="J35" t="b">
        <f t="shared" si="1"/>
        <v>1</v>
      </c>
      <c r="K35" t="b">
        <f t="shared" si="2"/>
        <v>0</v>
      </c>
    </row>
    <row r="36" spans="1:11" x14ac:dyDescent="0.25">
      <c r="A36" t="s">
        <v>85</v>
      </c>
      <c r="B36" t="s">
        <v>34</v>
      </c>
      <c r="C36" t="s">
        <v>34</v>
      </c>
      <c r="D36" t="s">
        <v>34</v>
      </c>
      <c r="E36" t="s">
        <v>34</v>
      </c>
      <c r="F36" t="s">
        <v>43</v>
      </c>
      <c r="H36">
        <v>0.25</v>
      </c>
      <c r="I36" t="b">
        <f t="shared" si="3"/>
        <v>1</v>
      </c>
      <c r="J36" t="b">
        <f t="shared" si="1"/>
        <v>1</v>
      </c>
      <c r="K36" t="b">
        <f t="shared" si="2"/>
        <v>0</v>
      </c>
    </row>
    <row r="37" spans="1:11" x14ac:dyDescent="0.25">
      <c r="A37" t="s">
        <v>86</v>
      </c>
      <c r="B37">
        <v>7.74</v>
      </c>
      <c r="C37">
        <v>255</v>
      </c>
      <c r="D37">
        <v>0.04</v>
      </c>
      <c r="E37">
        <v>2E-3</v>
      </c>
      <c r="F37" t="s">
        <v>43</v>
      </c>
      <c r="H37">
        <v>0.25</v>
      </c>
      <c r="I37" t="b">
        <f t="shared" si="3"/>
        <v>1</v>
      </c>
      <c r="J37" t="b">
        <f t="shared" si="1"/>
        <v>1</v>
      </c>
      <c r="K37" t="b">
        <f t="shared" si="2"/>
        <v>0</v>
      </c>
    </row>
    <row r="38" spans="1:11" x14ac:dyDescent="0.25">
      <c r="A38" t="s">
        <v>87</v>
      </c>
      <c r="B38" t="s">
        <v>34</v>
      </c>
      <c r="C38" t="s">
        <v>34</v>
      </c>
      <c r="D38" t="s">
        <v>34</v>
      </c>
      <c r="E38" t="s">
        <v>34</v>
      </c>
      <c r="F38" t="s">
        <v>43</v>
      </c>
      <c r="H38">
        <v>0.25</v>
      </c>
      <c r="I38" t="b">
        <f t="shared" si="3"/>
        <v>1</v>
      </c>
      <c r="J38" t="b">
        <f t="shared" si="1"/>
        <v>1</v>
      </c>
      <c r="K38" t="b">
        <f t="shared" si="2"/>
        <v>0</v>
      </c>
    </row>
    <row r="39" spans="1:11" x14ac:dyDescent="0.25">
      <c r="A39" t="s">
        <v>88</v>
      </c>
      <c r="B39" t="s">
        <v>34</v>
      </c>
      <c r="C39" t="s">
        <v>34</v>
      </c>
      <c r="D39" t="s">
        <v>34</v>
      </c>
      <c r="E39" t="s">
        <v>34</v>
      </c>
      <c r="F39" t="s">
        <v>43</v>
      </c>
      <c r="H39">
        <v>0.25</v>
      </c>
      <c r="I39" t="b">
        <f t="shared" si="3"/>
        <v>1</v>
      </c>
      <c r="J39" t="b">
        <f t="shared" si="1"/>
        <v>1</v>
      </c>
      <c r="K39" t="b">
        <f t="shared" si="2"/>
        <v>0</v>
      </c>
    </row>
    <row r="40" spans="1:11" x14ac:dyDescent="0.25">
      <c r="A40" t="s">
        <v>89</v>
      </c>
      <c r="B40" t="s">
        <v>34</v>
      </c>
      <c r="C40" t="s">
        <v>34</v>
      </c>
      <c r="D40" t="s">
        <v>34</v>
      </c>
      <c r="E40" t="s">
        <v>34</v>
      </c>
      <c r="F40" t="s">
        <v>43</v>
      </c>
      <c r="H40">
        <v>0.25</v>
      </c>
      <c r="I40" t="b">
        <f t="shared" si="3"/>
        <v>1</v>
      </c>
      <c r="J40" t="b">
        <f t="shared" si="1"/>
        <v>1</v>
      </c>
      <c r="K40" t="b">
        <f t="shared" si="2"/>
        <v>0</v>
      </c>
    </row>
    <row r="41" spans="1:11" x14ac:dyDescent="0.25">
      <c r="A41" t="s">
        <v>90</v>
      </c>
      <c r="B41">
        <v>7.86</v>
      </c>
      <c r="C41">
        <v>74</v>
      </c>
      <c r="D41">
        <v>0.01</v>
      </c>
      <c r="E41">
        <v>0</v>
      </c>
      <c r="F41" t="s">
        <v>43</v>
      </c>
      <c r="H41">
        <v>0.25</v>
      </c>
      <c r="I41" t="b">
        <f t="shared" si="3"/>
        <v>1</v>
      </c>
      <c r="J41" t="b">
        <f t="shared" si="1"/>
        <v>1</v>
      </c>
      <c r="K41" t="b">
        <f t="shared" si="2"/>
        <v>0</v>
      </c>
    </row>
    <row r="42" spans="1:11" x14ac:dyDescent="0.25">
      <c r="A42" t="s">
        <v>91</v>
      </c>
      <c r="B42" t="s">
        <v>34</v>
      </c>
      <c r="C42" t="s">
        <v>34</v>
      </c>
      <c r="D42" t="s">
        <v>34</v>
      </c>
      <c r="E42" t="s">
        <v>34</v>
      </c>
      <c r="F42" t="s">
        <v>43</v>
      </c>
      <c r="H42">
        <v>0.25</v>
      </c>
      <c r="I42" t="b">
        <f t="shared" si="3"/>
        <v>1</v>
      </c>
      <c r="J42" t="b">
        <f t="shared" si="1"/>
        <v>1</v>
      </c>
      <c r="K42" t="b">
        <f t="shared" si="2"/>
        <v>0</v>
      </c>
    </row>
    <row r="43" spans="1:11" s="32" customFormat="1" x14ac:dyDescent="0.25">
      <c r="A43" s="32" t="s">
        <v>92</v>
      </c>
      <c r="B43" s="32">
        <v>8</v>
      </c>
      <c r="C43" s="32">
        <v>133658</v>
      </c>
      <c r="D43" s="32">
        <v>19.239999999999998</v>
      </c>
      <c r="E43" s="32">
        <v>1</v>
      </c>
      <c r="F43" s="32" t="s">
        <v>42</v>
      </c>
      <c r="H43" s="32">
        <v>1</v>
      </c>
    </row>
    <row r="44" spans="1:11" x14ac:dyDescent="0.25">
      <c r="A44" t="s">
        <v>93</v>
      </c>
      <c r="B44">
        <v>8.0299999999999994</v>
      </c>
      <c r="C44">
        <v>89</v>
      </c>
      <c r="D44">
        <v>0.01</v>
      </c>
      <c r="E44">
        <v>0</v>
      </c>
      <c r="F44" t="s">
        <v>43</v>
      </c>
      <c r="H44">
        <v>0.25</v>
      </c>
      <c r="I44" t="b">
        <f t="shared" ref="I44:I60" si="4">OR(E44&lt;0.5*H44,E44="n.a.")</f>
        <v>1</v>
      </c>
      <c r="J44" t="b">
        <f t="shared" si="1"/>
        <v>1</v>
      </c>
      <c r="K44" t="b">
        <f t="shared" si="2"/>
        <v>0</v>
      </c>
    </row>
    <row r="45" spans="1:11" x14ac:dyDescent="0.25">
      <c r="A45" t="s">
        <v>94</v>
      </c>
      <c r="B45">
        <v>8.07</v>
      </c>
      <c r="C45">
        <v>1</v>
      </c>
      <c r="D45">
        <v>0</v>
      </c>
      <c r="E45">
        <v>1E-3</v>
      </c>
      <c r="F45" t="s">
        <v>43</v>
      </c>
      <c r="H45">
        <v>0.25</v>
      </c>
      <c r="I45" t="b">
        <f t="shared" si="4"/>
        <v>1</v>
      </c>
      <c r="J45" t="b">
        <f t="shared" si="1"/>
        <v>1</v>
      </c>
      <c r="K45" t="b">
        <f t="shared" si="2"/>
        <v>0</v>
      </c>
    </row>
    <row r="46" spans="1:11" x14ac:dyDescent="0.25">
      <c r="A46" t="s">
        <v>95</v>
      </c>
      <c r="B46" t="s">
        <v>34</v>
      </c>
      <c r="C46" t="s">
        <v>34</v>
      </c>
      <c r="D46" t="s">
        <v>34</v>
      </c>
      <c r="E46" t="s">
        <v>34</v>
      </c>
      <c r="F46" t="s">
        <v>43</v>
      </c>
      <c r="H46">
        <v>0.25</v>
      </c>
      <c r="I46" t="b">
        <f t="shared" si="4"/>
        <v>1</v>
      </c>
      <c r="J46" t="b">
        <f t="shared" si="1"/>
        <v>1</v>
      </c>
      <c r="K46" t="b">
        <f t="shared" si="2"/>
        <v>0</v>
      </c>
    </row>
    <row r="47" spans="1:11" x14ac:dyDescent="0.25">
      <c r="A47" t="s">
        <v>96</v>
      </c>
      <c r="B47" t="s">
        <v>34</v>
      </c>
      <c r="C47" t="s">
        <v>34</v>
      </c>
      <c r="D47" t="s">
        <v>34</v>
      </c>
      <c r="E47" t="s">
        <v>34</v>
      </c>
      <c r="F47" t="s">
        <v>43</v>
      </c>
      <c r="H47">
        <v>0.25</v>
      </c>
      <c r="I47" t="b">
        <f t="shared" si="4"/>
        <v>1</v>
      </c>
      <c r="J47" t="b">
        <f t="shared" si="1"/>
        <v>1</v>
      </c>
      <c r="K47" t="b">
        <f t="shared" si="2"/>
        <v>0</v>
      </c>
    </row>
    <row r="48" spans="1:11" x14ac:dyDescent="0.25">
      <c r="A48" t="s">
        <v>97</v>
      </c>
      <c r="B48">
        <v>8.1999999999999993</v>
      </c>
      <c r="C48">
        <v>74</v>
      </c>
      <c r="D48">
        <v>0.01</v>
      </c>
      <c r="E48">
        <v>0</v>
      </c>
      <c r="F48" t="s">
        <v>42</v>
      </c>
      <c r="H48">
        <v>0.25</v>
      </c>
      <c r="I48" t="b">
        <f t="shared" si="4"/>
        <v>1</v>
      </c>
      <c r="J48" t="b">
        <f t="shared" si="1"/>
        <v>0</v>
      </c>
      <c r="K48" t="b">
        <f t="shared" si="2"/>
        <v>0</v>
      </c>
    </row>
    <row r="49" spans="1:11" x14ac:dyDescent="0.25">
      <c r="A49" t="s">
        <v>98</v>
      </c>
      <c r="B49" t="s">
        <v>34</v>
      </c>
      <c r="C49" t="s">
        <v>34</v>
      </c>
      <c r="D49" t="s">
        <v>34</v>
      </c>
      <c r="E49" t="s">
        <v>34</v>
      </c>
      <c r="F49" t="s">
        <v>43</v>
      </c>
      <c r="H49">
        <v>0.25</v>
      </c>
      <c r="I49" t="b">
        <f t="shared" si="4"/>
        <v>1</v>
      </c>
      <c r="J49" t="b">
        <f t="shared" si="1"/>
        <v>1</v>
      </c>
      <c r="K49" t="b">
        <f t="shared" si="2"/>
        <v>0</v>
      </c>
    </row>
    <row r="50" spans="1:11" x14ac:dyDescent="0.25">
      <c r="A50" t="s">
        <v>99</v>
      </c>
      <c r="B50" t="s">
        <v>34</v>
      </c>
      <c r="C50" t="s">
        <v>34</v>
      </c>
      <c r="D50" t="s">
        <v>34</v>
      </c>
      <c r="E50" t="s">
        <v>34</v>
      </c>
      <c r="F50" t="s">
        <v>43</v>
      </c>
      <c r="H50">
        <v>0.25</v>
      </c>
      <c r="I50" t="b">
        <f t="shared" si="4"/>
        <v>1</v>
      </c>
      <c r="J50" t="b">
        <f t="shared" si="1"/>
        <v>1</v>
      </c>
      <c r="K50" t="b">
        <f t="shared" si="2"/>
        <v>0</v>
      </c>
    </row>
    <row r="51" spans="1:11" x14ac:dyDescent="0.25">
      <c r="A51" t="s">
        <v>100</v>
      </c>
      <c r="B51">
        <v>8.42</v>
      </c>
      <c r="C51">
        <v>358</v>
      </c>
      <c r="D51">
        <v>0.05</v>
      </c>
      <c r="E51">
        <v>2E-3</v>
      </c>
      <c r="F51" t="s">
        <v>43</v>
      </c>
      <c r="H51">
        <v>0.25</v>
      </c>
      <c r="I51" t="b">
        <f t="shared" si="4"/>
        <v>1</v>
      </c>
      <c r="J51" t="b">
        <f t="shared" si="1"/>
        <v>1</v>
      </c>
      <c r="K51" t="b">
        <f t="shared" si="2"/>
        <v>0</v>
      </c>
    </row>
    <row r="52" spans="1:11" x14ac:dyDescent="0.25">
      <c r="A52" t="s">
        <v>101</v>
      </c>
      <c r="B52">
        <v>8.5299999999999994</v>
      </c>
      <c r="C52">
        <v>24</v>
      </c>
      <c r="D52">
        <v>0</v>
      </c>
      <c r="E52">
        <v>0</v>
      </c>
      <c r="F52" t="s">
        <v>43</v>
      </c>
      <c r="H52">
        <v>0.25</v>
      </c>
      <c r="I52" t="b">
        <f t="shared" si="4"/>
        <v>1</v>
      </c>
      <c r="J52" t="b">
        <f t="shared" si="1"/>
        <v>1</v>
      </c>
      <c r="K52" t="b">
        <f t="shared" si="2"/>
        <v>0</v>
      </c>
    </row>
    <row r="53" spans="1:11" x14ac:dyDescent="0.25">
      <c r="A53" t="s">
        <v>102</v>
      </c>
      <c r="B53">
        <v>8.5399999999999991</v>
      </c>
      <c r="C53">
        <v>56</v>
      </c>
      <c r="D53">
        <v>0.01</v>
      </c>
      <c r="E53">
        <v>0</v>
      </c>
      <c r="F53" t="s">
        <v>43</v>
      </c>
      <c r="H53">
        <v>0.25</v>
      </c>
      <c r="I53" t="b">
        <f t="shared" si="4"/>
        <v>1</v>
      </c>
      <c r="J53" t="b">
        <f t="shared" si="1"/>
        <v>1</v>
      </c>
      <c r="K53" t="b">
        <f t="shared" si="2"/>
        <v>0</v>
      </c>
    </row>
    <row r="54" spans="1:11" x14ac:dyDescent="0.25">
      <c r="A54" t="s">
        <v>103</v>
      </c>
      <c r="B54" t="s">
        <v>34</v>
      </c>
      <c r="C54" t="s">
        <v>34</v>
      </c>
      <c r="D54" t="s">
        <v>34</v>
      </c>
      <c r="E54" t="s">
        <v>34</v>
      </c>
      <c r="F54" t="s">
        <v>43</v>
      </c>
      <c r="H54">
        <v>0.25</v>
      </c>
      <c r="I54" t="b">
        <f t="shared" si="4"/>
        <v>1</v>
      </c>
      <c r="J54" t="b">
        <f t="shared" si="1"/>
        <v>1</v>
      </c>
      <c r="K54" t="b">
        <f t="shared" si="2"/>
        <v>0</v>
      </c>
    </row>
    <row r="55" spans="1:11" x14ac:dyDescent="0.25">
      <c r="A55" t="s">
        <v>104</v>
      </c>
      <c r="B55">
        <v>8.59</v>
      </c>
      <c r="C55">
        <v>8</v>
      </c>
      <c r="D55">
        <v>0</v>
      </c>
      <c r="E55">
        <v>2E-3</v>
      </c>
      <c r="F55" t="s">
        <v>43</v>
      </c>
      <c r="H55">
        <v>0.25</v>
      </c>
      <c r="I55" t="b">
        <f t="shared" si="4"/>
        <v>1</v>
      </c>
      <c r="J55" t="b">
        <f t="shared" si="1"/>
        <v>1</v>
      </c>
      <c r="K55" t="b">
        <f t="shared" si="2"/>
        <v>0</v>
      </c>
    </row>
    <row r="56" spans="1:11" x14ac:dyDescent="0.25">
      <c r="A56" t="s">
        <v>105</v>
      </c>
      <c r="B56">
        <v>8.65</v>
      </c>
      <c r="C56">
        <v>59</v>
      </c>
      <c r="D56">
        <v>0.01</v>
      </c>
      <c r="E56">
        <v>0</v>
      </c>
      <c r="F56" t="s">
        <v>43</v>
      </c>
      <c r="H56">
        <v>0.25</v>
      </c>
      <c r="I56" t="b">
        <f t="shared" si="4"/>
        <v>1</v>
      </c>
      <c r="J56" t="b">
        <f t="shared" si="1"/>
        <v>1</v>
      </c>
      <c r="K56" t="b">
        <f t="shared" si="2"/>
        <v>0</v>
      </c>
    </row>
    <row r="57" spans="1:11" x14ac:dyDescent="0.25">
      <c r="A57" t="s">
        <v>106</v>
      </c>
      <c r="B57" t="s">
        <v>34</v>
      </c>
      <c r="C57" t="s">
        <v>34</v>
      </c>
      <c r="D57" t="s">
        <v>34</v>
      </c>
      <c r="E57" t="s">
        <v>34</v>
      </c>
      <c r="F57" t="s">
        <v>43</v>
      </c>
      <c r="H57">
        <v>0.25</v>
      </c>
      <c r="I57" t="b">
        <f t="shared" si="4"/>
        <v>1</v>
      </c>
      <c r="J57" t="b">
        <f t="shared" si="1"/>
        <v>1</v>
      </c>
      <c r="K57" t="b">
        <f t="shared" si="2"/>
        <v>0</v>
      </c>
    </row>
    <row r="58" spans="1:11" x14ac:dyDescent="0.25">
      <c r="A58" t="s">
        <v>107</v>
      </c>
      <c r="B58">
        <v>9</v>
      </c>
      <c r="C58">
        <v>15</v>
      </c>
      <c r="D58">
        <v>0</v>
      </c>
      <c r="E58">
        <v>0</v>
      </c>
      <c r="F58" t="s">
        <v>43</v>
      </c>
      <c r="H58">
        <v>0.25</v>
      </c>
      <c r="I58" t="b">
        <f t="shared" si="4"/>
        <v>1</v>
      </c>
      <c r="J58" t="b">
        <f t="shared" si="1"/>
        <v>1</v>
      </c>
      <c r="K58" t="b">
        <f t="shared" si="2"/>
        <v>0</v>
      </c>
    </row>
    <row r="59" spans="1:11" x14ac:dyDescent="0.25">
      <c r="A59" t="s">
        <v>108</v>
      </c>
      <c r="B59">
        <v>9.08</v>
      </c>
      <c r="C59">
        <v>37</v>
      </c>
      <c r="D59">
        <v>0.01</v>
      </c>
      <c r="E59">
        <v>1E-3</v>
      </c>
      <c r="F59" t="s">
        <v>43</v>
      </c>
      <c r="H59">
        <v>0.25</v>
      </c>
      <c r="I59" t="b">
        <f t="shared" si="4"/>
        <v>1</v>
      </c>
      <c r="J59" t="b">
        <f t="shared" si="1"/>
        <v>1</v>
      </c>
      <c r="K59" t="b">
        <f t="shared" si="2"/>
        <v>0</v>
      </c>
    </row>
    <row r="60" spans="1:11" x14ac:dyDescent="0.25">
      <c r="A60" t="s">
        <v>109</v>
      </c>
      <c r="B60">
        <v>9.27</v>
      </c>
      <c r="C60">
        <v>12</v>
      </c>
      <c r="D60">
        <v>0</v>
      </c>
      <c r="E60">
        <v>1E-3</v>
      </c>
      <c r="F60" t="s">
        <v>43</v>
      </c>
      <c r="H60">
        <v>0.25</v>
      </c>
      <c r="I60" t="b">
        <f t="shared" si="4"/>
        <v>1</v>
      </c>
      <c r="J60" t="b">
        <f t="shared" si="1"/>
        <v>1</v>
      </c>
      <c r="K60" t="b">
        <f t="shared" si="2"/>
        <v>0</v>
      </c>
    </row>
    <row r="61" spans="1:11" s="32" customFormat="1" x14ac:dyDescent="0.25">
      <c r="A61" s="32" t="s">
        <v>110</v>
      </c>
      <c r="B61" s="32">
        <v>9.4499999999999993</v>
      </c>
      <c r="C61" s="32">
        <v>191289</v>
      </c>
      <c r="D61" s="32">
        <v>27.54</v>
      </c>
      <c r="E61" s="32">
        <v>1</v>
      </c>
      <c r="F61" s="32" t="s">
        <v>42</v>
      </c>
      <c r="H61" s="32">
        <v>1</v>
      </c>
    </row>
    <row r="62" spans="1:11" x14ac:dyDescent="0.25">
      <c r="A62" t="s">
        <v>111</v>
      </c>
      <c r="B62">
        <v>9.4700000000000006</v>
      </c>
      <c r="C62">
        <v>115</v>
      </c>
      <c r="D62">
        <v>0.02</v>
      </c>
      <c r="E62">
        <v>1E-3</v>
      </c>
      <c r="F62" t="s">
        <v>43</v>
      </c>
      <c r="H62">
        <v>0.25</v>
      </c>
      <c r="I62" t="b">
        <f t="shared" ref="I62:I66" si="5">OR(E62&lt;0.5*H62,E62="n.a.")</f>
        <v>1</v>
      </c>
      <c r="J62" t="b">
        <f t="shared" si="1"/>
        <v>1</v>
      </c>
      <c r="K62" t="b">
        <f t="shared" si="2"/>
        <v>0</v>
      </c>
    </row>
    <row r="63" spans="1:11" x14ac:dyDescent="0.25">
      <c r="A63" t="s">
        <v>112</v>
      </c>
      <c r="B63">
        <v>9.52</v>
      </c>
      <c r="C63">
        <v>99</v>
      </c>
      <c r="D63">
        <v>0.01</v>
      </c>
      <c r="E63">
        <v>0</v>
      </c>
      <c r="F63" t="s">
        <v>43</v>
      </c>
      <c r="H63">
        <v>0.25</v>
      </c>
      <c r="I63" t="b">
        <f t="shared" si="5"/>
        <v>1</v>
      </c>
      <c r="J63" t="b">
        <f t="shared" si="1"/>
        <v>1</v>
      </c>
      <c r="K63" t="b">
        <f t="shared" si="2"/>
        <v>0</v>
      </c>
    </row>
    <row r="64" spans="1:11" x14ac:dyDescent="0.25">
      <c r="A64" t="s">
        <v>113</v>
      </c>
      <c r="B64">
        <v>9.68</v>
      </c>
      <c r="C64">
        <v>61</v>
      </c>
      <c r="D64">
        <v>0.01</v>
      </c>
      <c r="E64">
        <v>0</v>
      </c>
      <c r="F64" t="s">
        <v>43</v>
      </c>
      <c r="H64">
        <v>0.25</v>
      </c>
      <c r="I64" t="b">
        <f t="shared" si="5"/>
        <v>1</v>
      </c>
      <c r="J64" t="b">
        <f t="shared" si="1"/>
        <v>1</v>
      </c>
      <c r="K64" t="b">
        <f t="shared" si="2"/>
        <v>0</v>
      </c>
    </row>
    <row r="65" spans="1:11" x14ac:dyDescent="0.25">
      <c r="A65" t="s">
        <v>114</v>
      </c>
      <c r="B65">
        <v>10.01</v>
      </c>
      <c r="C65">
        <v>5322</v>
      </c>
      <c r="D65">
        <v>0.77</v>
      </c>
      <c r="E65">
        <v>3.1E-2</v>
      </c>
      <c r="F65" t="s">
        <v>42</v>
      </c>
      <c r="H65">
        <v>0.25</v>
      </c>
      <c r="I65" t="b">
        <f t="shared" si="5"/>
        <v>1</v>
      </c>
      <c r="J65" t="b">
        <f t="shared" si="1"/>
        <v>0</v>
      </c>
      <c r="K65" t="b">
        <f t="shared" si="2"/>
        <v>0</v>
      </c>
    </row>
    <row r="66" spans="1:11" x14ac:dyDescent="0.25">
      <c r="A66" t="s">
        <v>115</v>
      </c>
      <c r="B66">
        <v>10.66</v>
      </c>
      <c r="C66">
        <v>8</v>
      </c>
      <c r="D66">
        <v>0</v>
      </c>
      <c r="E66">
        <v>0</v>
      </c>
      <c r="F66" t="s">
        <v>43</v>
      </c>
      <c r="H66">
        <v>0.25</v>
      </c>
      <c r="I66" t="b">
        <f t="shared" si="5"/>
        <v>1</v>
      </c>
      <c r="J66" t="b">
        <f t="shared" si="1"/>
        <v>1</v>
      </c>
      <c r="K66" t="b">
        <f t="shared" si="2"/>
        <v>0</v>
      </c>
    </row>
    <row r="67" spans="1:11" s="32" customFormat="1" x14ac:dyDescent="0.25">
      <c r="A67" s="32" t="s">
        <v>116</v>
      </c>
      <c r="B67" s="32">
        <v>10.84</v>
      </c>
      <c r="C67" s="32">
        <v>101647</v>
      </c>
      <c r="D67" s="32">
        <v>14.63</v>
      </c>
      <c r="E67" s="32">
        <v>0.67300000000000004</v>
      </c>
      <c r="F67" s="32" t="s">
        <v>42</v>
      </c>
      <c r="H67" s="32">
        <v>0.25</v>
      </c>
    </row>
    <row r="68" spans="1:11" x14ac:dyDescent="0.25">
      <c r="A68" t="s">
        <v>117</v>
      </c>
      <c r="B68">
        <v>10.86</v>
      </c>
      <c r="C68">
        <v>81</v>
      </c>
      <c r="D68">
        <v>0.01</v>
      </c>
      <c r="E68">
        <v>0</v>
      </c>
      <c r="F68" t="s">
        <v>43</v>
      </c>
      <c r="H68">
        <v>0.25</v>
      </c>
      <c r="I68" t="b">
        <f t="shared" ref="I68:I70" si="6">OR(E68&lt;0.5*H68,E68="n.a.")</f>
        <v>1</v>
      </c>
      <c r="J68" t="b">
        <f t="shared" si="1"/>
        <v>1</v>
      </c>
      <c r="K68" t="b">
        <f t="shared" si="2"/>
        <v>0</v>
      </c>
    </row>
    <row r="69" spans="1:11" x14ac:dyDescent="0.25">
      <c r="A69" t="s">
        <v>118</v>
      </c>
      <c r="B69" t="s">
        <v>34</v>
      </c>
      <c r="C69" t="s">
        <v>34</v>
      </c>
      <c r="D69" t="s">
        <v>34</v>
      </c>
      <c r="E69" t="s">
        <v>34</v>
      </c>
      <c r="F69" t="s">
        <v>43</v>
      </c>
      <c r="H69">
        <v>0.25</v>
      </c>
      <c r="I69" t="b">
        <f t="shared" si="6"/>
        <v>1</v>
      </c>
      <c r="J69" t="b">
        <f t="shared" ref="J69:J88" si="7">F69="Not confirmed"</f>
        <v>1</v>
      </c>
      <c r="K69" t="b">
        <f t="shared" ref="K69:K88" si="8">AND(I69=FALSE,J69=FALSE)</f>
        <v>0</v>
      </c>
    </row>
    <row r="70" spans="1:11" x14ac:dyDescent="0.25">
      <c r="A70" t="s">
        <v>119</v>
      </c>
      <c r="B70">
        <v>11.61</v>
      </c>
      <c r="C70">
        <v>251</v>
      </c>
      <c r="D70">
        <v>0.04</v>
      </c>
      <c r="E70">
        <v>6.0000000000000001E-3</v>
      </c>
      <c r="F70" t="s">
        <v>43</v>
      </c>
      <c r="H70">
        <v>0.25</v>
      </c>
      <c r="I70" t="b">
        <f t="shared" si="6"/>
        <v>1</v>
      </c>
      <c r="J70" t="b">
        <f t="shared" si="7"/>
        <v>1</v>
      </c>
      <c r="K70" t="b">
        <f t="shared" si="8"/>
        <v>0</v>
      </c>
    </row>
    <row r="71" spans="1:11" s="32" customFormat="1" x14ac:dyDescent="0.25">
      <c r="A71" s="32" t="s">
        <v>120</v>
      </c>
      <c r="B71" s="32">
        <v>11.76</v>
      </c>
      <c r="C71" s="32">
        <v>17738</v>
      </c>
      <c r="D71" s="32">
        <v>2.5499999999999998</v>
      </c>
      <c r="E71" s="32">
        <v>0.89300000000000002</v>
      </c>
      <c r="F71" s="32" t="s">
        <v>42</v>
      </c>
      <c r="H71" s="32">
        <v>0.25</v>
      </c>
    </row>
    <row r="72" spans="1:11" s="32" customFormat="1" x14ac:dyDescent="0.25">
      <c r="A72" s="32" t="s">
        <v>122</v>
      </c>
      <c r="B72" s="32">
        <v>12.24</v>
      </c>
      <c r="C72" s="32">
        <v>120243</v>
      </c>
      <c r="D72" s="32">
        <v>17.309999999999999</v>
      </c>
      <c r="E72" s="32">
        <v>1</v>
      </c>
      <c r="F72" s="32" t="s">
        <v>42</v>
      </c>
      <c r="H72" s="32">
        <v>1</v>
      </c>
    </row>
    <row r="73" spans="1:11" x14ac:dyDescent="0.25">
      <c r="A73" t="s">
        <v>121</v>
      </c>
      <c r="B73">
        <v>12.24</v>
      </c>
      <c r="C73">
        <v>193</v>
      </c>
      <c r="D73">
        <v>0.03</v>
      </c>
      <c r="E73">
        <v>1E-3</v>
      </c>
      <c r="F73" t="s">
        <v>43</v>
      </c>
      <c r="H73">
        <v>0.25</v>
      </c>
      <c r="I73" t="b">
        <f t="shared" ref="I73:I79" si="9">OR(E73&lt;0.5*H73,E73="n.a.")</f>
        <v>1</v>
      </c>
      <c r="J73" t="b">
        <f t="shared" si="7"/>
        <v>1</v>
      </c>
      <c r="K73" t="b">
        <f t="shared" si="8"/>
        <v>0</v>
      </c>
    </row>
    <row r="74" spans="1:11" x14ac:dyDescent="0.25">
      <c r="A74" t="s">
        <v>123</v>
      </c>
      <c r="B74">
        <v>12.24</v>
      </c>
      <c r="C74">
        <v>3035</v>
      </c>
      <c r="D74">
        <v>0.44</v>
      </c>
      <c r="E74">
        <v>3.9E-2</v>
      </c>
      <c r="F74" t="s">
        <v>43</v>
      </c>
      <c r="H74">
        <v>0.25</v>
      </c>
      <c r="I74" t="b">
        <f t="shared" si="9"/>
        <v>1</v>
      </c>
      <c r="J74" t="b">
        <f t="shared" si="7"/>
        <v>1</v>
      </c>
      <c r="K74" t="b">
        <f t="shared" si="8"/>
        <v>0</v>
      </c>
    </row>
    <row r="75" spans="1:11" x14ac:dyDescent="0.25">
      <c r="A75" t="s">
        <v>124</v>
      </c>
      <c r="B75">
        <v>12.27</v>
      </c>
      <c r="C75">
        <v>58</v>
      </c>
      <c r="D75">
        <v>0.01</v>
      </c>
      <c r="E75">
        <v>0</v>
      </c>
      <c r="F75" t="s">
        <v>43</v>
      </c>
      <c r="H75">
        <v>0.25</v>
      </c>
      <c r="I75" t="b">
        <f t="shared" si="9"/>
        <v>1</v>
      </c>
      <c r="J75" t="b">
        <f t="shared" si="7"/>
        <v>1</v>
      </c>
      <c r="K75" t="b">
        <f t="shared" si="8"/>
        <v>0</v>
      </c>
    </row>
    <row r="76" spans="1:11" x14ac:dyDescent="0.25">
      <c r="A76" t="s">
        <v>125</v>
      </c>
      <c r="B76" t="s">
        <v>34</v>
      </c>
      <c r="C76" t="s">
        <v>34</v>
      </c>
      <c r="D76" t="s">
        <v>34</v>
      </c>
      <c r="E76" t="s">
        <v>34</v>
      </c>
      <c r="F76" t="s">
        <v>43</v>
      </c>
      <c r="H76">
        <v>0.25</v>
      </c>
      <c r="I76" t="b">
        <f t="shared" si="9"/>
        <v>1</v>
      </c>
      <c r="J76" t="b">
        <f t="shared" si="7"/>
        <v>1</v>
      </c>
      <c r="K76" t="b">
        <f t="shared" si="8"/>
        <v>0</v>
      </c>
    </row>
    <row r="77" spans="1:11" x14ac:dyDescent="0.25">
      <c r="A77" t="s">
        <v>126</v>
      </c>
      <c r="B77" t="s">
        <v>34</v>
      </c>
      <c r="C77" t="s">
        <v>34</v>
      </c>
      <c r="D77" t="s">
        <v>34</v>
      </c>
      <c r="E77" t="s">
        <v>34</v>
      </c>
      <c r="F77" t="s">
        <v>43</v>
      </c>
      <c r="H77">
        <v>0.25</v>
      </c>
      <c r="I77" t="b">
        <f t="shared" si="9"/>
        <v>1</v>
      </c>
      <c r="J77" t="b">
        <f t="shared" si="7"/>
        <v>1</v>
      </c>
      <c r="K77" t="b">
        <f t="shared" si="8"/>
        <v>0</v>
      </c>
    </row>
    <row r="78" spans="1:11" x14ac:dyDescent="0.25">
      <c r="A78" t="s">
        <v>127</v>
      </c>
      <c r="B78" t="s">
        <v>34</v>
      </c>
      <c r="C78" t="s">
        <v>34</v>
      </c>
      <c r="D78" t="s">
        <v>34</v>
      </c>
      <c r="E78" t="s">
        <v>34</v>
      </c>
      <c r="F78" t="s">
        <v>43</v>
      </c>
      <c r="H78">
        <v>0.25</v>
      </c>
      <c r="I78" t="b">
        <f t="shared" si="9"/>
        <v>1</v>
      </c>
      <c r="J78" t="b">
        <f t="shared" si="7"/>
        <v>1</v>
      </c>
      <c r="K78" t="b">
        <f t="shared" si="8"/>
        <v>0</v>
      </c>
    </row>
    <row r="79" spans="1:11" x14ac:dyDescent="0.25">
      <c r="A79" t="s">
        <v>128</v>
      </c>
      <c r="B79" t="s">
        <v>34</v>
      </c>
      <c r="C79" t="s">
        <v>34</v>
      </c>
      <c r="D79" t="s">
        <v>34</v>
      </c>
      <c r="E79" t="s">
        <v>34</v>
      </c>
      <c r="F79" t="s">
        <v>43</v>
      </c>
      <c r="H79">
        <v>0.25</v>
      </c>
      <c r="I79" t="b">
        <f t="shared" si="9"/>
        <v>1</v>
      </c>
      <c r="J79" t="b">
        <f t="shared" si="7"/>
        <v>1</v>
      </c>
      <c r="K79" t="b">
        <f t="shared" si="8"/>
        <v>0</v>
      </c>
    </row>
    <row r="80" spans="1:11" s="32" customFormat="1" x14ac:dyDescent="0.25">
      <c r="A80" s="32" t="s">
        <v>129</v>
      </c>
      <c r="B80" s="32">
        <v>14.54</v>
      </c>
      <c r="C80" s="32">
        <v>37734</v>
      </c>
      <c r="D80" s="32">
        <v>5.43</v>
      </c>
      <c r="E80" s="32">
        <v>0.435</v>
      </c>
      <c r="F80" s="32" t="s">
        <v>42</v>
      </c>
      <c r="H80" s="32">
        <v>0.25</v>
      </c>
    </row>
    <row r="81" spans="1:11" x14ac:dyDescent="0.25">
      <c r="A81" t="s">
        <v>130</v>
      </c>
      <c r="B81" t="s">
        <v>34</v>
      </c>
      <c r="C81" t="s">
        <v>34</v>
      </c>
      <c r="D81" t="s">
        <v>34</v>
      </c>
      <c r="E81" t="s">
        <v>34</v>
      </c>
      <c r="F81" t="s">
        <v>43</v>
      </c>
      <c r="H81">
        <v>0.25</v>
      </c>
      <c r="I81" t="b">
        <f t="shared" ref="I81:I83" si="10">OR(E81&lt;0.5*H81,E81="n.a.")</f>
        <v>1</v>
      </c>
      <c r="J81" t="b">
        <f t="shared" si="7"/>
        <v>1</v>
      </c>
      <c r="K81" t="b">
        <f t="shared" si="8"/>
        <v>0</v>
      </c>
    </row>
    <row r="82" spans="1:11" x14ac:dyDescent="0.25">
      <c r="A82" t="s">
        <v>131</v>
      </c>
      <c r="B82" t="s">
        <v>34</v>
      </c>
      <c r="C82" t="s">
        <v>34</v>
      </c>
      <c r="D82" t="s">
        <v>34</v>
      </c>
      <c r="E82" t="s">
        <v>34</v>
      </c>
      <c r="F82" t="s">
        <v>43</v>
      </c>
      <c r="H82">
        <v>0.25</v>
      </c>
      <c r="I82" t="b">
        <f t="shared" si="10"/>
        <v>1</v>
      </c>
      <c r="J82" t="b">
        <f t="shared" si="7"/>
        <v>1</v>
      </c>
      <c r="K82" t="b">
        <f t="shared" si="8"/>
        <v>0</v>
      </c>
    </row>
    <row r="83" spans="1:11" x14ac:dyDescent="0.25">
      <c r="A83" t="s">
        <v>132</v>
      </c>
      <c r="B83" t="s">
        <v>34</v>
      </c>
      <c r="C83" t="s">
        <v>34</v>
      </c>
      <c r="D83" t="s">
        <v>34</v>
      </c>
      <c r="E83" t="s">
        <v>34</v>
      </c>
      <c r="F83" t="s">
        <v>43</v>
      </c>
      <c r="H83">
        <v>0.25</v>
      </c>
      <c r="I83" t="b">
        <f t="shared" si="10"/>
        <v>1</v>
      </c>
      <c r="J83" t="b">
        <f t="shared" si="7"/>
        <v>1</v>
      </c>
      <c r="K83" t="b">
        <f t="shared" si="8"/>
        <v>0</v>
      </c>
    </row>
  </sheetData>
  <conditionalFormatting sqref="K3 I1:J1048576">
    <cfRule type="cellIs" dxfId="1" priority="2" operator="equal">
      <formula>FALSE</formula>
    </cfRule>
  </conditionalFormatting>
  <conditionalFormatting sqref="K1:K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DFTPP</vt:lpstr>
      <vt:lpstr>ICAL</vt:lpstr>
      <vt:lpstr>Carryover</vt:lpstr>
      <vt:lpstr>CCV</vt:lpstr>
      <vt:lpstr>Blank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2023-09-07T21:26:52Z</dcterms:created>
  <dcterms:modified xsi:type="dcterms:W3CDTF">2023-09-20T21:37:01Z</dcterms:modified>
</cp:coreProperties>
</file>