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wmairin\Downloads\data_standardization\1_cambodia\"/>
    </mc:Choice>
  </mc:AlternateContent>
  <bookViews>
    <workbookView xWindow="15" yWindow="465" windowWidth="25605" windowHeight="14085" tabRatio="500" activeTab="3"/>
  </bookViews>
  <sheets>
    <sheet name="Dashboard" sheetId="1" r:id="rId1"/>
    <sheet name="Household" sheetId="3" r:id="rId2"/>
    <sheet name="Sample Collection" sheetId="5" r:id="rId3"/>
    <sheet name="Lab" sheetId="4" r:id="rId4"/>
  </sheets>
  <definedNames>
    <definedName name="_?group_export_id_3e51422aeb8ffa41bfca73d3a49ba6df" localSheetId="3">Lab!#REF!</definedName>
    <definedName name="_xlnm._FilterDatabase" localSheetId="1" hidden="1">Household!$A$1:$CT$1</definedName>
    <definedName name="_xlnm._FilterDatabase" localSheetId="3" hidden="1">Lab!$A$1:$AT$304</definedName>
    <definedName name="_xlnm._FilterDatabase" localSheetId="2" hidden="1">'Sample Collection'!$A$1:$CA$310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G4" i="1" l="1"/>
  <c r="F4" i="1"/>
  <c r="E4" i="1"/>
  <c r="D4" i="1"/>
  <c r="C4" i="1"/>
  <c r="C27" i="1"/>
  <c r="C26" i="1"/>
  <c r="C25" i="1"/>
  <c r="C24" i="1"/>
  <c r="C23" i="1"/>
  <c r="C22" i="1"/>
  <c r="C21" i="1"/>
  <c r="C20" i="1"/>
  <c r="C19" i="1"/>
  <c r="C18" i="1"/>
  <c r="C14" i="1"/>
  <c r="C6" i="1"/>
  <c r="D6" i="1"/>
  <c r="E6" i="1"/>
  <c r="F6" i="1"/>
  <c r="H6" i="1" s="1"/>
  <c r="G6" i="1"/>
  <c r="D7" i="1"/>
  <c r="E7" i="1"/>
  <c r="H7" i="1" s="1"/>
  <c r="D19" i="1" s="1"/>
  <c r="F7" i="1"/>
  <c r="G7" i="1"/>
  <c r="C8" i="1"/>
  <c r="H8" i="1" s="1"/>
  <c r="D20" i="1" s="1"/>
  <c r="D8" i="1"/>
  <c r="E8" i="1"/>
  <c r="F8" i="1"/>
  <c r="G8" i="1"/>
  <c r="C9" i="1"/>
  <c r="H9" i="1" s="1"/>
  <c r="D21" i="1" s="1"/>
  <c r="D9" i="1"/>
  <c r="E9" i="1"/>
  <c r="F9" i="1"/>
  <c r="G9" i="1"/>
  <c r="C10" i="1"/>
  <c r="D10" i="1"/>
  <c r="E10" i="1"/>
  <c r="F10" i="1"/>
  <c r="G10" i="1"/>
  <c r="H10" i="1"/>
  <c r="D22" i="1" s="1"/>
  <c r="C11" i="1"/>
  <c r="D11" i="1"/>
  <c r="E11" i="1"/>
  <c r="H11" i="1" s="1"/>
  <c r="D23" i="1" s="1"/>
  <c r="F11" i="1"/>
  <c r="G11" i="1"/>
  <c r="D12" i="1"/>
  <c r="E12" i="1"/>
  <c r="F12" i="1"/>
  <c r="G12" i="1"/>
  <c r="H12" i="1" s="1"/>
  <c r="D24" i="1" s="1"/>
  <c r="C13" i="1"/>
  <c r="D13" i="1"/>
  <c r="D16" i="1" s="1"/>
  <c r="E13" i="1"/>
  <c r="F13" i="1"/>
  <c r="G13" i="1"/>
  <c r="D14" i="1"/>
  <c r="E14" i="1"/>
  <c r="H14" i="1" s="1"/>
  <c r="D26" i="1" s="1"/>
  <c r="F14" i="1"/>
  <c r="F16" i="1" s="1"/>
  <c r="G14" i="1"/>
  <c r="C15" i="1"/>
  <c r="H15" i="1" s="1"/>
  <c r="D27" i="1" s="1"/>
  <c r="D15" i="1"/>
  <c r="E15" i="1"/>
  <c r="F15" i="1"/>
  <c r="G15" i="1"/>
  <c r="G16" i="1" s="1"/>
  <c r="C28" i="1"/>
  <c r="E16" i="1"/>
  <c r="H4" i="1"/>
  <c r="D18" i="1" l="1"/>
  <c r="H13" i="1"/>
  <c r="D25" i="1" s="1"/>
  <c r="C16" i="1"/>
  <c r="D28" i="1" l="1"/>
  <c r="H16" i="1"/>
</calcChain>
</file>

<file path=xl/sharedStrings.xml><?xml version="1.0" encoding="utf-8"?>
<sst xmlns="http://schemas.openxmlformats.org/spreadsheetml/2006/main" count="14469" uniqueCount="8036">
  <si>
    <t>deviceid</t>
  </si>
  <si>
    <t>Cambodia SaniPath Data Collection</t>
  </si>
  <si>
    <t>meta/instanceID</t>
  </si>
  <si>
    <t>_id</t>
  </si>
  <si>
    <t>_uuid</t>
  </si>
  <si>
    <t>_submission_time</t>
  </si>
  <si>
    <t>_index</t>
  </si>
  <si>
    <t>_parent_table_name</t>
  </si>
  <si>
    <t>_parent_index</t>
  </si>
  <si>
    <t>Chong Kaosou- INFORMAL</t>
  </si>
  <si>
    <t>Kumruthemey- INFORMAL</t>
  </si>
  <si>
    <t>Kumruthemey- FORMAL</t>
  </si>
  <si>
    <t>Steung Thumey</t>
  </si>
  <si>
    <t>Neighborhood X</t>
  </si>
  <si>
    <t>Total</t>
  </si>
  <si>
    <t>Household</t>
  </si>
  <si>
    <t>h_id</t>
  </si>
  <si>
    <t>h_id_val</t>
  </si>
  <si>
    <t>h_start</t>
  </si>
  <si>
    <t>h_neighborhood</t>
  </si>
  <si>
    <t>h_home_type</t>
  </si>
  <si>
    <t>h_population</t>
  </si>
  <si>
    <t>h_c</t>
  </si>
  <si>
    <t>h_s</t>
  </si>
  <si>
    <t>h_s_a</t>
  </si>
  <si>
    <t>h_s_a_other</t>
  </si>
  <si>
    <t>h_s_c</t>
  </si>
  <si>
    <t>h_s_c_other</t>
  </si>
  <si>
    <t>h_s_additional_info</t>
  </si>
  <si>
    <t>h_d</t>
  </si>
  <si>
    <t>h_d_a</t>
  </si>
  <si>
    <t>h_d_a_other</t>
  </si>
  <si>
    <t>h_d_c</t>
  </si>
  <si>
    <t>h_d_c_other</t>
  </si>
  <si>
    <t>h_d_additional_info</t>
  </si>
  <si>
    <t>h_f</t>
  </si>
  <si>
    <t>h_f_a</t>
  </si>
  <si>
    <t>h_f_a_other</t>
  </si>
  <si>
    <t>h_f_c</t>
  </si>
  <si>
    <t>h_f_c_other</t>
  </si>
  <si>
    <t>h_f_additional_info</t>
  </si>
  <si>
    <t>h_m</t>
  </si>
  <si>
    <t>h_m_a_prim</t>
  </si>
  <si>
    <t>h_m_a_prim_other</t>
  </si>
  <si>
    <t>h_m_a_prim_num</t>
  </si>
  <si>
    <t>h_m_a_prim_num_other</t>
  </si>
  <si>
    <t>h_m_a_sec</t>
  </si>
  <si>
    <t>h_m_a_sec_other</t>
  </si>
  <si>
    <t>h_m_a_sec_num</t>
  </si>
  <si>
    <t>h_m_a_sec_num_other</t>
  </si>
  <si>
    <t>h_m_c_prim</t>
  </si>
  <si>
    <t>h_m_c_prim_other</t>
  </si>
  <si>
    <t>h_m_c_prim_num</t>
  </si>
  <si>
    <t>h_m_c_prim_num_other</t>
  </si>
  <si>
    <t>h_m_c_sec</t>
  </si>
  <si>
    <t>h_m_c_sec_other</t>
  </si>
  <si>
    <t>h_m_c_sec_num</t>
  </si>
  <si>
    <t>h_m_c_sec_num_other</t>
  </si>
  <si>
    <t>h_m_additional_info</t>
  </si>
  <si>
    <t>h_t</t>
  </si>
  <si>
    <t>h_t_f</t>
  </si>
  <si>
    <t>h_t_f_other</t>
  </si>
  <si>
    <t>h_t_additional_info</t>
  </si>
  <si>
    <t>h_p</t>
  </si>
  <si>
    <t>h_p_a</t>
  </si>
  <si>
    <t>h_p_a_other</t>
  </si>
  <si>
    <t>h_p_c</t>
  </si>
  <si>
    <t>h_p_c_other</t>
  </si>
  <si>
    <t>h_p_additional_info</t>
  </si>
  <si>
    <t>h_th</t>
  </si>
  <si>
    <t>h_th_a</t>
  </si>
  <si>
    <t>h_th_a_other</t>
  </si>
  <si>
    <t>h_tu_a</t>
  </si>
  <si>
    <t>h_tu_a_other</t>
  </si>
  <si>
    <t>h_tw_a</t>
  </si>
  <si>
    <t>h_tw_a_other</t>
  </si>
  <si>
    <t>h_tf_a</t>
  </si>
  <si>
    <t>h_tf_a_other</t>
  </si>
  <si>
    <t>h_ts_a</t>
  </si>
  <si>
    <t>h_ts_a_other</t>
  </si>
  <si>
    <t>h_latrine_type</t>
  </si>
  <si>
    <t>h_latrine_type_other</t>
  </si>
  <si>
    <t>h_th_additional_info</t>
  </si>
  <si>
    <t>h_pd</t>
  </si>
  <si>
    <t>h_pd_a</t>
  </si>
  <si>
    <t>h_pd_a/1</t>
  </si>
  <si>
    <t>h_pd_a/2</t>
  </si>
  <si>
    <t>h_pd_a/3</t>
  </si>
  <si>
    <t>h_pd_a/4</t>
  </si>
  <si>
    <t>h_pd_a/5</t>
  </si>
  <si>
    <t>h_pd_a/6</t>
  </si>
  <si>
    <t>h_pd_a/7</t>
  </si>
  <si>
    <t>h_pd_a_other</t>
  </si>
  <si>
    <t>h_pd_additional_info</t>
  </si>
  <si>
    <t>h_end</t>
  </si>
  <si>
    <t>h_enum</t>
  </si>
  <si>
    <t>h_notes</t>
  </si>
  <si>
    <t>2016-09-09T10:35:00.000+07</t>
  </si>
  <si>
    <t>Go to do loundry</t>
  </si>
  <si>
    <t>Go to take scrap</t>
  </si>
  <si>
    <t>Flood area</t>
  </si>
  <si>
    <t>Rain water</t>
  </si>
  <si>
    <t>Boil well water</t>
  </si>
  <si>
    <t>Morning glory, cabac,</t>
  </si>
  <si>
    <t>Defecate outsize</t>
  </si>
  <si>
    <t>Samples Collected</t>
  </si>
  <si>
    <t>VS, US</t>
  </si>
  <si>
    <t>uuid:0b44f1f8-ee2d-4cea-9469-c6e2ca4e4057</t>
  </si>
  <si>
    <t>0b44f1f8-ee2d-4cea-9469-c6e2ca4e4057</t>
  </si>
  <si>
    <t>2016-09-09T12:44:20</t>
  </si>
  <si>
    <t>2016-09-09T10:55:00.000+07</t>
  </si>
  <si>
    <t>Not have open drain</t>
  </si>
  <si>
    <t>Only big bottle water (20L)</t>
  </si>
  <si>
    <t>Spring teur., Cabac</t>
  </si>
  <si>
    <t>Defecated out size</t>
  </si>
  <si>
    <t>US, VS</t>
  </si>
  <si>
    <t>uuid:d420f728-b550-4120-aec0-e87e5e548cfa</t>
  </si>
  <si>
    <t>d420f728-b550-4120-aec0-e87e5e548cfa</t>
  </si>
  <si>
    <t>2016-09-09T12:44:22</t>
  </si>
  <si>
    <t>2016-09-07T09:32:00.000+07</t>
  </si>
  <si>
    <t>Across rain flooding</t>
  </si>
  <si>
    <t>Only bottle water</t>
  </si>
  <si>
    <t>Cucumber morning glory salad</t>
  </si>
  <si>
    <t>No liner</t>
  </si>
  <si>
    <t>Dd</t>
  </si>
  <si>
    <t>uuid:195414be-f355-4e36-aa18-e9d6eb711cab</t>
  </si>
  <si>
    <t>195414be-f355-4e36-aa18-e9d6eb711cab</t>
  </si>
  <si>
    <t>2016-09-08T10:06:29</t>
  </si>
  <si>
    <t>2016-09-07T10:16:00.000+07</t>
  </si>
  <si>
    <t>Only bottles water</t>
  </si>
  <si>
    <t>Same mother</t>
  </si>
  <si>
    <t>Drain Water</t>
  </si>
  <si>
    <t>uuid:445b2533-2014-40c6-9748-cc023d1de298</t>
  </si>
  <si>
    <t>445b2533-2014-40c6-9748-cc023d1de298</t>
  </si>
  <si>
    <t>2016-09-08T10:06:31</t>
  </si>
  <si>
    <t>2016-09-07T11:00:00.000+07</t>
  </si>
  <si>
    <t>Play with flooding only when there is raining</t>
  </si>
  <si>
    <t>Only bottle water, rain water is used to drink when there is raining.</t>
  </si>
  <si>
    <t>Cucumber for child; kachhet; egg plant morning glory,; been germination</t>
  </si>
  <si>
    <t>Use with other house ,</t>
  </si>
  <si>
    <t>uuid:0d094e03-8d92-4a35-9e0d-b78487e0fbfe</t>
  </si>
  <si>
    <t>0d094e03-8d92-4a35-9e0d-b78487e0fbfe</t>
  </si>
  <si>
    <t>2016-09-08T10:06:33</t>
  </si>
  <si>
    <t>2016-09-07T14:30:00.000+07</t>
  </si>
  <si>
    <t>Children play with flood during raining</t>
  </si>
  <si>
    <t>Drinking directly with bottle water</t>
  </si>
  <si>
    <t>KSC, dd</t>
  </si>
  <si>
    <t>uuid:18d8f6b7-316f-48c6-a680-bfa15faec8c4</t>
  </si>
  <si>
    <t>18d8f6b7-316f-48c6-a680-bfa15faec8c4</t>
  </si>
  <si>
    <t>2016-09-08T10:06:35</t>
  </si>
  <si>
    <t>2016-09-07T17:34:00.000+07</t>
  </si>
  <si>
    <t>Boil well water or rain water</t>
  </si>
  <si>
    <t>Cook vegetables for grand ma only but other raw and cook</t>
  </si>
  <si>
    <t>uuid:4fe3d315-1b8d-4d2a-896c-11d80d374a76</t>
  </si>
  <si>
    <t>4fe3d315-1b8d-4d2a-896c-11d80d374a76</t>
  </si>
  <si>
    <t>2016-09-08T10:06:37</t>
  </si>
  <si>
    <t>2016-09-08T09:20:00.000+07</t>
  </si>
  <si>
    <t>Rain water, there is storage tank for rain water . One time rain, the water can store for 1 week. They drink directly from store tank</t>
  </si>
  <si>
    <t>N/a</t>
  </si>
  <si>
    <t>Mostly urine</t>
  </si>
  <si>
    <t>uuid:3d21fe7f-0b22-4be8-9eab-11b1cc38d960</t>
  </si>
  <si>
    <t>3d21fe7f-0b22-4be8-9eab-11b1cc38d960</t>
  </si>
  <si>
    <t>2016-09-08T10:06:41</t>
  </si>
  <si>
    <t>2016-09-08T14:21:00.000+07</t>
  </si>
  <si>
    <t>Only bittle water , blue bottle .</t>
  </si>
  <si>
    <t>Only bottle Water</t>
  </si>
  <si>
    <t>Cucumber</t>
  </si>
  <si>
    <t>DD,ksc</t>
  </si>
  <si>
    <t>uuid:7a339901-c78f-4e5b-9b48-59cd2dc61731</t>
  </si>
  <si>
    <t>7a339901-c78f-4e5b-9b48-59cd2dc61731</t>
  </si>
  <si>
    <t>2016-09-08T10:06:43</t>
  </si>
  <si>
    <t>2016-09-08T15:34:00.000+07</t>
  </si>
  <si>
    <t>Cucumber, herb,</t>
  </si>
  <si>
    <t>DD, ksc</t>
  </si>
  <si>
    <t>uuid:329113fc-f02d-44f5-9370-ab60ac0bde17</t>
  </si>
  <si>
    <t>329113fc-f02d-44f5-9370-ab60ac0bde17</t>
  </si>
  <si>
    <t>2016-09-08T10:06:45</t>
  </si>
  <si>
    <t>2016-09-08T16:00:00.000+07</t>
  </si>
  <si>
    <t>uuid:c1e7ab8d-d23c-4683-bf30-e80f48b9cdee</t>
  </si>
  <si>
    <t>c1e7ab8d-d23c-4683-bf30-e80f48b9cdee</t>
  </si>
  <si>
    <t>2016-09-08T10:06:47</t>
  </si>
  <si>
    <t>2016-09-08T10:17:00.000+07</t>
  </si>
  <si>
    <t>When go to take scraps</t>
  </si>
  <si>
    <t>Rainy season</t>
  </si>
  <si>
    <t>Only bottle water (20)</t>
  </si>
  <si>
    <t>Raw Produce</t>
  </si>
  <si>
    <t>Morning glory, cucumber, long bean, cachhet, trop.</t>
  </si>
  <si>
    <t>uuid:4589f8fe-d2b5-42ac-9419-a90b6e9def5f</t>
  </si>
  <si>
    <t>4589f8fe-d2b5-42ac-9419-a90b6e9def5f</t>
  </si>
  <si>
    <t>2016-09-08T10:23:11</t>
  </si>
  <si>
    <t>2016-09-08T11:00:00.000+07</t>
  </si>
  <si>
    <t>Flood water area</t>
  </si>
  <si>
    <t>Only bottle water (20L)</t>
  </si>
  <si>
    <t>Small bottle water (0.5L)</t>
  </si>
  <si>
    <t>Big bottle water treatment (20L)</t>
  </si>
  <si>
    <t>Smarch leaf, cucumber, cabac, cachhet...</t>
  </si>
  <si>
    <t>Flood sometime (have big rain)</t>
  </si>
  <si>
    <t>uuid:2e3fecb5-6294-454f-aef6-d1aecbca5844</t>
  </si>
  <si>
    <t>2e3fecb5-6294-454f-aef6-d1aecbca5844</t>
  </si>
  <si>
    <t>2016-09-08T10:23:15</t>
  </si>
  <si>
    <t>2016-09-08T11:23:00.000+07</t>
  </si>
  <si>
    <t>Not have drain</t>
  </si>
  <si>
    <t>Rain water, well water</t>
  </si>
  <si>
    <t>On big bottle water (20L)</t>
  </si>
  <si>
    <t>Cucumber, cachhet, morning glory, trop, salad, ...</t>
  </si>
  <si>
    <t>uuid:adb00079-8ca5-470a-8b40-fb1d3de5e370</t>
  </si>
  <si>
    <t>adb00079-8ca5-470a-8b40-fb1d3de5e370</t>
  </si>
  <si>
    <t>2016-09-08T10:23:17</t>
  </si>
  <si>
    <t>2016-09-08T16:09:00.000+07</t>
  </si>
  <si>
    <t>Only big bottle water(20L)</t>
  </si>
  <si>
    <t>Filter</t>
  </si>
  <si>
    <t>Cucumber, morning glory, cabac, cachhet...</t>
  </si>
  <si>
    <t>1 2 3 4</t>
  </si>
  <si>
    <t>Sometime used plastic bag (children)</t>
  </si>
  <si>
    <t>uuid:3b40d52b-8887-4221-a85f-bed62af2c190</t>
  </si>
  <si>
    <t>3b40d52b-8887-4221-a85f-bed62af2c190</t>
  </si>
  <si>
    <t>2016-09-08T10:23:19</t>
  </si>
  <si>
    <t>2016-09-09T10:26:00.000+07</t>
  </si>
  <si>
    <t>Filter water</t>
  </si>
  <si>
    <t>Before going out, she always go to toilet</t>
  </si>
  <si>
    <t>uuid:bbc43eec-6364-4109-ad70-d15baede8363</t>
  </si>
  <si>
    <t>bbc43eec-6364-4109-ad70-d15baede8363</t>
  </si>
  <si>
    <t>2016-09-12T06:13:08</t>
  </si>
  <si>
    <t>2016-09-09T10:36:00.000+07</t>
  </si>
  <si>
    <t>When rainy season</t>
  </si>
  <si>
    <t>uuid:fbd35f4c-7af1-41ed-a95d-7498d84075c0</t>
  </si>
  <si>
    <t>fbd35f4c-7af1-41ed-a95d-7498d84075c0</t>
  </si>
  <si>
    <t>2016-09-12T06:13:09</t>
  </si>
  <si>
    <t>2016-09-09T10:48:00.000+07</t>
  </si>
  <si>
    <t>Surface Water</t>
  </si>
  <si>
    <t>Cucumber, lettuce</t>
  </si>
  <si>
    <t>uuid:c7d4d731-514d-4870-a502-8739ee16a85b</t>
  </si>
  <si>
    <t>c7d4d731-514d-4870-a502-8739ee16a85b</t>
  </si>
  <si>
    <t>2016-09-12T06:13:11</t>
  </si>
  <si>
    <t>2016-09-09T10:58:00.000+07</t>
  </si>
  <si>
    <t>When rainy season but sometimes use boots</t>
  </si>
  <si>
    <t>Only filter water</t>
  </si>
  <si>
    <t>n/a</t>
  </si>
  <si>
    <t>uuid:b41b9d39-2bed-40b5-849f-271c47a26539</t>
  </si>
  <si>
    <t>b41b9d39-2bed-40b5-849f-271c47a26539</t>
  </si>
  <si>
    <t>2016-09-12T06:13:13</t>
  </si>
  <si>
    <t>2016-09-12T10:09:00.000+07</t>
  </si>
  <si>
    <t>Go to take scraps (river)</t>
  </si>
  <si>
    <t>Not open drain</t>
  </si>
  <si>
    <t>Cabac, cucumber, cachhet, lattuce.....</t>
  </si>
  <si>
    <t>Share with other household</t>
  </si>
  <si>
    <t>uuid:ca8091c1-5ce5-49e4-b1a5-b50d8aa9cf62</t>
  </si>
  <si>
    <t>ca8091c1-5ce5-49e4-b1a5-b50d8aa9cf62</t>
  </si>
  <si>
    <t>2016-09-12T09:45:20</t>
  </si>
  <si>
    <t>2016-09-12T10:33:00.000+07</t>
  </si>
  <si>
    <t>Go to take scraps</t>
  </si>
  <si>
    <t>Rain water (boil)</t>
  </si>
  <si>
    <t>Cabac, cachhet, cucumber, morning glory, smarch leaf,.....</t>
  </si>
  <si>
    <t>Pour water</t>
  </si>
  <si>
    <t>uuid:ff9aed69-15f1-4763-bc39-3c4c59f18db3</t>
  </si>
  <si>
    <t>ff9aed69-15f1-4763-bc39-3c4c59f18db3</t>
  </si>
  <si>
    <t>2016-09-12T09:45:21</t>
  </si>
  <si>
    <t>2016-09-12T10:49:00.000+07</t>
  </si>
  <si>
    <t>Cucumber, cachhet, morning glory...</t>
  </si>
  <si>
    <t>uuid:e99ebbb4-a1b1-48e1-917e-c7c9930bbb24</t>
  </si>
  <si>
    <t>e99ebbb4-a1b1-48e1-917e-c7c9930bbb24</t>
  </si>
  <si>
    <t>2016-09-12T09:45:23</t>
  </si>
  <si>
    <t>2016-09-12T11:12:00.000+07</t>
  </si>
  <si>
    <t>Rainy season, and only bottle water (20L)</t>
  </si>
  <si>
    <t>Cucumber, lattuse, long bean, morning glory...</t>
  </si>
  <si>
    <t>uuid:bac546ee-6489-480e-afe5-38e9360e948a</t>
  </si>
  <si>
    <t>bac546ee-6489-480e-afe5-38e9360e948a</t>
  </si>
  <si>
    <t>2016-09-12T09:45:24</t>
  </si>
  <si>
    <t>2016-09-12T11:29:00.000+07</t>
  </si>
  <si>
    <t>Floodwater</t>
  </si>
  <si>
    <t>Flood area ( Over 3month)</t>
  </si>
  <si>
    <t>Break filter water</t>
  </si>
  <si>
    <t>Lattuse, salad, long bean, cucumber, carot,...</t>
  </si>
  <si>
    <t>uuid:f5971c89-e3f4-4063-a01e-06f86875e10a</t>
  </si>
  <si>
    <t>f5971c89-e3f4-4063-a01e-06f86875e10a</t>
  </si>
  <si>
    <t>2016-09-12T09:45:26</t>
  </si>
  <si>
    <t>2016-09-12T11:47:00.000+07</t>
  </si>
  <si>
    <t>Go go to take scrap</t>
  </si>
  <si>
    <t>Cucumber, cabac, salad, long bean....</t>
  </si>
  <si>
    <t>Go outsize</t>
  </si>
  <si>
    <t>uuid:0ebf5fea-b0a0-49dd-9057-31eb3eef628a</t>
  </si>
  <si>
    <t>0ebf5fea-b0a0-49dd-9057-31eb3eef628a</t>
  </si>
  <si>
    <t>2016-09-12T09:45:28</t>
  </si>
  <si>
    <t>1010 A</t>
  </si>
  <si>
    <t>2016-09-13T10:45:00.000+07</t>
  </si>
  <si>
    <t>No children</t>
  </si>
  <si>
    <t>Particulate</t>
  </si>
  <si>
    <t>Salad, cucumber, trop, lattuse,....</t>
  </si>
  <si>
    <t>US, KL</t>
  </si>
  <si>
    <t>uuid:f2511bab-5a57-4289-96d2-04cf5182ba55</t>
  </si>
  <si>
    <t>f2511bab-5a57-4289-96d2-04cf5182ba55</t>
  </si>
  <si>
    <t>2016-09-13T11:24:07</t>
  </si>
  <si>
    <t>2016-09-06T10:30:00.000+07</t>
  </si>
  <si>
    <t>Drink boil White bottle water always</t>
  </si>
  <si>
    <t>Use only white bottle water for activity in home. Boil bottle water for drinking</t>
  </si>
  <si>
    <t>Salad</t>
  </si>
  <si>
    <t>Before going out use own toilet and use urine dry underwater if travel far away</t>
  </si>
  <si>
    <t>DD, KL</t>
  </si>
  <si>
    <t>uuid:3da18f94-6ff4-4315-9ffe-1459acf02523</t>
  </si>
  <si>
    <t>3da18f94-6ff4-4315-9ffe-1459acf02523</t>
  </si>
  <si>
    <t>2016-09-06T11:33:17</t>
  </si>
  <si>
    <t>2016-09-06T11:20:00.000+07</t>
  </si>
  <si>
    <t>Go to visit family inlow</t>
  </si>
  <si>
    <t>Drinking boil bottle at home 01 everyday in day time</t>
  </si>
  <si>
    <t>Egg plant cucumber Latus</t>
  </si>
  <si>
    <t>DD,Kl</t>
  </si>
  <si>
    <t>Bathing Water</t>
  </si>
  <si>
    <t>uuid:38f7e438-90ea-4159-8993-eb2e662fbdde</t>
  </si>
  <si>
    <t>38f7e438-90ea-4159-8993-eb2e662fbdde</t>
  </si>
  <si>
    <t>2016-09-06T11:33:19</t>
  </si>
  <si>
    <t>2016-09-06T14:30:00.000+07</t>
  </si>
  <si>
    <t>White bottle water, never use other second source because well water is too dirty and it can not use instead of well water, raining water is used instead of bottle water about 1/2 t in raining season.</t>
  </si>
  <si>
    <t>Latus, salad, cucumber , tomato</t>
  </si>
  <si>
    <t>During heavy raining it can not use but after it stop it is become normal</t>
  </si>
  <si>
    <t>DD, LS</t>
  </si>
  <si>
    <t>uuid:3313470f-9dcf-4794-9d23-0d1ea7c20441</t>
  </si>
  <si>
    <t>3313470f-9dcf-4794-9d23-0d1ea7c20441</t>
  </si>
  <si>
    <t>2016-09-06T11:33:21</t>
  </si>
  <si>
    <t>2016-09-06T15:10:00.000+07</t>
  </si>
  <si>
    <t>White bottle water directly , never use other source of water</t>
  </si>
  <si>
    <t>Latus , egg plant</t>
  </si>
  <si>
    <t>DD , ls</t>
  </si>
  <si>
    <t>Ice</t>
  </si>
  <si>
    <t>uuid:41d8c2ac-20f3-4d4e-ad7b-9de7844af122</t>
  </si>
  <si>
    <t>41d8c2ac-20f3-4d4e-ad7b-9de7844af122</t>
  </si>
  <si>
    <t>2016-09-06T11:33:23</t>
  </si>
  <si>
    <t>2016-09-06T15:44:00.000+07</t>
  </si>
  <si>
    <t>Of</t>
  </si>
  <si>
    <t>Raining</t>
  </si>
  <si>
    <t>Drinking bottle water all except grand pa boil for tea</t>
  </si>
  <si>
    <t>Only grandpa boil other use bottle water</t>
  </si>
  <si>
    <t>Morning glory egg plant cucumber</t>
  </si>
  <si>
    <t>DD, ls</t>
  </si>
  <si>
    <t>uuid:5a8e110f-0e08-448d-978d-729f3fa89a31</t>
  </si>
  <si>
    <t>5a8e110f-0e08-448d-978d-729f3fa89a31</t>
  </si>
  <si>
    <t>2016-09-06T11:33:25</t>
  </si>
  <si>
    <t>2016-09-06T16:13:00.000+07</t>
  </si>
  <si>
    <t>Latus cucumber</t>
  </si>
  <si>
    <t>2 toilet</t>
  </si>
  <si>
    <t>uuid:f033cba9-cce8-4c9c-b8ad-4f08d1757877</t>
  </si>
  <si>
    <t>f033cba9-cce8-4c9c-b8ad-4f08d1757877</t>
  </si>
  <si>
    <t>2016-09-06T11:33:27</t>
  </si>
  <si>
    <t>2016-09-06T10:43:00.000+07</t>
  </si>
  <si>
    <t>When big raining</t>
  </si>
  <si>
    <t>Drinking Water: Water Supply</t>
  </si>
  <si>
    <t>Big bottle 20L, small bottle 0.5L</t>
  </si>
  <si>
    <t>Big bottle water, rain water</t>
  </si>
  <si>
    <t>Kachhet, carrot, cabac</t>
  </si>
  <si>
    <t>VS; US</t>
  </si>
  <si>
    <t>uuid:de8c8285-71c1-45ad-9ad7-97f2303db961</t>
  </si>
  <si>
    <t>de8c8285-71c1-45ad-9ad7-97f2303db961</t>
  </si>
  <si>
    <t>2016-09-06T11:38:39</t>
  </si>
  <si>
    <t>2016-09-06T11:05:00.000+07</t>
  </si>
  <si>
    <t>Well water open drain</t>
  </si>
  <si>
    <t>Big raining</t>
  </si>
  <si>
    <t>Boil water</t>
  </si>
  <si>
    <t>Cucumbers, cabac, carot....</t>
  </si>
  <si>
    <t>When have big rain</t>
  </si>
  <si>
    <t>uuid:5106d0ac-4626-4910-938f-8b18097aaa2d</t>
  </si>
  <si>
    <t>5106d0ac-4626-4910-938f-8b18097aaa2d</t>
  </si>
  <si>
    <t>2016-09-06T11:38:41</t>
  </si>
  <si>
    <t>2016-09-06T14:04:00.000+07</t>
  </si>
  <si>
    <t>Kids playing at flood area</t>
  </si>
  <si>
    <t>Don't have open drain</t>
  </si>
  <si>
    <t>Rainy season.</t>
  </si>
  <si>
    <t>Rain water, big bottle water, small bottle water.</t>
  </si>
  <si>
    <t>Rain water, bottle water.</t>
  </si>
  <si>
    <t>Drinking Water: Bottled Water</t>
  </si>
  <si>
    <t>Cucumber, kachhet, morning glory, cabac</t>
  </si>
  <si>
    <t>Other family (1 family)</t>
  </si>
  <si>
    <t>US, VS.</t>
  </si>
  <si>
    <t>uuid:0970be4d-ad12-4ab5-ba6b-9c749f11f8e0</t>
  </si>
  <si>
    <t>0970be4d-ad12-4ab5-ba6b-9c749f11f8e0</t>
  </si>
  <si>
    <t>2016-09-06T11:38:44</t>
  </si>
  <si>
    <t>2016-09-06T14:40:00.000+07</t>
  </si>
  <si>
    <t>Well pump drain</t>
  </si>
  <si>
    <t>Have big rain</t>
  </si>
  <si>
    <t>Rain water, small bottle water (0.5L).</t>
  </si>
  <si>
    <t>Boil sometime.</t>
  </si>
  <si>
    <t>Salad, cucumber, morning glory ....</t>
  </si>
  <si>
    <t>Share with other family (young sister).</t>
  </si>
  <si>
    <t>uuid:389ab1b3-b007-4355-a7e2-f1a1db2a538d</t>
  </si>
  <si>
    <t>389ab1b3-b007-4355-a7e2-f1a1db2a538d</t>
  </si>
  <si>
    <t>2016-09-06T11:38:46</t>
  </si>
  <si>
    <t>2016-10-06T15:04:00.000+07</t>
  </si>
  <si>
    <t>Fail and take something</t>
  </si>
  <si>
    <t>Drinking Water: Well Water</t>
  </si>
  <si>
    <t>Have big rain and flood area</t>
  </si>
  <si>
    <t>Big bottle water (20L)</t>
  </si>
  <si>
    <t>Cucumber, carrot, cabac....</t>
  </si>
  <si>
    <t>Share with other family</t>
  </si>
  <si>
    <t>uuid:ade77ccc-8988-4639-9962-473ed4c5a12c</t>
  </si>
  <si>
    <t>ade77ccc-8988-4639-9962-473ed4c5a12c</t>
  </si>
  <si>
    <t>2016-09-06T11:38:48</t>
  </si>
  <si>
    <t>2016-09-07T08:21:00.000+07</t>
  </si>
  <si>
    <t>Walk into flood area for take water.</t>
  </si>
  <si>
    <t>Not have open drainage</t>
  </si>
  <si>
    <t>Rain water, small bottle water</t>
  </si>
  <si>
    <t>Only bottle (20L)</t>
  </si>
  <si>
    <t>Cucumber, kachhet, morning glory ...</t>
  </si>
  <si>
    <t>Share sometime</t>
  </si>
  <si>
    <t>uuid:6e02083b-3728-4358-8509-0c7c090f97d8</t>
  </si>
  <si>
    <t>6e02083b-3728-4358-8509-0c7c090f97d8</t>
  </si>
  <si>
    <t>2016-09-07T11:44:58</t>
  </si>
  <si>
    <t>2016-09-07T08:50:00.000+07</t>
  </si>
  <si>
    <t>Take well water (well water stay in flood area)</t>
  </si>
  <si>
    <t>Not have drainage</t>
  </si>
  <si>
    <t>Well water boil.</t>
  </si>
  <si>
    <t>Morning glory, trop, cachhet, carrot, cabac....</t>
  </si>
  <si>
    <t>Share with other household.</t>
  </si>
  <si>
    <t>uuid:9a998027-36b4-41f3-a744-a5c9222eba27</t>
  </si>
  <si>
    <t>9a998027-36b4-41f3-a744-a5c9222eba27</t>
  </si>
  <si>
    <t>2016-09-07T11:45:06</t>
  </si>
  <si>
    <t>2016-09-07T10:30:00.000+07</t>
  </si>
  <si>
    <t>Flooding area</t>
  </si>
  <si>
    <t>When go to take scraps anywhere.</t>
  </si>
  <si>
    <t>Rain season and flood area.</t>
  </si>
  <si>
    <t>Rain water and well water</t>
  </si>
  <si>
    <t>Long bean, trop, cabac, morning glory.....</t>
  </si>
  <si>
    <t>Share latrines with other household</t>
  </si>
  <si>
    <t>When go to market and visit anywhere.</t>
  </si>
  <si>
    <t>uuid:11f75740-1c14-4da3-b16a-c1b6bdb12cee</t>
  </si>
  <si>
    <t>11f75740-1c14-4da3-b16a-c1b6bdb12cee</t>
  </si>
  <si>
    <t>2016-09-07T11:45:10</t>
  </si>
  <si>
    <t>2016-09-07T14:23:00.000+07</t>
  </si>
  <si>
    <t>Rain season and flood area</t>
  </si>
  <si>
    <t>Small bottle water</t>
  </si>
  <si>
    <t>Cabac, long bean, cucumber, cachhet, morning glory....</t>
  </si>
  <si>
    <t>Share other household (6 household use together)</t>
  </si>
  <si>
    <t>US, VR</t>
  </si>
  <si>
    <t>uuid:b1bf22fb-74c4-429f-911c-dee0c37c9375</t>
  </si>
  <si>
    <t>b1bf22fb-74c4-429f-911c-dee0c37c9375</t>
  </si>
  <si>
    <t>2016-09-07T11:45:12</t>
  </si>
  <si>
    <t>2016-09-07T17:32:00.000+07</t>
  </si>
  <si>
    <t>Raining season</t>
  </si>
  <si>
    <t>Lab</t>
  </si>
  <si>
    <t>Processed*</t>
  </si>
  <si>
    <t>Trop, cucumber, cabac,</t>
  </si>
  <si>
    <t>uuid:18d9e237-f9e0-4777-a961-e4fff992f922</t>
  </si>
  <si>
    <t>18d9e237-f9e0-4777-a961-e4fff992f922</t>
  </si>
  <si>
    <t>2016-09-07T11:45:14</t>
  </si>
  <si>
    <t>2016-09-14T09:59:00.000+07</t>
  </si>
  <si>
    <t>Unprocessed**</t>
  </si>
  <si>
    <t>Big bottle water 20L , small bottle water 1.5L and 0.5L</t>
  </si>
  <si>
    <t>Well water treat for cooking</t>
  </si>
  <si>
    <t>Trop, prolit, salad, long bean...</t>
  </si>
  <si>
    <t>VS,PK,US</t>
  </si>
  <si>
    <t>uuid:bbf25e45-d615-4c9b-9122-26750ad31d6e</t>
  </si>
  <si>
    <t>bbf25e45-d615-4c9b-9122-26750ad31d6e</t>
  </si>
  <si>
    <t>2016-09-14T09:41:33</t>
  </si>
  <si>
    <t>2016-09-14T10:27:00.000+07</t>
  </si>
  <si>
    <t>Big water bottle 20L, small bottle water 0,50L</t>
  </si>
  <si>
    <t>Cucumber, lattuse, long bean...</t>
  </si>
  <si>
    <t>uuid:06483b6b-a1c8-4772-a7bb-70f20742d270</t>
  </si>
  <si>
    <t>06483b6b-a1c8-4772-a7bb-70f20742d270</t>
  </si>
  <si>
    <t>2016-09-14T09:41:35</t>
  </si>
  <si>
    <t>2016-09-14T15:35:00.000+07</t>
  </si>
  <si>
    <t>Well water boil</t>
  </si>
  <si>
    <t>Cucumber, long bean, salad...</t>
  </si>
  <si>
    <t>Share somtime</t>
  </si>
  <si>
    <t>uuid:114368aa-e3a9-498c-89e1-e27fcf37209a</t>
  </si>
  <si>
    <t>114368aa-e3a9-498c-89e1-e27fcf37209a</t>
  </si>
  <si>
    <t>2016-09-14T09:41:39</t>
  </si>
  <si>
    <t>2016-09-14T15:48:00.000+07</t>
  </si>
  <si>
    <t>Rain water filter</t>
  </si>
  <si>
    <t>Bottle water 1.5L</t>
  </si>
  <si>
    <t>Cucumber, carot, cabac....</t>
  </si>
  <si>
    <t>Can't use now.</t>
  </si>
  <si>
    <t>uuid:84f59c43-3d99-4a41-8999-c0d27572ceca</t>
  </si>
  <si>
    <t>84f59c43-3d99-4a41-8999-c0d27572ceca</t>
  </si>
  <si>
    <t>2016-09-14T09:41:41</t>
  </si>
  <si>
    <t>2016-09-14T16:11:00.000+07</t>
  </si>
  <si>
    <t>Morning glory, carot, cucumber....</t>
  </si>
  <si>
    <t>uuid:e9d2634d-e15b-4781-a231-a7a3d7393069</t>
  </si>
  <si>
    <t>e9d2634d-e15b-4781-a231-a7a3d7393069</t>
  </si>
  <si>
    <t>2016-09-14T09:41:42</t>
  </si>
  <si>
    <t>** Unprocessed = Total Collected - Processed</t>
  </si>
  <si>
    <t>Updated</t>
  </si>
  <si>
    <t>9/13/16 Jimi</t>
  </si>
  <si>
    <t>11/9/16 Jessica</t>
  </si>
  <si>
    <t>9/14/16 Jessica</t>
  </si>
  <si>
    <t>11/10/16 Jessica</t>
  </si>
  <si>
    <t>9/15/16 Jessica</t>
  </si>
  <si>
    <t>11/15/16 Jessica</t>
  </si>
  <si>
    <t>11/16/16 Jessica</t>
  </si>
  <si>
    <t>9/19/16 Jessica</t>
  </si>
  <si>
    <t>11/17/16 Jessica</t>
  </si>
  <si>
    <t>9/20/16 Jessica</t>
  </si>
  <si>
    <t>11/18/16 Jessica</t>
  </si>
  <si>
    <t>9/21/16 Jessica</t>
  </si>
  <si>
    <t>11/21/16 Jessica</t>
  </si>
  <si>
    <t>9/22/16 Jessica</t>
  </si>
  <si>
    <t>11/22/16 Jessica</t>
  </si>
  <si>
    <t>9/23/16 Jessica</t>
  </si>
  <si>
    <t>9/24/16 Jessica</t>
  </si>
  <si>
    <t>9/25/16 Jessica</t>
  </si>
  <si>
    <t>9/26/16 Jessica</t>
  </si>
  <si>
    <t>9/27/16 Jessica</t>
  </si>
  <si>
    <t>9/28/16 Jessica</t>
  </si>
  <si>
    <t>9/29/16 Jessica</t>
  </si>
  <si>
    <t>9/30/16 Jessica</t>
  </si>
  <si>
    <t>10/2/16 Jessica</t>
  </si>
  <si>
    <t>10/3/16 Jessica</t>
  </si>
  <si>
    <t>10/4/16 Jessica</t>
  </si>
  <si>
    <t>10/5/16 Jessica</t>
  </si>
  <si>
    <t>10/6/16 Jessica</t>
  </si>
  <si>
    <t>10/7/16 Jessica</t>
  </si>
  <si>
    <t>10/11/16 Jessica</t>
  </si>
  <si>
    <t>10/12/16 Jessica</t>
  </si>
  <si>
    <t>10/13/16 Jessica</t>
  </si>
  <si>
    <t>10/14/16 Jessica</t>
  </si>
  <si>
    <t>10/16/16 Jessica</t>
  </si>
  <si>
    <t>10/17/16 Jessica</t>
  </si>
  <si>
    <t>10/19/16 Jessica</t>
  </si>
  <si>
    <t>10/20/16 Jessica</t>
  </si>
  <si>
    <t>10/25/16 Jessica</t>
  </si>
  <si>
    <t>10/26/16 Jessica</t>
  </si>
  <si>
    <t>10/27/16 Jessica</t>
  </si>
  <si>
    <t>10/31/16 Jessica</t>
  </si>
  <si>
    <t>11/1/16 Jessica</t>
  </si>
  <si>
    <t>11/2/16 Jessica</t>
  </si>
  <si>
    <t>11/3/16 Jessica</t>
  </si>
  <si>
    <t>11/4/16 Jessica</t>
  </si>
  <si>
    <t>11/7/16 jessica</t>
  </si>
  <si>
    <t>11/8/16 Jessica</t>
  </si>
  <si>
    <t>2016-09-13T09:43:00.000+07</t>
  </si>
  <si>
    <t>Use to across flood water outsides also at bus station</t>
  </si>
  <si>
    <t>start_dt</t>
  </si>
  <si>
    <t>subscriberid</t>
  </si>
  <si>
    <t>simserial</t>
  </si>
  <si>
    <t>Bottle water only</t>
  </si>
  <si>
    <t>lab_id</t>
  </si>
  <si>
    <t>lab_id_val</t>
  </si>
  <si>
    <t>lab_processing</t>
  </si>
  <si>
    <t>lab_neighborhood</t>
  </si>
  <si>
    <t>lab_sample_type</t>
  </si>
  <si>
    <t>lab_incubator_placed</t>
  </si>
  <si>
    <t>lab_incubator_removed</t>
  </si>
  <si>
    <t>lab_ws_cl_free</t>
  </si>
  <si>
    <t>lab_ws_cl_total</t>
  </si>
  <si>
    <t>lab_p_weight</t>
  </si>
  <si>
    <t>lab_pa_weight</t>
  </si>
  <si>
    <t>lab_1_note</t>
  </si>
  <si>
    <t>Raw vegetables for noodle</t>
  </si>
  <si>
    <t>lab_1_group</t>
  </si>
  <si>
    <t>lab_1_dil_tested</t>
  </si>
  <si>
    <t>lab_1_volume</t>
  </si>
  <si>
    <t>lab_1_dil</t>
  </si>
  <si>
    <t>lab_1_ecoli_reading</t>
  </si>
  <si>
    <t>lab_1_ecoli</t>
  </si>
  <si>
    <t>lab_2_group</t>
  </si>
  <si>
    <t>lab_2_dil_tested</t>
  </si>
  <si>
    <t>lab_2_volume</t>
  </si>
  <si>
    <t>lab_2_dil</t>
  </si>
  <si>
    <t>lab_2_ecoli_reading</t>
  </si>
  <si>
    <t>lab_2_ecoli</t>
  </si>
  <si>
    <t>lab_3_dilution_performed</t>
  </si>
  <si>
    <t>lab_3_group</t>
  </si>
  <si>
    <t>lab_3_dil_tested</t>
  </si>
  <si>
    <t>lab_3_volume</t>
  </si>
  <si>
    <t>lab_3_dil</t>
  </si>
  <si>
    <t>lab_3_ecoli_reading</t>
  </si>
  <si>
    <t>lab_3_ecoli</t>
  </si>
  <si>
    <t>lab_closing_group</t>
  </si>
  <si>
    <t>lab_enum</t>
  </si>
  <si>
    <t>lab_notes</t>
  </si>
  <si>
    <t>end_dt</t>
  </si>
  <si>
    <t>DD, kl</t>
  </si>
  <si>
    <t>uuid:dec4e736-6427-4d38-9230-87ee09a16e3a</t>
  </si>
  <si>
    <t>dec4e736-6427-4d38-9230-87ee09a16e3a</t>
  </si>
  <si>
    <t>2016-09-21T06:48:03</t>
  </si>
  <si>
    <t>2016-09-09T16:43:21.981+07</t>
  </si>
  <si>
    <t>2016-09-13T10:30:00.000+07</t>
  </si>
  <si>
    <t>VEG107</t>
  </si>
  <si>
    <t>2016-09-08T15:30:00.000+07</t>
  </si>
  <si>
    <t>2016-09-08T16:45:00.000+07</t>
  </si>
  <si>
    <t>2016-09-09T16:00:00.000+07</t>
  </si>
  <si>
    <t>Only bottle water, rain water is used to drink directly when raining</t>
  </si>
  <si>
    <t>Boil for her 2 year daughter</t>
  </si>
  <si>
    <t>St,Mm</t>
  </si>
  <si>
    <t>2016-09-09T16:45:43.125+07</t>
  </si>
  <si>
    <t>uuid:1af583eb-6b27-4262-823b-d1cb33079c1e</t>
  </si>
  <si>
    <t>1af583eb-6b27-4262-823b-d1cb33079c1e</t>
  </si>
  <si>
    <t>2016-09-09T09:49:08</t>
  </si>
  <si>
    <t>DD, vs</t>
  </si>
  <si>
    <t>uuid:949dfb0c-2d97-415b-bc00-e1a913aee496</t>
  </si>
  <si>
    <t>2016-09-09T16:46:42.180+07</t>
  </si>
  <si>
    <t>949dfb0c-2d97-415b-bc00-e1a913aee496</t>
  </si>
  <si>
    <t>2016-09-21T06:48:04</t>
  </si>
  <si>
    <t>1010b</t>
  </si>
  <si>
    <t>VEG108</t>
  </si>
  <si>
    <t>Latus, cucumber , egg plant</t>
  </si>
  <si>
    <t>2016-09-09T16:48:43.083+07</t>
  </si>
  <si>
    <t>uuid:396630a5-b612-40f7-b231-89fffd53ce1d</t>
  </si>
  <si>
    <t>396630a5-b612-40f7-b231-89fffd53ce1d</t>
  </si>
  <si>
    <t>2016-09-09T09:49:10</t>
  </si>
  <si>
    <t>2016-09-08T16:56:17.028+07</t>
  </si>
  <si>
    <t>DD,VS</t>
  </si>
  <si>
    <t>uuid:7cbc6d69-66c7-4bd1-a051-bc028f56ba3c</t>
  </si>
  <si>
    <t>DWB112</t>
  </si>
  <si>
    <t>7cbc6d69-66c7-4bd1-a051-bc028f56ba3c</t>
  </si>
  <si>
    <t>2016-09-21T06:48:06</t>
  </si>
  <si>
    <t>2016-09-07T15:00:00.000+07</t>
  </si>
  <si>
    <t>2016-09-07T16:30:00.000+07</t>
  </si>
  <si>
    <t>2016-09-22T09:17:00.000+07</t>
  </si>
  <si>
    <t>Only drink bottle water 20L</t>
  </si>
  <si>
    <t>2016-09-08T16:57:59.427+07</t>
  </si>
  <si>
    <t>uuid:9ed010c8-e6ba-4445-a393-e8ae712b6f46</t>
  </si>
  <si>
    <t>9ed010c8-e6ba-4445-a393-e8ae712b6f46</t>
  </si>
  <si>
    <t>2016-09-08T09:58:25</t>
  </si>
  <si>
    <t>2016-09-08T17:00:40.897+07</t>
  </si>
  <si>
    <t>SOL114</t>
  </si>
  <si>
    <t>Do not boil</t>
  </si>
  <si>
    <t>2016-09-07T16:00:00.000+07</t>
  </si>
  <si>
    <t>Cucumber,morning glory</t>
  </si>
  <si>
    <t>2016-09-08T17:03:21.034+07</t>
  </si>
  <si>
    <t>uuid:1874aa99-2ec7-45e9-b2de-538b181793de</t>
  </si>
  <si>
    <t>1874aa99-2ec7-45e9-b2de-538b181793de</t>
  </si>
  <si>
    <t>2016-09-08T10:07:23</t>
  </si>
  <si>
    <t>2016-09-08T17:03:25.591+07</t>
  </si>
  <si>
    <t>VS,pk</t>
  </si>
  <si>
    <t>SOL115</t>
  </si>
  <si>
    <t>uuid:b9c91480-ea77-4c7b-9049-e7b2957eca4a</t>
  </si>
  <si>
    <t>b9c91480-ea77-4c7b-9049-e7b2957eca4a</t>
  </si>
  <si>
    <t>2016-09-22T11:33:07</t>
  </si>
  <si>
    <t>2016-09-22T09:28:00.000+07</t>
  </si>
  <si>
    <t>2016-09-08T17:05:17.966+07</t>
  </si>
  <si>
    <t>uuid:495d5924-772b-40b2-ad14-8dc21d28a2f8</t>
  </si>
  <si>
    <t>Bottle water 20L, if no bottle water, rain filter and small bottle 1500L</t>
  </si>
  <si>
    <t>495d5924-772b-40b2-ad14-8dc21d28a2f8</t>
  </si>
  <si>
    <t>2016-09-08T10:07:25</t>
  </si>
  <si>
    <t>2016-09-08T17:05:22.982+07</t>
  </si>
  <si>
    <t>SOL116</t>
  </si>
  <si>
    <t>Cucumber,morning glory,cabbage</t>
  </si>
  <si>
    <t>uuid:5f16fe57-c609-4810-9ea7-c25e0bf6c5b5</t>
  </si>
  <si>
    <t>5f16fe57-c609-4810-9ea7-c25e0bf6c5b5</t>
  </si>
  <si>
    <t>2016-09-22T11:33:08</t>
  </si>
  <si>
    <t>2016-09-22T15:16:00.000+07</t>
  </si>
  <si>
    <t>2016-09-08T17:07:03.055+07</t>
  </si>
  <si>
    <t>uuid:5053649c-3a19-42f6-a420-85dd34ce5024</t>
  </si>
  <si>
    <t>5053649c-3a19-42f6-a420-85dd34ce5024</t>
  </si>
  <si>
    <t>2016-09-08T10:07:27</t>
  </si>
  <si>
    <t>2016-09-09T16:26:28.328+07</t>
  </si>
  <si>
    <t>ICE107</t>
  </si>
  <si>
    <t>2016-09-08T14:30:00.000+07</t>
  </si>
  <si>
    <t>If don't have bottle water 20L they drink vital 1,5L</t>
  </si>
  <si>
    <t>2016-09-09T16:28:05.488+07</t>
  </si>
  <si>
    <t>uuid:9b7fd84a-5ce5-4acc-a185-7ca3a7d75e23</t>
  </si>
  <si>
    <t>9b7fd84a-5ce5-4acc-a185-7ca3a7d75e23</t>
  </si>
  <si>
    <t>2016-09-09T09:31:29</t>
  </si>
  <si>
    <t>2016-09-09T16:28:13.217+07</t>
  </si>
  <si>
    <t>ICE108</t>
  </si>
  <si>
    <t>uuid:feaaaaf1-5f23-4bab-a552-c8965cbacbf1</t>
  </si>
  <si>
    <t>2016-09-09T16:29:43.109+07</t>
  </si>
  <si>
    <t>feaaaaf1-5f23-4bab-a552-c8965cbacbf1</t>
  </si>
  <si>
    <t>uuid:3de2d565-d08d-4b53-b73d-6ce8fd952289</t>
  </si>
  <si>
    <t>2016-09-22T11:33:10</t>
  </si>
  <si>
    <t>3de2d565-d08d-4b53-b73d-6ce8fd952289</t>
  </si>
  <si>
    <t>2016-09-09T09:31:31</t>
  </si>
  <si>
    <t>2016-09-09T16:29:48.901+07</t>
  </si>
  <si>
    <t>2016-09-22T15:27:00.000+07</t>
  </si>
  <si>
    <t>ICE109</t>
  </si>
  <si>
    <t>If no well water, her drink bottle water</t>
  </si>
  <si>
    <t>2016-09-09T16:31:04.704+07</t>
  </si>
  <si>
    <t>uuid:87c66ccd-e515-4388-986e-7f15cd44d210</t>
  </si>
  <si>
    <t>87c66ccd-e515-4388-986e-7f15cd44d210</t>
  </si>
  <si>
    <t>Boil</t>
  </si>
  <si>
    <t>2016-09-09T09:31:33</t>
  </si>
  <si>
    <t>Cucumber,carrots</t>
  </si>
  <si>
    <t>2016-09-09T16:32:12.945+07</t>
  </si>
  <si>
    <t>DWA106</t>
  </si>
  <si>
    <t>uuid:6434b66b-6b59-4ea4-b3e0-9b2189ebd523</t>
  </si>
  <si>
    <t>6434b66b-6b59-4ea4-b3e0-9b2189ebd523</t>
  </si>
  <si>
    <t>2016-09-22T11:33:11</t>
  </si>
  <si>
    <t>2016-09-22T15:37:00.000+07</t>
  </si>
  <si>
    <t>2016-09-09T16:33:18.471+07</t>
  </si>
  <si>
    <t>uuid:625faf02-4229-41f2-8a67-8dd4e263ba68</t>
  </si>
  <si>
    <t>625faf02-4229-41f2-8a67-8dd4e263ba68</t>
  </si>
  <si>
    <t>2016-09-09T09:35:09</t>
  </si>
  <si>
    <t>2016-09-09T16:33:24.334+07</t>
  </si>
  <si>
    <t>Rain,draw</t>
  </si>
  <si>
    <t>DWA107</t>
  </si>
  <si>
    <t>Cucumber,garlic</t>
  </si>
  <si>
    <t>uuid:40f22784-6a41-4d3b-a837-f66f3575a176</t>
  </si>
  <si>
    <t>40f22784-6a41-4d3b-a837-f66f3575a176</t>
  </si>
  <si>
    <t>2016-09-22T11:33:13</t>
  </si>
  <si>
    <t>2016-09-23T10:02:00.000+07</t>
  </si>
  <si>
    <t>2016-09-09T16:34:42.494+07</t>
  </si>
  <si>
    <t>uuid:74bb6724-259d-4b24-8002-3b4bb72dd3fa</t>
  </si>
  <si>
    <t>74bb6724-259d-4b24-8002-3b4bb72dd3fa</t>
  </si>
  <si>
    <t>2016-09-09T09:35:11</t>
  </si>
  <si>
    <t>Not open drainage</t>
  </si>
  <si>
    <t>2016-09-09T16:36:35.580+07</t>
  </si>
  <si>
    <t>DWB113</t>
  </si>
  <si>
    <t>Bottle water (20L) and boil</t>
  </si>
  <si>
    <t>2016-09-09T16:38:08.558+07</t>
  </si>
  <si>
    <t>uuid:8e79edfc-419f-4c1c-b78a-2ff54af920a0</t>
  </si>
  <si>
    <t>8e79edfc-419f-4c1c-b78a-2ff54af920a0</t>
  </si>
  <si>
    <t>2016-09-09T09:38:30</t>
  </si>
  <si>
    <t>Long bean, carot......</t>
  </si>
  <si>
    <t>2016-09-09T16:41:01.551+07</t>
  </si>
  <si>
    <t>VEG106</t>
  </si>
  <si>
    <t>US</t>
  </si>
  <si>
    <t>uuid:6c14dfe1-87bc-4699-9eee-ae3fcba65446</t>
  </si>
  <si>
    <t>6c14dfe1-87bc-4699-9eee-ae3fcba65446</t>
  </si>
  <si>
    <t>2016-09-23T11:22:59</t>
  </si>
  <si>
    <t>2016-09-23T10:40:00.000+07</t>
  </si>
  <si>
    <t>Fishing, go to swim(Baray)</t>
  </si>
  <si>
    <t>2016-09-09T16:43:09.849+07</t>
  </si>
  <si>
    <t>uuid:2cdbc0dc-99b1-4a77-9d09-1b8a564b98ba</t>
  </si>
  <si>
    <t>2cdbc0dc-99b1-4a77-9d09-1b8a564b98ba</t>
  </si>
  <si>
    <t>2016-09-09T09:49:06</t>
  </si>
  <si>
    <t>2016-09-13T16:32:51.656+07</t>
  </si>
  <si>
    <t>DWA108</t>
  </si>
  <si>
    <t>2016-09-12T14:30:00.000+07</t>
  </si>
  <si>
    <t>Take something under house.</t>
  </si>
  <si>
    <t>2016-09-12T16:30:00.000+07</t>
  </si>
  <si>
    <t>2016-09-13T16:00:00.000+07</t>
  </si>
  <si>
    <t>Well water treatment and small bottle water (0.5L)</t>
  </si>
  <si>
    <t>Filter (well water)</t>
  </si>
  <si>
    <t>Eggplant, cucumber, long bean....</t>
  </si>
  <si>
    <t>2016-09-13T16:35:31.288+07</t>
  </si>
  <si>
    <t>uuid:d5971d55-21a8-41fe-9892-2e95f72f903d</t>
  </si>
  <si>
    <t>d5971d55-21a8-41fe-9892-2e95f72f903d</t>
  </si>
  <si>
    <t>2016-09-13T09:40:35</t>
  </si>
  <si>
    <t>2016-09-13T16:35:36.850+07</t>
  </si>
  <si>
    <t>DWA109</t>
  </si>
  <si>
    <t>uuid:0ab162bd-80d8-4390-b409-6c1874aa4ee5</t>
  </si>
  <si>
    <t>0ab162bd-80d8-4390-b409-6c1874aa4ee5</t>
  </si>
  <si>
    <t>2016-09-23T11:23:00</t>
  </si>
  <si>
    <t>2016-09-23T16:15:00.000+07</t>
  </si>
  <si>
    <t>2016-09-13T16:37:06.285+07</t>
  </si>
  <si>
    <t>uuid:ada33e55-85a8-482c-98d5-31a5375ed5f5</t>
  </si>
  <si>
    <t>ada33e55-85a8-482c-98d5-31a5375ed5f5</t>
  </si>
  <si>
    <t>2016-09-13T09:40:37</t>
  </si>
  <si>
    <t>2016-09-13T16:37:12.553+07</t>
  </si>
  <si>
    <t>DWB114</t>
  </si>
  <si>
    <t>Well water (boil)</t>
  </si>
  <si>
    <t>Boil water (well water)</t>
  </si>
  <si>
    <t>2016-09-13T16:38:35.417+07</t>
  </si>
  <si>
    <t>uuid:ce15cd02-ec9e-452d-bf29-7cfdff576791</t>
  </si>
  <si>
    <t>ce15cd02-ec9e-452d-bf29-7cfdff576791</t>
  </si>
  <si>
    <t>2016-09-13T09:40:40</t>
  </si>
  <si>
    <t>2016-09-13T16:38:40.135+07</t>
  </si>
  <si>
    <t>Cacab, long bean,</t>
  </si>
  <si>
    <t>DWB115</t>
  </si>
  <si>
    <t>2016-09-13T16:39:58.410+07</t>
  </si>
  <si>
    <t>uuid:0e1e3086-565a-4730-8bee-e02b9be1bbc3</t>
  </si>
  <si>
    <t>0e1e3086-565a-4730-8bee-e02b9be1bbc3</t>
  </si>
  <si>
    <t>2016-09-13T09:40:43</t>
  </si>
  <si>
    <t>2016-09-13T16:40:38.269+07</t>
  </si>
  <si>
    <t>uuid:ab2a8164-051d-4873-81e1-b1cb74efbfa5</t>
  </si>
  <si>
    <t>FLO112</t>
  </si>
  <si>
    <t>ab2a8164-051d-4873-81e1-b1cb74efbfa5</t>
  </si>
  <si>
    <t>2016-09-23T11:23:02</t>
  </si>
  <si>
    <t>2016-09-12T15:00:00.000+07</t>
  </si>
  <si>
    <t>2016-09-23T16:45:00.000+07</t>
  </si>
  <si>
    <t>2016-09-13T16:42:07.406+07</t>
  </si>
  <si>
    <t>uuid:5e152ee4-582c-4394-96de-b342a768ccec</t>
  </si>
  <si>
    <t>5e152ee4-582c-4394-96de-b342a768ccec</t>
  </si>
  <si>
    <t>2016-09-13T09:44:12</t>
  </si>
  <si>
    <t>2016-09-13T16:42:12.251+07</t>
  </si>
  <si>
    <t>FLO113</t>
  </si>
  <si>
    <t>Bottle water (20L)</t>
  </si>
  <si>
    <t>Cucumber, carot, cabac...</t>
  </si>
  <si>
    <t>2016-09-13T16:43:43.022+07</t>
  </si>
  <si>
    <t>uuid:c100e5f9-7c35-4af0-89be-3c41097177a5</t>
  </si>
  <si>
    <t>c100e5f9-7c35-4af0-89be-3c41097177a5</t>
  </si>
  <si>
    <t>Flood when have big rain</t>
  </si>
  <si>
    <t>2016-09-13T09:44:15</t>
  </si>
  <si>
    <t>2016-09-13T16:44:36.721+07</t>
  </si>
  <si>
    <t>VEG109</t>
  </si>
  <si>
    <t>2016-09-12T15:30:00.000+07</t>
  </si>
  <si>
    <t>uuid:de6bda01-acfd-4640-aece-d883ed0d619f</t>
  </si>
  <si>
    <t>de6bda01-acfd-4640-aece-d883ed0d619f</t>
  </si>
  <si>
    <t>2016-09-23T11:23:03</t>
  </si>
  <si>
    <t>2016-09-23T17:18:00.000+07</t>
  </si>
  <si>
    <t>Go to swim, fishing (fishing net)</t>
  </si>
  <si>
    <t>St,mm</t>
  </si>
  <si>
    <t>2016-09-13T16:47:18.934+07</t>
  </si>
  <si>
    <t>uuid:6669cad0-c144-472e-bed9-b279ed569bc3</t>
  </si>
  <si>
    <t>Bottle water (20L), rain water</t>
  </si>
  <si>
    <t>6669cad0-c144-472e-bed9-b279ed569bc3</t>
  </si>
  <si>
    <t>2016-09-13T09:54:54</t>
  </si>
  <si>
    <t>Rain water, bottle water (20L)</t>
  </si>
  <si>
    <t>Well treatment (filter)</t>
  </si>
  <si>
    <t>2016-09-13T16:47:35.550+07</t>
  </si>
  <si>
    <t>Veg110</t>
  </si>
  <si>
    <t>Long bean, eggplant, Cucumber, salad...</t>
  </si>
  <si>
    <t>2016-09-13T16:49:46.616+07</t>
  </si>
  <si>
    <t>uuid:c8161bdb-94a5-4af9-a9b4-2cf444aadd95</t>
  </si>
  <si>
    <t>uuid:b80b15af-d7f2-48fa-bb42-2242d7157c96</t>
  </si>
  <si>
    <t>b80b15af-d7f2-48fa-bb42-2242d7157c96</t>
  </si>
  <si>
    <t>c8161bdb-94a5-4af9-a9b4-2cf444aadd95</t>
  </si>
  <si>
    <t>2016-09-23T11:23:05</t>
  </si>
  <si>
    <t>2016-09-13T09:54:56</t>
  </si>
  <si>
    <t>2016-09-13T16:50:05.292+07</t>
  </si>
  <si>
    <t>2016-09-23T10:28:00.000+07</t>
  </si>
  <si>
    <t>VEG111</t>
  </si>
  <si>
    <t>Go to swiming</t>
  </si>
  <si>
    <t>Fishing in lake</t>
  </si>
  <si>
    <t>2016-09-12T16:00:00.000+07</t>
  </si>
  <si>
    <t>2016-09-13T16:52:11.915+07</t>
  </si>
  <si>
    <t>uuid:480d5ab3-5713-4282-990d-e8b6c6baa2de</t>
  </si>
  <si>
    <t>480d5ab3-5713-4282-990d-e8b6c6baa2de</t>
  </si>
  <si>
    <t>2016-09-13T09:54:59</t>
  </si>
  <si>
    <t>2016-09-13T16:52:21.468+07</t>
  </si>
  <si>
    <t>VEG112</t>
  </si>
  <si>
    <t>Cucumber.morning glory.long bean</t>
  </si>
  <si>
    <t>Sometime</t>
  </si>
  <si>
    <t>VS, KL</t>
  </si>
  <si>
    <t>2016-09-13T16:54:24.408+07</t>
  </si>
  <si>
    <t>uuid:40623e67-bf4b-462f-9364-1f9f947e161e</t>
  </si>
  <si>
    <t>uuid:19012518-290f-47ee-ab02-5fb74d7158f9</t>
  </si>
  <si>
    <t>40623e67-bf4b-462f-9364-1f9f947e161e</t>
  </si>
  <si>
    <t>19012518-290f-47ee-ab02-5fb74d7158f9</t>
  </si>
  <si>
    <t>2016-09-23T11:28:40</t>
  </si>
  <si>
    <t>2016-09-13T09:55:01</t>
  </si>
  <si>
    <t>2016-09-14T11:06:05.429+07</t>
  </si>
  <si>
    <t>2016-09-23T10:54:00.000+07</t>
  </si>
  <si>
    <t>Fishing</t>
  </si>
  <si>
    <t>ICE110</t>
  </si>
  <si>
    <t>2016-09-13T10:20:00.000+07</t>
  </si>
  <si>
    <t>2016-09-13T11:10:00.000+07</t>
  </si>
  <si>
    <t>2016-09-14T11:00:00.000+07</t>
  </si>
  <si>
    <t>2016-09-14T11:08:18.180+07</t>
  </si>
  <si>
    <t>Morning glory. cucumber.long bean</t>
  </si>
  <si>
    <t>uuid:3a61985a-594f-4468-916d-1f70ec404839</t>
  </si>
  <si>
    <t>3a61985a-594f-4468-916d-1f70ec404839</t>
  </si>
  <si>
    <t>2016-09-14T04:14:04</t>
  </si>
  <si>
    <t>2016-09-08T12:59:21.430+07</t>
  </si>
  <si>
    <t>Not toilet</t>
  </si>
  <si>
    <t>DWA104</t>
  </si>
  <si>
    <t>2016-09-06T14:15:00.000+07</t>
  </si>
  <si>
    <t>2016-09-06T16:20:00.000+07</t>
  </si>
  <si>
    <t>Children use plastic bag</t>
  </si>
  <si>
    <t>uuid:5b472aeb-564d-4e60-887d-9ecad716795e</t>
  </si>
  <si>
    <t>5b472aeb-564d-4e60-887d-9ecad716795e</t>
  </si>
  <si>
    <t>2016-09-23T11:28:43</t>
  </si>
  <si>
    <t>St, Mm</t>
  </si>
  <si>
    <t>2016-09-23T16:30:00.000+07</t>
  </si>
  <si>
    <t>2016-09-08T13:06:41.179+07</t>
  </si>
  <si>
    <t>uuid:647a681b-3a5a-4e5a-bf4a-1d6a618478ae</t>
  </si>
  <si>
    <t>647a681b-3a5a-4e5a-bf4a-1d6a618478ae</t>
  </si>
  <si>
    <t>2016-09-08T06:07:07</t>
  </si>
  <si>
    <t>2016-09-08T13:08:56.384+07</t>
  </si>
  <si>
    <t>DWA105</t>
  </si>
  <si>
    <t>Well treatment, bottle water (20L)</t>
  </si>
  <si>
    <t>Pt1: 2 Coliform</t>
  </si>
  <si>
    <t>Cucumber.long bean</t>
  </si>
  <si>
    <t>2016-09-08T13:10:35.463+07</t>
  </si>
  <si>
    <t>uuid:92b8c7f8-5498-43f8-8473-69e431b8d8a9</t>
  </si>
  <si>
    <t>92b8c7f8-5498-43f8-8473-69e431b8d8a9</t>
  </si>
  <si>
    <t>2016-09-08T06:13:59</t>
  </si>
  <si>
    <t>2016-09-08T13:10:42.114+07</t>
  </si>
  <si>
    <t>uuid:81060aa5-d456-460a-8982-329c86bff694</t>
  </si>
  <si>
    <t>DWB109</t>
  </si>
  <si>
    <t>81060aa5-d456-460a-8982-329c86bff694</t>
  </si>
  <si>
    <t>2016-09-23T11:28:45</t>
  </si>
  <si>
    <t>2016-09-23T17:07:00.000+07</t>
  </si>
  <si>
    <t>Pt1: 1 Coliform</t>
  </si>
  <si>
    <t>2016-09-08T13:12:16.440+07</t>
  </si>
  <si>
    <t>Only bottle water(20L)</t>
  </si>
  <si>
    <t>uuid:bc262f42-de2b-4344-9e2f-1b250098a8ba</t>
  </si>
  <si>
    <t>bc262f42-de2b-4344-9e2f-1b250098a8ba</t>
  </si>
  <si>
    <t>Bottle water(20L)</t>
  </si>
  <si>
    <t>2016-09-08T06:14:01</t>
  </si>
  <si>
    <t>2016-09-08T13:12:19.609+07</t>
  </si>
  <si>
    <t>DWB110</t>
  </si>
  <si>
    <t>Morning glory, cucumber,</t>
  </si>
  <si>
    <t>uuid:a4c15d8a-beea-4df8-8fd0-f069653cca7c</t>
  </si>
  <si>
    <t>a4c15d8a-beea-4df8-8fd0-f069653cca7c</t>
  </si>
  <si>
    <t>2016-09-23T11:28:47</t>
  </si>
  <si>
    <t>2016-09-23T17:28:00.000+07</t>
  </si>
  <si>
    <t>2016-09-08T13:13:33.422+07</t>
  </si>
  <si>
    <t>uuid:f6b08663-ced8-4ea9-b097-0a91f63e87e0</t>
  </si>
  <si>
    <t>Open drainege</t>
  </si>
  <si>
    <t>f6b08663-ced8-4ea9-b097-0a91f63e87e0</t>
  </si>
  <si>
    <t>2016-09-08T06:14:04</t>
  </si>
  <si>
    <t>2016-09-08T13:14:25.202+07</t>
  </si>
  <si>
    <t>FLO109</t>
  </si>
  <si>
    <t>2016-09-06T15:00:00.000+07</t>
  </si>
  <si>
    <t>Well treatment</t>
  </si>
  <si>
    <t>Can not use</t>
  </si>
  <si>
    <t>uuid:75cb43ee-187a-44eb-aae3-209c68b2bb28</t>
  </si>
  <si>
    <t>2016-09-08T13:16:16.955+07</t>
  </si>
  <si>
    <t>75cb43ee-187a-44eb-aae3-209c68b2bb28</t>
  </si>
  <si>
    <t>uuid:02eb9574-0686-4a27-ae73-4de060408705</t>
  </si>
  <si>
    <t>2016-09-23T11:28:49</t>
  </si>
  <si>
    <t>2016-09-24T16:17:00.000+07</t>
  </si>
  <si>
    <t>02eb9574-0686-4a27-ae73-4de060408705</t>
  </si>
  <si>
    <t>2016-09-08T06:20:21</t>
  </si>
  <si>
    <t>2016-09-08T13:16:23.749+07</t>
  </si>
  <si>
    <t>FLO110</t>
  </si>
  <si>
    <t>Cucumber, long bean.</t>
  </si>
  <si>
    <t>2016-09-08T13:18:06.103+07</t>
  </si>
  <si>
    <t>uuid:3f59f151-5574-4326-9588-7f78ef4f7484</t>
  </si>
  <si>
    <t>3f59f151-5574-4326-9588-7f78ef4f7484</t>
  </si>
  <si>
    <t>2016-09-08T06:20:24</t>
  </si>
  <si>
    <t>2016-09-08T13:18:12.497+07</t>
  </si>
  <si>
    <t>FLO111</t>
  </si>
  <si>
    <t>uuid:b08fcb47-9616-4e54-8084-acc7c17f4766</t>
  </si>
  <si>
    <t>b08fcb47-9616-4e54-8084-acc7c17f4766</t>
  </si>
  <si>
    <t>2016-09-24T10:14:13</t>
  </si>
  <si>
    <t>2016-09-24T10:35:00.000+07</t>
  </si>
  <si>
    <t>2016-09-08T13:19:58.340+07</t>
  </si>
  <si>
    <t>uuid:c84e4618-b18f-418d-a50a-8d9ea02f7751</t>
  </si>
  <si>
    <t>c84e4618-b18f-418d-a50a-8d9ea02f7751</t>
  </si>
  <si>
    <t>2016-09-08T06:20:26</t>
  </si>
  <si>
    <t>2016-09-08T13:20:53.132+07</t>
  </si>
  <si>
    <t>Not drainage</t>
  </si>
  <si>
    <t>SOL112</t>
  </si>
  <si>
    <t>Have big rain water</t>
  </si>
  <si>
    <t>2016-09-08T13:22:35.450+07</t>
  </si>
  <si>
    <t>uuid:30e5de4f-5bb3-4ee3-8c01-90a68e802d99</t>
  </si>
  <si>
    <t>Rain water and well (boil)</t>
  </si>
  <si>
    <t>30e5de4f-5bb3-4ee3-8c01-90a68e802d99</t>
  </si>
  <si>
    <t>2016-09-08T06:26:24</t>
  </si>
  <si>
    <t>Well water and rain water (boil)</t>
  </si>
  <si>
    <t>2016-09-08T13:22:38.353+07</t>
  </si>
  <si>
    <t>SOL113</t>
  </si>
  <si>
    <t>Cabac, long bean, water Lyly, latuce, .....</t>
  </si>
  <si>
    <t>2016-09-08T13:26:01.449+07</t>
  </si>
  <si>
    <t>uuid:a1fcad02-0759-4cb0-9bad-4b03a45e8ff3</t>
  </si>
  <si>
    <t>a1fcad02-0759-4cb0-9bad-4b03a45e8ff3</t>
  </si>
  <si>
    <t>2016-09-08T06:26:26</t>
  </si>
  <si>
    <t>uuid:99e79604-7a8e-45fa-8d18-cf9ee9b31ebf</t>
  </si>
  <si>
    <t>2016-09-08T16:41:23.292+07</t>
  </si>
  <si>
    <t>99e79604-7a8e-45fa-8d18-cf9ee9b31ebf</t>
  </si>
  <si>
    <t>2016-09-24T10:14:16</t>
  </si>
  <si>
    <t>ICE104</t>
  </si>
  <si>
    <t>2016-09-24T11:11:00.000+07</t>
  </si>
  <si>
    <t>2016-09-08T16:43:16.694+07</t>
  </si>
  <si>
    <t>uuid:f766b0d8-b5e9-4081-9fce-47ed17b29895</t>
  </si>
  <si>
    <t>f766b0d8-b5e9-4081-9fce-47ed17b29895</t>
  </si>
  <si>
    <t>2016-09-08T09:47:16</t>
  </si>
  <si>
    <t>2016-09-08T16:43:21.134+07</t>
  </si>
  <si>
    <t>ICE105</t>
  </si>
  <si>
    <t>Cucumber, morning glory, cabac, latuce , .........</t>
  </si>
  <si>
    <t>2016-09-08T16:44:59.791+07</t>
  </si>
  <si>
    <t>uuid:a2100297-769a-4954-9a37-75e8a92491d9</t>
  </si>
  <si>
    <t>a2100297-769a-4954-9a37-75e8a92491d9</t>
  </si>
  <si>
    <t>2016-09-08T09:47:18</t>
  </si>
  <si>
    <t>2016-09-08T16:45:23.080+07</t>
  </si>
  <si>
    <t>ICE106</t>
  </si>
  <si>
    <t>uuid:8963b268-b786-464c-a8f5-7479cb4ac73d</t>
  </si>
  <si>
    <t>8963b268-b786-464c-a8f5-7479cb4ac73d</t>
  </si>
  <si>
    <t>2016-09-24T10:14:18</t>
  </si>
  <si>
    <t>2016-09-24T15:49:00.000+07</t>
  </si>
  <si>
    <t>2016-09-08T16:46:54.009+07</t>
  </si>
  <si>
    <t>uuid:60ff1b17-3049-4bbd-a78f-cbe162f6f005</t>
  </si>
  <si>
    <t>60ff1b17-3049-4bbd-a78f-cbe162f6f005</t>
  </si>
  <si>
    <t>2016-09-08T09:47:20</t>
  </si>
  <si>
    <t>2016-09-08T16:54:13.617+07</t>
  </si>
  <si>
    <t>Small bottle water (1.5L)</t>
  </si>
  <si>
    <t>DWB111</t>
  </si>
  <si>
    <t>Only bottle water (20L) and treat</t>
  </si>
  <si>
    <t>Eggplant, latuce, Cucumber, water Lyly......</t>
  </si>
  <si>
    <t>2016-09-08T16:56:08.239+07</t>
  </si>
  <si>
    <t>uuid:fbbfbd3c-5fef-4fc1-8736-65c7829d05cd</t>
  </si>
  <si>
    <t>fbbfbd3c-5fef-4fc1-8736-65c7829d05cd</t>
  </si>
  <si>
    <t>2016-09-08T09:58:23</t>
  </si>
  <si>
    <t>2016-09-14T11:08:26.613+07</t>
  </si>
  <si>
    <t>ICE111</t>
  </si>
  <si>
    <t>Have big rain flood</t>
  </si>
  <si>
    <t>VS,US</t>
  </si>
  <si>
    <t>uuid:01b1a1b1-83e5-45e6-a00b-e24a6da3b0d1</t>
  </si>
  <si>
    <t>01b1a1b1-83e5-45e6-a00b-e24a6da3b0d1</t>
  </si>
  <si>
    <t>2016-09-24T10:14:20</t>
  </si>
  <si>
    <t>2016-09-14T11:09:48.492+07</t>
  </si>
  <si>
    <t>uuid:84e452ed-1d77-4f2d-b9a9-43c4552338c3</t>
  </si>
  <si>
    <t>84e452ed-1d77-4f2d-b9a9-43c4552338c3</t>
  </si>
  <si>
    <t>2016-09-24T16:28:00.000+07</t>
  </si>
  <si>
    <t>2016-09-14T04:14:06</t>
  </si>
  <si>
    <t>2016-09-14T11:09:51.876+07</t>
  </si>
  <si>
    <t>Go to work with wastewater pump,</t>
  </si>
  <si>
    <t>ICE112</t>
  </si>
  <si>
    <t>2016-09-14T11:11:08.630+07</t>
  </si>
  <si>
    <t>uuid:06ce3047-fa1e-4424-9c48-07ce287dff41</t>
  </si>
  <si>
    <t>06ce3047-fa1e-4424-9c48-07ce287dff41</t>
  </si>
  <si>
    <t>2016-09-14T04:14:09</t>
  </si>
  <si>
    <t>2016-09-14T11:11:14.675+07</t>
  </si>
  <si>
    <t>ICE113</t>
  </si>
  <si>
    <t>Morning glory, Cucumber, l atuce .......</t>
  </si>
  <si>
    <t>Go to size</t>
  </si>
  <si>
    <t>uuid:f98a47a9-afe1-4a64-8ada-e74c7b064d3a</t>
  </si>
  <si>
    <t>f98a47a9-afe1-4a64-8ada-e74c7b064d3a</t>
  </si>
  <si>
    <t>2016-09-14T11:12:26.201+07</t>
  </si>
  <si>
    <t>2016-09-24T10:14:21</t>
  </si>
  <si>
    <t>uuid:d8865c6b-942a-498c-8c7d-fbe14d3f8ec2</t>
  </si>
  <si>
    <t>d8865c6b-942a-498c-8c7d-fbe14d3f8ec2</t>
  </si>
  <si>
    <t>2016-09-14T04:14:11</t>
  </si>
  <si>
    <t>2016-09-24T10:49:00.000+07</t>
  </si>
  <si>
    <t>2016-09-14T11:12:31.534+07</t>
  </si>
  <si>
    <t>DWA110</t>
  </si>
  <si>
    <t>Water Lyly, cucumber,....</t>
  </si>
  <si>
    <t>2016-09-14T11:13:51.259+07</t>
  </si>
  <si>
    <t>uuid:5459a0ea-f981-4eb0-9a3f-f3426ad22cc5</t>
  </si>
  <si>
    <t>5459a0ea-f981-4eb0-9a3f-f3426ad22cc5</t>
  </si>
  <si>
    <t>2016-09-14T04:14:13</t>
  </si>
  <si>
    <t>2016-09-14T15:55:40.934+07</t>
  </si>
  <si>
    <t>Share with 1 household</t>
  </si>
  <si>
    <t>SOL117</t>
  </si>
  <si>
    <t>2016-09-13T15:00:00.000+07</t>
  </si>
  <si>
    <t>2016-09-13T16:15:00.000+07</t>
  </si>
  <si>
    <t>2016-09-14T15:15:00.000+07</t>
  </si>
  <si>
    <t>VS,KL</t>
  </si>
  <si>
    <t>uuid:6c0ab364-6c8d-4d12-ae60-1f7b11776e6c</t>
  </si>
  <si>
    <t>6c0ab364-6c8d-4d12-ae60-1f7b11776e6c</t>
  </si>
  <si>
    <t>2016-09-24T10:14:26</t>
  </si>
  <si>
    <t>2016-09-24T11:22:00.000+07</t>
  </si>
  <si>
    <t>2016-09-14T15:58:08.495+07</t>
  </si>
  <si>
    <t>uuid:e1976d51-dc3e-4936-938a-0945b1d0e271</t>
  </si>
  <si>
    <t>e1976d51-dc3e-4936-938a-0945b1d0e271</t>
  </si>
  <si>
    <t>2016-09-14T09:02:15</t>
  </si>
  <si>
    <t>2016-09-14T15:58:16.935+07</t>
  </si>
  <si>
    <t>No open drain</t>
  </si>
  <si>
    <t>SOL118</t>
  </si>
  <si>
    <t>Rain water (rainy season)</t>
  </si>
  <si>
    <t>2016-09-14T16:00:12.014+07</t>
  </si>
  <si>
    <t>Cucumber,water Lyly,morning glory</t>
  </si>
  <si>
    <t>uuid:247aab45-7ec8-4455-8cbf-76eac749aa17</t>
  </si>
  <si>
    <t>247aab45-7ec8-4455-8cbf-76eac749aa17</t>
  </si>
  <si>
    <t>2016-09-14T09:02:18</t>
  </si>
  <si>
    <t>2016-09-14T16:00:19.764+07</t>
  </si>
  <si>
    <t>SOL119</t>
  </si>
  <si>
    <t>uuid:97c9c3c8-9809-4bbd-965b-01c02f2ee0b9</t>
  </si>
  <si>
    <t>97c9c3c8-9809-4bbd-965b-01c02f2ee0b9</t>
  </si>
  <si>
    <t>2016-09-24T10:14:28</t>
  </si>
  <si>
    <t>2016-09-24T16:40:00.000+07</t>
  </si>
  <si>
    <t>Go swim (Baray)</t>
  </si>
  <si>
    <t>2016-09-14T16:02:02.813+07</t>
  </si>
  <si>
    <t>uuid:0c6a5ba1-8ba9-4e5f-98ac-df37ce1464c4</t>
  </si>
  <si>
    <t>0c6a5ba1-8ba9-4e5f-98ac-df37ce1464c4</t>
  </si>
  <si>
    <t>2016-09-14T09:02:21</t>
  </si>
  <si>
    <t>2016-09-15T11:31:40.267+07</t>
  </si>
  <si>
    <t>DWA111</t>
  </si>
  <si>
    <t>2016-09-14T10:00:00.000+07</t>
  </si>
  <si>
    <t>2016-09-15T11:00:00.000+07</t>
  </si>
  <si>
    <t>Bottle water</t>
  </si>
  <si>
    <t>Cucumber, lattice, cabac .</t>
  </si>
  <si>
    <t>2016-09-15T11:33:25.194+07</t>
  </si>
  <si>
    <t>uuid:a320f2ea-0b56-461c-8084-c2783aa80001</t>
  </si>
  <si>
    <t>a320f2ea-0b56-461c-8084-c2783aa80001</t>
  </si>
  <si>
    <t>2016-09-15T04:38:17</t>
  </si>
  <si>
    <t>2016-09-15T11:33:31.461+07</t>
  </si>
  <si>
    <t>DWA112</t>
  </si>
  <si>
    <t>uuid:e660fac2-1361-4a12-80db-3fba5e92e0b2</t>
  </si>
  <si>
    <t>e660fac2-1361-4a12-80db-3fba5e92e0b2</t>
  </si>
  <si>
    <t>2016-09-24T10:14:30</t>
  </si>
  <si>
    <t>2016-09-15T11:35:02.542+07</t>
  </si>
  <si>
    <t>uuid:090ff912-864b-4ec3-b1f6-02aee87dd413</t>
  </si>
  <si>
    <t>2016-10-03T15:00:00.000+07</t>
  </si>
  <si>
    <t>090ff912-864b-4ec3-b1f6-02aee87dd413</t>
  </si>
  <si>
    <t>2016-09-15T04:38:22</t>
  </si>
  <si>
    <t>2016-09-15T11:35:08.246+07</t>
  </si>
  <si>
    <t>DWB116</t>
  </si>
  <si>
    <t>Go to collect water mimosa and morning glory in pond inside and outside the community</t>
  </si>
  <si>
    <t>Outside community to collect vegetable</t>
  </si>
  <si>
    <t>2016-09-15T11:36:50.266+07</t>
  </si>
  <si>
    <t>uuid:0f811ab2-37ef-4571-8b18-c81ca8f15084</t>
  </si>
  <si>
    <t>0f811ab2-37ef-4571-8b18-c81ca8f15084</t>
  </si>
  <si>
    <t>Only well water</t>
  </si>
  <si>
    <t>2016-09-15T04:38:24</t>
  </si>
  <si>
    <t>2016-09-15T11:36:56.319+07</t>
  </si>
  <si>
    <t>DWB117</t>
  </si>
  <si>
    <t>water filtered from well water</t>
  </si>
  <si>
    <t>Use Well water as a source</t>
  </si>
  <si>
    <t>2016-09-15T11:38:07.794+07</t>
  </si>
  <si>
    <t>uuid:d14a9483-b910-4023-965b-4d6ef482f112</t>
  </si>
  <si>
    <t>d14a9483-b910-4023-965b-4d6ef482f112</t>
  </si>
  <si>
    <t>2016-09-15T04:38:27</t>
  </si>
  <si>
    <t>2016-09-15T16:14:55.282+07</t>
  </si>
  <si>
    <t>FLO114</t>
  </si>
  <si>
    <t>Cucumber latuce water mimosa</t>
  </si>
  <si>
    <t>2016-09-14T14:30:00.000+07</t>
  </si>
  <si>
    <t>2016-09-14T15:45:00.000+07</t>
  </si>
  <si>
    <t>2016-09-15T15:30:00.000+07</t>
  </si>
  <si>
    <t>Go to private land</t>
  </si>
  <si>
    <t>2016-09-15T16:17:11.797+07</t>
  </si>
  <si>
    <t>uuid:1ebec9df-1697-4854-a2d5-45e94a9d9804</t>
  </si>
  <si>
    <t>1ebec9df-1697-4854-a2d5-45e94a9d9804</t>
  </si>
  <si>
    <t>2016-09-15T09:26:00</t>
  </si>
  <si>
    <t>uuid:4bca8c3e-de40-4b96-8b01-b68e70559c43</t>
  </si>
  <si>
    <t>2016-09-15T16:17:14.851+07</t>
  </si>
  <si>
    <t>4bca8c3e-de40-4b96-8b01-b68e70559c43</t>
  </si>
  <si>
    <t>2016-10-03T12:02:26</t>
  </si>
  <si>
    <t>FLO115</t>
  </si>
  <si>
    <t>2016-10-03T15:40:00.000+07</t>
  </si>
  <si>
    <t>No drain in community</t>
  </si>
  <si>
    <t>2016-09-15T16:19:09.330+07</t>
  </si>
  <si>
    <t>Drink bottle water when go go collect trash</t>
  </si>
  <si>
    <t>uuid:6a63fd59-d85c-4205-a5a1-b032ca6b76fc</t>
  </si>
  <si>
    <t>6a63fd59-d85c-4205-a5a1-b032ca6b76fc</t>
  </si>
  <si>
    <t>2016-09-15T09:26:03</t>
  </si>
  <si>
    <t>2016-09-15T16:19:17.666+07</t>
  </si>
  <si>
    <t>FLO116</t>
  </si>
  <si>
    <t>2016-09-15T16:21:07.803+07</t>
  </si>
  <si>
    <t>uuid:d5eb18b5-5fa8-49ec-a1a9-e24a6167dc2a</t>
  </si>
  <si>
    <t>d5eb18b5-5fa8-49ec-a1a9-e24a6167dc2a</t>
  </si>
  <si>
    <t>2016-09-15T09:26:05</t>
  </si>
  <si>
    <t>2016-09-15T16:21:15.252+07</t>
  </si>
  <si>
    <t>SOL120</t>
  </si>
  <si>
    <t>2016-09-14T15:00:00.000+07</t>
  </si>
  <si>
    <t>In private land</t>
  </si>
  <si>
    <t>uuid:c933b9b3-03a4-4e6e-8ecd-460f7367cd67</t>
  </si>
  <si>
    <t>c933b9b3-03a4-4e6e-8ecd-460f7367cd67</t>
  </si>
  <si>
    <t>2016-10-03T12:02:28</t>
  </si>
  <si>
    <t>2016-09-15T16:23:40.786+07</t>
  </si>
  <si>
    <t>uuid:5e290f30-a0e0-4260-87d8-c33f3b320c1b</t>
  </si>
  <si>
    <t>2016-10-03T09:34:00.000+07</t>
  </si>
  <si>
    <t>5e290f30-a0e0-4260-87d8-c33f3b320c1b</t>
  </si>
  <si>
    <t>2016-09-15T09:26:08</t>
  </si>
  <si>
    <t>2016-09-15T16:23:50.421+07</t>
  </si>
  <si>
    <t>SOL121</t>
  </si>
  <si>
    <t>Rain and bottle water</t>
  </si>
  <si>
    <t>Cucumber,water Lyly , morning glory</t>
  </si>
  <si>
    <t>2016-09-15T16:25:49.214+07</t>
  </si>
  <si>
    <t>uuid:a6a61588-e70c-4a3e-b6d4-d4a532527596</t>
  </si>
  <si>
    <t>a6a61588-e70c-4a3e-b6d4-d4a532527596</t>
  </si>
  <si>
    <t>VS,Kl</t>
  </si>
  <si>
    <t>2016-09-15T09:26:10</t>
  </si>
  <si>
    <t>uuid:cfedf660-8754-4fde-8476-8038ac16452b</t>
  </si>
  <si>
    <t>cfedf660-8754-4fde-8476-8038ac16452b</t>
  </si>
  <si>
    <t>2016-10-05T00:42:19</t>
  </si>
  <si>
    <t>2016-09-16T16:29:06.679+07</t>
  </si>
  <si>
    <t>2016-10-03T09:47:00.000+07</t>
  </si>
  <si>
    <t>VEG113</t>
  </si>
  <si>
    <t>2016-09-15T16:50:00.000+07</t>
  </si>
  <si>
    <t>2016-09-16T15:45:00.000+07</t>
  </si>
  <si>
    <t>Well water filter before drink if go anywhere they drink bottle Water</t>
  </si>
  <si>
    <t>Mm,st</t>
  </si>
  <si>
    <t>Cucumber, salad</t>
  </si>
  <si>
    <t>2016-09-16T16:32:21.293+07</t>
  </si>
  <si>
    <t>uuid:9691fa92-b66b-4886-b9e6-621f6d4993f0</t>
  </si>
  <si>
    <t>9691fa92-b66b-4886-b9e6-621f6d4993f0</t>
  </si>
  <si>
    <t>2016-09-16T09:38:07</t>
  </si>
  <si>
    <t>2016-09-16T16:32:43.933+07</t>
  </si>
  <si>
    <t>VS,kl</t>
  </si>
  <si>
    <t>uuid:3674bd8b-ba5e-45ad-bf7d-6ec61128c9f5</t>
  </si>
  <si>
    <t>3674bd8b-ba5e-45ad-bf7d-6ec61128c9f5</t>
  </si>
  <si>
    <t>2016-10-05T00:42:20</t>
  </si>
  <si>
    <t>VEG114</t>
  </si>
  <si>
    <t>2016-10-03T10:03:00.000+07</t>
  </si>
  <si>
    <t>Drink water 2L , go out side drink bottle water 0,5L</t>
  </si>
  <si>
    <t>Cucumber,salad</t>
  </si>
  <si>
    <t>2016-09-16T16:35:08.771+07</t>
  </si>
  <si>
    <t>uuid:aa31ba88-a839-42f6-a8b6-6434c81bc52e</t>
  </si>
  <si>
    <t>aa31ba88-a839-42f6-a8b6-6434c81bc52e</t>
  </si>
  <si>
    <t>2016-09-16T09:38:09</t>
  </si>
  <si>
    <t>2016-09-16T16:35:46.701+07</t>
  </si>
  <si>
    <t>VEG115</t>
  </si>
  <si>
    <t>uuid:f344c950-35ca-4cd6-ad90-c43525047c9d</t>
  </si>
  <si>
    <t>f344c950-35ca-4cd6-ad90-c43525047c9d</t>
  </si>
  <si>
    <t>2016-10-05T00:42:22</t>
  </si>
  <si>
    <t>2016-10-03T15:02:00.000+07</t>
  </si>
  <si>
    <t>2016-09-16T16:37:53.743+07</t>
  </si>
  <si>
    <t>uuid:af54e481-38c0-4446-9529-3ff89beab1d2</t>
  </si>
  <si>
    <t>af54e481-38c0-4446-9529-3ff89beab1d2</t>
  </si>
  <si>
    <t>If don't have bottle 20L they drink bottle water 0,5L</t>
  </si>
  <si>
    <t>2016-09-16T09:38:12</t>
  </si>
  <si>
    <t>2016-09-16T16:38:53.726+07</t>
  </si>
  <si>
    <t>DWA113</t>
  </si>
  <si>
    <t>2016-09-15T15:00:00.000+07</t>
  </si>
  <si>
    <t>uuid:467852bc-06da-489a-b74e-58e748266991</t>
  </si>
  <si>
    <t>467852bc-06da-489a-b74e-58e748266991</t>
  </si>
  <si>
    <t>2016-10-05T00:42:24</t>
  </si>
  <si>
    <t>2016-10-03T15:12:00.000+07</t>
  </si>
  <si>
    <t>2016-09-16T16:41:28.043+07</t>
  </si>
  <si>
    <t>uuid:22a3e200-d850-4eed-8204-1962a2d498fc</t>
  </si>
  <si>
    <t>22a3e200-d850-4eed-8204-1962a2d498fc</t>
  </si>
  <si>
    <t>2016-09-16T09:43:47</t>
  </si>
  <si>
    <t>Well water filter before drink</t>
  </si>
  <si>
    <t>2016-09-16T16:41:40.072+07</t>
  </si>
  <si>
    <t>DWB118</t>
  </si>
  <si>
    <t>Filter well water</t>
  </si>
  <si>
    <t>2016-09-16T16:43:34.430+07</t>
  </si>
  <si>
    <t>uuid:7e5fb00a-bfb0-48a6-a6b3-63c4b17d5640</t>
  </si>
  <si>
    <t>uuid:0705904b-8c41-4535-abea-730bd4cc6988</t>
  </si>
  <si>
    <t>7e5fb00a-bfb0-48a6-a6b3-63c4b17d5640</t>
  </si>
  <si>
    <t>2016-09-16T09:43:49</t>
  </si>
  <si>
    <t>0705904b-8c41-4535-abea-730bd4cc6988</t>
  </si>
  <si>
    <t>2016-10-05T00:42:25</t>
  </si>
  <si>
    <t>2016-09-16T16:44:40.111+07</t>
  </si>
  <si>
    <t>2016-10-03T15:26:00.000+07</t>
  </si>
  <si>
    <t>FLO117</t>
  </si>
  <si>
    <t>Cucumber,eggplant,</t>
  </si>
  <si>
    <t>2016-09-16T16:47:28.177+07</t>
  </si>
  <si>
    <t>uuid:5f2d314a-9b33-4ae6-9600-c0a42d2e5e49</t>
  </si>
  <si>
    <t>5f2d314a-9b33-4ae6-9600-c0a42d2e5e49</t>
  </si>
  <si>
    <t>2016-09-16T09:50:20</t>
  </si>
  <si>
    <t>uuid:596ec5ba-2435-4e9b-8f3b-b8bd9e620187</t>
  </si>
  <si>
    <t>2016-09-16T16:47:37.391+07</t>
  </si>
  <si>
    <t>596ec5ba-2435-4e9b-8f3b-b8bd9e620187</t>
  </si>
  <si>
    <t>2016-10-05T00:42:27</t>
  </si>
  <si>
    <t>FLO118</t>
  </si>
  <si>
    <t>2016-10-03T15:44:00.000+07</t>
  </si>
  <si>
    <t>Go to collect vegetable such as water mimosa morning glory , child go with dad to catch frog</t>
  </si>
  <si>
    <t>2016-09-16T16:50:07.133+07</t>
  </si>
  <si>
    <t>uuid:2f466350-1809-407f-bcee-377d26bb1773</t>
  </si>
  <si>
    <t>2f466350-1809-407f-bcee-377d26bb1773</t>
  </si>
  <si>
    <t>Well water filtrate</t>
  </si>
  <si>
    <t>2016-09-16T09:50:22</t>
  </si>
  <si>
    <t>2016-09-21T14:10:49.783+07</t>
  </si>
  <si>
    <t>Eggplant,</t>
  </si>
  <si>
    <t>DWR101</t>
  </si>
  <si>
    <t>2016-09-20T10:00:00.000+07</t>
  </si>
  <si>
    <t>2016-09-20T11:45:00.000+07</t>
  </si>
  <si>
    <t>2016-09-21T10:00:00.000+07</t>
  </si>
  <si>
    <t>uuid:d43972ea-dbbd-4b1e-a588-0274c7b73a6e</t>
  </si>
  <si>
    <t>d43972ea-dbbd-4b1e-a588-0274c7b73a6e</t>
  </si>
  <si>
    <t>2016-10-05T00:42:29</t>
  </si>
  <si>
    <t>2016-10-04T10:06:00.000+07</t>
  </si>
  <si>
    <t>Go to swim at Baray and other place</t>
  </si>
  <si>
    <t>2016-09-21T14:17:32.505+07</t>
  </si>
  <si>
    <t>uuid:7794107d-57f1-4747-b641-8ace24c78a74</t>
  </si>
  <si>
    <t>7794107d-57f1-4747-b641-8ace24c78a74</t>
  </si>
  <si>
    <t>2016-09-21T07:17:59</t>
  </si>
  <si>
    <t>2016-09-21T14:18:06.372+07</t>
  </si>
  <si>
    <t>DWR102</t>
  </si>
  <si>
    <t>Filter treatment</t>
  </si>
  <si>
    <t>2016-09-21T14:20:24.253+07</t>
  </si>
  <si>
    <t>uuid:9e9c1581-65b1-4322-9895-61decde1007b</t>
  </si>
  <si>
    <t>9e9c1581-65b1-4322-9895-61decde1007b</t>
  </si>
  <si>
    <t>2016-09-21T07:28:40</t>
  </si>
  <si>
    <t>2016-09-21T14:20:28.204+07</t>
  </si>
  <si>
    <t>Carot, cucumber,....</t>
  </si>
  <si>
    <t>DWR103</t>
  </si>
  <si>
    <t>uuid:d9bf3285-87f7-4fb7-a41c-caf798441801</t>
  </si>
  <si>
    <t>d9bf3285-87f7-4fb7-a41c-caf798441801</t>
  </si>
  <si>
    <t>2016-10-05T00:42:32</t>
  </si>
  <si>
    <t>2016-10-04T11:09:00.000+07</t>
  </si>
  <si>
    <t>2016-09-21T14:22:09.950+07</t>
  </si>
  <si>
    <t>uuid:ff8fc67d-3321-4698-a8e6-c7073c2eaeeb</t>
  </si>
  <si>
    <t>ff8fc67d-3321-4698-a8e6-c7073c2eaeeb</t>
  </si>
  <si>
    <t>2016-09-21T07:28:42</t>
  </si>
  <si>
    <t>2016-09-21T14:22:23.867+07</t>
  </si>
  <si>
    <t>DWR104</t>
  </si>
  <si>
    <t>Rainy season (street flood)</t>
  </si>
  <si>
    <t>Eggplant, water mimosa, latuce,....</t>
  </si>
  <si>
    <t>2016-09-21T14:24:21.337+07</t>
  </si>
  <si>
    <t>uuid:4e0cd1b3-fd0e-4329-86a7-2f88391d6789</t>
  </si>
  <si>
    <t>4e0cd1b3-fd0e-4329-86a7-2f88391d6789</t>
  </si>
  <si>
    <t>2016-09-21T07:28:44</t>
  </si>
  <si>
    <t>2016-09-21T14:24:33.702+07</t>
  </si>
  <si>
    <t>DWR105</t>
  </si>
  <si>
    <t>uuid:63bb534c-016d-4eec-af5b-83afd1e96721</t>
  </si>
  <si>
    <t>63bb534c-016d-4eec-af5b-83afd1e96721</t>
  </si>
  <si>
    <t>2016-10-05T00:42:34</t>
  </si>
  <si>
    <t>2016-10-04T16:05:00.000+07</t>
  </si>
  <si>
    <t>Ready season</t>
  </si>
  <si>
    <t>2016-09-21T14:26:17.182+07</t>
  </si>
  <si>
    <t>Water treatment</t>
  </si>
  <si>
    <t>uuid:ea7530eb-d5b0-49a0-86a6-ff68cc9e68ed</t>
  </si>
  <si>
    <t>Well water (treatment)</t>
  </si>
  <si>
    <t>ea7530eb-d5b0-49a0-86a6-ff68cc9e68ed</t>
  </si>
  <si>
    <t>2016-09-21T07:28:46</t>
  </si>
  <si>
    <t>2016-09-21T14:26:44.163+07</t>
  </si>
  <si>
    <t>DWR106</t>
  </si>
  <si>
    <t>Cucumber, eggplant, long bean, morning glory....</t>
  </si>
  <si>
    <t>Now not working</t>
  </si>
  <si>
    <t>uuid:49298d0d-ea23-4c9d-9522-a7a2c809c5c4</t>
  </si>
  <si>
    <t>49298d0d-ea23-4c9d-9522-a7a2c809c5c4</t>
  </si>
  <si>
    <t>2016-10-05T00:42:35</t>
  </si>
  <si>
    <t>2016-09-21T14:28:12.435+07</t>
  </si>
  <si>
    <t>uuid:7f3b23e0-7385-485e-be22-f11908c5a8a4</t>
  </si>
  <si>
    <t>2016-10-04T16:12:00.000+07</t>
  </si>
  <si>
    <t>7f3b23e0-7385-485e-be22-f11908c5a8a4</t>
  </si>
  <si>
    <t>2016-09-21T07:28:49</t>
  </si>
  <si>
    <t>Go to swim (Baray)</t>
  </si>
  <si>
    <t>2016-09-21T14:28:54.961+07</t>
  </si>
  <si>
    <t>2016-09-21T14:30:30.690+07</t>
  </si>
  <si>
    <t>uuid:6283c5e3-316c-4ca4-b329-90d43ebd6569</t>
  </si>
  <si>
    <t>6283c5e3-316c-4ca4-b329-90d43ebd6569</t>
  </si>
  <si>
    <t>2016-09-21T07:37:01</t>
  </si>
  <si>
    <t>2016-09-21T14:30:51.722+07</t>
  </si>
  <si>
    <t>Eggplant, carot, latuce,....</t>
  </si>
  <si>
    <t>uuid:75171336-ce2f-4ef7-967b-5d610100b30e</t>
  </si>
  <si>
    <t>75171336-ce2f-4ef7-967b-5d610100b30e</t>
  </si>
  <si>
    <t>2016-10-05T00:42:37</t>
  </si>
  <si>
    <t>2016-09-21T14:32:26.439+07</t>
  </si>
  <si>
    <t>uuid:1bc7033e-34bb-4ca9-bd6d-4d40667d8591</t>
  </si>
  <si>
    <t>2016-10-04T16:22:00.000+07</t>
  </si>
  <si>
    <t>1bc7033e-34bb-4ca9-bd6d-4d40667d8591</t>
  </si>
  <si>
    <t>Go to fishing ( Table Sap lake)</t>
  </si>
  <si>
    <t>2016-09-21T07:37:04</t>
  </si>
  <si>
    <t>2016-09-21T14:32:55.204+07</t>
  </si>
  <si>
    <t>2016-09-21T14:34:50.056+07</t>
  </si>
  <si>
    <t>uuid:864c34d1-91ba-4569-bcdc-11b5db9933c7</t>
  </si>
  <si>
    <t>864c34d1-91ba-4569-bcdc-11b5db9933c7</t>
  </si>
  <si>
    <t>2016-09-21T07:37:06</t>
  </si>
  <si>
    <t>2016-09-21T14:34:57.319+07</t>
  </si>
  <si>
    <t>Cabac, eggplant, cucumber.....</t>
  </si>
  <si>
    <t>Go out size</t>
  </si>
  <si>
    <t>uuid:49de56e4-ddb1-4b3a-8d98-f64fe1a6746e</t>
  </si>
  <si>
    <t>49de56e4-ddb1-4b3a-8d98-f64fe1a6746e</t>
  </si>
  <si>
    <t>2016-09-21T14:36:39.600+07</t>
  </si>
  <si>
    <t>2016-10-05T00:42:39</t>
  </si>
  <si>
    <t>uuid:9063c9a1-bf05-467b-b2f7-21e9828e7c7c</t>
  </si>
  <si>
    <t>9063c9a1-bf05-467b-b2f7-21e9828e7c7c</t>
  </si>
  <si>
    <t>2016-09-21T07:37:08</t>
  </si>
  <si>
    <t>2016-10-04T16:30:00.000+07</t>
  </si>
  <si>
    <t>2016-09-23T14:28:53.049+07</t>
  </si>
  <si>
    <t>ICE201</t>
  </si>
  <si>
    <t>2016-09-22T10:30:00.000+07</t>
  </si>
  <si>
    <t>2016-09-22T12:00:00.000+07</t>
  </si>
  <si>
    <t>2016-09-23T12:00:00.000+07</t>
  </si>
  <si>
    <t>St</t>
  </si>
  <si>
    <t>2016-09-23T14:31:16.560+07</t>
  </si>
  <si>
    <t>uuid:a286a35d-b422-4b5d-834b-a4d7f125bf16</t>
  </si>
  <si>
    <t>a286a35d-b422-4b5d-834b-a4d7f125bf16</t>
  </si>
  <si>
    <t>2016-09-23T07:34:55</t>
  </si>
  <si>
    <t>2016-09-23T14:31:23.446+07</t>
  </si>
  <si>
    <t>ICE202</t>
  </si>
  <si>
    <t>Cabac, latuce, morning glory,.....</t>
  </si>
  <si>
    <t>2016-09-23T14:32:42.168+07</t>
  </si>
  <si>
    <t>uuid:c4d7e7e2-49c6-4622-81c6-030dfdad6b1a</t>
  </si>
  <si>
    <t>uuid:4d8aba50-e1ba-4c04-a50b-e15a65c337ee</t>
  </si>
  <si>
    <t>c4d7e7e2-49c6-4622-81c6-030dfdad6b1a</t>
  </si>
  <si>
    <t>2016-09-23T07:34:58</t>
  </si>
  <si>
    <t>4d8aba50-e1ba-4c04-a50b-e15a65c337ee</t>
  </si>
  <si>
    <t>2016-09-23T14:32:50.221+07</t>
  </si>
  <si>
    <t>2016-10-05T00:42:41</t>
  </si>
  <si>
    <t>ICE203</t>
  </si>
  <si>
    <t>2016-10-04T10:05:00.000+07</t>
  </si>
  <si>
    <t>2016-09-23T14:34:25.455+07</t>
  </si>
  <si>
    <t>uuid:0a37b525-4229-471b-926a-f4fd1c9f19f4</t>
  </si>
  <si>
    <t>0a37b525-4229-471b-926a-f4fd1c9f19f4</t>
  </si>
  <si>
    <t>2016-09-23T07:35:00</t>
  </si>
  <si>
    <t>2016-09-23T14:40:30.645+07</t>
  </si>
  <si>
    <t>DWA201</t>
  </si>
  <si>
    <t>If don't have bottle water 20L they drink 0,5L</t>
  </si>
  <si>
    <t>No filter</t>
  </si>
  <si>
    <t>2016-09-23T14:42:07.553+07</t>
  </si>
  <si>
    <t>uuid:e6141666-ff35-4dd4-bd7c-9012fc5449ef</t>
  </si>
  <si>
    <t>e6141666-ff35-4dd4-bd7c-9012fc5449ef</t>
  </si>
  <si>
    <t>2016-09-23T07:44:50</t>
  </si>
  <si>
    <t>2016-09-23T14:42:18.736+07</t>
  </si>
  <si>
    <t>DWA202</t>
  </si>
  <si>
    <t>uuid:27d31a1e-95ac-447c-b17e-01785feefe2e</t>
  </si>
  <si>
    <t>27d31a1e-95ac-447c-b17e-01785feefe2e</t>
  </si>
  <si>
    <t>2016-10-05T10:27:41</t>
  </si>
  <si>
    <t>2016-09-23T14:44:19.638+07</t>
  </si>
  <si>
    <t>uuid:5423599d-a7b2-4f2f-8194-cfc756b69d4a</t>
  </si>
  <si>
    <t>2016-10-04T10:18:00.000+07</t>
  </si>
  <si>
    <t>5423599d-a7b2-4f2f-8194-cfc756b69d4a</t>
  </si>
  <si>
    <t>2016-09-23T07:44:52</t>
  </si>
  <si>
    <t>2016-09-23T14:44:52.179+07</t>
  </si>
  <si>
    <t>DWB201</t>
  </si>
  <si>
    <t>2016-09-23T14:46:09.027+07</t>
  </si>
  <si>
    <t>uuid:74296fc5-254f-49fc-843f-145768cc1edd</t>
  </si>
  <si>
    <t>74296fc5-254f-49fc-843f-145768cc1edd</t>
  </si>
  <si>
    <t>2016-09-23T07:51:29</t>
  </si>
  <si>
    <t>2016-09-23T14:46:17.133+07</t>
  </si>
  <si>
    <t>DWB202</t>
  </si>
  <si>
    <t>Vs,kl</t>
  </si>
  <si>
    <t>uuid:7029f390-3beb-4240-8e19-90d4f25c4a24</t>
  </si>
  <si>
    <t>7029f390-3beb-4240-8e19-90d4f25c4a24</t>
  </si>
  <si>
    <t>2016-10-05T10:27:43</t>
  </si>
  <si>
    <t>2016-09-23T14:48:03.716+07</t>
  </si>
  <si>
    <t>uuid:52191b63-24f8-4722-bba6-05ce330abe11</t>
  </si>
  <si>
    <t>2016-10-04T10:33:00.000+07</t>
  </si>
  <si>
    <t>52191b63-24f8-4722-bba6-05ce330abe11</t>
  </si>
  <si>
    <t>2016-09-23T07:51:31</t>
  </si>
  <si>
    <t>2016-09-23T14:48:09.432+07</t>
  </si>
  <si>
    <t>DWB203</t>
  </si>
  <si>
    <t>Don't have open drains</t>
  </si>
  <si>
    <t>2016-09-23T14:49:36.407+07</t>
  </si>
  <si>
    <t>uuid:cb2002f5-a6cd-41f3-99e9-fff2de27436e</t>
  </si>
  <si>
    <t>Drink 20L if don't have , they drink bottle water 0,5L</t>
  </si>
  <si>
    <t>cb2002f5-a6cd-41f3-99e9-fff2de27436e</t>
  </si>
  <si>
    <t>2016-09-23T07:51:33</t>
  </si>
  <si>
    <t>2016-09-23T14:49:43.610+07</t>
  </si>
  <si>
    <t>DWB204</t>
  </si>
  <si>
    <t>uuid:913185b7-5d8d-44ae-885c-aa79600dca62</t>
  </si>
  <si>
    <t>913185b7-5d8d-44ae-885c-aa79600dca62</t>
  </si>
  <si>
    <t>2016-10-05T10:27:45</t>
  </si>
  <si>
    <t>2016-10-05T15:35:00.000+07</t>
  </si>
  <si>
    <t>Not open drains</t>
  </si>
  <si>
    <t>2016-09-23T14:51:03.447+07</t>
  </si>
  <si>
    <t>uuid:4fb323da-9efb-4000-83a3-621171177f1f</t>
  </si>
  <si>
    <t>4fb323da-9efb-4000-83a3-621171177f1f</t>
  </si>
  <si>
    <t>2016-09-23T07:51:34</t>
  </si>
  <si>
    <t>2016-09-23T16:04:13.152+07</t>
  </si>
  <si>
    <t>SOL201</t>
  </si>
  <si>
    <t>2016-09-22T14:00:00.000+07</t>
  </si>
  <si>
    <t>2016-09-22T16:15:00.000+07</t>
  </si>
  <si>
    <t>2016-09-23T15:30:00.000+07</t>
  </si>
  <si>
    <t>Cucumber,latuce ,egg plant</t>
  </si>
  <si>
    <t>2016-09-23T16:06:18.023+07</t>
  </si>
  <si>
    <t>uuid:4ac366f1-02ce-436f-8c91-88ce754765fd</t>
  </si>
  <si>
    <t>4ac366f1-02ce-436f-8c91-88ce754765fd</t>
  </si>
  <si>
    <t>2016-09-23T09:14:11</t>
  </si>
  <si>
    <t>2016-09-23T16:06:23.548+07</t>
  </si>
  <si>
    <t>SOL202</t>
  </si>
  <si>
    <t>Vs,Us</t>
  </si>
  <si>
    <t>uuid:47f61212-8ad5-46bd-bea3-192b6588bbfa</t>
  </si>
  <si>
    <t>47f61212-8ad5-46bd-bea3-192b6588bbfa</t>
  </si>
  <si>
    <t>2016-10-05T10:27:46</t>
  </si>
  <si>
    <t>2016-10-05T15:49:00.000+07</t>
  </si>
  <si>
    <t>2016-09-23T16:08:13.688+07</t>
  </si>
  <si>
    <t>uuid:629e3b80-14fd-41a0-ad3d-a6f1fa537086</t>
  </si>
  <si>
    <t>629e3b80-14fd-41a0-ad3d-a6f1fa537086</t>
  </si>
  <si>
    <t>2016-09-23T09:14:13</t>
  </si>
  <si>
    <t>2016-09-23T16:08:19.082+07</t>
  </si>
  <si>
    <t>SOL203</t>
  </si>
  <si>
    <t>Always drink bottle water 20L</t>
  </si>
  <si>
    <t>Cucumber , morning glory, Latuce , egg plant</t>
  </si>
  <si>
    <t>2016-09-23T16:10:10.127+07</t>
  </si>
  <si>
    <t>uuid:59038525-3c7d-4233-a9ec-5d4281172722</t>
  </si>
  <si>
    <t>59038525-3c7d-4233-a9ec-5d4281172722</t>
  </si>
  <si>
    <t>2016-09-23T09:14:16</t>
  </si>
  <si>
    <t>uuid:9db7cabf-3247-4fe3-b569-90ab28d44e62</t>
  </si>
  <si>
    <t>9db7cabf-3247-4fe3-b569-90ab28d44e62</t>
  </si>
  <si>
    <t>2016-09-23T16:10:17.502+07</t>
  </si>
  <si>
    <t>2016-10-05T10:27:48</t>
  </si>
  <si>
    <t>2016-10-05T10:19:00.000+07</t>
  </si>
  <si>
    <t>SOL204</t>
  </si>
  <si>
    <t>Wastewater flow from other house</t>
  </si>
  <si>
    <t>2016-09-23T16:12:03.248+07</t>
  </si>
  <si>
    <t>uuid:a0f327e9-2527-445d-bfdc-c2327b2e8c7a</t>
  </si>
  <si>
    <t>a0f327e9-2527-445d-bfdc-c2327b2e8c7a</t>
  </si>
  <si>
    <t>2016-09-23T09:14:18</t>
  </si>
  <si>
    <t>Well water treatment</t>
  </si>
  <si>
    <t>2016-09-23T16:12:09.081+07</t>
  </si>
  <si>
    <t>SOL205</t>
  </si>
  <si>
    <t>Cucumber, latuce, eggplant...</t>
  </si>
  <si>
    <t>uuid:e0c4600f-8d4a-458d-8186-afa5caa3db6a</t>
  </si>
  <si>
    <t>e0c4600f-8d4a-458d-8186-afa5caa3db6a</t>
  </si>
  <si>
    <t>2016-10-05T10:38:57</t>
  </si>
  <si>
    <t>2016-10-05T10:31:00.000+07</t>
  </si>
  <si>
    <t>Go to swim</t>
  </si>
  <si>
    <t>2016-09-23T16:13:40.431+07</t>
  </si>
  <si>
    <t>uuid:540af46c-743e-43c9-8b4f-cda79f5d4fa4</t>
  </si>
  <si>
    <t>540af46c-743e-43c9-8b4f-cda79f5d4fa4</t>
  </si>
  <si>
    <t>2016-09-23T09:14:20</t>
  </si>
  <si>
    <t>Not working</t>
  </si>
  <si>
    <t>Cabac, morning glory, long bean, latuce, ....</t>
  </si>
  <si>
    <t>Share with other house</t>
  </si>
  <si>
    <t>uuid:7c74137a-c52e-40d3-a20f-069068846f00</t>
  </si>
  <si>
    <t>7c74137a-c52e-40d3-a20f-069068846f00</t>
  </si>
  <si>
    <t>2016-10-05T10:39:01</t>
  </si>
  <si>
    <t>2016-10-05T10:41:00.000+07</t>
  </si>
  <si>
    <t>Bottle water boil</t>
  </si>
  <si>
    <t>Latuce, long bean,</t>
  </si>
  <si>
    <t>uuid:c85d6340-21e6-4737-a060-a5639e519b10</t>
  </si>
  <si>
    <t>c85d6340-21e6-4737-a060-a5639e519b10</t>
  </si>
  <si>
    <t>2016-10-05T10:39:04</t>
  </si>
  <si>
    <t>2016-10-06T17:10:00.000+07</t>
  </si>
  <si>
    <t>Rain water for bathe</t>
  </si>
  <si>
    <t>Rain water and well water (boil)</t>
  </si>
  <si>
    <t>Long bean, cabac, latuce, eggplant,...</t>
  </si>
  <si>
    <t>uuid:9c373504-c0e6-461b-a8be-b52504c8d921</t>
  </si>
  <si>
    <t>9c373504-c0e6-461b-a8be-b52504c8d921</t>
  </si>
  <si>
    <t>2016-10-06T10:42:34</t>
  </si>
  <si>
    <t>2016-10-06T17:24:00.000+07</t>
  </si>
  <si>
    <t>Well and rain water (boil)</t>
  </si>
  <si>
    <t>Cucumber, long bean, morning glory, water mimosa, cabac....</t>
  </si>
  <si>
    <t>uuid:638ce776-888f-4bdc-8c6d-0bc5931628bb</t>
  </si>
  <si>
    <t>638ce776-888f-4bdc-8c6d-0bc5931628bb</t>
  </si>
  <si>
    <t>2016-10-06T10:42:36</t>
  </si>
  <si>
    <t>2016-10-06T17:32:00.000+07</t>
  </si>
  <si>
    <t>Cucumber, water mimosa, morning glory, long bean</t>
  </si>
  <si>
    <t>Share with other household, go outsize</t>
  </si>
  <si>
    <t>uuid:23e3fe32-7214-4bd7-ab38-292b34356fcb</t>
  </si>
  <si>
    <t>23e3fe32-7214-4bd7-ab38-292b34356fcb</t>
  </si>
  <si>
    <t>2016-10-06T10:42:38</t>
  </si>
  <si>
    <t>2016-10-06T10:28:00.000+07</t>
  </si>
  <si>
    <t>Drink small bottle water vital</t>
  </si>
  <si>
    <t>Cucumber, Latuce</t>
  </si>
  <si>
    <t>uuid:d6e2b4af-3932-4e6d-8d97-1741e9f360e9</t>
  </si>
  <si>
    <t>d6e2b4af-3932-4e6d-8d97-1741e9f360e9</t>
  </si>
  <si>
    <t>2016-10-07T11:05:02</t>
  </si>
  <si>
    <t>2016-10-06T16:25:00.000+07</t>
  </si>
  <si>
    <t>Cucumber, latuce,morning glory</t>
  </si>
  <si>
    <t>uuid:29889383-da41-4a6f-bfcb-e8823f29d9b8</t>
  </si>
  <si>
    <t>29889383-da41-4a6f-bfcb-e8823f29d9b8</t>
  </si>
  <si>
    <t>2016-10-07T11:05:04</t>
  </si>
  <si>
    <t>2016-10-06T16:33:00.000+07</t>
  </si>
  <si>
    <t>Drink only bottle water 20L</t>
  </si>
  <si>
    <t>2016-10-05T15:55:21.802+07</t>
  </si>
  <si>
    <t>Cucumber, Latuce,green bean germ ,egg plant</t>
  </si>
  <si>
    <t>2016-10-04T10:30:00.000+07</t>
  </si>
  <si>
    <t>2016-10-04T12:00:00.000+07</t>
  </si>
  <si>
    <t>2016-10-05T12:00:00.000+07</t>
  </si>
  <si>
    <t>Flood wc last year , this year no flood</t>
  </si>
  <si>
    <t>uuid:514cb149-c285-4b36-afff-ad55c7b764e6</t>
  </si>
  <si>
    <t>2016-10-05T15:57:42.593+07</t>
  </si>
  <si>
    <t>514cb149-c285-4b36-afff-ad55c7b764e6</t>
  </si>
  <si>
    <t>uuid:d36bc604-7e14-4aa0-a994-c330366ee89d</t>
  </si>
  <si>
    <t>2016-10-07T11:05:06</t>
  </si>
  <si>
    <t>d36bc604-7e14-4aa0-a994-c330366ee89d</t>
  </si>
  <si>
    <t>2016-10-05T08:58:38</t>
  </si>
  <si>
    <t>2016-10-07T10:43:00.000+07</t>
  </si>
  <si>
    <t>2016-10-05T15:59:29.177+07</t>
  </si>
  <si>
    <t>Drink bottle water 0,5L sometime</t>
  </si>
  <si>
    <t>2016-10-05T16:01:46.545+07</t>
  </si>
  <si>
    <t>uuid:de128096-38f0-4c77-bdcb-260ee12fe361</t>
  </si>
  <si>
    <t>de128096-38f0-4c77-bdcb-260ee12fe361</t>
  </si>
  <si>
    <t>2016-10-05T09:14:43</t>
  </si>
  <si>
    <t>Cucumber, Latuce,morning glory</t>
  </si>
  <si>
    <t>2016-10-05T16:01:50.563+07</t>
  </si>
  <si>
    <t>2016-10-04T14:00:00.000+07</t>
  </si>
  <si>
    <t>uuid:29a554d6-3069-4df9-b76e-30185d9e10c8</t>
  </si>
  <si>
    <t>29a554d6-3069-4df9-b76e-30185d9e10c8</t>
  </si>
  <si>
    <t>2016-10-07T11:05:08</t>
  </si>
  <si>
    <t>2016-10-07T10:52:00.000+07</t>
  </si>
  <si>
    <t>2016-10-05T16:04:09.479+07</t>
  </si>
  <si>
    <t>uuid:82148407-fc71-4334-a111-1496edffaa7b</t>
  </si>
  <si>
    <t>82148407-fc71-4334-a111-1496edffaa7b</t>
  </si>
  <si>
    <t>2016-10-05T09:14:44</t>
  </si>
  <si>
    <t>2016-10-05T16:04:43.941+07</t>
  </si>
  <si>
    <t>DWA203</t>
  </si>
  <si>
    <t>2016-10-05T14:00:00.000+07</t>
  </si>
  <si>
    <t>uuid:460879d8-fb3c-41e2-a5d2-586b70bab25d</t>
  </si>
  <si>
    <t>460879d8-fb3c-41e2-a5d2-586b70bab25d</t>
  </si>
  <si>
    <t>2016-10-07T11:05:11</t>
  </si>
  <si>
    <t>2016-10-07T10:56:00.000+07</t>
  </si>
  <si>
    <t>2016-10-05T16:06:39.288+07</t>
  </si>
  <si>
    <t>uuid:c6ed816e-5183-47c7-8d6c-c2e81dbc8a35</t>
  </si>
  <si>
    <t>c6ed816e-5183-47c7-8d6c-c2e81dbc8a35</t>
  </si>
  <si>
    <t>2016-10-05T09:14:46</t>
  </si>
  <si>
    <t>2016-10-05T16:07:46.603+07</t>
  </si>
  <si>
    <t>DWA204</t>
  </si>
  <si>
    <t>Cucumber, latuce</t>
  </si>
  <si>
    <t>uuid:7af3b1c4-7001-4ff6-b079-be19f1783750</t>
  </si>
  <si>
    <t>7af3b1c4-7001-4ff6-b079-be19f1783750</t>
  </si>
  <si>
    <t>2016-10-05T16:09:22.469+07</t>
  </si>
  <si>
    <t>2016-10-07T11:05:13</t>
  </si>
  <si>
    <t>uuid:fc600a4c-62ab-48c7-845b-4ecb8d2d8bda</t>
  </si>
  <si>
    <t>fc600a4c-62ab-48c7-845b-4ecb8d2d8bda</t>
  </si>
  <si>
    <t>2016-10-07T16:28:00.000+07</t>
  </si>
  <si>
    <t>2016-10-05T09:14:48</t>
  </si>
  <si>
    <t>2016-10-05T16:09:31.893+07</t>
  </si>
  <si>
    <t>DWA205</t>
  </si>
  <si>
    <t>Drink water rain but filter or boil before drink and put the water in to bottle</t>
  </si>
  <si>
    <t>Boil and filter</t>
  </si>
  <si>
    <t>2016-10-05T16:11:46.740+07</t>
  </si>
  <si>
    <t>uuid:e334b51e-ab4b-4911-a586-6cb30847d3ed</t>
  </si>
  <si>
    <t>uuid:ae847fd8-1037-4575-ae16-5a20e8aa9bce</t>
  </si>
  <si>
    <t>ae847fd8-1037-4575-ae16-5a20e8aa9bce</t>
  </si>
  <si>
    <t>2016-10-07T11:05:15</t>
  </si>
  <si>
    <t>e334b51e-ab4b-4911-a586-6cb30847d3ed</t>
  </si>
  <si>
    <t>2016-10-05T09:14:50</t>
  </si>
  <si>
    <t>2016-10-07T16:38:00.000+07</t>
  </si>
  <si>
    <t>2016-10-05T16:12:12.906+07</t>
  </si>
  <si>
    <t>DWA206</t>
  </si>
  <si>
    <t>Vs ,kl</t>
  </si>
  <si>
    <t>uuid:4c76a6fe-b889-4e7d-a1ef-b48fe93a04ce</t>
  </si>
  <si>
    <t>4c76a6fe-b889-4e7d-a1ef-b48fe93a04ce</t>
  </si>
  <si>
    <t>2016-10-07T11:05:17</t>
  </si>
  <si>
    <t>2016-10-05T16:13:44.805+07</t>
  </si>
  <si>
    <t>uuid:5f2c7e8e-fd3e-490a-8347-f0e86074ee74</t>
  </si>
  <si>
    <t>2016-10-07T14:39:00.000+07</t>
  </si>
  <si>
    <t>5f2c7e8e-fd3e-490a-8347-f0e86074ee74</t>
  </si>
  <si>
    <t>2016-10-05T09:14:52</t>
  </si>
  <si>
    <t>2016-10-05T16:14:59.813+07</t>
  </si>
  <si>
    <t>Only bottle water 20L</t>
  </si>
  <si>
    <t>Morning glory, cabac, long bean, water mimosa.....</t>
  </si>
  <si>
    <t>uuid:1ca1fee3-4d98-47e8-96e3-4f4dc2954123</t>
  </si>
  <si>
    <t>1ca1fee3-4d98-47e8-96e3-4f4dc2954123</t>
  </si>
  <si>
    <t>2016-10-07T11:33:54</t>
  </si>
  <si>
    <t>2016-10-07T14:46:00.000+07</t>
  </si>
  <si>
    <t>Go to take morning glory in lake</t>
  </si>
  <si>
    <t>2016-10-05T16:16:50.732+07</t>
  </si>
  <si>
    <t>uuid:f6b43b6a-5d21-4f0b-9f7c-d3272a3946be</t>
  </si>
  <si>
    <t>f6b43b6a-5d21-4f0b-9f7c-d3272a3946be</t>
  </si>
  <si>
    <t>2016-10-05T09:22:31</t>
  </si>
  <si>
    <t>2016-10-05T16:17:14.489+07</t>
  </si>
  <si>
    <t>Bottle water 20L</t>
  </si>
  <si>
    <t>Morning glory, cabac, water mimosa....</t>
  </si>
  <si>
    <t>2016-10-05T16:18:46.794+07</t>
  </si>
  <si>
    <t>Use only one family.</t>
  </si>
  <si>
    <t>uuid:4a926fc0-96a5-4923-b4e1-144dde4cf895</t>
  </si>
  <si>
    <t>4a926fc0-96a5-4923-b4e1-144dde4cf895</t>
  </si>
  <si>
    <t>2016-10-05T09:22:33</t>
  </si>
  <si>
    <t>2016-10-05T16:19:24.470+07</t>
  </si>
  <si>
    <t>uuid:2f593988-1620-4fd4-b5e4-c61435036a50</t>
  </si>
  <si>
    <t>2f593988-1620-4fd4-b5e4-c61435036a50</t>
  </si>
  <si>
    <t>2016-10-07T11:33:57</t>
  </si>
  <si>
    <t>2016-10-07T14:55:00.000+07</t>
  </si>
  <si>
    <t>2016-10-05T16:20:52.742+07</t>
  </si>
  <si>
    <t>uuid:2aff126f-6522-49df-adbd-ca0af6ee18ea</t>
  </si>
  <si>
    <t>2aff126f-6522-49df-adbd-ca0af6ee18ea</t>
  </si>
  <si>
    <t>2016-10-05T09:22:35</t>
  </si>
  <si>
    <t>2016-10-05T16:22:07.307+07</t>
  </si>
  <si>
    <t>FLO201</t>
  </si>
  <si>
    <t>2016-10-04T15:40:00.000+07</t>
  </si>
  <si>
    <t>2016-10-05T15:10:00.000+07</t>
  </si>
  <si>
    <t>Long bean, great bean germ, morning glory, cabac......</t>
  </si>
  <si>
    <t>2016-10-05T16:24:35.857+07</t>
  </si>
  <si>
    <t>uuid:f8ee361b-f662-4ca5-98c6-c5d0ee86f748</t>
  </si>
  <si>
    <t>f8ee361b-f662-4ca5-98c6-c5d0ee86f748</t>
  </si>
  <si>
    <t>2016-10-05T09:28:11</t>
  </si>
  <si>
    <t>Share with one household</t>
  </si>
  <si>
    <t>2016-10-05T16:25:09.387+07</t>
  </si>
  <si>
    <t>FLO202</t>
  </si>
  <si>
    <t>uuid:72c6acc8-8c0e-410a-92af-b9aefbecfc65</t>
  </si>
  <si>
    <t>72c6acc8-8c0e-410a-92af-b9aefbecfc65</t>
  </si>
  <si>
    <t>2016-10-07T11:34:00</t>
  </si>
  <si>
    <t>2016-10-05T16:27:11.293+07</t>
  </si>
  <si>
    <t>uuid:4b01ad6b-e7b9-4620-ad39-112e9bdf01a7</t>
  </si>
  <si>
    <t>2016-10-07T15:02:00.000+07</t>
  </si>
  <si>
    <t>4b01ad6b-e7b9-4620-ad39-112e9bdf01a7</t>
  </si>
  <si>
    <t>2016-10-05T09:28:13</t>
  </si>
  <si>
    <t>2016-10-05T16:28:42.920+07</t>
  </si>
  <si>
    <t>VEG201</t>
  </si>
  <si>
    <t>2016-10-04T14:30:00.000+07</t>
  </si>
  <si>
    <t>2016-10-05T16:31:05.354+07</t>
  </si>
  <si>
    <t>uuid:6cd2ecd5-0af0-448c-aa87-d851353ec95c</t>
  </si>
  <si>
    <t>6cd2ecd5-0af0-448c-aa87-d851353ec95c</t>
  </si>
  <si>
    <t>2016-10-05T09:40:40</t>
  </si>
  <si>
    <t>Bottle water boil 20L</t>
  </si>
  <si>
    <t>2016-10-05T16:33:02.082+07</t>
  </si>
  <si>
    <t>VEG202</t>
  </si>
  <si>
    <t>Morning glory, long bean, water mimosa,.....</t>
  </si>
  <si>
    <t>Use together with other household</t>
  </si>
  <si>
    <t>2016-10-05T16:36:34.346+07</t>
  </si>
  <si>
    <t>uuid:eee076aa-6f75-4773-81be-ee433fac7499</t>
  </si>
  <si>
    <t>eee076aa-6f75-4773-81be-ee433fac7499</t>
  </si>
  <si>
    <t>2016-10-05T09:40:42</t>
  </si>
  <si>
    <t>2016-10-05T16:37:32.995+07</t>
  </si>
  <si>
    <t>uuid:546147d3-ac0a-4605-bbd7-c7beaf12c740</t>
  </si>
  <si>
    <t>546147d3-ac0a-4605-bbd7-c7beaf12c740</t>
  </si>
  <si>
    <t>VEG203</t>
  </si>
  <si>
    <t>2016-10-07T11:34:05</t>
  </si>
  <si>
    <t>2016-10-11T10:34:00.000+07</t>
  </si>
  <si>
    <t>Go to swim ( Kulen mountain water fall)</t>
  </si>
  <si>
    <t>Walk in deep Treet water</t>
  </si>
  <si>
    <t>2016-10-05T16:39:48.023+07</t>
  </si>
  <si>
    <t>uuid:f6151378-b926-4f28-a761-f03cd4343f21</t>
  </si>
  <si>
    <t>Small bottle water 0.5L</t>
  </si>
  <si>
    <t>f6151378-b926-4f28-a761-f03cd4343f21</t>
  </si>
  <si>
    <t>2016-10-05T09:40:44</t>
  </si>
  <si>
    <t>2016-10-06T15:17:03.263+07</t>
  </si>
  <si>
    <t>Water mimosa, cucumber, eggplant, banana flower,...</t>
  </si>
  <si>
    <t>2016-10-05T10:30:00.000+07</t>
  </si>
  <si>
    <t>2016-10-05T11:45:00.000+07</t>
  </si>
  <si>
    <t>2016-10-06T11:15:00.000+07</t>
  </si>
  <si>
    <t>US,DD</t>
  </si>
  <si>
    <t>uuid:01f45c9f-bf08-4e85-8341-df7828afc205</t>
  </si>
  <si>
    <t>01f45c9f-bf08-4e85-8341-df7828afc205</t>
  </si>
  <si>
    <t>2016-10-12T00:35:10</t>
  </si>
  <si>
    <t>2016-10-11T10:51:00.000+07</t>
  </si>
  <si>
    <t>2016-10-06T15:19:03.058+07</t>
  </si>
  <si>
    <t>uuid:ae10d650-5eee-4157-8c08-cad3a948114f</t>
  </si>
  <si>
    <t>ae10d650-5eee-4157-8c08-cad3a948114f</t>
  </si>
  <si>
    <t>2016-10-07T03:19:04</t>
  </si>
  <si>
    <t>Rainey season</t>
  </si>
  <si>
    <t>2016-10-06T15:19:06.815+07</t>
  </si>
  <si>
    <t>Cucumber, latuce, water mimosa,.....</t>
  </si>
  <si>
    <t>2016-10-06T15:20:46.883+07</t>
  </si>
  <si>
    <t>Share other household</t>
  </si>
  <si>
    <t>uuid:6db3fbe7-2ae4-4cc0-afba-ab4158d114a4</t>
  </si>
  <si>
    <t>6db3fbe7-2ae4-4cc0-afba-ab4158d114a4</t>
  </si>
  <si>
    <t>2016-10-07T03:19:08</t>
  </si>
  <si>
    <t>2016-10-06T15:20:55.729+07</t>
  </si>
  <si>
    <t>US, DD</t>
  </si>
  <si>
    <t>uuid:20c5d1f8-ccdc-4e01-9704-ed0a939eaf21</t>
  </si>
  <si>
    <t>20c5d1f8-ccdc-4e01-9704-ed0a939eaf21</t>
  </si>
  <si>
    <t>2016-10-12T00:35:12</t>
  </si>
  <si>
    <t>2016-10-11T11:02:00.000+07</t>
  </si>
  <si>
    <t>Rainy water</t>
  </si>
  <si>
    <t>Well boil</t>
  </si>
  <si>
    <t>2016-10-06T15:22:37.876+07</t>
  </si>
  <si>
    <t>Long bean, green bean germ, banana flower, cucumber....</t>
  </si>
  <si>
    <t>uuid:1cfa5da3-6236-436c-a4aa-c35f5d7aa5a3</t>
  </si>
  <si>
    <t>1cfa5da3-6236-436c-a4aa-c35f5d7aa5a3</t>
  </si>
  <si>
    <t>2016-10-07T03:19:10</t>
  </si>
  <si>
    <t>2016-10-06T15:22:45.273+07</t>
  </si>
  <si>
    <t>uuid:3f516a12-ab61-494b-8ed6-472a37a9b0b8</t>
  </si>
  <si>
    <t>3f516a12-ab61-494b-8ed6-472a37a9b0b8</t>
  </si>
  <si>
    <t>2016-10-12T00:35:14</t>
  </si>
  <si>
    <t>2016-10-11T11:24:00.000+07</t>
  </si>
  <si>
    <t>Children swim and fishing</t>
  </si>
  <si>
    <t>2016-10-06T15:24:26.295+07</t>
  </si>
  <si>
    <t>uuid:de9e0e8a-d071-4bf7-b65a-a993c8c4a126</t>
  </si>
  <si>
    <t>de9e0e8a-d071-4bf7-b65a-a993c8c4a126</t>
  </si>
  <si>
    <t>2016-10-07T03:19:12</t>
  </si>
  <si>
    <t>2016-10-06T15:24:35.608+07</t>
  </si>
  <si>
    <t>Cucumber, tomato, latuce.....</t>
  </si>
  <si>
    <t>2016-10-06T15:27:22.219+07</t>
  </si>
  <si>
    <t>uuid:28b05080-e849-4540-90d4-89a04307238c</t>
  </si>
  <si>
    <t>28b05080-e849-4540-90d4-89a04307238c</t>
  </si>
  <si>
    <t>2016-10-07T03:19:14</t>
  </si>
  <si>
    <t>2016-10-06T15:27:29.708+07</t>
  </si>
  <si>
    <t>uuid:7f5976a4-455f-49a2-90ba-8906670181bc</t>
  </si>
  <si>
    <t>7f5976a4-455f-49a2-90ba-8906670181bc</t>
  </si>
  <si>
    <t>2016-10-12T00:35:16</t>
  </si>
  <si>
    <t>2016-10-11T10:33:00.000+07</t>
  </si>
  <si>
    <t>First Drink bottle water 20L, second drink Well water boil.</t>
  </si>
  <si>
    <t>2016-10-06T15:28:58.374+07</t>
  </si>
  <si>
    <t>uuid:94a9983b-321e-4cdf-81fe-5ae8a878ec0b</t>
  </si>
  <si>
    <t>94a9983b-321e-4cdf-81fe-5ae8a878ec0b</t>
  </si>
  <si>
    <t>2016-10-07T03:19:16</t>
  </si>
  <si>
    <t>2016-10-06T15:29:06.275+07</t>
  </si>
  <si>
    <t>Boiling</t>
  </si>
  <si>
    <t>Cucumber, water Lyly, morning glory, morning Mimosa,</t>
  </si>
  <si>
    <t>2016-10-06T15:30:58.125+07</t>
  </si>
  <si>
    <t>uuid:d7cde6ff-7d1d-4c52-a973-f9baad7e72a7</t>
  </si>
  <si>
    <t>uuid:9695c762-4578-4df2-ac07-8f013edc2059</t>
  </si>
  <si>
    <t>d7cde6ff-7d1d-4c52-a973-f9baad7e72a7</t>
  </si>
  <si>
    <t>2016-10-07T03:19:19</t>
  </si>
  <si>
    <t>9695c762-4578-4df2-ac07-8f013edc2059</t>
  </si>
  <si>
    <t>2016-10-12T09:38:11</t>
  </si>
  <si>
    <t>2016-10-06T15:31:05.734+07</t>
  </si>
  <si>
    <t>2016-10-11T10:43:00.000+07</t>
  </si>
  <si>
    <t>First Drink Well water and drink bottle water 0,5L</t>
  </si>
  <si>
    <t>2016-10-06T15:32:51.671+07</t>
  </si>
  <si>
    <t>uuid:f2ce86a5-a54e-482d-a5df-48180b08d9b8</t>
  </si>
  <si>
    <t>f2ce86a5-a54e-482d-a5df-48180b08d9b8</t>
  </si>
  <si>
    <t>2016-10-07T03:19:21</t>
  </si>
  <si>
    <t>2016-10-06T15:32:57.738+07</t>
  </si>
  <si>
    <t>Cucumber, morning glory, water Lyly, salad</t>
  </si>
  <si>
    <t>uuid:b93f79a0-68e9-4ec4-a1e3-4249e597a852</t>
  </si>
  <si>
    <t>b93f79a0-68e9-4ec4-a1e3-4249e597a852</t>
  </si>
  <si>
    <t>2016-10-12T09:38:13</t>
  </si>
  <si>
    <t>2016-10-06T15:34:33.568+07</t>
  </si>
  <si>
    <t>uuid:7c3e3cf7-9d70-421c-81d5-c739a2974cd1</t>
  </si>
  <si>
    <t>3130B</t>
  </si>
  <si>
    <t>7c3e3cf7-9d70-421c-81d5-c739a2974cd1</t>
  </si>
  <si>
    <t>2016-10-11T10:54:00.000+07</t>
  </si>
  <si>
    <t>2016-10-07T03:19:23</t>
  </si>
  <si>
    <t>2016-10-07T10:25:37.292+07</t>
  </si>
  <si>
    <t>FLO203</t>
  </si>
  <si>
    <t>2016-10-05T14:30:00.000+07</t>
  </si>
  <si>
    <t>2016-10-05T16:30:00.000+07</t>
  </si>
  <si>
    <t>2016-10-06T16:15:00.000+07</t>
  </si>
  <si>
    <t>Cucumber, morning glory, water lyly</t>
  </si>
  <si>
    <t>Mm, St</t>
  </si>
  <si>
    <t>2016-10-07T10:28:05.087+07</t>
  </si>
  <si>
    <t>uuid:66a01955-24d6-4454-9750-3e06bd7281d9</t>
  </si>
  <si>
    <t>66a01955-24d6-4454-9750-3e06bd7281d9</t>
  </si>
  <si>
    <t>2016-10-07T03:43:14</t>
  </si>
  <si>
    <t>2016-10-07T10:28:11.094+07</t>
  </si>
  <si>
    <t>FLO204</t>
  </si>
  <si>
    <t>uuid:b3f7b12a-729d-494e-8c91-bbbf45661e25</t>
  </si>
  <si>
    <t>b3f7b12a-729d-494e-8c91-bbbf45661e25</t>
  </si>
  <si>
    <t>2016-10-12T09:38:15</t>
  </si>
  <si>
    <t>3059A</t>
  </si>
  <si>
    <t>2016-10-11T15:53:00.000+07</t>
  </si>
  <si>
    <t>Drink bottle water 20L and use Well water for clean something</t>
  </si>
  <si>
    <t>2016-10-07T10:30:01.169+07</t>
  </si>
  <si>
    <t>uuid:54211d6c-0cfe-48bc-844e-b348ec546473</t>
  </si>
  <si>
    <t>54211d6c-0cfe-48bc-844e-b348ec546473</t>
  </si>
  <si>
    <t>2016-10-07T03:43:17</t>
  </si>
  <si>
    <t>2016-10-07T10:30:08.472+07</t>
  </si>
  <si>
    <t>Cucumber, water Lyly, morning glory</t>
  </si>
  <si>
    <t>FLO205</t>
  </si>
  <si>
    <t>uuid:b50f21e2-63e7-4970-a916-e76bf32117a6</t>
  </si>
  <si>
    <t>b50f21e2-63e7-4970-a916-e76bf32117a6</t>
  </si>
  <si>
    <t>2016-10-12T09:38:16</t>
  </si>
  <si>
    <t>3059B</t>
  </si>
  <si>
    <t>2016-10-11T16:11:00.000+07</t>
  </si>
  <si>
    <t>2016-10-07T10:32:13.446+07</t>
  </si>
  <si>
    <t>uuid:e76986fe-3d7d-4947-8ead-a87095e93e20</t>
  </si>
  <si>
    <t>e76986fe-3d7d-4947-8ead-a87095e93e20</t>
  </si>
  <si>
    <t>2016-10-07T03:43:19</t>
  </si>
  <si>
    <t>2016-10-07T10:32:22.473+07</t>
  </si>
  <si>
    <t>SOL206</t>
  </si>
  <si>
    <t>2016-10-05T15:30:00.000+07</t>
  </si>
  <si>
    <t>Cucumber, morning glory, Long Bean</t>
  </si>
  <si>
    <t>uuid:76d43bda-81f6-4ba0-adce-c2cb770cf5a5</t>
  </si>
  <si>
    <t>76d43bda-81f6-4ba0-adce-c2cb770cf5a5</t>
  </si>
  <si>
    <t>2016-10-12T09:38:18</t>
  </si>
  <si>
    <t>2016-10-07T10:34:25.518+07</t>
  </si>
  <si>
    <t>uuid:a51ab0a9-a84c-4899-a444-6d97b1e1d465</t>
  </si>
  <si>
    <t>3059C</t>
  </si>
  <si>
    <t>a51ab0a9-a84c-4899-a444-6d97b1e1d465</t>
  </si>
  <si>
    <t>2016-10-12T09:59:00.000+07</t>
  </si>
  <si>
    <t>2016-10-07T03:43:21</t>
  </si>
  <si>
    <t>2016-10-07T10:34:31.850+07</t>
  </si>
  <si>
    <t>SOL207</t>
  </si>
  <si>
    <t>Child drink bottle water only 1,5L and adults drink bottle water only 20L</t>
  </si>
  <si>
    <t>2016-10-07T10:36:09.552+07</t>
  </si>
  <si>
    <t>uuid:e9a05e07-1688-4acd-bdc4-0b51ef28aee9</t>
  </si>
  <si>
    <t>uuid:6a86c92b-1618-4064-927d-02fe212d3ce1</t>
  </si>
  <si>
    <t>e9a05e07-1688-4acd-bdc4-0b51ef28aee9</t>
  </si>
  <si>
    <t>2016-10-07T03:43:24</t>
  </si>
  <si>
    <t>6a86c92b-1618-4064-927d-02fe212d3ce1</t>
  </si>
  <si>
    <t>2016-10-12T09:38:19</t>
  </si>
  <si>
    <t>2016-10-07T10:36:18.272+07</t>
  </si>
  <si>
    <t>SOL208</t>
  </si>
  <si>
    <t>2016-10-12T10:16:00.000+07</t>
  </si>
  <si>
    <t>2016-10-05T16:37:00.000+07</t>
  </si>
  <si>
    <t>Father go to fishing</t>
  </si>
  <si>
    <t>Drain near their house</t>
  </si>
  <si>
    <t>2016-10-07T10:38:44.058+07</t>
  </si>
  <si>
    <t>uuid:ee6daa59-c768-4db9-b212-a53e9e303a58</t>
  </si>
  <si>
    <t>ee6daa59-c768-4db9-b212-a53e9e303a58</t>
  </si>
  <si>
    <t>2016-10-07T03:43:26</t>
  </si>
  <si>
    <t>Drink only bottle water 20L and well water use for clean clothes</t>
  </si>
  <si>
    <t>2016-10-07T10:38:55.817+07</t>
  </si>
  <si>
    <t>SOL209</t>
  </si>
  <si>
    <t>No filters</t>
  </si>
  <si>
    <t>Cucumber, morning Glory, water lyly , Long been</t>
  </si>
  <si>
    <t>uuid:58950a69-e702-41d1-821b-c62983c769e6</t>
  </si>
  <si>
    <t>58950a69-e702-41d1-821b-c62983c769e6</t>
  </si>
  <si>
    <t>2016-10-12T09:38:21</t>
  </si>
  <si>
    <t>2016-10-07T10:40:28.166+07</t>
  </si>
  <si>
    <t>uuid:46cde7ce-368f-410a-a837-5f376a3fb3c4</t>
  </si>
  <si>
    <t>2016-10-12T11:04:00.000+07</t>
  </si>
  <si>
    <t>46cde7ce-368f-410a-a837-5f376a3fb3c4</t>
  </si>
  <si>
    <t>2016-10-07T03:43:28</t>
  </si>
  <si>
    <t>Go to swim (Baray, Kulen mountain)</t>
  </si>
  <si>
    <t>2016-10-07T10:40:31.791+07</t>
  </si>
  <si>
    <t>SOL210</t>
  </si>
  <si>
    <t>Latuce, cucumber.....</t>
  </si>
  <si>
    <t>2016-10-07T10:42:08.295+07</t>
  </si>
  <si>
    <t>uuid:999f1708-b3f0-4bc2-b1b5-855270432be6</t>
  </si>
  <si>
    <t>uuid:41bd687b-1596-432e-8529-1b582dce2bd4</t>
  </si>
  <si>
    <t>999f1708-b3f0-4bc2-b1b5-855270432be6</t>
  </si>
  <si>
    <t>41bd687b-1596-432e-8529-1b582dce2bd4</t>
  </si>
  <si>
    <t>2016-10-13T03:22:49</t>
  </si>
  <si>
    <t>2016-10-07T03:43:30</t>
  </si>
  <si>
    <t>2016-10-12T11:08:00.000+07</t>
  </si>
  <si>
    <t>2016-10-07T14:18:57.161+07</t>
  </si>
  <si>
    <t>Go to swim (other countries)</t>
  </si>
  <si>
    <t>2016-10-06T11:00:00.000+07</t>
  </si>
  <si>
    <t>2016-10-06T11:50:00.000+07</t>
  </si>
  <si>
    <t>2016-10-07T11:00:00.000+07</t>
  </si>
  <si>
    <t>Bottle water (1.5L)</t>
  </si>
  <si>
    <t>Battle water 20L</t>
  </si>
  <si>
    <t>Tomato, morning glory....</t>
  </si>
  <si>
    <t>uuid:727a0a26-4ce7-4264-ad1c-2f68a1a6c883</t>
  </si>
  <si>
    <t>2016-10-07T14:21:21.854+07</t>
  </si>
  <si>
    <t>727a0a26-4ce7-4264-ad1c-2f68a1a6c883</t>
  </si>
  <si>
    <t>uuid:f6e7bbce-4cba-4c10-9e49-c74dde0b6663</t>
  </si>
  <si>
    <t>2016-10-13T03:22:51</t>
  </si>
  <si>
    <t>f6e7bbce-4cba-4c10-9e49-c74dde0b6663</t>
  </si>
  <si>
    <t>2016-10-12T11:15:00.000+07</t>
  </si>
  <si>
    <t>2016-10-07T07:24:41</t>
  </si>
  <si>
    <t>2016-10-07T14:21:33.373+07</t>
  </si>
  <si>
    <t>Water boil (bottle water 20L)</t>
  </si>
  <si>
    <t>Water supply boil</t>
  </si>
  <si>
    <t>Water Lyly, cucumber, carot....</t>
  </si>
  <si>
    <t>uuid:8809ffb5-e74e-49cd-8077-a62b42b979e6</t>
  </si>
  <si>
    <t>8809ffb5-e74e-49cd-8077-a62b42b979e6</t>
  </si>
  <si>
    <t>2016-10-13T03:22:53</t>
  </si>
  <si>
    <t>2016-10-07T14:23:48.314+07</t>
  </si>
  <si>
    <t>2016-10-13T18:30:00.000+07</t>
  </si>
  <si>
    <t>uuid:6841dc51-b9df-4cba-a50a-aef8fcdc2329</t>
  </si>
  <si>
    <t>6841dc51-b9df-4cba-a50a-aef8fcdc2329</t>
  </si>
  <si>
    <t>2016-10-07T07:24:43</t>
  </si>
  <si>
    <t>2016-10-07T15:57:10.981+07</t>
  </si>
  <si>
    <t>FLO206</t>
  </si>
  <si>
    <t>2016-10-06T14:30:00.000+07</t>
  </si>
  <si>
    <t>2016-10-06T15:30:00.000+07</t>
  </si>
  <si>
    <t>2016-10-07T15:15:00.000+07</t>
  </si>
  <si>
    <t>Tomato, cucumber, morning glory....</t>
  </si>
  <si>
    <t>uuid:d46263d9-a6a6-463d-acb8-8751b0d4ebdc</t>
  </si>
  <si>
    <t>d46263d9-a6a6-463d-acb8-8751b0d4ebdc</t>
  </si>
  <si>
    <t>2016-10-13T12:09:45</t>
  </si>
  <si>
    <t>2016-10-07T16:00:14.639+07</t>
  </si>
  <si>
    <t>2016-10-13T18:35:00.000+07</t>
  </si>
  <si>
    <t>uuid:6bc3e018-2321-4b6b-a8ca-a2ca4796c2d9</t>
  </si>
  <si>
    <t>6bc3e018-2321-4b6b-a8ca-a2ca4796c2d9</t>
  </si>
  <si>
    <t>2016-10-07T09:15:59</t>
  </si>
  <si>
    <t>TCS open drainage Infront of house</t>
  </si>
  <si>
    <t>2016-10-07T16:00:23.190+07</t>
  </si>
  <si>
    <t>FLO207</t>
  </si>
  <si>
    <t>Cucumber, eggplant, latuce, carot....</t>
  </si>
  <si>
    <t>Latrine sometime even flood (have big rain)</t>
  </si>
  <si>
    <t>2016-10-07T16:03:40.673+07</t>
  </si>
  <si>
    <t>uuid:447a5aa1-7935-4816-818e-ffca98f92c25</t>
  </si>
  <si>
    <t>447a5aa1-7935-4816-818e-ffca98f92c25</t>
  </si>
  <si>
    <t>Defecate outside for children</t>
  </si>
  <si>
    <t>2016-10-07T09:16:01</t>
  </si>
  <si>
    <t>2016-10-07T16:03:48.149+07</t>
  </si>
  <si>
    <t>uuid:4d952ac8-4132-4fb6-ae9e-97a99e124999</t>
  </si>
  <si>
    <t>4d952ac8-4132-4fb6-ae9e-97a99e124999</t>
  </si>
  <si>
    <t>2016-10-13T12:09:51</t>
  </si>
  <si>
    <t>VEG204</t>
  </si>
  <si>
    <t>2016-10-13T18:46:00.000+07</t>
  </si>
  <si>
    <t>2016-10-06T15:00:00.000+07</t>
  </si>
  <si>
    <t>Bottle water 20L (boil)</t>
  </si>
  <si>
    <t>Only bottle water directly</t>
  </si>
  <si>
    <t>2016-10-07T16:15:05.629+07</t>
  </si>
  <si>
    <t>Lotuce, long bean, cabac, cucumber....</t>
  </si>
  <si>
    <t>uuid:5c45b48b-8bd7-4d3d-9dbc-2f023d5f0b9b</t>
  </si>
  <si>
    <t>5c45b48b-8bd7-4d3d-9dbc-2f023d5f0b9b</t>
  </si>
  <si>
    <t>2016-10-07T09:16:04</t>
  </si>
  <si>
    <t>2016-10-07T16:08:10.630+07</t>
  </si>
  <si>
    <t>uuid:1b36940e-8513-42c9-9e65-f5d32c7c15ca</t>
  </si>
  <si>
    <t>1b36940e-8513-42c9-9e65-f5d32c7c15ca</t>
  </si>
  <si>
    <t>VEG205</t>
  </si>
  <si>
    <t>2016-10-13T12:10:08</t>
  </si>
  <si>
    <t>2016-10-13T18:52:00.000+07</t>
  </si>
  <si>
    <t>Go to fishing and swim</t>
  </si>
  <si>
    <t>2016-10-07T16:10:19.054+07</t>
  </si>
  <si>
    <t>Cucumber, carot, eggplant, latuce, cabac...</t>
  </si>
  <si>
    <t>uuid:36824148-b830-4afd-adb4-b5547aaaa1ba</t>
  </si>
  <si>
    <t>36824148-b830-4afd-adb4-b5547aaaa1ba</t>
  </si>
  <si>
    <t>2016-10-07T09:16:09</t>
  </si>
  <si>
    <t>2016-10-07T16:10:27.529+07</t>
  </si>
  <si>
    <t>uuid:8240c288-0356-451d-999b-06fe664dbd4c</t>
  </si>
  <si>
    <t>8240c288-0356-451d-999b-06fe664dbd4c</t>
  </si>
  <si>
    <t>2016-10-13T12:10:24</t>
  </si>
  <si>
    <t>VEG206</t>
  </si>
  <si>
    <t>2016-10-13T18:58:00.000+07</t>
  </si>
  <si>
    <t>Rain season</t>
  </si>
  <si>
    <t>Latuce, cabac, eggplant....</t>
  </si>
  <si>
    <t>2016-10-07T16:12:26.544+07</t>
  </si>
  <si>
    <t>uuid:47d15e2d-5fc1-4087-972c-25b027d16db0</t>
  </si>
  <si>
    <t>47d15e2d-5fc1-4087-972c-25b027d16db0</t>
  </si>
  <si>
    <t>2016-10-13T12:10:48</t>
  </si>
  <si>
    <t>2016-10-13T19:02:00.000+07</t>
  </si>
  <si>
    <t>uuid:c400bb61-bf23-4f98-b539-000e3857ec7a</t>
  </si>
  <si>
    <t>Rainy season (when have big rain)</t>
  </si>
  <si>
    <t>c400bb61-bf23-4f98-b539-000e3857ec7a</t>
  </si>
  <si>
    <t>2016-10-07T09:16:11</t>
  </si>
  <si>
    <t>2016-10-12T16:08:06.676+07</t>
  </si>
  <si>
    <t>DWA301</t>
  </si>
  <si>
    <t>Eggplant, cucumber, cabac, latuce, morning glory...</t>
  </si>
  <si>
    <t>2016-10-11T10:30:00.000+07</t>
  </si>
  <si>
    <t>2016-10-11T11:30:00.000+07</t>
  </si>
  <si>
    <t>2016-10-12T12:00:00.000+07</t>
  </si>
  <si>
    <t>uuid:2156bac9-2f4e-4ffc-8874-7e7647c4377b</t>
  </si>
  <si>
    <t>2156bac9-2f4e-4ffc-8874-7e7647c4377b</t>
  </si>
  <si>
    <t>2016-10-13T12:11:05</t>
  </si>
  <si>
    <t>3072A</t>
  </si>
  <si>
    <t>2016-10-13T09:46:00.000+07</t>
  </si>
  <si>
    <t>Flood in house when rain</t>
  </si>
  <si>
    <t>2016-10-12T16:09:56.808+07</t>
  </si>
  <si>
    <t>uuid:799d320e-350b-4fbd-8991-e61bd5ab84da</t>
  </si>
  <si>
    <t>799d320e-350b-4fbd-8991-e61bd5ab84da</t>
  </si>
  <si>
    <t>2016-10-12T09:23:15</t>
  </si>
  <si>
    <t>2016-10-12T16:10:02.415+07</t>
  </si>
  <si>
    <t>DWA302</t>
  </si>
  <si>
    <t>No filter or boil</t>
  </si>
  <si>
    <t>Cucumber,morning glory,water Lyly,latuce</t>
  </si>
  <si>
    <t>2016-10-12T16:11:22.165+07</t>
  </si>
  <si>
    <t>uuid:c576ba46-927f-4ef3-ba61-4c501aaf91b1</t>
  </si>
  <si>
    <t>c576ba46-927f-4ef3-ba61-4c501aaf91b1</t>
  </si>
  <si>
    <t>2016-10-12T09:23:17</t>
  </si>
  <si>
    <t>2016-10-12T16:11:29.852+07</t>
  </si>
  <si>
    <t>uuid:aa258db3-11ce-4144-8a8a-98d19494ab4c</t>
  </si>
  <si>
    <t>aa258db3-11ce-4144-8a8a-98d19494ab4c</t>
  </si>
  <si>
    <t>DWB301</t>
  </si>
  <si>
    <t>2016-10-14T11:53:35</t>
  </si>
  <si>
    <t>3072B</t>
  </si>
  <si>
    <t>2016-10-13T10:00:00.000+07</t>
  </si>
  <si>
    <t>Cucumber, morning glory,long been</t>
  </si>
  <si>
    <t>2016-10-12T16:13:09.703+07</t>
  </si>
  <si>
    <t>uuid:b87ebde7-c786-42e7-bf66-e69bba8a83e5</t>
  </si>
  <si>
    <t>b87ebde7-c786-42e7-bf66-e69bba8a83e5</t>
  </si>
  <si>
    <t>2016-10-12T09:23:19</t>
  </si>
  <si>
    <t>uuid:c72b938b-a96e-44f3-96f5-98305fc03f13</t>
  </si>
  <si>
    <t>c72b938b-a96e-44f3-96f5-98305fc03f13</t>
  </si>
  <si>
    <t>2016-10-14T11:53:37</t>
  </si>
  <si>
    <t>2016-10-12T16:13:12.518+07</t>
  </si>
  <si>
    <t>2016-10-13T14:40:00.000+07</t>
  </si>
  <si>
    <t>DWB302</t>
  </si>
  <si>
    <t>Have flood near their house</t>
  </si>
  <si>
    <t>They have some siblings near drain</t>
  </si>
  <si>
    <t>Flood near their house</t>
  </si>
  <si>
    <t>2016-10-12T16:14:43.381+07</t>
  </si>
  <si>
    <t>uuid:fc9486ec-5052-44fc-9b3a-df6b7209cbef</t>
  </si>
  <si>
    <t>Drink bottle water 20L</t>
  </si>
  <si>
    <t>fc9486ec-5052-44fc-9b3a-df6b7209cbef</t>
  </si>
  <si>
    <t>2016-10-12T09:23:21</t>
  </si>
  <si>
    <t>Morning glory, latuec, cucumber,</t>
  </si>
  <si>
    <t>2016-10-13T10:24:16.285+07</t>
  </si>
  <si>
    <t>FLO208</t>
  </si>
  <si>
    <t>2016-10-11T15:00:00.000+07</t>
  </si>
  <si>
    <t>2016-10-11T16:30:00.000+07</t>
  </si>
  <si>
    <t>uuid:985c43ce-8344-4205-a22e-a2951c092f25</t>
  </si>
  <si>
    <t>985c43ce-8344-4205-a22e-a2951c092f25</t>
  </si>
  <si>
    <t>2016-10-12T16:40:00.000+07</t>
  </si>
  <si>
    <t>2016-10-14T11:53:39</t>
  </si>
  <si>
    <t>2016-10-13T14:52:00.000+07</t>
  </si>
  <si>
    <t>Have some flood near their house</t>
  </si>
  <si>
    <t>Drink bottle water 20L only</t>
  </si>
  <si>
    <t>2016-10-13T10:29:05.266+07</t>
  </si>
  <si>
    <t>uuid:1facb5b8-8274-4d4b-9f82-dfec8e74a1a0</t>
  </si>
  <si>
    <t>1facb5b8-8274-4d4b-9f82-dfec8e74a1a0</t>
  </si>
  <si>
    <t>2016-10-13T04:06:37</t>
  </si>
  <si>
    <t>Cucumber, water Lyly, long been</t>
  </si>
  <si>
    <t>2016-10-13T10:29:12.797+07</t>
  </si>
  <si>
    <t>FLO209</t>
  </si>
  <si>
    <t>uuid:f1ca172d-5f29-4c5f-bc81-270b5360eee2</t>
  </si>
  <si>
    <t>f1ca172d-5f29-4c5f-bc81-270b5360eee2</t>
  </si>
  <si>
    <t>2016-10-14T11:53:40</t>
  </si>
  <si>
    <t>2016-10-14T09:42:00.000+07</t>
  </si>
  <si>
    <t>Latuice, cucumber, morning glory</t>
  </si>
  <si>
    <t>2016-10-13T10:32:45.444+07</t>
  </si>
  <si>
    <t>uuid:b5dbd3fc-0809-4bdf-813c-ac973929c953</t>
  </si>
  <si>
    <t>b5dbd3fc-0809-4bdf-813c-ac973929c953</t>
  </si>
  <si>
    <t>uuid:ae9a76ad-8a0c-4f34-a47c-898904c6b196</t>
  </si>
  <si>
    <t>2016-10-13T04:06:39</t>
  </si>
  <si>
    <t>ae9a76ad-8a0c-4f34-a47c-898904c6b196</t>
  </si>
  <si>
    <t>2016-10-14T11:53:42</t>
  </si>
  <si>
    <t>2016-10-13T10:33:16.214+07</t>
  </si>
  <si>
    <t>2016-10-14T09:51:00.000+07</t>
  </si>
  <si>
    <t>FLO210</t>
  </si>
  <si>
    <t>Children play flood in front of house</t>
  </si>
  <si>
    <t>Drink only bottle water 20L, and water rain to boil sometime</t>
  </si>
  <si>
    <t>Morning glory, cucumber, latuce</t>
  </si>
  <si>
    <t>2016-10-13T10:36:21.305+07</t>
  </si>
  <si>
    <t>uuid:652458b8-d3c4-415f-b9d8-8de24855e964</t>
  </si>
  <si>
    <t>652458b8-d3c4-415f-b9d8-8de24855e964</t>
  </si>
  <si>
    <t>uuid:c29299a4-9893-499e-89ff-34b592265ab3</t>
  </si>
  <si>
    <t>2016-10-14T11:53:44</t>
  </si>
  <si>
    <t>c29299a4-9893-499e-89ff-34b592265ab3</t>
  </si>
  <si>
    <t>3044A</t>
  </si>
  <si>
    <t>2016-10-13T04:06:41</t>
  </si>
  <si>
    <t>2016-10-14T16:21:00.000+07</t>
  </si>
  <si>
    <t>2016-10-13T10:36:24.444+07</t>
  </si>
  <si>
    <t>VEG207</t>
  </si>
  <si>
    <t>They sell near flood</t>
  </si>
  <si>
    <t>2016-10-11T16:00:00.000+07</t>
  </si>
  <si>
    <t>Drink well water,</t>
  </si>
  <si>
    <t>Cucumber, latuice, morning glory, long been</t>
  </si>
  <si>
    <t>ST, Mm</t>
  </si>
  <si>
    <t>uuid:8d43e449-ce75-4206-ad6a-9bcd27abc3fe</t>
  </si>
  <si>
    <t>2016-10-13T10:41:32.639+07</t>
  </si>
  <si>
    <t>8d43e449-ce75-4206-ad6a-9bcd27abc3fe</t>
  </si>
  <si>
    <t>uuid:e89739db-861f-4e7a-a6e7-e02557841f43</t>
  </si>
  <si>
    <t>2016-10-14T11:53:45</t>
  </si>
  <si>
    <t>e89739db-861f-4e7a-a6e7-e02557841f43</t>
  </si>
  <si>
    <t>2016-10-13T04:06:43</t>
  </si>
  <si>
    <t>3044B</t>
  </si>
  <si>
    <t>2016-10-14T16:29:00.000+07</t>
  </si>
  <si>
    <t>2016-10-13T10:41:46.713+07</t>
  </si>
  <si>
    <t>VEG208</t>
  </si>
  <si>
    <t>2016-10-12T16:30:00.000+07</t>
  </si>
  <si>
    <t>Filter well water before drink</t>
  </si>
  <si>
    <t>Cucumber, latuice ,egg plant</t>
  </si>
  <si>
    <t>2016-10-13T10:45:51.856+07</t>
  </si>
  <si>
    <t>uuid:b4cd5872-8070-403b-9ae7-b97fc8246abf</t>
  </si>
  <si>
    <t>b4cd5872-8070-403b-9ae7-b97fc8246abf</t>
  </si>
  <si>
    <t>2016-10-13T04:06:46</t>
  </si>
  <si>
    <t>uuid:35545d5e-8b58-424b-8a77-0b0759e992bb</t>
  </si>
  <si>
    <t>2016-10-13T10:45:56.907+07</t>
  </si>
  <si>
    <t>35545d5e-8b58-424b-8a77-0b0759e992bb</t>
  </si>
  <si>
    <t>2016-10-14T11:53:47</t>
  </si>
  <si>
    <t>2016-10-17T17:01:00.000+07</t>
  </si>
  <si>
    <t>VEG209</t>
  </si>
  <si>
    <t>Go to swim (Tea Kot place)</t>
  </si>
  <si>
    <t>Open drainage maybe 25m from house</t>
  </si>
  <si>
    <t>2016-10-13T10:55:00.640+07</t>
  </si>
  <si>
    <t>uuid:6cd30cb5-7202-4292-9cc0-82250f66febb</t>
  </si>
  <si>
    <t>6cd30cb5-7202-4292-9cc0-82250f66febb</t>
  </si>
  <si>
    <t>2016-10-13T04:06:48</t>
  </si>
  <si>
    <t>Cucumber, long bean, lotuce</t>
  </si>
  <si>
    <t>2016-10-13T10:55:10.417+07</t>
  </si>
  <si>
    <t>VEG210</t>
  </si>
  <si>
    <t>uuid:7c62718c-ee90-4369-a3aa-d35088bcfc29</t>
  </si>
  <si>
    <t>7c62718c-ee90-4369-a3aa-d35088bcfc29</t>
  </si>
  <si>
    <t>2016-10-17T13:35:32</t>
  </si>
  <si>
    <t>2016-10-17T15:55:00.000+07</t>
  </si>
  <si>
    <t>Open drainage Infront of house but not contact</t>
  </si>
  <si>
    <t>Only bottle water 1.5L</t>
  </si>
  <si>
    <t>2016-10-13T10:59:03.454+07</t>
  </si>
  <si>
    <t>uuid:55e315f0-b095-40de-9c6f-e3b689083e5c</t>
  </si>
  <si>
    <t>55e315f0-b095-40de-9c6f-e3b689083e5c</t>
  </si>
  <si>
    <t>Drink bottle water 1.5L directly</t>
  </si>
  <si>
    <t>2016-10-13T04:06:50</t>
  </si>
  <si>
    <t>2016-10-13T11:16:14.972+07</t>
  </si>
  <si>
    <t>FLO301</t>
  </si>
  <si>
    <t>Cucumber, cabac, long bean, latuce......</t>
  </si>
  <si>
    <t>2016-10-11T15:30:00.000+07</t>
  </si>
  <si>
    <t>uuid:74e1886a-d6a3-42d1-a4eb-a51901e7713c</t>
  </si>
  <si>
    <t>74e1886a-d6a3-42d1-a4eb-a51901e7713c</t>
  </si>
  <si>
    <t>2016-10-17T13:35:35</t>
  </si>
  <si>
    <t>2016-10-17T16:08:00.000+07</t>
  </si>
  <si>
    <t>2016-10-13T11:19:33.715+07</t>
  </si>
  <si>
    <t>uuid:7933739e-03f5-494f-bfcb-723d912abe88</t>
  </si>
  <si>
    <t>7933739e-03f5-494f-bfcb-723d912abe88</t>
  </si>
  <si>
    <t>2016-10-13T04:29:35</t>
  </si>
  <si>
    <t>Take something (ball, shoe)</t>
  </si>
  <si>
    <t>2016-10-13T11:19:41.064+07</t>
  </si>
  <si>
    <t>FLO302</t>
  </si>
  <si>
    <t>Cucumber, carot, long bean, latuce,....</t>
  </si>
  <si>
    <t>uuid:b8aa94bd-052b-4bfd-93ed-0d3ab9810df3</t>
  </si>
  <si>
    <t>b8aa94bd-052b-4bfd-93ed-0d3ab9810df3</t>
  </si>
  <si>
    <t>2016-10-17T13:35:37</t>
  </si>
  <si>
    <t>2016-10-13T11:27:49.826+07</t>
  </si>
  <si>
    <t>2016-10-17T16:24:00.000+07</t>
  </si>
  <si>
    <t>uuid:823e56e9-c156-45d6-a58a-90c1c74583be</t>
  </si>
  <si>
    <t>823e56e9-c156-45d6-a58a-90c1c74583be</t>
  </si>
  <si>
    <t>2016-10-13T04:29:38</t>
  </si>
  <si>
    <t>2016-10-13T11:22:43.787+07</t>
  </si>
  <si>
    <t>Take something in open drainage</t>
  </si>
  <si>
    <t>FLO303</t>
  </si>
  <si>
    <t>Rainy season ( Flood only 2h) when raining</t>
  </si>
  <si>
    <t>Latuce, cucumber, cabac,....</t>
  </si>
  <si>
    <t>2016-10-13T11:25:51.623+07</t>
  </si>
  <si>
    <t>uuid:e08daf7b-58d0-4832-b6e2-8966cd59b93c</t>
  </si>
  <si>
    <t>uuid:3f1eb6fc-076f-49ea-861d-aa90a4b5c41c</t>
  </si>
  <si>
    <t>3f1eb6fc-076f-49ea-861d-aa90a4b5c41c</t>
  </si>
  <si>
    <t>e08daf7b-58d0-4832-b6e2-8966cd59b93c</t>
  </si>
  <si>
    <t>2016-10-17T13:35:39</t>
  </si>
  <si>
    <t>2016-10-13T04:29:40</t>
  </si>
  <si>
    <t>2016-10-17T16:36:00.000+07</t>
  </si>
  <si>
    <t>2016-10-13T16:34:52.432+07</t>
  </si>
  <si>
    <t>ICE301</t>
  </si>
  <si>
    <t>2016-10-12T15:15:00.000+07</t>
  </si>
  <si>
    <t>2016-10-12T17:00:00.000+07</t>
  </si>
  <si>
    <t>Open drainage have 20m from house</t>
  </si>
  <si>
    <t>2016-10-13T16:00:00.000+07</t>
  </si>
  <si>
    <t>Eggplant, cucumber, latuce, carot,....</t>
  </si>
  <si>
    <t>2016-10-13T16:36:40.947+07</t>
  </si>
  <si>
    <t>uuid:895154d9-2028-4e99-ad23-0f818a84467b</t>
  </si>
  <si>
    <t>895154d9-2028-4e99-ad23-0f818a84467b</t>
  </si>
  <si>
    <t>2016-10-13T09:43:59</t>
  </si>
  <si>
    <t>2016-10-13T16:36:47.836+07</t>
  </si>
  <si>
    <t>uuid:ed462976-0a95-465f-bd58-953c5dd8df9b</t>
  </si>
  <si>
    <t>ed462976-0a95-465f-bd58-953c5dd8df9b</t>
  </si>
  <si>
    <t>2016-10-17T13:35:41</t>
  </si>
  <si>
    <t>ICE302</t>
  </si>
  <si>
    <t>2016-10-17T17:28:00.000+07</t>
  </si>
  <si>
    <t>Take something (shoe, ball)</t>
  </si>
  <si>
    <t>2016-10-13T16:37:56.183+07</t>
  </si>
  <si>
    <t>Latuce, eggplant, cucumber, water Lyly, ...</t>
  </si>
  <si>
    <t>uuid:c48113aa-cc2c-4c12-9496-cd87d0c5a1cc</t>
  </si>
  <si>
    <t>c48113aa-cc2c-4c12-9496-cd87d0c5a1cc</t>
  </si>
  <si>
    <t>2016-10-13T09:44:01</t>
  </si>
  <si>
    <t>2016-10-13T16:37:59.830+07</t>
  </si>
  <si>
    <t>ICE303</t>
  </si>
  <si>
    <t>uuid:9404af18-d773-43e5-bcbd-641cd7777062</t>
  </si>
  <si>
    <t>9404af18-d773-43e5-bcbd-641cd7777062</t>
  </si>
  <si>
    <t>2016-10-17T13:35:42</t>
  </si>
  <si>
    <t>2016-10-17T17:45:00.000+07</t>
  </si>
  <si>
    <t>Open drainage maybe 30m from house</t>
  </si>
  <si>
    <t>2016-10-13T16:39:15.287+07</t>
  </si>
  <si>
    <t>uuid:36a89be7-b878-4974-8abd-c73c6254c60c</t>
  </si>
  <si>
    <t>36a89be7-b878-4974-8abd-c73c6254c60c</t>
  </si>
  <si>
    <t>2016-10-13T09:44:04</t>
  </si>
  <si>
    <t>Long bean, cabac, water lyly, latuce...</t>
  </si>
  <si>
    <t>2016-10-12T14:30:00.000+07</t>
  </si>
  <si>
    <t>Server on 14 Oct, 2016 (not in the book)</t>
  </si>
  <si>
    <t>uuid:03b5daa3-3bbc-4701-b6e3-e561f0ac461e</t>
  </si>
  <si>
    <t>03b5daa3-3bbc-4701-b6e3-e561f0ac461e</t>
  </si>
  <si>
    <t>2016-10-17T13:35:44</t>
  </si>
  <si>
    <t>2016-10-17T17:54:00.000+07</t>
  </si>
  <si>
    <t>Go to swim (Kulen mountain)</t>
  </si>
  <si>
    <t>Open drainage maybe 35m from house</t>
  </si>
  <si>
    <t>2016-10-13T16:40:43.693+07</t>
  </si>
  <si>
    <t>DWB304</t>
  </si>
  <si>
    <t>Carot, cucumber, long bean, green bean germ, latuce.. ..</t>
  </si>
  <si>
    <t>2016-10-13T16:42:13.014+07</t>
  </si>
  <si>
    <t>uuid:f9bc1a5c-bd1d-4938-8c9f-5fb7445c33e6</t>
  </si>
  <si>
    <t>uuid:2f304534-7ee8-4c7d-9d08-b4b77cfeb213</t>
  </si>
  <si>
    <t>f9bc1a5c-bd1d-4938-8c9f-5fb7445c33e6</t>
  </si>
  <si>
    <t>2016-10-17T13:35:46</t>
  </si>
  <si>
    <t>2f304534-7ee8-4c7d-9d08-b4b77cfeb213</t>
  </si>
  <si>
    <t>2016-10-13T09:44:09</t>
  </si>
  <si>
    <t>2016-10-17T19:55:00.000+07</t>
  </si>
  <si>
    <t>2016-10-13T16:43:33.831+07</t>
  </si>
  <si>
    <t>Children take something in open drainage</t>
  </si>
  <si>
    <t>SOL301</t>
  </si>
  <si>
    <t>2016-10-12T16:00:00.000+07</t>
  </si>
  <si>
    <t>Latuce, cucumber, carot, morning glory, water lyly, long bean, cabac,.....</t>
  </si>
  <si>
    <t>2016-10-13T16:45:08.059+07</t>
  </si>
  <si>
    <t>uuid:6a81edc3-ec52-47a3-b475-6469b4a57951</t>
  </si>
  <si>
    <t>Server on 14 Oct, 2016</t>
  </si>
  <si>
    <t>6a81edc3-ec52-47a3-b475-6469b4a57951</t>
  </si>
  <si>
    <t>uuid:ac20a22f-c438-4f13-afd7-0a306145c0a9</t>
  </si>
  <si>
    <t>2016-10-13T09:52:15</t>
  </si>
  <si>
    <t>ac20a22f-c438-4f13-afd7-0a306145c0a9</t>
  </si>
  <si>
    <t>2016-10-17T13:35:48</t>
  </si>
  <si>
    <t>2016-10-13T16:45:13.405+07</t>
  </si>
  <si>
    <t>2016-10-17T20:03:00.000+07</t>
  </si>
  <si>
    <t>SOL302</t>
  </si>
  <si>
    <t>Take something in open drainage (garbages)</t>
  </si>
  <si>
    <t>Well water boil and bottle water 20L</t>
  </si>
  <si>
    <t>Children eat meat, cucumber, carot, long bean.......</t>
  </si>
  <si>
    <t>2016-10-13T16:46:32.227+07</t>
  </si>
  <si>
    <t>uuid:215b385a-e845-487b-bb30-7200b56cae83</t>
  </si>
  <si>
    <t>uuid:60b18fee-7341-4390-b53d-d394c5ac2fb8</t>
  </si>
  <si>
    <t>215b385a-e845-487b-bb30-7200b56cae83</t>
  </si>
  <si>
    <t>60b18fee-7341-4390-b53d-d394c5ac2fb8</t>
  </si>
  <si>
    <t>2016-10-13T09:52:17</t>
  </si>
  <si>
    <t>2016-10-17T13:35:50</t>
  </si>
  <si>
    <t>2016-10-13T16:46:41.490+07</t>
  </si>
  <si>
    <t>2016-10-17T20:25:00.000+07</t>
  </si>
  <si>
    <t>SOL303</t>
  </si>
  <si>
    <t>Open drain maybe 20m from house</t>
  </si>
  <si>
    <t>Long bean, cabac, latuce, morning glory,.....</t>
  </si>
  <si>
    <t>2016-10-13T16:48:04.457+07</t>
  </si>
  <si>
    <t>uuid:04a0a51f-61ce-477b-8d01-f5fbd05b3932</t>
  </si>
  <si>
    <t>uuid:69279e00-e2f4-4f49-a414-e5b5191a0feb</t>
  </si>
  <si>
    <t>04a0a51f-61ce-477b-8d01-f5fbd05b3932</t>
  </si>
  <si>
    <t>2016-10-17T13:35:52</t>
  </si>
  <si>
    <t>69279e00-e2f4-4f49-a414-e5b5191a0feb</t>
  </si>
  <si>
    <t>3044C</t>
  </si>
  <si>
    <t>2016-10-13T09:52:19</t>
  </si>
  <si>
    <t>2016-10-18T11:32:00.000+07</t>
  </si>
  <si>
    <t>2016-10-13T16:48:14.798+07</t>
  </si>
  <si>
    <t>SOL304</t>
  </si>
  <si>
    <t>Cucumber, carrot, morning glory</t>
  </si>
  <si>
    <t>uuid:57a4392d-5fe8-4c8d-ad22-bc1292433683</t>
  </si>
  <si>
    <t>57a4392d-5fe8-4c8d-ad22-bc1292433683</t>
  </si>
  <si>
    <t>2016-10-19T10:53:42</t>
  </si>
  <si>
    <t>3044D</t>
  </si>
  <si>
    <t>2016-10-18T11:37:00.000+07</t>
  </si>
  <si>
    <t>2016-10-13T16:49:37.182+07</t>
  </si>
  <si>
    <t>uuid:c32dcafb-e499-4dcb-8d6f-e5e77566a903</t>
  </si>
  <si>
    <t>c32dcafb-e499-4dcb-8d6f-e5e77566a903</t>
  </si>
  <si>
    <t>2016-10-13T09:52:21</t>
  </si>
  <si>
    <t>2016-10-13T16:49:43.427+07</t>
  </si>
  <si>
    <t>SOL305</t>
  </si>
  <si>
    <t>Cucumber, salad, morning glory</t>
  </si>
  <si>
    <t>uuid:b14f4a77-00d9-4dd9-b5e4-a3a478b21cdf</t>
  </si>
  <si>
    <t>b14f4a77-00d9-4dd9-b5e4-a3a478b21cdf</t>
  </si>
  <si>
    <t>2016-10-19T14:29:27</t>
  </si>
  <si>
    <t>2016-10-18T11:41:00.000+07</t>
  </si>
  <si>
    <t>2016-10-13T16:51:04.957+07</t>
  </si>
  <si>
    <t>uuid:067ab872-d46f-4f46-84b2-db661be5ff33</t>
  </si>
  <si>
    <t>Drink only bottle water 0,5L</t>
  </si>
  <si>
    <t>067ab872-d46f-4f46-84b2-db661be5ff33</t>
  </si>
  <si>
    <t>2016-10-13T09:52:23</t>
  </si>
  <si>
    <t>2016-10-14T15:26:42.342+07</t>
  </si>
  <si>
    <t>ICE304</t>
  </si>
  <si>
    <t>2016-10-13T14:00:00.000+07</t>
  </si>
  <si>
    <t>2016-10-13T15:30:00.000+07</t>
  </si>
  <si>
    <t>2016-10-14T15:00:00.000+07</t>
  </si>
  <si>
    <t>uuid:f53a0f7e-28b2-4214-8ff5-7c0d227814d5</t>
  </si>
  <si>
    <t>f53a0f7e-28b2-4214-8ff5-7c0d227814d5</t>
  </si>
  <si>
    <t>2016-10-19T14:29:56</t>
  </si>
  <si>
    <t>2016-10-18T11:44:00.000+07</t>
  </si>
  <si>
    <t>2016-10-14T15:28:10.852+07</t>
  </si>
  <si>
    <t>uuid:e18e8571-84a7-4922-a81f-3d5a471ff414</t>
  </si>
  <si>
    <t>e18e8571-84a7-4922-a81f-3d5a471ff414</t>
  </si>
  <si>
    <t>2016-10-14T08:44:07</t>
  </si>
  <si>
    <t>Drink bottle water 20L, and Drink small bottle water</t>
  </si>
  <si>
    <t>2016-10-14T15:28:16.448+07</t>
  </si>
  <si>
    <t>ICE305</t>
  </si>
  <si>
    <t>Salad, tomato</t>
  </si>
  <si>
    <t>uuid:fd907af2-eba4-443f-bbe6-6d67f2900266</t>
  </si>
  <si>
    <t>fd907af2-eba4-443f-bbe6-6d67f2900266</t>
  </si>
  <si>
    <t>2016-10-19T14:30:31</t>
  </si>
  <si>
    <t>2016-10-14T15:29:26.897+07</t>
  </si>
  <si>
    <t>uuid:457e8d9f-1030-4966-b9ae-aa4dc9e12f7c</t>
  </si>
  <si>
    <t>457e8d9f-1030-4966-b9ae-aa4dc9e12f7c</t>
  </si>
  <si>
    <t>2016-10-18T16:53:00.000+07</t>
  </si>
  <si>
    <t>2016-10-14T08:44:09</t>
  </si>
  <si>
    <t>2016-10-14T15:29:32.832+07</t>
  </si>
  <si>
    <t>ICE306</t>
  </si>
  <si>
    <t>Cucumber,morning glory,water Lyly,tomato</t>
  </si>
  <si>
    <t>2016-10-14T15:30:35.704+07</t>
  </si>
  <si>
    <t>uuid:557e08a6-4970-4b72-aff0-1f90e79efecc</t>
  </si>
  <si>
    <t>557e08a6-4970-4b72-aff0-1f90e79efecc</t>
  </si>
  <si>
    <t>2016-10-14T08:44:11</t>
  </si>
  <si>
    <t>uuid:12d746ba-b3e9-4313-9e15-4b54249c910b</t>
  </si>
  <si>
    <t>2016-10-14T15:30:40.806+07</t>
  </si>
  <si>
    <t>12d746ba-b3e9-4313-9e15-4b54249c910b</t>
  </si>
  <si>
    <t>2016-10-19T14:30:57</t>
  </si>
  <si>
    <t>DWA303</t>
  </si>
  <si>
    <t>2016-10-18T17:03:00.000+07</t>
  </si>
  <si>
    <t>2016-10-14T15:32:04.101+07</t>
  </si>
  <si>
    <t>Cucumber,long been, carrot,morning glory</t>
  </si>
  <si>
    <t>uuid:743305a9-6cd9-42a5-b782-699307d5840d</t>
  </si>
  <si>
    <t>743305a9-6cd9-42a5-b782-699307d5840d</t>
  </si>
  <si>
    <t>2016-10-14T08:44:13</t>
  </si>
  <si>
    <t>2016-10-14T15:32:11.830+07</t>
  </si>
  <si>
    <t>DWA304</t>
  </si>
  <si>
    <t>uuid:fd89d7b2-36ff-4658-8fe6-99bf2926d67c</t>
  </si>
  <si>
    <t>fd89d7b2-36ff-4658-8fe6-99bf2926d67c</t>
  </si>
  <si>
    <t>2016-10-19T14:32:04</t>
  </si>
  <si>
    <t>2016-10-19T10:34:00.000+07</t>
  </si>
  <si>
    <t>2016-10-14T15:33:29.599+07</t>
  </si>
  <si>
    <t>uuid:3a494b85-da7e-40aa-96b7-513f3be0081a</t>
  </si>
  <si>
    <t>3a494b85-da7e-40aa-96b7-513f3be0081a</t>
  </si>
  <si>
    <t>2016-10-14T08:44:15</t>
  </si>
  <si>
    <t>Use only well water,Filter before drink</t>
  </si>
  <si>
    <t>2016-10-14T15:33:40.098+07</t>
  </si>
  <si>
    <t>DWB305</t>
  </si>
  <si>
    <t>Cucumber, morning glory,</t>
  </si>
  <si>
    <t>uuid:4119a553-c800-4350-b461-6e9d95712f25</t>
  </si>
  <si>
    <t>2016-10-14T15:34:53.593+07</t>
  </si>
  <si>
    <t>4119a553-c800-4350-b461-6e9d95712f25</t>
  </si>
  <si>
    <t>2016-10-19T14:32:51</t>
  </si>
  <si>
    <t>uuid:bac20ee0-0d67-42ba-b01b-6f5ad4a05ff2</t>
  </si>
  <si>
    <t>bac20ee0-0d67-42ba-b01b-6f5ad4a05ff2</t>
  </si>
  <si>
    <t>2016-10-14T08:44:17</t>
  </si>
  <si>
    <t>2016-10-19T10:38:00.000+07</t>
  </si>
  <si>
    <t>2016-10-14T15:34:58.789+07</t>
  </si>
  <si>
    <t>VEG301</t>
  </si>
  <si>
    <t>2016-10-14T15:36:32.884+07</t>
  </si>
  <si>
    <t>Water Lyly, carrot</t>
  </si>
  <si>
    <t>uuid:eccb26ed-0f78-46d5-a983-4782259c0ab5</t>
  </si>
  <si>
    <t>eccb26ed-0f78-46d5-a983-4782259c0ab5</t>
  </si>
  <si>
    <t>2016-10-14T08:44:19</t>
  </si>
  <si>
    <t>2016-10-14T15:36:38.381+07</t>
  </si>
  <si>
    <t>VEG302</t>
  </si>
  <si>
    <t>uuid:c0679df6-12a6-4838-b1d4-8c724322101b</t>
  </si>
  <si>
    <t>c0679df6-12a6-4838-b1d4-8c724322101b</t>
  </si>
  <si>
    <t>2016-10-19T14:34:44</t>
  </si>
  <si>
    <t>2016-10-19T10:41:00.000+07</t>
  </si>
  <si>
    <t>Walk through</t>
  </si>
  <si>
    <t>2016-10-14T15:38:00.318+07</t>
  </si>
  <si>
    <t>uuid:22d4b196-9335-410c-9aed-36c0de1b5af4</t>
  </si>
  <si>
    <t>22d4b196-9335-410c-9aed-36c0de1b5af4</t>
  </si>
  <si>
    <t>2016-10-14T08:44:20</t>
  </si>
  <si>
    <t>2016-10-14T15:38:05.643+07</t>
  </si>
  <si>
    <t>VEG303</t>
  </si>
  <si>
    <t>uuid:b21bdacc-9b86-4d5e-8a16-b75bf515cff0</t>
  </si>
  <si>
    <t>b21bdacc-9b86-4d5e-8a16-b75bf515cff0</t>
  </si>
  <si>
    <t>2016-10-19T14:35:37</t>
  </si>
  <si>
    <t>2016-10-14T15:39:24.781+07</t>
  </si>
  <si>
    <t>uuid:f42b7dd5-323e-4eb1-afd0-ef939c0c4b00</t>
  </si>
  <si>
    <t>2016-10-19T10:44:00.000+07</t>
  </si>
  <si>
    <t>f42b7dd5-323e-4eb1-afd0-ef939c0c4b00</t>
  </si>
  <si>
    <t>2016-10-14T08:44:22</t>
  </si>
  <si>
    <t>2016-10-18T15:46:35.288+07</t>
  </si>
  <si>
    <t>2016-10-17T11:00:00.000+07</t>
  </si>
  <si>
    <t>2016-10-17T11:40:00.000+07</t>
  </si>
  <si>
    <t>2016-10-18T12:00:00.000+07</t>
  </si>
  <si>
    <t>Green bean germ, latuce</t>
  </si>
  <si>
    <t>Mm,s t</t>
  </si>
  <si>
    <t>uuid:4c16caf1-55d1-44e5-983c-28e0b896c569</t>
  </si>
  <si>
    <t>4c16caf1-55d1-44e5-983c-28e0b896c569</t>
  </si>
  <si>
    <t>2016-10-18T16:16:59.174+07</t>
  </si>
  <si>
    <t>2016-10-19T14:36:45</t>
  </si>
  <si>
    <t>uuid:fd4bad2b-9855-433f-af82-fa56b539acc2</t>
  </si>
  <si>
    <t>2016-10-19T16:30:00.000+07</t>
  </si>
  <si>
    <t>fd4bad2b-9855-433f-af82-fa56b539acc2</t>
  </si>
  <si>
    <t>2016-10-18T09:22:37</t>
  </si>
  <si>
    <t>2016-10-18T15:48:21.193+07</t>
  </si>
  <si>
    <t>Boil, filter</t>
  </si>
  <si>
    <t>Cucumber,morning glory,water Lyly</t>
  </si>
  <si>
    <t>uuid:13ef0724-3232-4412-9ab0-f6eb717ca92d</t>
  </si>
  <si>
    <t>13ef0724-3232-4412-9ab0-f6eb717ca92d</t>
  </si>
  <si>
    <t>2016-10-19T14:37:35</t>
  </si>
  <si>
    <t>2016-10-19T17:02:00.000+07</t>
  </si>
  <si>
    <t>2016-10-18T16:18:40.368+07</t>
  </si>
  <si>
    <t>uuid:1a80c8c8-2f07-4277-94f9-5694f8b90237</t>
  </si>
  <si>
    <t>1a80c8c8-2f07-4277-94f9-5694f8b90237</t>
  </si>
  <si>
    <t>Morning glory, cucumber , water Lyly, tomato,</t>
  </si>
  <si>
    <t>2016-10-18T09:24:57</t>
  </si>
  <si>
    <t>2016-10-18T15:53:02.158+07</t>
  </si>
  <si>
    <t>FLO304</t>
  </si>
  <si>
    <t>uuid:b4353508-6ba7-4a88-961e-25e306352f8b</t>
  </si>
  <si>
    <t>2016-10-17T14:00:00.000+07</t>
  </si>
  <si>
    <t>b4353508-6ba7-4a88-961e-25e306352f8b</t>
  </si>
  <si>
    <t>2016-10-19T14:38:33</t>
  </si>
  <si>
    <t>2016-10-17T14:45:00.000+07</t>
  </si>
  <si>
    <t>2016-10-18T15:00:00.000+07</t>
  </si>
  <si>
    <t>2016-10-12T10:04:00.000+07</t>
  </si>
  <si>
    <t>Carrot, cucumber</t>
  </si>
  <si>
    <t>2016-10-18T15:54:48.820+07</t>
  </si>
  <si>
    <t>uuid:1710d409-b213-48d6-9cfd-3b14ad20ae75</t>
  </si>
  <si>
    <t>1710d409-b213-48d6-9cfd-3b14ad20ae75</t>
  </si>
  <si>
    <t>2016-10-18T09:25:32</t>
  </si>
  <si>
    <t>uuid:27af98ee-1ece-4298-86a4-ea48ca544867</t>
  </si>
  <si>
    <t>2016-10-18T15:54:54.254+07</t>
  </si>
  <si>
    <t>27af98ee-1ece-4298-86a4-ea48ca544867</t>
  </si>
  <si>
    <t>2016-10-20T12:50:58</t>
  </si>
  <si>
    <t>FLO305</t>
  </si>
  <si>
    <t>2016-10-20T10:14:00.000+07</t>
  </si>
  <si>
    <t>uuid:667c9ff9-8de7-4171-8fe9-f4ac5e684505</t>
  </si>
  <si>
    <t>667c9ff9-8de7-4171-8fe9-f4ac5e684505</t>
  </si>
  <si>
    <t>2016-10-20T12:50:59</t>
  </si>
  <si>
    <t>2016-10-18T15:56:36.834+07</t>
  </si>
  <si>
    <t>uuid:0c4c0d32-ef31-4cb3-bdec-97a15ea762cb</t>
  </si>
  <si>
    <t>0c4c0d32-ef31-4cb3-bdec-97a15ea762cb</t>
  </si>
  <si>
    <t>2016-10-18T09:26:03</t>
  </si>
  <si>
    <t>2016-10-20T08:47:49.811+07</t>
  </si>
  <si>
    <t>ICE307</t>
  </si>
  <si>
    <t>2016-10-18T14:00:00.000+07</t>
  </si>
  <si>
    <t>2016-10-18T16:00:00.000+07</t>
  </si>
  <si>
    <t>2016-10-19T16:00:00.000+07</t>
  </si>
  <si>
    <t>Morning glory, tomato</t>
  </si>
  <si>
    <t>uuid:1731c001-1ce3-45a2-8caa-1f01747e03aa</t>
  </si>
  <si>
    <t>1731c001-1ce3-45a2-8caa-1f01747e03aa</t>
  </si>
  <si>
    <t>2016-10-20T12:51:01</t>
  </si>
  <si>
    <t>2016-10-20T10:15:00.000+07</t>
  </si>
  <si>
    <t>2016-10-20T08:49:30.719+07</t>
  </si>
  <si>
    <t>uuid:17586601-4610-4158-9efa-f55fea1f13f5</t>
  </si>
  <si>
    <t>17586601-4610-4158-9efa-f55fea1f13f5</t>
  </si>
  <si>
    <t>2016-10-20T02:06:57</t>
  </si>
  <si>
    <t>2016-10-20T08:49:36.318+07</t>
  </si>
  <si>
    <t>ICE308</t>
  </si>
  <si>
    <t>Carrot, salad</t>
  </si>
  <si>
    <t>uuid:efb61fee-4a9d-4f94-9f78-1f60d1feb0fb</t>
  </si>
  <si>
    <t>efb61fee-4a9d-4f94-9f78-1f60d1feb0fb</t>
  </si>
  <si>
    <t>2016-10-20T12:51:03</t>
  </si>
  <si>
    <t>2016-10-20T10:16:00.000+07</t>
  </si>
  <si>
    <t>2016-10-20T08:52:44.179+07</t>
  </si>
  <si>
    <t>uuid:583a4d3d-6c9d-4564-b727-699a3daba265</t>
  </si>
  <si>
    <t>Morning glory,salad</t>
  </si>
  <si>
    <t>583a4d3d-6c9d-4564-b727-699a3daba265</t>
  </si>
  <si>
    <t>2016-10-20T02:06:59</t>
  </si>
  <si>
    <t>2016-10-20T08:52:49.993+07</t>
  </si>
  <si>
    <t>uuid:06a92e36-4ea1-4bf3-9f7b-19750a0aedf2</t>
  </si>
  <si>
    <t>ICE309</t>
  </si>
  <si>
    <t>06a92e36-4ea1-4bf3-9f7b-19750a0aedf2</t>
  </si>
  <si>
    <t>2016-10-20T12:51:05</t>
  </si>
  <si>
    <t>2016-10-20T08:54:01.629+07</t>
  </si>
  <si>
    <t>uuid:e0159f90-d8f0-427d-b979-2c07712c5911</t>
  </si>
  <si>
    <t>e0159f90-d8f0-427d-b979-2c07712c5911</t>
  </si>
  <si>
    <t>2016-10-20T02:07:01</t>
  </si>
  <si>
    <t>uuid:ea469ab2-a529-442c-8897-90c6a8ccc5db</t>
  </si>
  <si>
    <t>ea469ab2-a529-442c-8897-90c6a8ccc5db</t>
  </si>
  <si>
    <t>2016-10-20T12:51:06</t>
  </si>
  <si>
    <t>2016-10-20T08:54:06.825+07</t>
  </si>
  <si>
    <t>2016-10-21T15:28:00.000+07</t>
  </si>
  <si>
    <t>ICE310</t>
  </si>
  <si>
    <t>Cucumber, morning glory</t>
  </si>
  <si>
    <t>2016-10-20T08:55:37.891+07</t>
  </si>
  <si>
    <t>uuid:90136a14-35ca-448a-a32f-9f37c57fd112</t>
  </si>
  <si>
    <t>90136a14-35ca-448a-a32f-9f37c57fd112</t>
  </si>
  <si>
    <t>2016-10-21T09:25:52</t>
  </si>
  <si>
    <t>3083A</t>
  </si>
  <si>
    <t>uuid:22fe07bc-98df-4dd7-b95e-fda41688f640</t>
  </si>
  <si>
    <t>2016-10-21T15:32:00.000+07</t>
  </si>
  <si>
    <t>22fe07bc-98df-4dd7-b95e-fda41688f640</t>
  </si>
  <si>
    <t>2016-10-20T02:07:03</t>
  </si>
  <si>
    <t>2016-10-20T09:08:23.114+07</t>
  </si>
  <si>
    <t>DWA305</t>
  </si>
  <si>
    <t>Tomato, salad</t>
  </si>
  <si>
    <t>uuid:e173e048-d38f-474d-b98b-1e67399bee71</t>
  </si>
  <si>
    <t>2016-10-20T09:09:55.736+07</t>
  </si>
  <si>
    <t>e173e048-d38f-474d-b98b-1e67399bee71</t>
  </si>
  <si>
    <t>uuid:cb8fccdb-8fa4-4eed-bdac-cc258f1f199b</t>
  </si>
  <si>
    <t>2016-10-21T09:25:54</t>
  </si>
  <si>
    <t>cb8fccdb-8fa4-4eed-bdac-cc258f1f199b</t>
  </si>
  <si>
    <t>2016-10-20T02:14:05</t>
  </si>
  <si>
    <t>3083B</t>
  </si>
  <si>
    <t>2016-10-21T15:35:00.000+07</t>
  </si>
  <si>
    <t>2016-10-20T09:10:02.366+07</t>
  </si>
  <si>
    <t>DWA306</t>
  </si>
  <si>
    <t>Cucumber, water Lyly</t>
  </si>
  <si>
    <t>uuid:f4d9f65c-fd16-41f5-81de-6fe01dda6c85</t>
  </si>
  <si>
    <t>2016-10-20T09:11:05.721+07</t>
  </si>
  <si>
    <t>f4d9f65c-fd16-41f5-81de-6fe01dda6c85</t>
  </si>
  <si>
    <t>uuid:830dee28-3f8d-4dd4-b1e4-542520f52835</t>
  </si>
  <si>
    <t>2016-10-21T09:25:56</t>
  </si>
  <si>
    <t>830dee28-3f8d-4dd4-b1e4-542520f52835</t>
  </si>
  <si>
    <t>2016-10-20T02:14:07</t>
  </si>
  <si>
    <t>3083C</t>
  </si>
  <si>
    <t>2016-10-20T09:11:12.639+07</t>
  </si>
  <si>
    <t>2016-10-21T15:36:00.000+07</t>
  </si>
  <si>
    <t>DWA307</t>
  </si>
  <si>
    <t>2016-10-20T09:12:13.293+07</t>
  </si>
  <si>
    <t>uuid:c4be1bef-9ce7-4eb8-a842-4afb2beb3681</t>
  </si>
  <si>
    <t>c4be1bef-9ce7-4eb8-a842-4afb2beb3681</t>
  </si>
  <si>
    <t>2016-10-20T02:14:09</t>
  </si>
  <si>
    <t>2016-10-20T09:15:28.173+07</t>
  </si>
  <si>
    <t>VEG304</t>
  </si>
  <si>
    <t>2016-10-18T17:00:00.000+07</t>
  </si>
  <si>
    <t>uuid:a1d85e2b-f176-4fed-9b86-0b457addc88a</t>
  </si>
  <si>
    <t>a1d85e2b-f176-4fed-9b86-0b457addc88a</t>
  </si>
  <si>
    <t>2016-10-21T09:25:58</t>
  </si>
  <si>
    <t>2016-10-21T15:40:00.000+07</t>
  </si>
  <si>
    <t>2016-10-20T09:16:56.293+07</t>
  </si>
  <si>
    <t>uuid:76828cdd-b495-4a9d-9134-c57f3f40dc4d</t>
  </si>
  <si>
    <t>Morning glory, salad</t>
  </si>
  <si>
    <t>76828cdd-b495-4a9d-9134-c57f3f40dc4d</t>
  </si>
  <si>
    <t>2016-10-20T02:30:47</t>
  </si>
  <si>
    <t>2016-10-20T09:17:02.885+07</t>
  </si>
  <si>
    <t>VEG305</t>
  </si>
  <si>
    <t>uuid:a69cd3dc-fb47-492c-9a50-d5123ea4e93d</t>
  </si>
  <si>
    <t>a69cd3dc-fb47-492c-9a50-d5123ea4e93d</t>
  </si>
  <si>
    <t>2016-10-21T09:26:00</t>
  </si>
  <si>
    <t>2016-10-21T15:44:00.000+07</t>
  </si>
  <si>
    <t>2016-10-20T09:18:21.590+07</t>
  </si>
  <si>
    <t>uuid:8cce73dc-ba88-4cae-a1c0-f74ca93c8ad2</t>
  </si>
  <si>
    <t>Water Lyly, morning glory</t>
  </si>
  <si>
    <t>8cce73dc-ba88-4cae-a1c0-f74ca93c8ad2</t>
  </si>
  <si>
    <t>2016-10-20T02:30:49</t>
  </si>
  <si>
    <t>2016-10-20T09:18:24.866+07</t>
  </si>
  <si>
    <t>uuid:2aaef576-3acb-40cd-9ef5-aa977c1e4f2d</t>
  </si>
  <si>
    <t>VEG306</t>
  </si>
  <si>
    <t>2aaef576-3acb-40cd-9ef5-aa977c1e4f2d</t>
  </si>
  <si>
    <t>2016-10-21T09:26:02</t>
  </si>
  <si>
    <t>2016-10-22T07:40:00.000+07</t>
  </si>
  <si>
    <t>Small water 1,5l</t>
  </si>
  <si>
    <t>Cucumber,morning glory, water Lyly,lone been</t>
  </si>
  <si>
    <t>2016-10-20T09:20:02.790+07</t>
  </si>
  <si>
    <t>uuid:95c904b7-fb64-4b7d-b9ab-da8db33ef1c5</t>
  </si>
  <si>
    <t>uuid:f6b68e88-f13a-4c87-8e35-8f619d3fba3c</t>
  </si>
  <si>
    <t>95c904b7-fb64-4b7d-b9ab-da8db33ef1c5</t>
  </si>
  <si>
    <t>f6b68e88-f13a-4c87-8e35-8f619d3fba3c</t>
  </si>
  <si>
    <t>2016-10-24T03:59:49</t>
  </si>
  <si>
    <t>2016-10-20T02:30:50</t>
  </si>
  <si>
    <t>2016-10-20T09:20:07.286+07</t>
  </si>
  <si>
    <t>2016-10-22T10:27:00.000+07</t>
  </si>
  <si>
    <t>VEG307</t>
  </si>
  <si>
    <t>2016-10-20T09:21:31.813+07</t>
  </si>
  <si>
    <t>uuid:54c54628-497c-4877-8998-542b299d00e5</t>
  </si>
  <si>
    <t>54c54628-497c-4877-8998-542b299d00e5</t>
  </si>
  <si>
    <t>Kl</t>
  </si>
  <si>
    <t>uuid:942ca15c-e481-4fc6-994b-b912cae61890</t>
  </si>
  <si>
    <t>2016-10-20T02:30:52</t>
  </si>
  <si>
    <t>942ca15c-e481-4fc6-994b-b912cae61890</t>
  </si>
  <si>
    <t>2016-10-24T03:59:50</t>
  </si>
  <si>
    <t>2016-10-20T09:21:38.055+07</t>
  </si>
  <si>
    <t>2016-10-22T10:32:00.000+07</t>
  </si>
  <si>
    <t>SOL306</t>
  </si>
  <si>
    <t>Cucumber, Salad</t>
  </si>
  <si>
    <t>uuid:f934e76e-3838-4c0a-9b9f-b7b30bd4e84e</t>
  </si>
  <si>
    <t>f934e76e-3838-4c0a-9b9f-b7b30bd4e84e</t>
  </si>
  <si>
    <t>2016-10-24T03:59:52</t>
  </si>
  <si>
    <t>2016-10-20T09:23:05.991+07</t>
  </si>
  <si>
    <t>2016-10-22T10:36:00.000+07</t>
  </si>
  <si>
    <t>uuid:e129c705-eea5-4ad5-be79-6ccc03daeb52</t>
  </si>
  <si>
    <t>e129c705-eea5-4ad5-be79-6ccc03daeb52</t>
  </si>
  <si>
    <t>2016-10-20T02:30:54</t>
  </si>
  <si>
    <t>2016-10-20T09:23:09.002+07</t>
  </si>
  <si>
    <t>SOL307</t>
  </si>
  <si>
    <t>uuid:0ab40dae-6462-47ed-acbf-f696d7790003</t>
  </si>
  <si>
    <t>0ab40dae-6462-47ed-acbf-f696d7790003</t>
  </si>
  <si>
    <t>2016-10-24T03:59:53</t>
  </si>
  <si>
    <t>3019A</t>
  </si>
  <si>
    <t>2016-10-22T10:39:00.000+07</t>
  </si>
  <si>
    <t>2016-10-20T09:24:58.367+07</t>
  </si>
  <si>
    <t>uuid:925612d8-d01f-4c0f-bc9e-2d48bcac6c7c</t>
  </si>
  <si>
    <t>925612d8-d01f-4c0f-bc9e-2d48bcac6c7c</t>
  </si>
  <si>
    <t>2016-10-20T02:30:56</t>
  </si>
  <si>
    <t>2016-10-20T09:25:03.668+07</t>
  </si>
  <si>
    <t>SOL308</t>
  </si>
  <si>
    <t>uuid:26132f29-2cb9-40da-8459-e733d5ab35f5</t>
  </si>
  <si>
    <t>26132f29-2cb9-40da-8459-e733d5ab35f5</t>
  </si>
  <si>
    <t>2016-10-24T03:59:56</t>
  </si>
  <si>
    <t>3019B</t>
  </si>
  <si>
    <t>2016-10-22T10:44:00.000+07</t>
  </si>
  <si>
    <t>2016-10-20T09:27:05.541+07</t>
  </si>
  <si>
    <t>uuid:1b31b08f-baba-4ee3-a678-206b5b1d2023</t>
  </si>
  <si>
    <t>Drink small bottle</t>
  </si>
  <si>
    <t>1b31b08f-baba-4ee3-a678-206b5b1d2023</t>
  </si>
  <si>
    <t>2016-10-20T02:30:57</t>
  </si>
  <si>
    <t>2016-10-20T16:27:44.735+07</t>
  </si>
  <si>
    <t>DWA308</t>
  </si>
  <si>
    <t>Morning glory</t>
  </si>
  <si>
    <t>2016-10-19T14:00:00.000+07</t>
  </si>
  <si>
    <t>2016-10-19T15:00:00.000+07</t>
  </si>
  <si>
    <t>2016-10-20T16:00:00.000+07</t>
  </si>
  <si>
    <t>uuid:273d4e06-4cf5-4fcf-9788-be2b713f1878</t>
  </si>
  <si>
    <t>273d4e06-4cf5-4fcf-9788-be2b713f1878</t>
  </si>
  <si>
    <t>2016-10-24T03:59:58</t>
  </si>
  <si>
    <t>2016-10-22T10:49:00.000+07</t>
  </si>
  <si>
    <t>2016-10-20T16:29:12.587+07</t>
  </si>
  <si>
    <t>uuid:f2691f31-6552-4e4a-a393-3472fc4870fb</t>
  </si>
  <si>
    <t>f2691f31-6552-4e4a-a393-3472fc4870fb</t>
  </si>
  <si>
    <t>2016-10-20T09:31:21</t>
  </si>
  <si>
    <t>2016-10-20T16:29:17.876+07</t>
  </si>
  <si>
    <t>DWA309</t>
  </si>
  <si>
    <t>2016-10-20T16:30:27.668+07</t>
  </si>
  <si>
    <t>uuid:cdfb76f5-fcdb-4894-a713-7d63f77359ea</t>
  </si>
  <si>
    <t>cdfb76f5-fcdb-4894-a713-7d63f77359ea</t>
  </si>
  <si>
    <t>2016-10-20T09:31:23</t>
  </si>
  <si>
    <t>2016-10-20T16:31:45.121+07</t>
  </si>
  <si>
    <t>DWB308</t>
  </si>
  <si>
    <t>uuid:ba9b8080-4664-4a78-a0af-82c4cfdbf29b</t>
  </si>
  <si>
    <t>ba9b8080-4664-4a78-a0af-82c4cfdbf29b</t>
  </si>
  <si>
    <t>2016-10-24T03:59:59</t>
  </si>
  <si>
    <t>3044E</t>
  </si>
  <si>
    <t>2016-10-22T10:51:00.000+07</t>
  </si>
  <si>
    <t>2016-10-20T16:33:03.319+07</t>
  </si>
  <si>
    <t>uuid:48a397f8-ac91-4ec0-b202-3b368c93c3ae</t>
  </si>
  <si>
    <t>48a397f8-ac91-4ec0-b202-3b368c93c3ae</t>
  </si>
  <si>
    <t>2016-10-20T09:35:08</t>
  </si>
  <si>
    <t>2016-10-20T16:33:07.625+07</t>
  </si>
  <si>
    <t>DWB309</t>
  </si>
  <si>
    <t>uuid:eb852749-03f0-45d7-a164-fd29a9410475</t>
  </si>
  <si>
    <t>eb852749-03f0-45d7-a164-fd29a9410475</t>
  </si>
  <si>
    <t>2016-10-20T16:34:20.981+07</t>
  </si>
  <si>
    <t>2016-10-24T04:00:01</t>
  </si>
  <si>
    <t>uuid:7a66f31f-a6b2-4c1b-89fa-2ca86193cfbf</t>
  </si>
  <si>
    <t>7a66f31f-a6b2-4c1b-89fa-2ca86193cfbf</t>
  </si>
  <si>
    <t>2016-10-23T08:28:00.000+07</t>
  </si>
  <si>
    <t>2016-10-20T09:35:10</t>
  </si>
  <si>
    <t>2016-10-20T16:35:30.487+07</t>
  </si>
  <si>
    <t>FLO306</t>
  </si>
  <si>
    <t>2016-10-20T16:36:50.843+07</t>
  </si>
  <si>
    <t>uuid:d083432a-0f8d-49df-af21-0bfe590e8ac3</t>
  </si>
  <si>
    <t>d083432a-0f8d-49df-af21-0bfe590e8ac3</t>
  </si>
  <si>
    <t>2016-10-20T09:44:42</t>
  </si>
  <si>
    <t>2016-10-20T16:36:56.254+07</t>
  </si>
  <si>
    <t>FLO307</t>
  </si>
  <si>
    <t>uuid:463162a8-7144-4722-ac48-061c89bc2fb4</t>
  </si>
  <si>
    <t>463162a8-7144-4722-ac48-061c89bc2fb4</t>
  </si>
  <si>
    <t>2016-10-24T04:00:02</t>
  </si>
  <si>
    <t>3132A</t>
  </si>
  <si>
    <t>2016-10-23T08:32:00.000+07</t>
  </si>
  <si>
    <t>2016-10-20T16:38:09.384+07</t>
  </si>
  <si>
    <t>uuid:af30ecfd-9af7-45c9-a111-87705f8a59ac</t>
  </si>
  <si>
    <t>af30ecfd-9af7-45c9-a111-87705f8a59ac</t>
  </si>
  <si>
    <t>2016-10-20T09:44:44</t>
  </si>
  <si>
    <t>2016-10-20T16:38:14.757+07</t>
  </si>
  <si>
    <t>Cucumber ,salad</t>
  </si>
  <si>
    <t>FLO308</t>
  </si>
  <si>
    <t>uuid:f37190c0-b7ec-4ecc-841f-21ba33e9af03</t>
  </si>
  <si>
    <t>f37190c0-b7ec-4ecc-841f-21ba33e9af03</t>
  </si>
  <si>
    <t>2016-10-24T04:00:04</t>
  </si>
  <si>
    <t>3132B</t>
  </si>
  <si>
    <t>2016-10-23T08:36:00.000+07</t>
  </si>
  <si>
    <t>2016-10-20T16:39:22.974+07</t>
  </si>
  <si>
    <t>uuid:6d3ffce4-eac6-4bd5-9ed1-779071c3bb7f</t>
  </si>
  <si>
    <t>6d3ffce4-eac6-4bd5-9ed1-779071c3bb7f</t>
  </si>
  <si>
    <t>2016-10-20T09:44:47</t>
  </si>
  <si>
    <t>2016-10-20T16:39:29.216+07</t>
  </si>
  <si>
    <t>SOL309</t>
  </si>
  <si>
    <t>2016-10-19T15:40:00.000+07</t>
  </si>
  <si>
    <t>uuid:441c6da7-1ca8-4dab-b571-9b59b0a807c7</t>
  </si>
  <si>
    <t>441c6da7-1ca8-4dab-b571-9b59b0a807c7</t>
  </si>
  <si>
    <t>2016-10-24T04:00:06</t>
  </si>
  <si>
    <t>3132C</t>
  </si>
  <si>
    <t>2016-10-23T08:39:00.000+07</t>
  </si>
  <si>
    <t>2016-10-20T16:41:00.416+07</t>
  </si>
  <si>
    <t>uuid:92a83cb7-e842-4a7c-8f64-1ed5b24201c1</t>
  </si>
  <si>
    <t>92a83cb7-e842-4a7c-8f64-1ed5b24201c1</t>
  </si>
  <si>
    <t>2016-10-20T09:44:48</t>
  </si>
  <si>
    <t>2016-10-20T16:41:06.680+07</t>
  </si>
  <si>
    <t>SOL310</t>
  </si>
  <si>
    <t>uuid:e07556e0-c2f9-40ed-a1a4-c53c80a18fc9</t>
  </si>
  <si>
    <t>e07556e0-c2f9-40ed-a1a4-c53c80a18fc9</t>
  </si>
  <si>
    <t>2016-10-24T04:00:07</t>
  </si>
  <si>
    <t>3132D</t>
  </si>
  <si>
    <t>2016-10-23T08:41:00.000+07</t>
  </si>
  <si>
    <t>2016-10-20T16:42:27.440+07</t>
  </si>
  <si>
    <t>uuid:51ae15ad-fb5e-409e-8d12-6912bde9ab12</t>
  </si>
  <si>
    <t>51ae15ad-fb5e-409e-8d12-6912bde9ab12</t>
  </si>
  <si>
    <t>2016-10-20T09:44:51</t>
  </si>
  <si>
    <t>Drink only bottle water 20L and well water</t>
  </si>
  <si>
    <t>2016-10-21T15:48:32.009+07</t>
  </si>
  <si>
    <t>DWA310</t>
  </si>
  <si>
    <t>2016-10-20T14:00:00.000+07</t>
  </si>
  <si>
    <t>2016-10-21T15:00:00.000+07</t>
  </si>
  <si>
    <t>uuid:8f43d4dc-8002-48c8-8afc-406cc9af68e8</t>
  </si>
  <si>
    <t>8f43d4dc-8002-48c8-8afc-406cc9af68e8</t>
  </si>
  <si>
    <t>2016-10-24T04:00:09</t>
  </si>
  <si>
    <t>2016-10-23T08:44:00.000+07</t>
  </si>
  <si>
    <t>2016-10-21T15:49:47.006+07</t>
  </si>
  <si>
    <t>uuid:5781b3e0-88c6-4b60-b19a-abc7906ddfd5</t>
  </si>
  <si>
    <t>5781b3e0-88c6-4b60-b19a-abc7906ddfd5</t>
  </si>
  <si>
    <t>2016-10-21T08:52:07</t>
  </si>
  <si>
    <t>2016-10-21T15:49:52.767+07</t>
  </si>
  <si>
    <t>DWB310</t>
  </si>
  <si>
    <t>uuid:3bbd0af6-901a-44e5-adc4-d490382baa30</t>
  </si>
  <si>
    <t>3bbd0af6-901a-44e5-adc4-d490382baa30</t>
  </si>
  <si>
    <t>2016-10-24T04:00:10</t>
  </si>
  <si>
    <t>2016-10-23T08:46:00.000+07</t>
  </si>
  <si>
    <t>2016-10-21T15:51:06.079+07</t>
  </si>
  <si>
    <t>uuid:58164f4a-788a-4033-ab08-c27cfdde46a9</t>
  </si>
  <si>
    <t>58164f4a-788a-4033-ab08-c27cfdde46a9</t>
  </si>
  <si>
    <t>2016-10-21T08:52:09</t>
  </si>
  <si>
    <t>2016-10-21T15:52:25.937+07</t>
  </si>
  <si>
    <t>FLO309</t>
  </si>
  <si>
    <t>uuid:2f8dc7c7-9beb-4075-8ae8-a0afa4794c9e</t>
  </si>
  <si>
    <t>2f8dc7c7-9beb-4075-8ae8-a0afa4794c9e</t>
  </si>
  <si>
    <t>2016-10-24T04:00:12</t>
  </si>
  <si>
    <t>2016-10-23T08:48:00.000+07</t>
  </si>
  <si>
    <t>2016-10-21T15:53:53.721+07</t>
  </si>
  <si>
    <t>uuid:e52dedeb-01d7-488a-b230-9fc7a7e3db91</t>
  </si>
  <si>
    <t>e52dedeb-01d7-488a-b230-9fc7a7e3db91</t>
  </si>
  <si>
    <t>2016-10-21T09:02:36</t>
  </si>
  <si>
    <t>2016-10-21T15:54:00.483+07</t>
  </si>
  <si>
    <t>FLO310</t>
  </si>
  <si>
    <t>Well water and bottle water 20L</t>
  </si>
  <si>
    <t>2016-10-21T15:55:20.923+07</t>
  </si>
  <si>
    <t>uuid:aa38eb6d-93f7-443f-a77c-3152a7521ba1</t>
  </si>
  <si>
    <t>aa38eb6d-93f7-443f-a77c-3152a7521ba1</t>
  </si>
  <si>
    <t>2016-10-21T09:02:39</t>
  </si>
  <si>
    <t>Tomato,</t>
  </si>
  <si>
    <t>2016-10-21T15:55:25.708+07</t>
  </si>
  <si>
    <t>VEG308</t>
  </si>
  <si>
    <t>2016-10-20T15:00:00.000+07</t>
  </si>
  <si>
    <t>uuid:5c5a2830-2d15-4588-ad71-35314605cd64</t>
  </si>
  <si>
    <t>5c5a2830-2d15-4588-ad71-35314605cd64</t>
  </si>
  <si>
    <t>2016-10-24T04:00:13</t>
  </si>
  <si>
    <t>2016-10-24T09:42:00.000+07</t>
  </si>
  <si>
    <t>Small Bottle 1,5l</t>
  </si>
  <si>
    <t>2016-10-21T15:56:55.226+07</t>
  </si>
  <si>
    <t>uuid:fc27ee3f-e559-4671-8064-548865dcc0ff</t>
  </si>
  <si>
    <t>Cucumber,morning glory, long been</t>
  </si>
  <si>
    <t>fc27ee3f-e559-4671-8064-548865dcc0ff</t>
  </si>
  <si>
    <t>2016-10-21T09:02:41</t>
  </si>
  <si>
    <t>2016-10-21T15:57:00.326+07</t>
  </si>
  <si>
    <t>uuid:72c35ef4-15aa-4d40-8b1e-e84ff4f39be5</t>
  </si>
  <si>
    <t>72c35ef4-15aa-4d40-8b1e-e84ff4f39be5</t>
  </si>
  <si>
    <t>2016-10-24T04:00:15</t>
  </si>
  <si>
    <t>VEG309</t>
  </si>
  <si>
    <t>2016-10-24T09:59:00.000+07</t>
  </si>
  <si>
    <t>Small water bottle 1,5l</t>
  </si>
  <si>
    <t>Cucumber morning glory carrot</t>
  </si>
  <si>
    <t>uuid:3f3217cf-b36d-45df-a1ce-a45ac9f6a387</t>
  </si>
  <si>
    <t>3f3217cf-b36d-45df-a1ce-a45ac9f6a387</t>
  </si>
  <si>
    <t>2016-10-24T04:00:17</t>
  </si>
  <si>
    <t>2016-10-21T15:58:10.287+07</t>
  </si>
  <si>
    <t>uuid:3e4ba6bc-e429-4f3c-be9f-b8cbf9ddba35</t>
  </si>
  <si>
    <t>2016-10-24T10:15:00.000+07</t>
  </si>
  <si>
    <t>3e4ba6bc-e429-4f3c-be9f-b8cbf9ddba35</t>
  </si>
  <si>
    <t>2016-10-21T09:02:43</t>
  </si>
  <si>
    <t>2016-10-21T15:58:14.609+07</t>
  </si>
  <si>
    <t>Small water bottle 1,5</t>
  </si>
  <si>
    <t>VEG310</t>
  </si>
  <si>
    <t>Cucumber tomato latuce</t>
  </si>
  <si>
    <t>uuid:da6d639d-87e5-448f-a008-3d3f636449ed</t>
  </si>
  <si>
    <t>da6d639d-87e5-448f-a008-3d3f636449ed</t>
  </si>
  <si>
    <t>2016-10-24T04:00:18</t>
  </si>
  <si>
    <t>2016-10-24T10:19:00.000+07</t>
  </si>
  <si>
    <t>2016-10-21T15:59:36.263+07</t>
  </si>
  <si>
    <t>uuid:0b054dfd-c347-4c25-8cdd-df99eba51a01</t>
  </si>
  <si>
    <t>0b054dfd-c347-4c25-8cdd-df99eba51a01</t>
  </si>
  <si>
    <t>2016-10-21T09:02:45</t>
  </si>
  <si>
    <t>Latuice cucumber tomato carrot</t>
  </si>
  <si>
    <t>2016-10-26T14:14:42.372+07</t>
  </si>
  <si>
    <t>DWA401</t>
  </si>
  <si>
    <t>2016-10-25T10:30:00.000+07</t>
  </si>
  <si>
    <t>uuid:2fd0f561-997f-49da-b78b-9675abbbab8e</t>
  </si>
  <si>
    <t>2016-10-25T11:00:00.000+07</t>
  </si>
  <si>
    <t>2fd0f561-997f-49da-b78b-9675abbbab8e</t>
  </si>
  <si>
    <t>2016-10-24T04:00:21</t>
  </si>
  <si>
    <t>2016-10-26T11:30:00.000+07</t>
  </si>
  <si>
    <t>2016-10-24T10:29:00.000+07</t>
  </si>
  <si>
    <t>2016-10-26T14:16:33.336+07</t>
  </si>
  <si>
    <t>uuid:856ad8b7-0888-4934-a812-63989af2c739</t>
  </si>
  <si>
    <t>856ad8b7-0888-4934-a812-63989af2c739</t>
  </si>
  <si>
    <t>2016-10-26T07:18:27</t>
  </si>
  <si>
    <t>uuid:c2f593f5-1e20-4a74-bc1e-a3f366bce8e8</t>
  </si>
  <si>
    <t>c2f593f5-1e20-4a74-bc1e-a3f366bce8e8</t>
  </si>
  <si>
    <t>2016-10-24T04:00:22</t>
  </si>
  <si>
    <t>2016-10-26T14:16:49.294+07</t>
  </si>
  <si>
    <t>2016-10-24T10:33:00.000+07</t>
  </si>
  <si>
    <t>DWA402</t>
  </si>
  <si>
    <t>Latuice morning glory cucumber</t>
  </si>
  <si>
    <t>uuid:e5b7126b-a2dd-4f27-8b46-bff98ca7e672</t>
  </si>
  <si>
    <t>e5b7126b-a2dd-4f27-8b46-bff98ca7e672</t>
  </si>
  <si>
    <t>2016-10-24T04:00:24</t>
  </si>
  <si>
    <t>2016-10-26T14:17:58.393+07</t>
  </si>
  <si>
    <t>2016-10-22T10:04:00.000+07</t>
  </si>
  <si>
    <t>uuid:0994a854-6ecd-443f-9ee5-18fa672ce7b1</t>
  </si>
  <si>
    <t>0994a854-6ecd-443f-9ee5-18fa672ce7b1</t>
  </si>
  <si>
    <t>2016-10-26T07:18:29</t>
  </si>
  <si>
    <t>2016-10-26T14:20:56.755+07</t>
  </si>
  <si>
    <t>N.a</t>
  </si>
  <si>
    <t>DWB401</t>
  </si>
  <si>
    <t>Latuce, cucumber</t>
  </si>
  <si>
    <t>DD, VS</t>
  </si>
  <si>
    <t>uuid:fc57c503-e096-48f7-93e2-c20aebdc0c7e</t>
  </si>
  <si>
    <t>fc57c503-e096-48f7-93e2-c20aebdc0c7e</t>
  </si>
  <si>
    <t>2016-10-24T12:27:09</t>
  </si>
  <si>
    <t>2016-10-22T10:23:00.000+07</t>
  </si>
  <si>
    <t>2016-10-26T14:22:24.755+07</t>
  </si>
  <si>
    <t>For husband always drink tea</t>
  </si>
  <si>
    <t>uuid:ef2425b1-8bdd-4ab1-8af8-4504a0b1e1f5</t>
  </si>
  <si>
    <t>ef2425b1-8bdd-4ab1-8af8-4504a0b1e1f5</t>
  </si>
  <si>
    <t>2016-10-26T07:25:30</t>
  </si>
  <si>
    <t>2016-10-26T14:22:30.864+07</t>
  </si>
  <si>
    <t>DWB402</t>
  </si>
  <si>
    <t>uuid:40fc580b-13ad-4b60-97f5-74cd06b39d46</t>
  </si>
  <si>
    <t>40fc580b-13ad-4b60-97f5-74cd06b39d46</t>
  </si>
  <si>
    <t>2016-10-24T12:27:12</t>
  </si>
  <si>
    <t>2016-10-22T11:02:00.000+07</t>
  </si>
  <si>
    <t>For fishing</t>
  </si>
  <si>
    <t>3 time this year but with boiling</t>
  </si>
  <si>
    <t>Cucumber for child, other cucumber, water mimosa, water melon, lotus</t>
  </si>
  <si>
    <t>2016-10-26T14:24:12.569+07</t>
  </si>
  <si>
    <t>uuid:181fa39d-8d78-4b7f-b2d2-eaa60c6c50f4</t>
  </si>
  <si>
    <t>181fa39d-8d78-4b7f-b2d2-eaa60c6c50f4</t>
  </si>
  <si>
    <t>uuid:fb61759f-5e25-4be1-adda-507dd9778542</t>
  </si>
  <si>
    <t>2016-10-26T07:25:32</t>
  </si>
  <si>
    <t>fb61759f-5e25-4be1-adda-507dd9778542</t>
  </si>
  <si>
    <t>2016-10-24T12:27:14</t>
  </si>
  <si>
    <t>2016-10-26T15:06:08.959+07</t>
  </si>
  <si>
    <t>2016-10-22T11:24:00.000+07</t>
  </si>
  <si>
    <t>FLO401</t>
  </si>
  <si>
    <t>2016-10-25T14:00:00.000+07</t>
  </si>
  <si>
    <t>2016-10-25T15:00:00.000+07</t>
  </si>
  <si>
    <t>2016-10-26T15:00:00.000+07</t>
  </si>
  <si>
    <t>Tea rest from water pray from budha, but little maybe a glass</t>
  </si>
  <si>
    <t>Filter and boil for making tea</t>
  </si>
  <si>
    <t>2016-10-26T15:08:07.364+07</t>
  </si>
  <si>
    <t>uuid:9e1c5c20-7074-4b1e-ad6c-8891740259dd</t>
  </si>
  <si>
    <t>9e1c5c20-7074-4b1e-ad6c-8891740259dd</t>
  </si>
  <si>
    <t>2016-10-26T08:13:30</t>
  </si>
  <si>
    <t>2016-10-26T15:08:21.953+07</t>
  </si>
  <si>
    <t>uuid:246216fd-ca72-4502-81c6-78748d25e4eb</t>
  </si>
  <si>
    <t>246216fd-ca72-4502-81c6-78748d25e4eb</t>
  </si>
  <si>
    <t>2016-10-24T12:27:15</t>
  </si>
  <si>
    <t>FLO402</t>
  </si>
  <si>
    <t>2016-10-22T15:10:00.000+07</t>
  </si>
  <si>
    <t>When raining there store</t>
  </si>
  <si>
    <t>All drinking water is boil</t>
  </si>
  <si>
    <t>Child eat only meat</t>
  </si>
  <si>
    <t>2016-10-26T15:09:41.467+07</t>
  </si>
  <si>
    <t>uuid:1c18da2b-f824-4156-8280-0a66dccb725d</t>
  </si>
  <si>
    <t>1c18da2b-f824-4156-8280-0a66dccb725d</t>
  </si>
  <si>
    <t>2016-10-26T08:13:33</t>
  </si>
  <si>
    <t>uuid:df3413bd-447b-47ce-95ac-2571c105d66f</t>
  </si>
  <si>
    <t>df3413bd-447b-47ce-95ac-2571c105d66f</t>
  </si>
  <si>
    <t>2016-10-24T12:27:20</t>
  </si>
  <si>
    <t>2016-10-26T15:09:56.570+07</t>
  </si>
  <si>
    <t>2016-10-22T15:31:00.000+07</t>
  </si>
  <si>
    <t>FLO403</t>
  </si>
  <si>
    <t>Cucumber egg plant latuce</t>
  </si>
  <si>
    <t>uuid:7b3ceaab-1d8d-4689-8319-c319bf2fb695</t>
  </si>
  <si>
    <t>7b3ceaab-1d8d-4689-8319-c319bf2fb695</t>
  </si>
  <si>
    <t>2016-10-24T12:27:22</t>
  </si>
  <si>
    <t>2016-10-22T15:47:00.000+07</t>
  </si>
  <si>
    <t>2016-10-26T15:11:22.925+07</t>
  </si>
  <si>
    <t>uuid:5460fc6e-1e7a-4210-aec6-0ccb5664c303</t>
  </si>
  <si>
    <t>5460fc6e-1e7a-4210-aec6-0ccb5664c303</t>
  </si>
  <si>
    <t>2016-10-26T08:13:35</t>
  </si>
  <si>
    <t>2016-10-26T16:08:56.427+07</t>
  </si>
  <si>
    <t>Except father , he doesn't eat raw produce</t>
  </si>
  <si>
    <t>SOL401</t>
  </si>
  <si>
    <t>2016-10-25T15:30:00.000+07</t>
  </si>
  <si>
    <t>2016-10-25T16:30:00.000+07</t>
  </si>
  <si>
    <t>2016-10-26T16:00:00.000+07</t>
  </si>
  <si>
    <t>uuid:0df41cac-c7ec-4101-af65-88dd7bc28dcd</t>
  </si>
  <si>
    <t>0df41cac-c7ec-4101-af65-88dd7bc28dcd</t>
  </si>
  <si>
    <t>2016-10-24T12:27:24</t>
  </si>
  <si>
    <t>2016-10-22T16:16:00.000+07</t>
  </si>
  <si>
    <t>Sam mother</t>
  </si>
  <si>
    <t>2016-10-26T16:10:19.272+07</t>
  </si>
  <si>
    <t>uuid:0a0f8b4c-610f-443f-bc5e-a59471fef56d</t>
  </si>
  <si>
    <t>uuid:fa0b72ae-05bc-43e5-a8a0-7ae7840d522e</t>
  </si>
  <si>
    <t>0a0f8b4c-610f-443f-bc5e-a59471fef56d</t>
  </si>
  <si>
    <t>fa0b72ae-05bc-43e5-a8a0-7ae7840d522e</t>
  </si>
  <si>
    <t>2016-10-26T09:25:12</t>
  </si>
  <si>
    <t>2016-10-24T12:27:27</t>
  </si>
  <si>
    <t>2016-10-26T16:10:25.202+07</t>
  </si>
  <si>
    <t>2016-10-22T16:35:00.000+07</t>
  </si>
  <si>
    <t>SOL402</t>
  </si>
  <si>
    <t>Bottle water than filter</t>
  </si>
  <si>
    <t>Cucumber carrot</t>
  </si>
  <si>
    <t>uuid:7b2c7458-48c7-4e92-bc8a-c42d57ebfbe8</t>
  </si>
  <si>
    <t>7b2c7458-48c7-4e92-bc8a-c42d57ebfbe8</t>
  </si>
  <si>
    <t>2016-10-24T12:27:29</t>
  </si>
  <si>
    <t>2016-10-26T16:11:45.814+07</t>
  </si>
  <si>
    <t>2016-10-25T09:34:00.000+07</t>
  </si>
  <si>
    <t>uuid:20515fe1-21ce-40a2-82a7-c0e275b2cca2</t>
  </si>
  <si>
    <t>20515fe1-21ce-40a2-82a7-c0e275b2cca2</t>
  </si>
  <si>
    <t>2016-10-26T09:25:14</t>
  </si>
  <si>
    <t>2016-10-26T16:11:51.508+07</t>
  </si>
  <si>
    <t>SOL403</t>
  </si>
  <si>
    <t>Well filter</t>
  </si>
  <si>
    <t>Lotuce, morning glory, cucumber, long bean.....</t>
  </si>
  <si>
    <t>2016-10-26T16:13:33.329+07</t>
  </si>
  <si>
    <t>uuid:9d01192d-cfa9-41f2-aa4a-8e25ff16cdac</t>
  </si>
  <si>
    <t>uuid:8cb1c52b-c415-4c8f-bda0-08333e5652bb</t>
  </si>
  <si>
    <t>9d01192d-cfa9-41f2-aa4a-8e25ff16cdac</t>
  </si>
  <si>
    <t>2016-10-25T10:58:11</t>
  </si>
  <si>
    <t>8cb1c52b-c415-4c8f-bda0-08333e5652bb</t>
  </si>
  <si>
    <t>2016-10-26T09:25:16</t>
  </si>
  <si>
    <t>2016-10-25T09:55:00.000+07</t>
  </si>
  <si>
    <t>2016-10-26T16:13:49.925+07</t>
  </si>
  <si>
    <t>SOL404</t>
  </si>
  <si>
    <t>Small bottle water(0.5)</t>
  </si>
  <si>
    <t>Big bottle water 20L</t>
  </si>
  <si>
    <t>Long bean, cucumber, latuce, cabac, water lyly...</t>
  </si>
  <si>
    <t>2016-10-26T16:15:02.462+07</t>
  </si>
  <si>
    <t>uuid:04c9b869-a9a0-4533-9553-e7502b996d1b</t>
  </si>
  <si>
    <t>uuid:a317f0ad-a1e3-4452-9289-0689418fa365</t>
  </si>
  <si>
    <t>04c9b869-a9a0-4533-9553-e7502b996d1b</t>
  </si>
  <si>
    <t>a317f0ad-a1e3-4452-9289-0689418fa365</t>
  </si>
  <si>
    <t>2016-10-26T09:25:19</t>
  </si>
  <si>
    <t>2016-10-25T10:58:13</t>
  </si>
  <si>
    <t>2016-10-25T10:26:00.000+07</t>
  </si>
  <si>
    <t>When have big rain (street flood)</t>
  </si>
  <si>
    <t>2016-10-26T16:15:09.729+07</t>
  </si>
  <si>
    <t>Only well water treat</t>
  </si>
  <si>
    <t>Well water treat</t>
  </si>
  <si>
    <t>SOL405</t>
  </si>
  <si>
    <t>Cucumber, long bean, morning glory, banana flower, latuce...</t>
  </si>
  <si>
    <t>uuid:458411b0-efe4-4b03-880b-f4f8137dd370</t>
  </si>
  <si>
    <t>458411b0-efe4-4b03-880b-f4f8137dd370</t>
  </si>
  <si>
    <t>2016-10-25T10:58:15</t>
  </si>
  <si>
    <t>2016-10-26T16:16:20.852+07</t>
  </si>
  <si>
    <t>uuid:791ad1e8-bbda-4bc5-9c95-a6f1218475ec</t>
  </si>
  <si>
    <t>791ad1e8-bbda-4bc5-9c95-a6f1218475ec</t>
  </si>
  <si>
    <t>2016-10-25T14:20:00.000+07</t>
  </si>
  <si>
    <t>2016-10-26T09:25:22</t>
  </si>
  <si>
    <t>2016-10-27T14:53:39.324+07</t>
  </si>
  <si>
    <t>2016-10-26T10:00:00.000+07</t>
  </si>
  <si>
    <t>2016-10-27T11:20:00.000+07</t>
  </si>
  <si>
    <t>Street flood</t>
  </si>
  <si>
    <t>Well treat, bottle water 20L</t>
  </si>
  <si>
    <t>Cucumber, cabac, morning glory, latuce, water lyly.....</t>
  </si>
  <si>
    <t>2016-10-27T14:56:04.363+07</t>
  </si>
  <si>
    <t>uuid:dbb42a61-9c38-4199-956f-1966894e3cba</t>
  </si>
  <si>
    <t>dbb42a61-9c38-4199-956f-1966894e3cba</t>
  </si>
  <si>
    <t>Use together with other households</t>
  </si>
  <si>
    <t>2016-10-27T08:41:54</t>
  </si>
  <si>
    <t>2016-10-27T14:56:23.128+07</t>
  </si>
  <si>
    <t>uuid:166cb9a1-641a-4ad0-9329-396df1eac360</t>
  </si>
  <si>
    <t>166cb9a1-641a-4ad0-9329-396df1eac360</t>
  </si>
  <si>
    <t>2016-10-25T10:58:18</t>
  </si>
  <si>
    <t>2016-10-25T14:26:00.000+07</t>
  </si>
  <si>
    <t>Only well treat</t>
  </si>
  <si>
    <t>2016-10-27T14:58:02.644+07</t>
  </si>
  <si>
    <t>uuid:38d206a0-055d-4fbe-ba37-1f95aefa4a23</t>
  </si>
  <si>
    <t>38d206a0-055d-4fbe-ba37-1f95aefa4a23</t>
  </si>
  <si>
    <t>2016-10-27T08:41:55</t>
  </si>
  <si>
    <t>Banana flower, cucumber, latuce, long bean,......</t>
  </si>
  <si>
    <t>2016-10-27T14:59:57.962+07</t>
  </si>
  <si>
    <t>uuid:0886848f-df5c-421b-9799-887752ac3b73</t>
  </si>
  <si>
    <t>0886848f-df5c-421b-9799-887752ac3b73</t>
  </si>
  <si>
    <t>2016-10-25T10:58:20</t>
  </si>
  <si>
    <t>4001A</t>
  </si>
  <si>
    <t>2016-10-25T09:36:00.000+07</t>
  </si>
  <si>
    <t>Rain every day</t>
  </si>
  <si>
    <t>Small bottle water 500ml</t>
  </si>
  <si>
    <t>2016-10-27T15:01:28.211+07</t>
  </si>
  <si>
    <t>uuid:f7f13805-1dca-4ac4-82a1-e11ab17d90f5</t>
  </si>
  <si>
    <t>f7f13805-1dca-4ac4-82a1-e11ab17d90f5</t>
  </si>
  <si>
    <t>2016-10-27T08:41:58</t>
  </si>
  <si>
    <t>Share</t>
  </si>
  <si>
    <t>2016-10-27T15:01:47.215+07</t>
  </si>
  <si>
    <t>uuid:02969da1-b055-494f-be96-6d0532dbc6d6</t>
  </si>
  <si>
    <t>02969da1-b055-494f-be96-6d0532dbc6d6</t>
  </si>
  <si>
    <t>2016-10-25T11:58:18</t>
  </si>
  <si>
    <t>2016-10-25T09:51:00.000+07</t>
  </si>
  <si>
    <t>Cucumber morning Glory</t>
  </si>
  <si>
    <t>uuid:b42e854f-212e-453a-a920-d740bf50cff8</t>
  </si>
  <si>
    <t>b42e854f-212e-453a-a920-d740bf50cff8</t>
  </si>
  <si>
    <t>2016-10-27T15:03:31.642+07</t>
  </si>
  <si>
    <t>2016-10-25T11:58:19</t>
  </si>
  <si>
    <t>uuid:4df86d0a-be2d-4f94-b901-acc58e655054</t>
  </si>
  <si>
    <t>4002a</t>
  </si>
  <si>
    <t>4df86d0a-be2d-4f94-b901-acc58e655054</t>
  </si>
  <si>
    <t>2016-10-25T10:01:00.000+07</t>
  </si>
  <si>
    <t>2016-10-27T08:42:02</t>
  </si>
  <si>
    <t>2016-10-27T15:03:38.394+07</t>
  </si>
  <si>
    <t>Cucumber latuice long been</t>
  </si>
  <si>
    <t>2016-10-26T11:00:00.000+07</t>
  </si>
  <si>
    <t>uuid:c6896585-686a-41c4-9196-2a4bdc5bb19e</t>
  </si>
  <si>
    <t>c6896585-686a-41c4-9196-2a4bdc5bb19e</t>
  </si>
  <si>
    <t>2016-10-25T11:58:21</t>
  </si>
  <si>
    <t>2016-10-25T10:13:00.000+07</t>
  </si>
  <si>
    <t>Everyday</t>
  </si>
  <si>
    <t>Bottle water 500ml</t>
  </si>
  <si>
    <t>2016-10-27T15:05:06.798+07</t>
  </si>
  <si>
    <t>uuid:2a05c477-a483-4eff-bf5b-93a40990d221</t>
  </si>
  <si>
    <t>2a05c477-a483-4eff-bf5b-93a40990d221</t>
  </si>
  <si>
    <t>2016-10-27T08:42:05</t>
  </si>
  <si>
    <t>Cucumber morning Glory vegetable</t>
  </si>
  <si>
    <t>2016-10-27T15:06:39.822+07</t>
  </si>
  <si>
    <t>Worms come up to toilets</t>
  </si>
  <si>
    <t>uuid:15a447ab-cfe2-4014-a32a-769873bad6c4</t>
  </si>
  <si>
    <t>15a447ab-cfe2-4014-a32a-769873bad6c4</t>
  </si>
  <si>
    <t>2016-10-25T11:58:22</t>
  </si>
  <si>
    <t>4003a</t>
  </si>
  <si>
    <t>2016-10-25T10:31:00.000+07</t>
  </si>
  <si>
    <t>2016-10-27T15:08:21.231+07</t>
  </si>
  <si>
    <t>uuid:30676408-8381-49ab-ad40-e489e0722884</t>
  </si>
  <si>
    <t>30676408-8381-49ab-ad40-e489e0722884</t>
  </si>
  <si>
    <t>2016-10-27T08:42:07</t>
  </si>
  <si>
    <t>Small Bottle water 500ml</t>
  </si>
  <si>
    <t>2016-10-27T15:08:28.747+07</t>
  </si>
  <si>
    <t>uuid:8215f188-4d36-42d4-b9c6-84a97781c10c</t>
  </si>
  <si>
    <t>8215f188-4d36-42d4-b9c6-84a97781c10c</t>
  </si>
  <si>
    <t>2016-10-25T11:58:24</t>
  </si>
  <si>
    <t>2016-10-26T09:49:00.000+07</t>
  </si>
  <si>
    <t>2016-10-27T15:09:57.926+07</t>
  </si>
  <si>
    <t>uuid:dd83a5eb-4a4d-4b80-aa4b-bdba6199b599</t>
  </si>
  <si>
    <t>dd83a5eb-4a4d-4b80-aa4b-bdba6199b599</t>
  </si>
  <si>
    <t>2016-10-27T08:42:09</t>
  </si>
  <si>
    <t>2016-10-27T15:10:03.595+07</t>
  </si>
  <si>
    <t>Cucumber, morning glory, long bean, latuce...</t>
  </si>
  <si>
    <t>Toilet in house</t>
  </si>
  <si>
    <t>Rent house (over 7 month)</t>
  </si>
  <si>
    <t>uuid:49896310-a88a-46d8-8997-1740248da61d</t>
  </si>
  <si>
    <t>2016-10-27T15:11:51.238+07</t>
  </si>
  <si>
    <t>49896310-a88a-46d8-8997-1740248da61d</t>
  </si>
  <si>
    <t>uuid:3e3e706e-bf67-4cc5-96e1-c7649a2ed901</t>
  </si>
  <si>
    <t>2016-10-26T10:41:59</t>
  </si>
  <si>
    <t>3e3e706e-bf67-4cc5-96e1-c7649a2ed901</t>
  </si>
  <si>
    <t>2016-10-27T08:42:11</t>
  </si>
  <si>
    <t>2016-10-26T10:10:00.000+07</t>
  </si>
  <si>
    <t>2016-10-27T15:11:57.205+07</t>
  </si>
  <si>
    <t>When have big rain (flood street)</t>
  </si>
  <si>
    <t>Cucumber, long bean, latuce....</t>
  </si>
  <si>
    <t>2016-10-27T15:13:26.512+07</t>
  </si>
  <si>
    <t>uuid:2d1b8ada-5e8f-477a-b578-82bad48baba2</t>
  </si>
  <si>
    <t>2d1b8ada-5e8f-477a-b578-82bad48baba2</t>
  </si>
  <si>
    <t>2016-10-27T08:42:14</t>
  </si>
  <si>
    <t>uuid:08fced2e-471f-48a6-b8f5-b089ba071113</t>
  </si>
  <si>
    <t>2016-10-28T15:50:14.622+07</t>
  </si>
  <si>
    <t>08fced2e-471f-48a6-b8f5-b089ba071113</t>
  </si>
  <si>
    <t>2016-10-26T10:42:03</t>
  </si>
  <si>
    <t>2016-10-26T15:19:00.000+07</t>
  </si>
  <si>
    <t>2016-10-27T15:00:00.000+07</t>
  </si>
  <si>
    <t>Go to swim (Baray) one month ago</t>
  </si>
  <si>
    <t>2016-10-27T15:20:00.000+07</t>
  </si>
  <si>
    <t>2016-10-28T15:00:00.000+07</t>
  </si>
  <si>
    <t>2016-10-28T15:52:19.234+07</t>
  </si>
  <si>
    <t>uuid:3260cca5-c97b-4b74-87c3-9ae41473e0fe</t>
  </si>
  <si>
    <t>Morning glory, water lyly, cucumber, latuce, long bean....</t>
  </si>
  <si>
    <t>3260cca5-c97b-4b74-87c3-9ae41473e0fe</t>
  </si>
  <si>
    <t>2016-10-28T09:04:39</t>
  </si>
  <si>
    <t>2016-10-28T15:52:27.411+07</t>
  </si>
  <si>
    <t>uuid:bd1ae83e-baf1-4792-bba6-4631d828976d</t>
  </si>
  <si>
    <t>bd1ae83e-baf1-4792-bba6-4631d828976d</t>
  </si>
  <si>
    <t>2016-10-26T10:42:05</t>
  </si>
  <si>
    <t>2016-10-26T15:30:00.000+07</t>
  </si>
  <si>
    <t>Small water 0.5L</t>
  </si>
  <si>
    <t>Cucumber, cabac, latuce, eggplant.....</t>
  </si>
  <si>
    <t>2016-10-28T15:53:50.055+07</t>
  </si>
  <si>
    <t>uuid:80b2942f-daff-4916-b65c-d9c62b851043</t>
  </si>
  <si>
    <t>80b2942f-daff-4916-b65c-d9c62b851043</t>
  </si>
  <si>
    <t>Rent house</t>
  </si>
  <si>
    <t>2016-10-28T09:04:41</t>
  </si>
  <si>
    <t>2016-10-28T15:54:05.959+07</t>
  </si>
  <si>
    <t>uuid:a8d66166-dae4-4392-be53-d93474cb8b1d</t>
  </si>
  <si>
    <t>a8d66166-dae4-4392-be53-d93474cb8b1d</t>
  </si>
  <si>
    <t>2016-10-26T10:42:07</t>
  </si>
  <si>
    <t>2016-10-26T16:03:00.000+07</t>
  </si>
  <si>
    <t>2016-10-27T14:30:00.000+07</t>
  </si>
  <si>
    <t>Cucumber, long bean, cabac...</t>
  </si>
  <si>
    <t>2016-10-28T15:55:39.769+07</t>
  </si>
  <si>
    <t>uuid:c060bfbe-820f-4b5b-9033-584378617183</t>
  </si>
  <si>
    <t>c060bfbe-820f-4b5b-9033-584378617183</t>
  </si>
  <si>
    <t>2016-10-28T09:04:43</t>
  </si>
  <si>
    <t>uuid:31618df3-f8e7-44e7-8165-e4e3f71af32d</t>
  </si>
  <si>
    <t>31618df3-f8e7-44e7-8165-e4e3f71af32d</t>
  </si>
  <si>
    <t>2016-10-28T15:55:49.144+07</t>
  </si>
  <si>
    <t>2016-10-26T10:42:12</t>
  </si>
  <si>
    <t>4004a</t>
  </si>
  <si>
    <t>2016-10-26T09:04:00.000+07</t>
  </si>
  <si>
    <t>Small bottle 500 ml</t>
  </si>
  <si>
    <t>Cucumber long been morning glory tomato</t>
  </si>
  <si>
    <t>2016-10-28T15:57:59.491+07</t>
  </si>
  <si>
    <t>uuid:62c1742c-2c69-410b-add3-aca1faeb9320</t>
  </si>
  <si>
    <t>uuid:4cc7b799-2c31-4259-8d19-99997c74ba73</t>
  </si>
  <si>
    <t>62c1742c-2c69-410b-add3-aca1faeb9320</t>
  </si>
  <si>
    <t>2016-10-26T15:46:39</t>
  </si>
  <si>
    <t>4cc7b799-2c31-4259-8d19-99997c74ba73</t>
  </si>
  <si>
    <t>2016-10-28T09:04:45</t>
  </si>
  <si>
    <t>4005a</t>
  </si>
  <si>
    <t>2016-10-26T09:20:00.000+07</t>
  </si>
  <si>
    <t>2016-10-28T15:58:09.208+07</t>
  </si>
  <si>
    <t>Vegetable morning glory water Lyly egg plant latuice</t>
  </si>
  <si>
    <t>uuid:9db3aa5f-2198-4d49-8bde-7423595d0aff</t>
  </si>
  <si>
    <t>9db3aa5f-2198-4d49-8bde-7423595d0aff</t>
  </si>
  <si>
    <t>2016-10-26T15:46:40</t>
  </si>
  <si>
    <t>4006a</t>
  </si>
  <si>
    <t>2016-10-26T09:33:00.000+07</t>
  </si>
  <si>
    <t>Every day</t>
  </si>
  <si>
    <t>2016-10-28T15:59:59.669+07</t>
  </si>
  <si>
    <t>uuid:7e264cdd-abf9-4b8e-a86a-84729eba5b29</t>
  </si>
  <si>
    <t>7e264cdd-abf9-4b8e-a86a-84729eba5b29</t>
  </si>
  <si>
    <t>2016-10-28T09:04:47</t>
  </si>
  <si>
    <t>When child go to School time</t>
  </si>
  <si>
    <t>2016-10-28T16:00:08.308+07</t>
  </si>
  <si>
    <t>Cucumber egg Lyly latuice</t>
  </si>
  <si>
    <t>uuid:feb17804-86b9-4784-bdd4-a6d2c2779950</t>
  </si>
  <si>
    <t>feb17804-86b9-4784-bdd4-a6d2c2779950</t>
  </si>
  <si>
    <t>2016-10-26T15:46:42</t>
  </si>
  <si>
    <t>496A</t>
  </si>
  <si>
    <t>2016-10-26T14:55:00.000+07</t>
  </si>
  <si>
    <t>2016-10-28T16:02:05.215+07</t>
  </si>
  <si>
    <t>uuid:ee85bfc4-f78d-42b9-8844-775b190d4565</t>
  </si>
  <si>
    <t>Filter boil</t>
  </si>
  <si>
    <t>ee85bfc4-f78d-42b9-8844-775b190d4565</t>
  </si>
  <si>
    <t>2016-10-28T09:04:49</t>
  </si>
  <si>
    <t>Cucumber morning glory latuice long been</t>
  </si>
  <si>
    <t>2016-10-28T16:02:13.521+07</t>
  </si>
  <si>
    <t>uuid:d752526e-beb6-4c14-b8d3-3f19e97cd8cf</t>
  </si>
  <si>
    <t>d752526e-beb6-4c14-b8d3-3f19e97cd8cf</t>
  </si>
  <si>
    <t>2016-10-26T15:46:44</t>
  </si>
  <si>
    <t>496b</t>
  </si>
  <si>
    <t>2016-10-26T15:18:00.000+07</t>
  </si>
  <si>
    <t>2016-10-28T16:03:57.853+07</t>
  </si>
  <si>
    <t>uuid:15372d4c-7e62-4d68-b2b6-c33870428561</t>
  </si>
  <si>
    <t>15372d4c-7e62-4d68-b2b6-c33870428561</t>
  </si>
  <si>
    <t>2016-10-28T09:04:51</t>
  </si>
  <si>
    <t>Long been Cucumber latuice</t>
  </si>
  <si>
    <t>2016-10-28T16:06:07.756+07</t>
  </si>
  <si>
    <t>uuid:ca18a715-aed8-4563-ac5e-b2e24cd8e666</t>
  </si>
  <si>
    <t>ca18a715-aed8-4563-ac5e-b2e24cd8e666</t>
  </si>
  <si>
    <t>2016-10-26T15:46:45</t>
  </si>
  <si>
    <t>496c</t>
  </si>
  <si>
    <t>Do not have drains</t>
  </si>
  <si>
    <t>Cucumber Long been latuice morning glory</t>
  </si>
  <si>
    <t>2016-10-28T16:07:37.264+07</t>
  </si>
  <si>
    <t>uuid:334d027b-ba14-4cc0-820a-93c652e8bfdf</t>
  </si>
  <si>
    <t>uuid:544a4652-6b1d-48fc-afc8-441b9f6f5fd9</t>
  </si>
  <si>
    <t>334d027b-ba14-4cc0-820a-93c652e8bfdf</t>
  </si>
  <si>
    <t>544a4652-6b1d-48fc-afc8-441b9f6f5fd9</t>
  </si>
  <si>
    <t>2016-10-28T09:09:24</t>
  </si>
  <si>
    <t>2016-10-26T15:46:47</t>
  </si>
  <si>
    <t>2016-10-27T09:30:00.000+07</t>
  </si>
  <si>
    <t>2016-10-28T16:07:42.930+07</t>
  </si>
  <si>
    <t>Go to fishing</t>
  </si>
  <si>
    <t>Take something</t>
  </si>
  <si>
    <t>Small bottle 0.5L</t>
  </si>
  <si>
    <t>2016-10-28T16:08:59.766+07</t>
  </si>
  <si>
    <t>uuid:dc0444c6-740d-470a-b469-44235bb5245a</t>
  </si>
  <si>
    <t>dc0444c6-740d-470a-b469-44235bb5245a</t>
  </si>
  <si>
    <t>2016-10-28T09:09:29</t>
  </si>
  <si>
    <t>2016-10-31T09:14:36.344+07</t>
  </si>
  <si>
    <t>Rent room</t>
  </si>
  <si>
    <t>uuid:8e2ca506-4ead-49ca-820f-c099715671f9</t>
  </si>
  <si>
    <t>8e2ca506-4ead-49ca-820f-c099715671f9</t>
  </si>
  <si>
    <t>2016-10-27T12:18:20</t>
  </si>
  <si>
    <t>DWC306</t>
  </si>
  <si>
    <t>2016-10-27T10:14:00.000+07</t>
  </si>
  <si>
    <t>Small water 0.5</t>
  </si>
  <si>
    <t>2016-10-31T09:16:55.995+07</t>
  </si>
  <si>
    <t>uuid:e70799c5-67e5-4cd1-98b2-d286cde37e35</t>
  </si>
  <si>
    <t>e70799c5-67e5-4cd1-98b2-d286cde37e35</t>
  </si>
  <si>
    <t>2016-10-31T02:28:59</t>
  </si>
  <si>
    <t>Latuce, eggplant, cabac, long bean.......</t>
  </si>
  <si>
    <t>2016-10-31T09:16:58.875+07</t>
  </si>
  <si>
    <t>DWC307</t>
  </si>
  <si>
    <t>uuid:305f3a72-6a3f-400f-90c1-4d737ff11041</t>
  </si>
  <si>
    <t>305f3a72-6a3f-400f-90c1-4d737ff11041</t>
  </si>
  <si>
    <t>2016-10-27T12:18:23</t>
  </si>
  <si>
    <t>2016-10-27T10:38:00.000+07</t>
  </si>
  <si>
    <t>Treatment water</t>
  </si>
  <si>
    <t>2016-10-31T09:23:02.309+07</t>
  </si>
  <si>
    <t>uuid:d3a3cb28-979c-481a-811a-263ab73b9b53</t>
  </si>
  <si>
    <t>Water buy from water treatment company</t>
  </si>
  <si>
    <t>d3a3cb28-979c-481a-811a-263ab73b9b53</t>
  </si>
  <si>
    <t>2016-10-31T02:29:01</t>
  </si>
  <si>
    <t>2016-10-31T09:23:11.619+07</t>
  </si>
  <si>
    <t>Cucumber, latuce, long bean.....</t>
  </si>
  <si>
    <t>DWC308</t>
  </si>
  <si>
    <t>uuid:4ad8ce07-78a9-4d64-b078-17682878c823</t>
  </si>
  <si>
    <t>4ad8ce07-78a9-4d64-b078-17682878c823</t>
  </si>
  <si>
    <t>2016-10-27T12:18:24</t>
  </si>
  <si>
    <t>2016-10-27T10:51:00.000+07</t>
  </si>
  <si>
    <t>2016-10-31T09:24:27.032+07</t>
  </si>
  <si>
    <t>Rainy season street flood</t>
  </si>
  <si>
    <t>uuid:cd89262a-25ee-4a5b-ba75-9214d3bb485c</t>
  </si>
  <si>
    <t>cd89262a-25ee-4a5b-ba75-9214d3bb485c</t>
  </si>
  <si>
    <t>2016-10-31T02:29:02</t>
  </si>
  <si>
    <t>Small bottle water 1.5L</t>
  </si>
  <si>
    <t>2016-10-31T09:24:36.163+07</t>
  </si>
  <si>
    <t>DWC309</t>
  </si>
  <si>
    <t>Long bean, cabac, latuce, eggplant......</t>
  </si>
  <si>
    <t>uuid:dedd6983-c6a7-4e51-b309-d4a22f74e0f2</t>
  </si>
  <si>
    <t>2016-10-31T09:25:47.435+07</t>
  </si>
  <si>
    <t>dedd6983-c6a7-4e51-b309-d4a22f74e0f2</t>
  </si>
  <si>
    <t>uuid:c75da5a7-89c6-4fa7-8425-81d5ca010c82</t>
  </si>
  <si>
    <t>2016-10-27T12:18:26</t>
  </si>
  <si>
    <t>c75da5a7-89c6-4fa7-8425-81d5ca010c82</t>
  </si>
  <si>
    <t>2016-10-31T02:29:04</t>
  </si>
  <si>
    <t>2016-10-27T14:27:00.000+07</t>
  </si>
  <si>
    <t>2016-10-31T09:25:56.503+07</t>
  </si>
  <si>
    <t>DWC310</t>
  </si>
  <si>
    <t>Rainy season ( street flood)</t>
  </si>
  <si>
    <t>Long bean, cabac, banana flower, latuce, cucumber.....</t>
  </si>
  <si>
    <t>2016-10-31T09:27:05.041+07</t>
  </si>
  <si>
    <t>uuid:c4bd8cc3-0508-4d5f-9d83-85268c517a01</t>
  </si>
  <si>
    <t>c4bd8cc3-0508-4d5f-9d83-85268c517a01</t>
  </si>
  <si>
    <t>2016-10-31T02:29:06</t>
  </si>
  <si>
    <t>2016-10-31T09:29:54.972+07</t>
  </si>
  <si>
    <t>uuid:fdd6635b-7613-4ef8-9c43-4c483d541bd7</t>
  </si>
  <si>
    <t>DWC311</t>
  </si>
  <si>
    <t>fdd6635b-7613-4ef8-9c43-4c483d541bd7</t>
  </si>
  <si>
    <t>2016-10-27T12:18:29</t>
  </si>
  <si>
    <t>2016-10-27T14:38:00.000+07</t>
  </si>
  <si>
    <t>2016-10-31T09:31:47.968+07</t>
  </si>
  <si>
    <t>uuid:66ee66dd-6275-4a90-b581-190f85fd5fca</t>
  </si>
  <si>
    <t>Morning glory, latuce, eggplant, long bean.....</t>
  </si>
  <si>
    <t>66ee66dd-6275-4a90-b581-190f85fd5fca</t>
  </si>
  <si>
    <t>2016-10-31T02:35:45</t>
  </si>
  <si>
    <t>2016-10-31T09:31:54.030+07</t>
  </si>
  <si>
    <t>uuid:8601b89f-f8bf-48d7-9282-33b8ba9544a2</t>
  </si>
  <si>
    <t>DWC312</t>
  </si>
  <si>
    <t>8601b89f-f8bf-48d7-9282-33b8ba9544a2</t>
  </si>
  <si>
    <t>2016-10-27T12:18:30</t>
  </si>
  <si>
    <t>2016-10-27T15:01:00.000+07</t>
  </si>
  <si>
    <t>Rainy season(street flood)</t>
  </si>
  <si>
    <t>2016-10-31T09:32:57.024+07</t>
  </si>
  <si>
    <t>uuid:12c03d69-2982-492f-9bde-de6916aaf736</t>
  </si>
  <si>
    <t>12c03d69-2982-492f-9bde-de6916aaf736</t>
  </si>
  <si>
    <t>2016-10-31T02:35:47</t>
  </si>
  <si>
    <t>2016-10-31T09:33:06.949+07</t>
  </si>
  <si>
    <t>Cucumber, green bean germ, latuce, cabac, carot...</t>
  </si>
  <si>
    <t>DWC313</t>
  </si>
  <si>
    <t>uuid:2b95d0bd-db67-4b23-bc5d-da376a085540</t>
  </si>
  <si>
    <t>2b95d0bd-db67-4b23-bc5d-da376a085540</t>
  </si>
  <si>
    <t>2016-10-27T12:18:33</t>
  </si>
  <si>
    <t>2016-10-27T09:26:00.000+07</t>
  </si>
  <si>
    <t>2016-10-31T09:34:22.038+07</t>
  </si>
  <si>
    <t>uuid:04c2e783-4daf-4175-b4b2-5a269bc4582a</t>
  </si>
  <si>
    <t>04c2e783-4daf-4175-b4b2-5a269bc4582a</t>
  </si>
  <si>
    <t>2016-10-31T02:35:49</t>
  </si>
  <si>
    <t>2016-10-31T09:36:16.891+07</t>
  </si>
  <si>
    <t>Cucumber papayas long been vegetables</t>
  </si>
  <si>
    <t>DWC314</t>
  </si>
  <si>
    <t>3 toilet in their house</t>
  </si>
  <si>
    <t>uuid:65ff1e85-f1a8-455f-a39d-5298ac4526ea</t>
  </si>
  <si>
    <t>65ff1e85-f1a8-455f-a39d-5298ac4526ea</t>
  </si>
  <si>
    <t>2016-10-27T12:36:19</t>
  </si>
  <si>
    <t>2016-10-31T09:37:27.933+07</t>
  </si>
  <si>
    <t>uuid:1cf5c4aa-ce78-4d68-9c7d-98dc86017838</t>
  </si>
  <si>
    <t>2016-10-27T09:47:00.000+07</t>
  </si>
  <si>
    <t>1cf5c4aa-ce78-4d68-9c7d-98dc86017838</t>
  </si>
  <si>
    <t>2016-10-31T02:39:40</t>
  </si>
  <si>
    <t>2016-10-31T09:37:33.121+07</t>
  </si>
  <si>
    <t>DWC315</t>
  </si>
  <si>
    <t>Small Bottle water</t>
  </si>
  <si>
    <t>Cucumber vegetables egg plant</t>
  </si>
  <si>
    <t>2016-10-31T09:38:38.611+07</t>
  </si>
  <si>
    <t>uuid:465ee4b9-64ca-46eb-b724-93ea58e9ec68</t>
  </si>
  <si>
    <t>465ee4b9-64ca-46eb-b724-93ea58e9ec68</t>
  </si>
  <si>
    <t>2016-10-31T02:39:42</t>
  </si>
  <si>
    <t>uuid:34905fa4-4a24-4bd7-8c83-39d8c8bb63f6</t>
  </si>
  <si>
    <t>2016-11-01T11:16:53.512+07</t>
  </si>
  <si>
    <t>34905fa4-4a24-4bd7-8c83-39d8c8bb63f6</t>
  </si>
  <si>
    <t>2016-10-27T12:36:21</t>
  </si>
  <si>
    <t>DWA407</t>
  </si>
  <si>
    <t>2016-10-27T09:58:00.000+07</t>
  </si>
  <si>
    <t>2016-10-31T10:15:00.000+07</t>
  </si>
  <si>
    <t>2016-10-31T11:00:00.000+07</t>
  </si>
  <si>
    <t>Don't have open. Drains</t>
  </si>
  <si>
    <t>2016-11-01T11:00:00.000+07</t>
  </si>
  <si>
    <t>Cucumber latuice vegetables</t>
  </si>
  <si>
    <t>2016-11-01T11:18:17.849+07</t>
  </si>
  <si>
    <t>uuid:e44e52a9-9e2b-42ca-a06d-e536bdfd9efb</t>
  </si>
  <si>
    <t>e44e52a9-9e2b-42ca-a06d-e536bdfd9efb</t>
  </si>
  <si>
    <t>uuid:033aec1b-75f3-4091-a046-4126c01ccad4</t>
  </si>
  <si>
    <t>2016-11-01T04:25:04</t>
  </si>
  <si>
    <t>033aec1b-75f3-4091-a046-4126c01ccad4</t>
  </si>
  <si>
    <t>2016-10-27T12:36:23</t>
  </si>
  <si>
    <t>2016-11-01T11:18:23.350+07</t>
  </si>
  <si>
    <t>4007a</t>
  </si>
  <si>
    <t>2016-10-27T14:18:00.000+07</t>
  </si>
  <si>
    <t>DWA408</t>
  </si>
  <si>
    <t>Don't have drains</t>
  </si>
  <si>
    <t>Cucumber latuice cabbage</t>
  </si>
  <si>
    <t>2016-11-01T11:19:35.650+07</t>
  </si>
  <si>
    <t>uuid:ef79c866-bef2-418c-b55d-99dca6fd9373</t>
  </si>
  <si>
    <t>uuid:92da0600-88bd-4e6f-9760-aba0a922de71</t>
  </si>
  <si>
    <t>ef79c866-bef2-418c-b55d-99dca6fd9373</t>
  </si>
  <si>
    <t>92da0600-88bd-4e6f-9760-aba0a922de71</t>
  </si>
  <si>
    <t>2016-10-27T12:36:24</t>
  </si>
  <si>
    <t>4008a</t>
  </si>
  <si>
    <t>2016-10-27T14:34:00.000+07</t>
  </si>
  <si>
    <t>2016-11-01T04:25:07</t>
  </si>
  <si>
    <t>2016-11-01T11:19:40.775+07</t>
  </si>
  <si>
    <t>DWA409</t>
  </si>
  <si>
    <t>All of vegetables</t>
  </si>
  <si>
    <t>uuid:2509b8fb-eba8-4533-9094-5265f63c69bb</t>
  </si>
  <si>
    <t>2509b8fb-eba8-4533-9094-5265f63c69bb</t>
  </si>
  <si>
    <t>2016-10-27T12:36:26</t>
  </si>
  <si>
    <t>2016-10-28T09:22:00.000+07</t>
  </si>
  <si>
    <t>2016-11-01T11:20:38.107+07</t>
  </si>
  <si>
    <t>uuid:66fef1b8-135c-49b6-9d46-41ce7c3cf087</t>
  </si>
  <si>
    <t>66fef1b8-135c-49b6-9d46-41ce7c3cf087</t>
  </si>
  <si>
    <t>2016-11-01T04:25:09</t>
  </si>
  <si>
    <t>Only bottle water 20 L</t>
  </si>
  <si>
    <t>Cucumber, long bean, eggplant, latuce ....</t>
  </si>
  <si>
    <t>2016-11-01T11:20:42.751+07</t>
  </si>
  <si>
    <t>ICE409</t>
  </si>
  <si>
    <t>uuid:fce65fa9-6604-4233-a154-888597743a87</t>
  </si>
  <si>
    <t>fce65fa9-6604-4233-a154-888597743a87</t>
  </si>
  <si>
    <t>2016-10-28T09:02:34</t>
  </si>
  <si>
    <t>2016-10-28T09:46:00.000+07</t>
  </si>
  <si>
    <t>2016-11-01T11:21:38.994+07</t>
  </si>
  <si>
    <t>uuid:95f5f91c-fbd2-4239-98f6-e57167228fe8</t>
  </si>
  <si>
    <t>95f5f91c-fbd2-4239-98f6-e57167228fe8</t>
  </si>
  <si>
    <t>2016-11-01T04:25:11</t>
  </si>
  <si>
    <t>2016-11-01T11:21:43.948+07</t>
  </si>
  <si>
    <t>Latuce, cucumber, long bean, cabac....</t>
  </si>
  <si>
    <t>ICE410</t>
  </si>
  <si>
    <t>uuid:f7b67243-6543-498e-85d0-a9b2006ae342</t>
  </si>
  <si>
    <t>f7b67243-6543-498e-85d0-a9b2006ae342</t>
  </si>
  <si>
    <t>2016-10-28T09:02:36</t>
  </si>
  <si>
    <t>2016-10-28T10:20:00.000+07</t>
  </si>
  <si>
    <t>2016-11-01T11:22:51.361+07</t>
  </si>
  <si>
    <t>uuid:cd5cbc23-9d78-408a-bffb-60bef4420503</t>
  </si>
  <si>
    <t>cd5cbc23-9d78-408a-bffb-60bef4420503</t>
  </si>
  <si>
    <t>2016-11-01T04:25:13</t>
  </si>
  <si>
    <t>2016-11-01T16:00:14.229+07</t>
  </si>
  <si>
    <t>SOL409</t>
  </si>
  <si>
    <t>2016-10-31T14:00:00.000+07</t>
  </si>
  <si>
    <t>2016-10-31T16:30:00.000+07</t>
  </si>
  <si>
    <t>2016-11-01T16:00:00.000+07</t>
  </si>
  <si>
    <t>Cucumber, latuce, long bean, morning glory.....</t>
  </si>
  <si>
    <t>uuid:ab7209b7-caf4-456c-9741-3b3bb0466c9a</t>
  </si>
  <si>
    <t>ab7209b7-caf4-456c-9741-3b3bb0466c9a</t>
  </si>
  <si>
    <t>2016-10-28T09:02:37</t>
  </si>
  <si>
    <t>2016-11-01T16:02:26.437+07</t>
  </si>
  <si>
    <t>2016-10-28T15:05:00.000+07</t>
  </si>
  <si>
    <t>uuid:a0d6732b-5b9a-409f-a51f-1e70f36db29d</t>
  </si>
  <si>
    <t>a0d6732b-5b9a-409f-a51f-1e70f36db29d</t>
  </si>
  <si>
    <t>2016-11-01T09:12:25</t>
  </si>
  <si>
    <t>2016-11-01T16:02:36.111+07</t>
  </si>
  <si>
    <t>SOL410</t>
  </si>
  <si>
    <t>Cucumbers, cabac, latuce.....</t>
  </si>
  <si>
    <t>uuid:dabfaaac-32bb-4ec9-a587-ceb3ba0f0d39</t>
  </si>
  <si>
    <t>dabfaaac-32bb-4ec9-a587-ceb3ba0f0d39</t>
  </si>
  <si>
    <t>2016-10-28T09:02:39</t>
  </si>
  <si>
    <t>2016-10-28T15:32:00.000+07</t>
  </si>
  <si>
    <t>2016-11-01T16:04:57.805+07</t>
  </si>
  <si>
    <t>uuid:f82c2b18-496e-439e-9470-3ae0bf8e959a</t>
  </si>
  <si>
    <t>f82c2b18-496e-439e-9470-3ae0bf8e959a</t>
  </si>
  <si>
    <t>2016-11-01T09:12:27</t>
  </si>
  <si>
    <t>2016-11-01T16:05:09.999+07</t>
  </si>
  <si>
    <t>Small bottle water 1.5 L</t>
  </si>
  <si>
    <t>SOL406</t>
  </si>
  <si>
    <t>Long bean, Cucumber, latuce.....</t>
  </si>
  <si>
    <t>uuid:948c2e3d-04b7-4afa-a971-b66ab4b69bd3</t>
  </si>
  <si>
    <t>948c2e3d-04b7-4afa-a971-b66ab4b69bd3</t>
  </si>
  <si>
    <t>2016-10-28T09:02:41</t>
  </si>
  <si>
    <t>2016-10-28T09:19:00.000+07</t>
  </si>
  <si>
    <t>2016-11-01T16:06:55.715+07</t>
  </si>
  <si>
    <t>uuid:52e0c976-9069-4f43-bf88-9644711e7bb2</t>
  </si>
  <si>
    <t>52e0c976-9069-4f43-bf88-9644711e7bb2</t>
  </si>
  <si>
    <t>2016-11-01T09:12:29</t>
  </si>
  <si>
    <t>2016-11-01T16:07:10.644+07</t>
  </si>
  <si>
    <t>SOL407</t>
  </si>
  <si>
    <t>Latuice cucumber water Lyly eggplant</t>
  </si>
  <si>
    <t>They flush and pour flash</t>
  </si>
  <si>
    <t>uuid:40bfd589-855d-483a-81f2-308a8c240acb</t>
  </si>
  <si>
    <t>40bfd589-855d-483a-81f2-308a8c240acb</t>
  </si>
  <si>
    <t>2016-10-30T10:11:11</t>
  </si>
  <si>
    <t>4009a</t>
  </si>
  <si>
    <t>2016-10-28T09:30:00.000+07</t>
  </si>
  <si>
    <t>Don't have drain</t>
  </si>
  <si>
    <t>2016-11-01T16:08:52.770+07</t>
  </si>
  <si>
    <t>uuid:69f9862c-9789-4e4e-9ba5-1281da44d158</t>
  </si>
  <si>
    <t>69f9862c-9789-4e4e-9ba5-1281da44d158</t>
  </si>
  <si>
    <t>2016-11-01T09:12:32</t>
  </si>
  <si>
    <t>2016-11-01T16:10:24.016+07</t>
  </si>
  <si>
    <t>SOL408</t>
  </si>
  <si>
    <t>Cucumber morning Glory latuice carrot</t>
  </si>
  <si>
    <t>uuid:05402881-8ebe-4244-b273-740f462fd9ff</t>
  </si>
  <si>
    <t>05402881-8ebe-4244-b273-740f462fd9ff</t>
  </si>
  <si>
    <t>2016-10-30T10:11:13</t>
  </si>
  <si>
    <t>4010a</t>
  </si>
  <si>
    <t>2016-10-28T09:57:00.000+07</t>
  </si>
  <si>
    <t>2016-11-01T16:12:08.610+07</t>
  </si>
  <si>
    <t>uuid:b0f83a67-dec1-4f58-aafc-9dc969a81305</t>
  </si>
  <si>
    <t>b0f83a67-dec1-4f58-aafc-9dc969a81305</t>
  </si>
  <si>
    <t>2016-11-01T09:12:34</t>
  </si>
  <si>
    <t>2016-11-02T15:41:11.897+07</t>
  </si>
  <si>
    <t>2016-11-01T14:00:00.000+07</t>
  </si>
  <si>
    <t>Cucumber latuice</t>
  </si>
  <si>
    <t>2016-11-01T14:55:00.000+07</t>
  </si>
  <si>
    <t>2016-11-02T15:00:00.000+07</t>
  </si>
  <si>
    <t>uuid:1df5f58a-b024-4096-a3b7-9c4920c25c86</t>
  </si>
  <si>
    <t>1df5f58a-b024-4096-a3b7-9c4920c25c86</t>
  </si>
  <si>
    <t>2016-10-30T10:11:15</t>
  </si>
  <si>
    <t>4011a</t>
  </si>
  <si>
    <t>2016-10-28T02:22:00.000+07</t>
  </si>
  <si>
    <t>2016-11-02T15:43:18.602+07</t>
  </si>
  <si>
    <t>uuid:81cc286e-de61-4ba3-b28d-722ab3e1cf4a</t>
  </si>
  <si>
    <t>81cc286e-de61-4ba3-b28d-722ab3e1cf4a</t>
  </si>
  <si>
    <t>2016-11-02T09:24:36</t>
  </si>
  <si>
    <t>2016-11-02T15:43:29.426+07</t>
  </si>
  <si>
    <t>Cucumber cabbage</t>
  </si>
  <si>
    <t>uuid:5088fbe2-6bb5-4cc0-88ee-47d8c95ae312</t>
  </si>
  <si>
    <t>5088fbe2-6bb5-4cc0-88ee-47d8c95ae312</t>
  </si>
  <si>
    <t>2016-10-30T10:11:16</t>
  </si>
  <si>
    <t>2016-11-02T15:47:00.922+07</t>
  </si>
  <si>
    <t>4012a</t>
  </si>
  <si>
    <t>uuid:84f680f9-42ee-48df-b109-dcb0b59832ec</t>
  </si>
  <si>
    <t>2016-10-28T02:31:00.000+07</t>
  </si>
  <si>
    <t>84f680f9-42ee-48df-b109-dcb0b59832ec</t>
  </si>
  <si>
    <t>2016-11-02T09:24:40</t>
  </si>
  <si>
    <t>Don't have</t>
  </si>
  <si>
    <t>2016-11-02T15:47:14.071+07</t>
  </si>
  <si>
    <t>uuid:90190abd-a059-4d2e-a348-1e051ba1484f</t>
  </si>
  <si>
    <t>90190abd-a059-4d2e-a348-1e051ba1484f</t>
  </si>
  <si>
    <t>2016-10-30T10:11:18</t>
  </si>
  <si>
    <t>4013a</t>
  </si>
  <si>
    <t>2016-10-28T02:41:00.000+07</t>
  </si>
  <si>
    <t>2016-11-02T15:48:34.832+07</t>
  </si>
  <si>
    <t>uuid:1f030190-df47-48db-876a-bda060b817ae</t>
  </si>
  <si>
    <t>1f030190-df47-48db-876a-bda060b817ae</t>
  </si>
  <si>
    <t>2016-11-02T09:24:42</t>
  </si>
  <si>
    <t>2016-11-02T15:48:46.086+07</t>
  </si>
  <si>
    <t>2016-11-01T14:15:00.000+07</t>
  </si>
  <si>
    <t>Filter and boil</t>
  </si>
  <si>
    <t>Cucumber latuice morning glory</t>
  </si>
  <si>
    <t>uuid:10a497f1-1342-4a89-9e78-ab9949efadfc</t>
  </si>
  <si>
    <t>10a497f1-1342-4a89-9e78-ab9949efadfc</t>
  </si>
  <si>
    <t>2016-10-30T10:11:20</t>
  </si>
  <si>
    <t>2016-11-02T15:50:21.140+07</t>
  </si>
  <si>
    <t>2016-10-29T09:31:00.000+07</t>
  </si>
  <si>
    <t>uuid:816dea15-6b28-4c92-97d4-7bb7e5560958</t>
  </si>
  <si>
    <t>816dea15-6b28-4c92-97d4-7bb7e5560958</t>
  </si>
  <si>
    <t>2016-11-02T09:24:44</t>
  </si>
  <si>
    <t>2016-11-02T15:50:41.762+07</t>
  </si>
  <si>
    <t>2016-11-01T15:00:00.000+07</t>
  </si>
  <si>
    <t>2016-11-01T15:45:00.000+07</t>
  </si>
  <si>
    <t>They don't like vegetables</t>
  </si>
  <si>
    <t>uuid:b194e1b9-2490-4512-8ebf-75e7305ebd82</t>
  </si>
  <si>
    <t>2016-11-02T15:52:23.411+07</t>
  </si>
  <si>
    <t>b194e1b9-2490-4512-8ebf-75e7305ebd82</t>
  </si>
  <si>
    <t>uuid:ca60eeea-d630-4a5b-93bf-42e7cdd62cc6</t>
  </si>
  <si>
    <t>2016-10-30T10:11:21</t>
  </si>
  <si>
    <t>ca60eeea-d630-4a5b-93bf-42e7cdd62cc6</t>
  </si>
  <si>
    <t>4014a</t>
  </si>
  <si>
    <t>2016-11-02T09:24:47</t>
  </si>
  <si>
    <t>2016-10-29T09:44:00.000+07</t>
  </si>
  <si>
    <t>2016-11-02T15:52:38.509+07</t>
  </si>
  <si>
    <t>Cucumber morning glory eggplant</t>
  </si>
  <si>
    <t>2016-11-02T15:55:12.426+07</t>
  </si>
  <si>
    <t>uuid:9d72824b-6624-40a4-8ad9-fb4697b334af</t>
  </si>
  <si>
    <t>uuid:b44b69d4-f529-4e45-9ecb-5713725c3998</t>
  </si>
  <si>
    <t>9d72824b-6624-40a4-8ad9-fb4697b334af</t>
  </si>
  <si>
    <t>b44b69d4-f529-4e45-9ecb-5713725c3998</t>
  </si>
  <si>
    <t>2016-11-02T09:24:49</t>
  </si>
  <si>
    <t>2016-10-30T10:11:23</t>
  </si>
  <si>
    <t>2016-11-02T15:55:53.477+07</t>
  </si>
  <si>
    <t>4018A</t>
  </si>
  <si>
    <t>2016-10-29T02:56:00.000+07</t>
  </si>
  <si>
    <t>N/A</t>
  </si>
  <si>
    <t>Latuice cucumber</t>
  </si>
  <si>
    <t>2016-11-02T15:58:22.339+07</t>
  </si>
  <si>
    <t>uuid:e2bf5b69-c3d8-4a89-a6c6-9654dc7ebf11</t>
  </si>
  <si>
    <t>uuid:8ad66c97-8901-46de-bbdc-d60e322ed53d</t>
  </si>
  <si>
    <t>e2bf5b69-c3d8-4a89-a6c6-9654dc7ebf11</t>
  </si>
  <si>
    <t>2016-10-30T10:11:24</t>
  </si>
  <si>
    <t>8ad66c97-8901-46de-bbdc-d60e322ed53d</t>
  </si>
  <si>
    <t>2016-11-02T09:24:51</t>
  </si>
  <si>
    <t>4021a</t>
  </si>
  <si>
    <t>2016-10-29T03:07:00.000+07</t>
  </si>
  <si>
    <t>2016-11-02T15:58:29.809+07</t>
  </si>
  <si>
    <t>Cucumber morning glory latuice</t>
  </si>
  <si>
    <t>uuid:c9588349-701f-4f5a-9b9b-a82d4037b06e</t>
  </si>
  <si>
    <t>c9588349-701f-4f5a-9b9b-a82d4037b06e</t>
  </si>
  <si>
    <t>2016-10-30T10:11:26</t>
  </si>
  <si>
    <t>2016-11-02T16:05:44.387+07</t>
  </si>
  <si>
    <t>uuid:48920279-664a-4cd5-b005-811e8e31ea3e</t>
  </si>
  <si>
    <t>4022a</t>
  </si>
  <si>
    <t>2016-10-29T03:14:00.000+07</t>
  </si>
  <si>
    <t>48920279-664a-4cd5-b005-811e8e31ea3e</t>
  </si>
  <si>
    <t>2016-11-02T09:24:54</t>
  </si>
  <si>
    <t>2016-11-02T16:05:58.384+07</t>
  </si>
  <si>
    <t>Cucumber eggplant long been carrots</t>
  </si>
  <si>
    <t>Us</t>
  </si>
  <si>
    <t>uuid:060f93f8-4703-4a57-bfbe-79e597ca0573</t>
  </si>
  <si>
    <t>060f93f8-4703-4a57-bfbe-79e597ca0573</t>
  </si>
  <si>
    <t>2016-10-30T10:11:28</t>
  </si>
  <si>
    <t>4023a</t>
  </si>
  <si>
    <t>2016-10-29T03:21:00.000+07</t>
  </si>
  <si>
    <t>2016-11-02T16:07:49.233+07</t>
  </si>
  <si>
    <t>uuid:4ccfe063-4d98-4f59-ab0c-42202ddbd04e</t>
  </si>
  <si>
    <t>4ccfe063-4d98-4f59-ab0c-42202ddbd04e</t>
  </si>
  <si>
    <t>Morning glory Long been water Lyly Cucumber</t>
  </si>
  <si>
    <t>2016-11-02T09:24:56</t>
  </si>
  <si>
    <t>2016-11-08T15:11:39.270+07</t>
  </si>
  <si>
    <t>2016-11-07T14:00:00.000+07</t>
  </si>
  <si>
    <t>uuid:9ab85e66-0b33-470e-bd31-b9388c0a147b</t>
  </si>
  <si>
    <t>2016-11-07T15:30:00.000+07</t>
  </si>
  <si>
    <t>9ab85e66-0b33-470e-bd31-b9388c0a147b</t>
  </si>
  <si>
    <t>2016-10-30T10:11:29</t>
  </si>
  <si>
    <t>2016-11-08T15:00:00.000+07</t>
  </si>
  <si>
    <t>4024a</t>
  </si>
  <si>
    <t>2016-10-30T09:55:00.000+07</t>
  </si>
  <si>
    <t>Cucumber morning glory</t>
  </si>
  <si>
    <t>2016-11-08T15:14:34.424+07</t>
  </si>
  <si>
    <t>uuid:95c20c3f-0d9d-4b87-bacf-3cc7631b378b</t>
  </si>
  <si>
    <t>uuid:a24d60eb-1067-4b9c-86ae-283ef2748380</t>
  </si>
  <si>
    <t>95c20c3f-0d9d-4b87-bacf-3cc7631b378b</t>
  </si>
  <si>
    <t>2016-10-30T10:11:31</t>
  </si>
  <si>
    <t>a24d60eb-1067-4b9c-86ae-283ef2748380</t>
  </si>
  <si>
    <t>2016-11-08T08:16:21</t>
  </si>
  <si>
    <t>4025a</t>
  </si>
  <si>
    <t>2016-10-30T09:58:00.000+07</t>
  </si>
  <si>
    <t>2016-11-08T15:14:39.246+07</t>
  </si>
  <si>
    <t>Eggplant Cucumber latuice long been</t>
  </si>
  <si>
    <t>uuid:ed55182b-9f21-46df-baf0-8b6adf452d99</t>
  </si>
  <si>
    <t>ed55182b-9f21-46df-baf0-8b6adf452d99</t>
  </si>
  <si>
    <t>2016-10-30T10:11:32</t>
  </si>
  <si>
    <t>2016-11-08T15:16:04.136+07</t>
  </si>
  <si>
    <t>4026a</t>
  </si>
  <si>
    <t>uuid:0fe6ec36-eb39-4169-9a3c-3f13ce4662c3</t>
  </si>
  <si>
    <t>2016-10-30T10:04:00.000+07</t>
  </si>
  <si>
    <t>0fe6ec36-eb39-4169-9a3c-3f13ce4662c3</t>
  </si>
  <si>
    <t>2016-11-08T08:16:24</t>
  </si>
  <si>
    <t>2016-11-08T15:18:05.370+07</t>
  </si>
  <si>
    <t>uuid:21dca127-0bb6-4a1a-9a90-76c0b882b9a8</t>
  </si>
  <si>
    <t>21dca127-0bb6-4a1a-9a90-76c0b882b9a8</t>
  </si>
  <si>
    <t>2016-10-30T10:11:34</t>
  </si>
  <si>
    <t>4027a</t>
  </si>
  <si>
    <t>2016-10-30T02:32:00.000+07</t>
  </si>
  <si>
    <t>2016-11-08T15:19:29.856+07</t>
  </si>
  <si>
    <t>uuid:e1a4a3f1-d140-4a73-b4ae-4ed47e4f812a</t>
  </si>
  <si>
    <t>e1a4a3f1-d140-4a73-b4ae-4ed47e4f812a</t>
  </si>
  <si>
    <t>2016-11-08T09:31:00</t>
  </si>
  <si>
    <t>2016-11-08T15:19:36.958+07</t>
  </si>
  <si>
    <t>uuid:ce590d21-0190-406b-ba41-4d8cd7fae74a</t>
  </si>
  <si>
    <t>ce590d21-0190-406b-ba41-4d8cd7fae74a</t>
  </si>
  <si>
    <t>2016-10-30T10:11:36</t>
  </si>
  <si>
    <t>4028a</t>
  </si>
  <si>
    <t>2016-10-30T02:40:00.000+07</t>
  </si>
  <si>
    <t>2016-11-08T15:20:51.712+07</t>
  </si>
  <si>
    <t>uuid:f7016092-b3d7-4c9f-99b8-5d795f032242</t>
  </si>
  <si>
    <t>f7016092-b3d7-4c9f-99b8-5d795f032242</t>
  </si>
  <si>
    <t>2016-11-08T09:31:05</t>
  </si>
  <si>
    <t>2016-11-08T15:20:59.223+07</t>
  </si>
  <si>
    <t>Cooked vegetables before eat</t>
  </si>
  <si>
    <t>2016-11-07T15:00:00.000+07</t>
  </si>
  <si>
    <t>uuid:ffd11d09-e09b-46e8-818d-e9297126f9ff</t>
  </si>
  <si>
    <t>ffd11d09-e09b-46e8-818d-e9297126f9ff</t>
  </si>
  <si>
    <t>2016-10-30T10:11:37</t>
  </si>
  <si>
    <t>4015a</t>
  </si>
  <si>
    <t>2016-10-29T10:01:00.000+07</t>
  </si>
  <si>
    <t>Cucumber eggplant morning glory</t>
  </si>
  <si>
    <t>2016-11-08T15:22:41.268+07</t>
  </si>
  <si>
    <t>uuid:fcd960bd-f6fb-47e2-9aff-4d9449905319</t>
  </si>
  <si>
    <t>fcd960bd-f6fb-47e2-9aff-4d9449905319</t>
  </si>
  <si>
    <t>2016-11-08T09:31:07</t>
  </si>
  <si>
    <t>uuid:fd9f4086-eb2d-4ed6-a381-b1b090d68d52</t>
  </si>
  <si>
    <t>fd9f4086-eb2d-4ed6-a381-b1b090d68d52</t>
  </si>
  <si>
    <t>2016-11-08T15:22:53.098+07</t>
  </si>
  <si>
    <t>2016-10-30T10:14:32</t>
  </si>
  <si>
    <t>4016a</t>
  </si>
  <si>
    <t>2016-10-29T10:09:00.000+07</t>
  </si>
  <si>
    <t>Boil and filters</t>
  </si>
  <si>
    <t>Eggplant cucumber</t>
  </si>
  <si>
    <t>2016-11-08T15:24:42.281+07</t>
  </si>
  <si>
    <t>uuid:3161cafb-42ae-4d93-9293-d4dac41597e1</t>
  </si>
  <si>
    <t>3161cafb-42ae-4d93-9293-d4dac41597e1</t>
  </si>
  <si>
    <t>2016-11-08T09:31:09</t>
  </si>
  <si>
    <t>uuid:a4740c6f-3bb2-440b-97d2-50723dc603fb</t>
  </si>
  <si>
    <t>a4740c6f-3bb2-440b-97d2-50723dc603fb</t>
  </si>
  <si>
    <t>2016-11-08T15:54:48.598+07</t>
  </si>
  <si>
    <t>2016-10-30T10:14:34</t>
  </si>
  <si>
    <t>4017a</t>
  </si>
  <si>
    <t>2016-10-29T02:16:00.000+07</t>
  </si>
  <si>
    <t>2016-11-07T16:30:00.000+07</t>
  </si>
  <si>
    <t>2016-11-08T15:30:00.000+07</t>
  </si>
  <si>
    <t>Cucumber long bean</t>
  </si>
  <si>
    <t>uuid:e4243f45-b36d-4b0d-b9c3-cdd7dbbf9628</t>
  </si>
  <si>
    <t>e4243f45-b36d-4b0d-b9c3-cdd7dbbf9628</t>
  </si>
  <si>
    <t>2016-10-30T10:14:35</t>
  </si>
  <si>
    <t>4018a</t>
  </si>
  <si>
    <t>2016-10-29T02:26:00.000+07</t>
  </si>
  <si>
    <t>Dong have open drain</t>
  </si>
  <si>
    <t>2016-11-08T15:56:24.445+07</t>
  </si>
  <si>
    <t>uuid:34a9ba79-fd19-4fac-8cf1-029cc8185f93</t>
  </si>
  <si>
    <t>34a9ba79-fd19-4fac-8cf1-029cc8185f93</t>
  </si>
  <si>
    <t>2016-11-08T09:31:12</t>
  </si>
  <si>
    <t>2016-11-08T15:56:47.360+07</t>
  </si>
  <si>
    <t>Cucumber morning glory latuce</t>
  </si>
  <si>
    <t>2016-11-07T15:45:00.000+07</t>
  </si>
  <si>
    <t>uuid:f084e585-daa6-4e5b-bdb0-23da80363731</t>
  </si>
  <si>
    <t>f084e585-daa6-4e5b-bdb0-23da80363731</t>
  </si>
  <si>
    <t>2016-10-30T10:14:37</t>
  </si>
  <si>
    <t>4020a</t>
  </si>
  <si>
    <t>2016-10-29T02:47:00.000+07</t>
  </si>
  <si>
    <t>Cucumber long bean latuce</t>
  </si>
  <si>
    <t>2016-11-08T15:58:38.750+07</t>
  </si>
  <si>
    <t>uuid:647547a4-5f04-4a8b-b314-e5c9b83a0bb6</t>
  </si>
  <si>
    <t>647547a4-5f04-4a8b-b314-e5c9b83a0bb6</t>
  </si>
  <si>
    <t>2016-11-08T09:31:14</t>
  </si>
  <si>
    <t>uuid:b4084808-8801-450a-9e3f-dac7fa051220</t>
  </si>
  <si>
    <t>2016-11-08T15:58:51.937+07</t>
  </si>
  <si>
    <t>b4084808-8801-450a-9e3f-dac7fa051220</t>
  </si>
  <si>
    <t>2016-10-30T10:14:38</t>
  </si>
  <si>
    <t>4029a</t>
  </si>
  <si>
    <t>2016-10-31T09:23:00.000+07</t>
  </si>
  <si>
    <t>Morning glory , Cucumber</t>
  </si>
  <si>
    <t>uuid:d5a2a591-b9fe-4df6-b13d-3d048bde29ef</t>
  </si>
  <si>
    <t>d5a2a591-b9fe-4df6-b13d-3d048bde29ef</t>
  </si>
  <si>
    <t>2016-11-03T10:14:51</t>
  </si>
  <si>
    <t>4030a</t>
  </si>
  <si>
    <t>2016-11-08T16:00:34.157+07</t>
  </si>
  <si>
    <t>2016-10-31T09:28:00.000+07</t>
  </si>
  <si>
    <t>uuid:29485b95-f55f-4d4e-94ff-2061151911b5</t>
  </si>
  <si>
    <t>29485b95-f55f-4d4e-94ff-2061151911b5</t>
  </si>
  <si>
    <t>2016-11-08T09:31:16</t>
  </si>
  <si>
    <t>2016-11-08T16:00:42.593+07</t>
  </si>
  <si>
    <t>Raining well water boil</t>
  </si>
  <si>
    <t>uuid:e4c9587f-6295-43f3-b701-db3e685c02d0</t>
  </si>
  <si>
    <t>e4c9587f-6295-43f3-b701-db3e685c02d0</t>
  </si>
  <si>
    <t>2016-11-03T10:14:52</t>
  </si>
  <si>
    <t>4033a</t>
  </si>
  <si>
    <t>2016-10-31T02:16:00.000+07</t>
  </si>
  <si>
    <t>Cucumber eggplant</t>
  </si>
  <si>
    <t>2016-11-08T16:02:17.113+07</t>
  </si>
  <si>
    <t>uuid:f4799aba-8356-421c-a593-f43f3b3047d4</t>
  </si>
  <si>
    <t>f4799aba-8356-421c-a593-f43f3b3047d4</t>
  </si>
  <si>
    <t>2016-11-08T09:31:19</t>
  </si>
  <si>
    <t>2016-11-08T16:02:23.234+07</t>
  </si>
  <si>
    <t>uuid:2e97d2ce-b6b7-4732-ba09-4ad986ee12ce</t>
  </si>
  <si>
    <t>2e97d2ce-b6b7-4732-ba09-4ad986ee12ce</t>
  </si>
  <si>
    <t>2016-11-03T10:14:54</t>
  </si>
  <si>
    <t>4035a</t>
  </si>
  <si>
    <t>2016-10-31T02:37:00.000+07</t>
  </si>
  <si>
    <t>Boil and small bottle water</t>
  </si>
  <si>
    <t>uuid:8fd86993-2d94-4e9d-8dc9-fe0b4738f2c0</t>
  </si>
  <si>
    <t>8fd86993-2d94-4e9d-8dc9-fe0b4738f2c0</t>
  </si>
  <si>
    <t>2016-11-03T10:14:56</t>
  </si>
  <si>
    <t>4037a</t>
  </si>
  <si>
    <t>2016-10-31T02:48:00.000+07</t>
  </si>
  <si>
    <t>Cucumber latuce</t>
  </si>
  <si>
    <t>2016-11-08T16:04:01.443+07</t>
  </si>
  <si>
    <t>uuid:3ab8f8bd-38ed-48da-a0a1-2b1da534ba20</t>
  </si>
  <si>
    <t>uuid:9da4eed3-610d-4c0f-94e4-e6df87cab0d3</t>
  </si>
  <si>
    <t>3ab8f8bd-38ed-48da-a0a1-2b1da534ba20</t>
  </si>
  <si>
    <t>2016-11-03T10:14:57</t>
  </si>
  <si>
    <t>9da4eed3-610d-4c0f-94e4-e6df87cab0d3</t>
  </si>
  <si>
    <t>4045a</t>
  </si>
  <si>
    <t>2016-11-08T09:31:21</t>
  </si>
  <si>
    <t>2016-11-01T03:07:00.000+07</t>
  </si>
  <si>
    <t>2016-11-08T16:04:08.600+07</t>
  </si>
  <si>
    <t>Cucumber morning glory latuice water Lyly</t>
  </si>
  <si>
    <t>uuid:94d86f58-d8a8-471e-b0e2-f6dae34d69a3</t>
  </si>
  <si>
    <t>94d86f58-d8a8-471e-b0e2-f6dae34d69a3</t>
  </si>
  <si>
    <t>2016-11-03T10:14:59</t>
  </si>
  <si>
    <t>4046a</t>
  </si>
  <si>
    <t>2016-11-01T03:17:00.000+07</t>
  </si>
  <si>
    <t>2016-11-08T16:06:01.764+07</t>
  </si>
  <si>
    <t>uuid:25adc22f-6a23-4c3b-a21d-e41e2835f110</t>
  </si>
  <si>
    <t>25adc22f-6a23-4c3b-a21d-e41e2835f110</t>
  </si>
  <si>
    <t>2016-11-08T09:31:23</t>
  </si>
  <si>
    <t>2016-11-16T11:45:06.818+07</t>
  </si>
  <si>
    <t>uuid:b4a1f626-8095-4b4b-a33b-6f811ba467ad</t>
  </si>
  <si>
    <t>DWB503</t>
  </si>
  <si>
    <t>b4a1f626-8095-4b4b-a33b-6f811ba467ad</t>
  </si>
  <si>
    <t>2016-11-03T10:15:01</t>
  </si>
  <si>
    <t>2016-11-08T10:00:00.000+07</t>
  </si>
  <si>
    <t>4047a</t>
  </si>
  <si>
    <t>2016-11-08T11:30:00.000+07</t>
  </si>
  <si>
    <t>2016-11-01T03:20:00.000+07</t>
  </si>
  <si>
    <t>2016-11-09T13:15:00.000+07</t>
  </si>
  <si>
    <t>Cucumber latuice morning glory water Lyly</t>
  </si>
  <si>
    <t>KL,vs</t>
  </si>
  <si>
    <t>uuid:2eb47fb9-ab07-46fb-b4a9-50ea1aade069</t>
  </si>
  <si>
    <t>2016-11-16T11:47:12.422+07</t>
  </si>
  <si>
    <t>2eb47fb9-ab07-46fb-b4a9-50ea1aade069</t>
  </si>
  <si>
    <t>uuid:3427e234-e18c-42b8-9b05-16b52d49000b</t>
  </si>
  <si>
    <t>2016-11-03T10:15:02</t>
  </si>
  <si>
    <t>4048a</t>
  </si>
  <si>
    <t>3427e234-e18c-42b8-9b05-16b52d49000b</t>
  </si>
  <si>
    <t>2016-11-01T11:10:00.000+07</t>
  </si>
  <si>
    <t>2016-11-16T05:33:25</t>
  </si>
  <si>
    <t>2016-11-16T11:47:19.028+07</t>
  </si>
  <si>
    <t>DWB504</t>
  </si>
  <si>
    <t>uuid:07c023d0-f833-42fa-b7ff-c1f4367543eb</t>
  </si>
  <si>
    <t>07c023d0-f833-42fa-b7ff-c1f4367543eb</t>
  </si>
  <si>
    <t>2016-11-03T10:15:04</t>
  </si>
  <si>
    <t>4049a</t>
  </si>
  <si>
    <t>2016-11-01T11:14:00.000+07</t>
  </si>
  <si>
    <t>2016-11-16T11:48:27.037+07</t>
  </si>
  <si>
    <t>uuid:1e90fd05-b199-42fa-a3c6-57474c0151de</t>
  </si>
  <si>
    <t>1e90fd05-b199-42fa-a3c6-57474c0151de</t>
  </si>
  <si>
    <t>2016-11-16T05:33:27</t>
  </si>
  <si>
    <t>uuid:4404e7d5-c326-445e-87af-f1c005c5ec00</t>
  </si>
  <si>
    <t>2016-11-16T11:48:33.607+07</t>
  </si>
  <si>
    <t>4404e7d5-c326-445e-87af-f1c005c5ec00</t>
  </si>
  <si>
    <t>2016-11-03T10:15:05</t>
  </si>
  <si>
    <t>4050a</t>
  </si>
  <si>
    <t>DWB505</t>
  </si>
  <si>
    <t>2016-11-01T11:18:00.000+07</t>
  </si>
  <si>
    <t>uuid:b86df4dd-28b5-4aba-ab3f-25ef410aa067</t>
  </si>
  <si>
    <t>2016-11-16T11:49:41.947+07</t>
  </si>
  <si>
    <t>uuid:1ef62f6f-636c-4104-8b0c-ec287401a7a7</t>
  </si>
  <si>
    <t>b86df4dd-28b5-4aba-ab3f-25ef410aa067</t>
  </si>
  <si>
    <t>2016-11-03T10:15:07</t>
  </si>
  <si>
    <t>1ef62f6f-636c-4104-8b0c-ec287401a7a7</t>
  </si>
  <si>
    <t>2016-11-16T05:33:29</t>
  </si>
  <si>
    <t>4051a</t>
  </si>
  <si>
    <t>2016-11-02T09:33:00.000+07</t>
  </si>
  <si>
    <t>2016-11-16T11:49:45.859+07</t>
  </si>
  <si>
    <t>DWA503</t>
  </si>
  <si>
    <t>Bottle filter</t>
  </si>
  <si>
    <t>2016-11-16T11:50:53.486+07</t>
  </si>
  <si>
    <t>Latuice cabbage Cucumber</t>
  </si>
  <si>
    <t>uuid:88e82bff-2ec2-4f11-b8fa-db48632a20e3</t>
  </si>
  <si>
    <t>88e82bff-2ec2-4f11-b8fa-db48632a20e3</t>
  </si>
  <si>
    <t>2016-11-16T05:33:31</t>
  </si>
  <si>
    <t>2016-11-16T11:51:04.266+07</t>
  </si>
  <si>
    <t>DWA504</t>
  </si>
  <si>
    <t>uuid:68f01b3f-116a-47d6-8b86-6cac4b5042fc</t>
  </si>
  <si>
    <t>68f01b3f-116a-47d6-8b86-6cac4b5042fc</t>
  </si>
  <si>
    <t>2016-11-03T10:15:08</t>
  </si>
  <si>
    <t>4052a</t>
  </si>
  <si>
    <t>2016-11-02T09:41:00.000+07</t>
  </si>
  <si>
    <t>2016-11-16T11:52:11.462+07</t>
  </si>
  <si>
    <t>uuid:1548531a-43fe-48fe-9a0b-fff8ee9702d0</t>
  </si>
  <si>
    <t>1548531a-43fe-48fe-9a0b-fff8ee9702d0</t>
  </si>
  <si>
    <t>2016-11-16T05:33:34</t>
  </si>
  <si>
    <t>2016-11-16T11:52:17.577+07</t>
  </si>
  <si>
    <t>Cucumber latuce water Lyly long been</t>
  </si>
  <si>
    <t>ICE501</t>
  </si>
  <si>
    <t>uuid:5cf83550-d4c0-48f8-9945-9b27ef4764ac</t>
  </si>
  <si>
    <t>5cf83550-d4c0-48f8-9945-9b27ef4764ac</t>
  </si>
  <si>
    <t>2016-11-03T10:15:10</t>
  </si>
  <si>
    <t>2016-11-02T09:47:00.000+07</t>
  </si>
  <si>
    <t>2016-11-16T11:54:12.177+07</t>
  </si>
  <si>
    <t>uuid:08edf358-55b1-4328-acfd-df5ee91b891d</t>
  </si>
  <si>
    <t>08edf358-55b1-4328-acfd-df5ee91b891d</t>
  </si>
  <si>
    <t>2016-11-16T05:33:36</t>
  </si>
  <si>
    <t>2016-11-16T11:54:18.670+07</t>
  </si>
  <si>
    <t>ICE502</t>
  </si>
  <si>
    <t>Water Lyly latuce Cucumber morning glory</t>
  </si>
  <si>
    <t>uuid:24579c08-39c6-4ea3-8bec-87e61d9fe294</t>
  </si>
  <si>
    <t>24579c08-39c6-4ea3-8bec-87e61d9fe294</t>
  </si>
  <si>
    <t>2016-11-03T10:15:11</t>
  </si>
  <si>
    <t>2016-11-16T11:55:35.112+07</t>
  </si>
  <si>
    <t>4059a</t>
  </si>
  <si>
    <t>uuid:a3062ecb-b6bb-42ad-9312-46264f87e982</t>
  </si>
  <si>
    <t>2016-11-02T03:02:00.000+07</t>
  </si>
  <si>
    <t>a3062ecb-b6bb-42ad-9312-46264f87e982</t>
  </si>
  <si>
    <t>2016-11-16T05:33:38</t>
  </si>
  <si>
    <t>2016-11-16T11:55:40.898+07</t>
  </si>
  <si>
    <t>ICE503</t>
  </si>
  <si>
    <t>Long been vegetables eggplant Cucumber</t>
  </si>
  <si>
    <t>2016-11-16T11:56:40.910+07</t>
  </si>
  <si>
    <t>uuid:89649987-1258-4c09-9d66-53f45ad7e379</t>
  </si>
  <si>
    <t>89649987-1258-4c09-9d66-53f45ad7e379</t>
  </si>
  <si>
    <t>2016-11-16T05:33:40</t>
  </si>
  <si>
    <t>2016-11-16T11:56:46.204+07</t>
  </si>
  <si>
    <t>ICE504</t>
  </si>
  <si>
    <t>uuid:a3b44483-c1e1-4187-9e75-2b4fd79b86fc</t>
  </si>
  <si>
    <t>a3b44483-c1e1-4187-9e75-2b4fd79b86fc</t>
  </si>
  <si>
    <t>2016-11-03T10:15:13</t>
  </si>
  <si>
    <t>4060a</t>
  </si>
  <si>
    <t>2016-11-02T03:07:00.000+07</t>
  </si>
  <si>
    <t>2016-11-16T11:57:51.568+07</t>
  </si>
  <si>
    <t>uuid:ecbc5074-7615-4ed8-8e91-b3b35879192f</t>
  </si>
  <si>
    <t>ecbc5074-7615-4ed8-8e91-b3b35879192f</t>
  </si>
  <si>
    <t>2016-11-16T05:33:43</t>
  </si>
  <si>
    <t>2016-11-16T11:58:07.673+07</t>
  </si>
  <si>
    <t>ICE505</t>
  </si>
  <si>
    <t>Eggplant Cucumber cabbage latuice</t>
  </si>
  <si>
    <t>uuid:482a7eb6-84ee-462b-849d-351a3334b7af</t>
  </si>
  <si>
    <t>482a7eb6-84ee-462b-849d-351a3334b7af</t>
  </si>
  <si>
    <t>2016-11-03T10:15:15</t>
  </si>
  <si>
    <t>4061a</t>
  </si>
  <si>
    <t>2016-11-16T11:59:49.691+07</t>
  </si>
  <si>
    <t>uuid:615100ef-d3a1-4d34-9076-5a705d9cafc1</t>
  </si>
  <si>
    <t>2016-11-02T03:14:00.000+07</t>
  </si>
  <si>
    <t>615100ef-d3a1-4d34-9076-5a705d9cafc1</t>
  </si>
  <si>
    <t>2016-11-16T05:33:45</t>
  </si>
  <si>
    <t>2016-11-16T11:59:56.508+07</t>
  </si>
  <si>
    <t>ICE506</t>
  </si>
  <si>
    <t>Boil bottle water</t>
  </si>
  <si>
    <t>2016-11-16T12:01:03.392+07</t>
  </si>
  <si>
    <t>uuid:9e52c80d-83b3-477b-88a4-c23e0d680e54</t>
  </si>
  <si>
    <t>9e52c80d-83b3-477b-88a4-c23e0d680e54</t>
  </si>
  <si>
    <t>2016-11-16T05:33:48</t>
  </si>
  <si>
    <t>uuid:c2c6cdd9-59b3-4d2b-84ba-47cda63d871b</t>
  </si>
  <si>
    <t>c2c6cdd9-59b3-4d2b-84ba-47cda63d871b</t>
  </si>
  <si>
    <t>2016-11-16T12:01:08.250+07</t>
  </si>
  <si>
    <t>2016-11-03T10:15:16</t>
  </si>
  <si>
    <t>VEG501</t>
  </si>
  <si>
    <t>4062a</t>
  </si>
  <si>
    <t>2016-11-03T09:53:00.000+07</t>
  </si>
  <si>
    <t>2016-11-08T14:30:00.000+07</t>
  </si>
  <si>
    <t>2016-11-08T14:45:00.000+07</t>
  </si>
  <si>
    <t>2016-11-16T12:02:55.376+07</t>
  </si>
  <si>
    <t>uuid:ddf5325b-59ba-4140-befb-66ea66d9fc12</t>
  </si>
  <si>
    <t>ddf5325b-59ba-4140-befb-66ea66d9fc12</t>
  </si>
  <si>
    <t>2016-11-16T05:33:50</t>
  </si>
  <si>
    <t>2016-11-16T12:02:59.882+07</t>
  </si>
  <si>
    <t>VEG502</t>
  </si>
  <si>
    <t>uuid:e96a4d32-342e-47fd-9896-9884970e9ab8</t>
  </si>
  <si>
    <t>e96a4d32-342e-47fd-9896-9884970e9ab8</t>
  </si>
  <si>
    <t>2016-11-03T10:15:18</t>
  </si>
  <si>
    <t>4063a</t>
  </si>
  <si>
    <t>2016-11-03T10:02:00.000+07</t>
  </si>
  <si>
    <t>2016-11-16T12:04:11.743+07</t>
  </si>
  <si>
    <t>uuid:0914212a-7a30-4a34-a975-e3f915af4499</t>
  </si>
  <si>
    <t>0914212a-7a30-4a34-a975-e3f915af4499</t>
  </si>
  <si>
    <t>2016-11-16T05:33:52</t>
  </si>
  <si>
    <t>2016-11-16T12:04:15.845+07</t>
  </si>
  <si>
    <t>VEG503</t>
  </si>
  <si>
    <t>Cucumber latuice morning glory carrot cabbage</t>
  </si>
  <si>
    <t>uuid:d5c09fca-5c2d-4e24-acc8-f947fe66f9e1</t>
  </si>
  <si>
    <t>d5c09fca-5c2d-4e24-acc8-f947fe66f9e1</t>
  </si>
  <si>
    <t>2016-11-03T10:15:19</t>
  </si>
  <si>
    <t>4064a</t>
  </si>
  <si>
    <t>2016-11-03T10:08:00.000+07</t>
  </si>
  <si>
    <t>2016-11-16T12:05:25.095+07</t>
  </si>
  <si>
    <t>uuid:f79b1095-d993-4a26-a533-4395f4025e6f</t>
  </si>
  <si>
    <t>f79b1095-d993-4a26-a533-4395f4025e6f</t>
  </si>
  <si>
    <t>2016-11-16T05:33:55</t>
  </si>
  <si>
    <t>2016-11-17T16:07:47.964+07</t>
  </si>
  <si>
    <t>2016-11-16T10:30:00.000+07</t>
  </si>
  <si>
    <t>2016-11-16T11:30:00.000+07</t>
  </si>
  <si>
    <t>2016-11-17T14:00:00.000+07</t>
  </si>
  <si>
    <t>Cucumber morning glory Long Been</t>
  </si>
  <si>
    <t>2016-11-17T16:09:35.965+07</t>
  </si>
  <si>
    <t>uuid:beea74fe-30cc-4522-9ea7-b681439a17b9</t>
  </si>
  <si>
    <t>beea74fe-30cc-4522-9ea7-b681439a17b9</t>
  </si>
  <si>
    <t>2016-11-17T09:57:16</t>
  </si>
  <si>
    <t>uuid:07b21db8-2fe4-450a-a8b8-21695ce5ed36</t>
  </si>
  <si>
    <t>07b21db8-2fe4-450a-a8b8-21695ce5ed36</t>
  </si>
  <si>
    <t>2016-11-03T10:15:21</t>
  </si>
  <si>
    <t>2016-11-17T16:09:53.296+07</t>
  </si>
  <si>
    <t>4065a</t>
  </si>
  <si>
    <t>2016-11-03T10:12:00.000+07</t>
  </si>
  <si>
    <t>Latuce Cucumber long been eggplant</t>
  </si>
  <si>
    <t>2016-11-17T16:11:42.957+07</t>
  </si>
  <si>
    <t>uuid:11c36956-4bc9-4197-8595-7457f406f2a6</t>
  </si>
  <si>
    <t>11c36956-4bc9-4197-8595-7457f406f2a6</t>
  </si>
  <si>
    <t>2016-11-17T09:57:19</t>
  </si>
  <si>
    <t>2016-11-17T16:11:58.305+07</t>
  </si>
  <si>
    <t>uuid:dba72f06-a4b2-4bb1-b10c-56706d2a77ad</t>
  </si>
  <si>
    <t>dba72f06-a4b2-4bb1-b10c-56706d2a77ad</t>
  </si>
  <si>
    <t>2016-11-03T10:15:23</t>
  </si>
  <si>
    <t>4066a</t>
  </si>
  <si>
    <t>2016-11-03T10:18:00.000+07</t>
  </si>
  <si>
    <t>2016-11-17T16:38:21.892+07</t>
  </si>
  <si>
    <t>uuid:f71b2401-ad96-4908-bfc6-392d93968c87</t>
  </si>
  <si>
    <t>f71b2401-ad96-4908-bfc6-392d93968c87</t>
  </si>
  <si>
    <t>2016-11-17T09:57:21</t>
  </si>
  <si>
    <t>Boiling water</t>
  </si>
  <si>
    <t>2016-11-17T16:13:45.154+07</t>
  </si>
  <si>
    <t>Cucumber latuice cabbage water Lyly egg plant</t>
  </si>
  <si>
    <t>uuid:29340f7e-ad72-49d1-b6af-c2e3bd9dcf45</t>
  </si>
  <si>
    <t>29340f7e-ad72-49d1-b6af-c2e3bd9dcf45</t>
  </si>
  <si>
    <t>2016-11-17T16:15:14.441+07</t>
  </si>
  <si>
    <t>2016-11-03T10:15:24</t>
  </si>
  <si>
    <t>uuid:98dc24b6-6881-44b1-9c7d-4e92afad2211</t>
  </si>
  <si>
    <t>98dc24b6-6881-44b1-9c7d-4e92afad2211</t>
  </si>
  <si>
    <t>4067a</t>
  </si>
  <si>
    <t>2016-11-17T09:57:23</t>
  </si>
  <si>
    <t>2016-11-03T10:23:00.000+07</t>
  </si>
  <si>
    <t>2016-11-17T16:15:21.956+07</t>
  </si>
  <si>
    <t>Never boiling</t>
  </si>
  <si>
    <t>2016-11-17T16:17:16.034+07</t>
  </si>
  <si>
    <t>uuid:d5552766-c73a-428e-a14a-4013d895b023</t>
  </si>
  <si>
    <t>d5552766-c73a-428e-a14a-4013d895b023</t>
  </si>
  <si>
    <t>2016-11-17T09:57:27</t>
  </si>
  <si>
    <t>Latuice cucumber morning glory cabbage</t>
  </si>
  <si>
    <t>2016-11-17T16:17:31.924+07</t>
  </si>
  <si>
    <t>2016-11-17T11:30:00.000+07</t>
  </si>
  <si>
    <t>uuid:b6418d5a-6344-4cce-9322-5ec16ad319a5</t>
  </si>
  <si>
    <t>b6418d5a-6344-4cce-9322-5ec16ad319a5</t>
  </si>
  <si>
    <t>2016-11-03T10:15:26</t>
  </si>
  <si>
    <t>4068a</t>
  </si>
  <si>
    <t>2016-11-03T10:29:00.000+07</t>
  </si>
  <si>
    <t>2016-11-17T16:18:59.833+07</t>
  </si>
  <si>
    <t>uuid:524052df-4166-411f-9a73-74a6ef962656</t>
  </si>
  <si>
    <t>524052df-4166-411f-9a73-74a6ef962656</t>
  </si>
  <si>
    <t>2016-11-17T09:57:29</t>
  </si>
  <si>
    <t>2016-11-17T16:25:12.422+07</t>
  </si>
  <si>
    <t>Morning glory water Lyly egg plant cucumber</t>
  </si>
  <si>
    <t>2016-11-17T16:26:30.616+07</t>
  </si>
  <si>
    <t>uuid:6516c3fd-7c60-425b-8eed-716fea9c6f64</t>
  </si>
  <si>
    <t>6516c3fd-7c60-425b-8eed-716fea9c6f64</t>
  </si>
  <si>
    <t>2016-11-17T09:57:31</t>
  </si>
  <si>
    <t>2016-11-17T16:26:38.603+07</t>
  </si>
  <si>
    <t>uuid:96b2fb44-4172-4572-bd51-e1f469041485</t>
  </si>
  <si>
    <t>96b2fb44-4172-4572-bd51-e1f469041485</t>
  </si>
  <si>
    <t>2016-11-03T10:15:27</t>
  </si>
  <si>
    <t>4069a</t>
  </si>
  <si>
    <t>2016-11-03T02:41:00.000+07</t>
  </si>
  <si>
    <t>2016-11-17T16:28:40.893+07</t>
  </si>
  <si>
    <t>uuid:fd8462e4-080d-474e-86c7-96bf25cff6ac</t>
  </si>
  <si>
    <t>fd8462e4-080d-474e-86c7-96bf25cff6ac</t>
  </si>
  <si>
    <t>2016-11-17T09:57:34</t>
  </si>
  <si>
    <t>Bottle water 20l</t>
  </si>
  <si>
    <t>2016-11-17T16:28:49.254+07</t>
  </si>
  <si>
    <t>Cabbage Cucumber Long been eggplant vegetables</t>
  </si>
  <si>
    <t>uuid:64ee97b5-5351-461f-860c-814eaa20a227</t>
  </si>
  <si>
    <t>64ee97b5-5351-461f-860c-814eaa20a227</t>
  </si>
  <si>
    <t>2016-11-03T10:15:29</t>
  </si>
  <si>
    <t>4070a</t>
  </si>
  <si>
    <t>2016-11-03T02:46:00.000+07</t>
  </si>
  <si>
    <t>2016-11-17T16:34:03.571+07</t>
  </si>
  <si>
    <t>uuid:86989f97-8a2e-4162-a12a-aeb51181d4ae</t>
  </si>
  <si>
    <t>86989f97-8a2e-4162-a12a-aeb51181d4ae</t>
  </si>
  <si>
    <t>2016-11-17T09:57:36</t>
  </si>
  <si>
    <t>2016-11-17T16:34:11.611+07</t>
  </si>
  <si>
    <t>2016-11-16T14:15:00.000+07</t>
  </si>
  <si>
    <t>2016-11-16T14:30:00.000+07</t>
  </si>
  <si>
    <t>2016-11-17T15:15:00.000+07</t>
  </si>
  <si>
    <t>Long been eggplant Cucumber latuice cabbage</t>
  </si>
  <si>
    <t>2016-11-17T16:37:00.238+07</t>
  </si>
  <si>
    <t>uuid:f59ef717-8aa4-48bd-8e7e-a1adc47435ff</t>
  </si>
  <si>
    <t>f59ef717-8aa4-48bd-8e7e-a1adc47435ff</t>
  </si>
  <si>
    <t>2016-11-17T09:57:38</t>
  </si>
  <si>
    <t>uuid:b5ec49b0-ad74-4d23-b791-8b6237f5c158</t>
  </si>
  <si>
    <t>2016-11-17T16:38:38.175+07</t>
  </si>
  <si>
    <t>b5ec49b0-ad74-4d23-b791-8b6237f5c158</t>
  </si>
  <si>
    <t>2016-11-03T10:15:31</t>
  </si>
  <si>
    <t>4071a</t>
  </si>
  <si>
    <t>2016-11-03T02:51:00.000+07</t>
  </si>
  <si>
    <t>Big bottle water 20l</t>
  </si>
  <si>
    <t>2016-11-17T16:40:27.685+07</t>
  </si>
  <si>
    <t>uuid:015189c5-a984-4551-a7ac-621a4d1f6df2</t>
  </si>
  <si>
    <t>Cucumber latuice cabbage eggplant vegetables</t>
  </si>
  <si>
    <t>015189c5-a984-4551-a7ac-621a4d1f6df2</t>
  </si>
  <si>
    <t>2016-11-17T09:57:40</t>
  </si>
  <si>
    <t>2016-11-17T16:40:37.631+07</t>
  </si>
  <si>
    <t>2016-11-16T16:00:00.000+07</t>
  </si>
  <si>
    <t>2016-11-17T16:00:00.000+07</t>
  </si>
  <si>
    <t>uuid:e7abcd34-4b01-4ed4-baa7-3b9afcd86ec9</t>
  </si>
  <si>
    <t>e7abcd34-4b01-4ed4-baa7-3b9afcd86ec9</t>
  </si>
  <si>
    <t>2016-11-03T10:15:32</t>
  </si>
  <si>
    <t>4031a</t>
  </si>
  <si>
    <t>2016-10-31T09:42:00.000+07</t>
  </si>
  <si>
    <t>Raining boil</t>
  </si>
  <si>
    <t>2016-11-17T16:42:45.401+07</t>
  </si>
  <si>
    <t>uuid:f670f0f0-1674-45c2-b281-7e783b24a7c4</t>
  </si>
  <si>
    <t>f670f0f0-1674-45c2-b281-7e783b24a7c4</t>
  </si>
  <si>
    <t>2016-11-17T09:57:42</t>
  </si>
  <si>
    <t>Water lyly latuce cucumber</t>
  </si>
  <si>
    <t>2016-11-17T16:42:52.913+07</t>
  </si>
  <si>
    <t>uuid:15e40109-5153-4086-b7b8-6a0ad1f2bd39</t>
  </si>
  <si>
    <t>15e40109-5153-4086-b7b8-6a0ad1f2bd39</t>
  </si>
  <si>
    <t>2016-11-03T10:53:28</t>
  </si>
  <si>
    <t>4032a</t>
  </si>
  <si>
    <t>2016-10-31T09:53:00.000+07</t>
  </si>
  <si>
    <t>2016-11-17T16:45:42.020+07</t>
  </si>
  <si>
    <t>uuid:c3526e8d-8cd2-4daf-b5f4-a07c26c4802c</t>
  </si>
  <si>
    <t>c3526e8d-8cd2-4daf-b5f4-a07c26c4802c</t>
  </si>
  <si>
    <t>2016-11-17T09:57:44</t>
  </si>
  <si>
    <t>2016-11-17T16:45:51.950+07</t>
  </si>
  <si>
    <t>uuid:773498c1-e9e1-4c3e-bc81-d1ad0d7dba2a</t>
  </si>
  <si>
    <t>773498c1-e9e1-4c3e-bc81-d1ad0d7dba2a</t>
  </si>
  <si>
    <t>2016-11-03T10:53:32</t>
  </si>
  <si>
    <t>4034a</t>
  </si>
  <si>
    <t>2016-11-17T16:47:50.948+07</t>
  </si>
  <si>
    <t>uuid:892674b9-c23c-43c8-ac81-61bc981c91e3</t>
  </si>
  <si>
    <t>In front of house</t>
  </si>
  <si>
    <t>892674b9-c23c-43c8-ac81-61bc981c91e3</t>
  </si>
  <si>
    <t>2016-11-17T09:57:47</t>
  </si>
  <si>
    <t>2016-11-18T15:18:01.670+07</t>
  </si>
  <si>
    <t>2016-11-18T15:00:00.000+07</t>
  </si>
  <si>
    <t>Filer and boil</t>
  </si>
  <si>
    <t>Eggplant cucumber latuce morning glory</t>
  </si>
  <si>
    <t>2016-11-18T15:19:48.887+07</t>
  </si>
  <si>
    <t>uuid:b414c2c5-8534-4c8c-8d1f-0cc6bb2b192a</t>
  </si>
  <si>
    <t>b414c2c5-8534-4c8c-8d1f-0cc6bb2b192a</t>
  </si>
  <si>
    <t>2016-11-18T08:36:41</t>
  </si>
  <si>
    <t>2016-11-18T15:19:55.840+07</t>
  </si>
  <si>
    <t>uuid:cac7edb9-a03a-4ebc-8067-a90bfe4278b2</t>
  </si>
  <si>
    <t>cac7edb9-a03a-4ebc-8067-a90bfe4278b2</t>
  </si>
  <si>
    <t>2016-11-03T10:53:40</t>
  </si>
  <si>
    <t>4036a</t>
  </si>
  <si>
    <t>2016-10-31T02:57:00.000+07</t>
  </si>
  <si>
    <t>2016-11-18T15:21:20.278+07</t>
  </si>
  <si>
    <t>uuid:3206252d-1502-46e1-a800-0950ee21cbac</t>
  </si>
  <si>
    <t>3206252d-1502-46e1-a800-0950ee21cbac</t>
  </si>
  <si>
    <t>2016-11-18T08:36:43</t>
  </si>
  <si>
    <t>2016-11-18T15:21:29.769+07</t>
  </si>
  <si>
    <t>Cucumber latuce eggplant</t>
  </si>
  <si>
    <t>2016-11-18T15:23:03.495+07</t>
  </si>
  <si>
    <t>uuid:83a9a60d-8737-468d-8725-6d2ce5cb3b32</t>
  </si>
  <si>
    <t>uuid:9099ded5-61e3-4512-8747-4adb1a274610</t>
  </si>
  <si>
    <t>83a9a60d-8737-468d-8725-6d2ce5cb3b32</t>
  </si>
  <si>
    <t>9099ded5-61e3-4512-8747-4adb1a274610</t>
  </si>
  <si>
    <t>2016-11-03T10:53:50</t>
  </si>
  <si>
    <t>2016-11-18T08:36:45</t>
  </si>
  <si>
    <t>2016-11-18T15:23:11.951+07</t>
  </si>
  <si>
    <t>2016-10-31T03:12:00.000+07</t>
  </si>
  <si>
    <t>Cucumber tomato latuce carot</t>
  </si>
  <si>
    <t>2016-11-18T15:25:25.063+07</t>
  </si>
  <si>
    <t>uuid:d1b9eff2-0b74-4fa2-b35d-aa7208f5683f</t>
  </si>
  <si>
    <t>d1b9eff2-0b74-4fa2-b35d-aa7208f5683f</t>
  </si>
  <si>
    <t>2016-11-18T08:36:48</t>
  </si>
  <si>
    <t>2016-11-18T15:26:34.718+07</t>
  </si>
  <si>
    <t>uuid:b93eff0a-8781-4ae2-882d-14545b9b38c5</t>
  </si>
  <si>
    <t>b93eff0a-8781-4ae2-882d-14545b9b38c5</t>
  </si>
  <si>
    <t>2016-11-03T10:54:01</t>
  </si>
  <si>
    <t>4039a</t>
  </si>
  <si>
    <t>2016-11-01T08:43:00.000+07</t>
  </si>
  <si>
    <t>2016-11-18T15:28:34.907+07</t>
  </si>
  <si>
    <t>uuid:0c87b5bf-6083-4f77-add7-01db25947d21</t>
  </si>
  <si>
    <t>0c87b5bf-6083-4f77-add7-01db25947d21</t>
  </si>
  <si>
    <t>2016-11-18T08:36:50</t>
  </si>
  <si>
    <t>2016-11-18T15:28:45.004+07</t>
  </si>
  <si>
    <t>Cucumber tomato morning glory water lyly latuce</t>
  </si>
  <si>
    <t>uuid:002cc180-1fe5-4b82-8d78-7cf688dc8883</t>
  </si>
  <si>
    <t>2016-11-18T15:30:52.208+07</t>
  </si>
  <si>
    <t>uuid:06728c4c-31e9-45c8-9e6a-2257565fc368</t>
  </si>
  <si>
    <t>002cc180-1fe5-4b82-8d78-7cf688dc8883</t>
  </si>
  <si>
    <t>06728c4c-31e9-45c8-9e6a-2257565fc368</t>
  </si>
  <si>
    <t>2016-11-03T10:56:01</t>
  </si>
  <si>
    <t>2016-11-18T08:36:52</t>
  </si>
  <si>
    <t>2016-11-18T15:31:09.607+07</t>
  </si>
  <si>
    <t>4040a</t>
  </si>
  <si>
    <t>2016-11-01T08:46:00.000+07</t>
  </si>
  <si>
    <t>Cucumber eggplant long bean</t>
  </si>
  <si>
    <t>2016-11-18T15:33:53.669+07</t>
  </si>
  <si>
    <t>uuid:3ecc149b-2408-4fd3-a28d-5af4d9372d4f</t>
  </si>
  <si>
    <t>3ecc149b-2408-4fd3-a28d-5af4d9372d4f</t>
  </si>
  <si>
    <t>2016-11-18T08:36:54</t>
  </si>
  <si>
    <t>2016-11-18T15:34:07.125+07</t>
  </si>
  <si>
    <t>uuid:b21b254c-94d7-4248-9010-e60559a86482</t>
  </si>
  <si>
    <t>b21b254c-94d7-4248-9010-e60559a86482</t>
  </si>
  <si>
    <t>4041a</t>
  </si>
  <si>
    <t>2016-11-01T08:48:00.000+07</t>
  </si>
  <si>
    <t>Cucumber morning glory long bean</t>
  </si>
  <si>
    <t>2016-11-18T15:35:59.251+07</t>
  </si>
  <si>
    <t>uuid:8e395057-95ba-4134-9b90-956f23e68ea1</t>
  </si>
  <si>
    <t>8e395057-95ba-4134-9b90-956f23e68ea1</t>
  </si>
  <si>
    <t>2016-11-18T08:36:56</t>
  </si>
  <si>
    <t>2016-11-18T15:44:17.092+07</t>
  </si>
  <si>
    <t>2016-11-17T15:30:00.000+07</t>
  </si>
  <si>
    <t>2016-11-17T16:20:00.000+07</t>
  </si>
  <si>
    <t>uuid:04eb6f45-2d50-4b2a-960e-85173769dfe3</t>
  </si>
  <si>
    <t>2016-11-18T15:40:00.000+07</t>
  </si>
  <si>
    <t>04eb6f45-2d50-4b2a-960e-85173769dfe3</t>
  </si>
  <si>
    <t>2016-11-03T10:56:44</t>
  </si>
  <si>
    <t>4042a</t>
  </si>
  <si>
    <t>2016-11-01T08:50:00.000+07</t>
  </si>
  <si>
    <t>2016-11-18T15:46:11.979+07</t>
  </si>
  <si>
    <t>uuid:4e3d502a-69df-4f5f-9e18-c4656ea55672</t>
  </si>
  <si>
    <t>4e3d502a-69df-4f5f-9e18-c4656ea55672</t>
  </si>
  <si>
    <t>2016-11-18T09:04:24</t>
  </si>
  <si>
    <t>2016-11-18T15:46:43.930+07</t>
  </si>
  <si>
    <t>Cucumber latuce long bean</t>
  </si>
  <si>
    <t>uuid:1c8f7258-a8dc-4042-9e68-803942aa8769</t>
  </si>
  <si>
    <t>1c8f7258-a8dc-4042-9e68-803942aa8769</t>
  </si>
  <si>
    <t>2016-11-03T10:57:03</t>
  </si>
  <si>
    <t>2016-11-02T09:54:00.000+07</t>
  </si>
  <si>
    <t>2016-11-18T15:48:54.289+07</t>
  </si>
  <si>
    <t>uuid:fddc91f3-51c7-465f-bc1f-ed8e0bf9e25e</t>
  </si>
  <si>
    <t>fddc91f3-51c7-465f-bc1f-ed8e0bf9e25e</t>
  </si>
  <si>
    <t>2016-11-18T09:04:26</t>
  </si>
  <si>
    <t>2016-11-18T15:49:36.192+07</t>
  </si>
  <si>
    <t>2016-11-18T15:51:36.185+07</t>
  </si>
  <si>
    <t>uuid:9daca902-426c-4474-bb4d-cd241fe80b2b</t>
  </si>
  <si>
    <t>9daca902-426c-4474-bb4d-cd241fe80b2b</t>
  </si>
  <si>
    <t>2016-11-18T09:04:28</t>
  </si>
  <si>
    <t>uuid:b39289d2-8c1b-4578-9c61-861398c62728</t>
  </si>
  <si>
    <t>2016-11-18T15:53:25.164+07</t>
  </si>
  <si>
    <t>b39289d2-8c1b-4578-9c61-861398c62728</t>
  </si>
  <si>
    <t>2016-11-03T10:58:27</t>
  </si>
  <si>
    <t>4055a</t>
  </si>
  <si>
    <t>2016-11-02T10:04:00.000+07</t>
  </si>
  <si>
    <t>2016-11-18T15:56:13.507+07</t>
  </si>
  <si>
    <t>uuid:364fba5e-6f48-44b2-a157-578edeed432c</t>
  </si>
  <si>
    <t>364fba5e-6f48-44b2-a157-578edeed432c</t>
  </si>
  <si>
    <t>2016-11-18T09:04:30</t>
  </si>
  <si>
    <t>Cucumber latuce Long been tomato</t>
  </si>
  <si>
    <t>2016-11-18T15:56:34.996+07</t>
  </si>
  <si>
    <t>uuid:619d59cb-3bc0-4180-9a27-65e0bc883c17</t>
  </si>
  <si>
    <t>619d59cb-3bc0-4180-9a27-65e0bc883c17</t>
  </si>
  <si>
    <t>2016-11-03T10:58:34</t>
  </si>
  <si>
    <t>4056a</t>
  </si>
  <si>
    <t>2016-11-02T10:07:00.000+07</t>
  </si>
  <si>
    <t>2016-11-18T15:58:16.862+07</t>
  </si>
  <si>
    <t>uuid:2962676e-1303-4501-8aca-d9b26dc914fb</t>
  </si>
  <si>
    <t>2962676e-1303-4501-8aca-d9b26dc914fb</t>
  </si>
  <si>
    <t>2016-11-18T09:04:32</t>
  </si>
  <si>
    <t>2016-11-18T15:58:35.277+07</t>
  </si>
  <si>
    <t>2016-11-18T16:00:59.766+07</t>
  </si>
  <si>
    <t>uuid:560c5b2b-d5c1-4689-b0de-77d32cc132de</t>
  </si>
  <si>
    <t>560c5b2b-d5c1-4689-b0de-77d32cc132de</t>
  </si>
  <si>
    <t>2016-11-18T09:04:35</t>
  </si>
  <si>
    <t>uuid:558e1909-86d1-4442-a820-02860db53dbc</t>
  </si>
  <si>
    <t>558e1909-86d1-4442-a820-02860db53dbc</t>
  </si>
  <si>
    <t>2016-11-03T10:58:59</t>
  </si>
  <si>
    <t>2016-11-18T16:01:28.983+07</t>
  </si>
  <si>
    <t>4057a</t>
  </si>
  <si>
    <t>2016-11-02T02:35:00.000+07</t>
  </si>
  <si>
    <t>Bottles water</t>
  </si>
  <si>
    <t>2016-11-18T16:03:56.539+07</t>
  </si>
  <si>
    <t>Cucumber latuce long been</t>
  </si>
  <si>
    <t>uuid:dfee9d34-3aed-40b7-ae0b-aaaa1781d296</t>
  </si>
  <si>
    <t>dfee9d34-3aed-40b7-ae0b-aaaa1781d296</t>
  </si>
  <si>
    <t>2016-11-18T09:04:37</t>
  </si>
  <si>
    <t>uuid:9082662e-d7b4-404a-8884-d561145744a4</t>
  </si>
  <si>
    <t>9082662e-d7b4-404a-8884-d561145744a4</t>
  </si>
  <si>
    <t>2016-11-03T11:02:30</t>
  </si>
  <si>
    <t>4058a</t>
  </si>
  <si>
    <t>2016-11-02T02:41:00.000+07</t>
  </si>
  <si>
    <t>Cucumber latuce long been cabbage</t>
  </si>
  <si>
    <t>uuid:5abdb997-54ce-4015-a296-1980794deebd</t>
  </si>
  <si>
    <t>5abdb997-54ce-4015-a296-1980794deebd</t>
  </si>
  <si>
    <t>2016-11-03T11:02:32</t>
  </si>
  <si>
    <t>2016-11-04T14:29:00.000+07</t>
  </si>
  <si>
    <t>Na</t>
  </si>
  <si>
    <t>uuid:c29209ef-0db9-4145-91ed-8618b6cea633</t>
  </si>
  <si>
    <t>c29209ef-0db9-4145-91ed-8618b6cea633</t>
  </si>
  <si>
    <t>2016-11-06T04:00:56</t>
  </si>
  <si>
    <t>2016-11-04T14:50:00.000+07</t>
  </si>
  <si>
    <t>Don't don't want</t>
  </si>
  <si>
    <t>uuid:8886d387-b135-45e7-8d05-7693037cfa10</t>
  </si>
  <si>
    <t>8886d387-b135-45e7-8d05-7693037cfa10</t>
  </si>
  <si>
    <t>2016-11-06T04:00:57</t>
  </si>
  <si>
    <t>2016-11-04T14:41:00.000+07</t>
  </si>
  <si>
    <t>Cucumber latuice cabbage carrot</t>
  </si>
  <si>
    <t>uuid:b1cb4226-62f7-4569-8a44-7d86c46f3f84</t>
  </si>
  <si>
    <t>b1cb4226-62f7-4569-8a44-7d86c46f3f84</t>
  </si>
  <si>
    <t>2016-11-06T12:30:56</t>
  </si>
  <si>
    <t>2016-11-04T14:54:00.000+07</t>
  </si>
  <si>
    <t>uuid:c460923d-fc67-49b3-940d-6e74fb977c9f</t>
  </si>
  <si>
    <t>c460923d-fc67-49b3-940d-6e74fb977c9f</t>
  </si>
  <si>
    <t>2016-11-06T12:30:58</t>
  </si>
  <si>
    <t>2016-11-05T09:53:00.000+07</t>
  </si>
  <si>
    <t>col_id</t>
  </si>
  <si>
    <t>col_id_val</t>
  </si>
  <si>
    <t>col_start</t>
  </si>
  <si>
    <t>col_location</t>
  </si>
  <si>
    <t>_col_location_latitude</t>
  </si>
  <si>
    <t>_col_location_longitude</t>
  </si>
  <si>
    <t>_col_location_altitude</t>
  </si>
  <si>
    <t>_col_location_precision</t>
  </si>
  <si>
    <t>col_gps_device</t>
  </si>
  <si>
    <t>col_gps_device_id</t>
  </si>
  <si>
    <t>col_gps_device_wp</t>
  </si>
  <si>
    <t>col_gps_device_lat</t>
  </si>
  <si>
    <t>col_gps_device_lon</t>
  </si>
  <si>
    <t>col_neighborhood</t>
  </si>
  <si>
    <t>col_sample_type</t>
  </si>
  <si>
    <t>col_pa_group</t>
  </si>
  <si>
    <t>col_pa_prox</t>
  </si>
  <si>
    <t>col_pa_type</t>
  </si>
  <si>
    <t>col_pa_type_other</t>
  </si>
  <si>
    <t>col_pa_latrine_distance</t>
  </si>
  <si>
    <t>col_bw_group</t>
  </si>
  <si>
    <t>col_bw_type</t>
  </si>
  <si>
    <t>col_bw_type_other</t>
  </si>
  <si>
    <t>col_bw_container</t>
  </si>
  <si>
    <t>col_bw_container_lid</t>
  </si>
  <si>
    <t>col_f_group</t>
  </si>
  <si>
    <t>col_f_latrine_distance</t>
  </si>
  <si>
    <t>col_p_group</t>
  </si>
  <si>
    <t>col_p_type</t>
  </si>
  <si>
    <t>col_p_num</t>
  </si>
  <si>
    <t>uuid:1f99f07a-3b3f-4c66-883e-7edcc2425ac9</t>
  </si>
  <si>
    <t>col_ws_group</t>
  </si>
  <si>
    <t>col_ws_container</t>
  </si>
  <si>
    <t>1f99f07a-3b3f-4c66-883e-7edcc2425ac9</t>
  </si>
  <si>
    <t>col_ws_container_lid</t>
  </si>
  <si>
    <t>2016-11-06T12:30:59</t>
  </si>
  <si>
    <t>col_b_group</t>
  </si>
  <si>
    <t>col_b_source</t>
  </si>
  <si>
    <t>col_b_source_other</t>
  </si>
  <si>
    <t>col_b_container</t>
  </si>
  <si>
    <t>2016-11-05T10:03:00.000+07</t>
  </si>
  <si>
    <t>col_b_container_lid</t>
  </si>
  <si>
    <t>col_ww_group</t>
  </si>
  <si>
    <t>col_ww_source</t>
  </si>
  <si>
    <t>col_ww_source_other</t>
  </si>
  <si>
    <t>col_ww_container</t>
  </si>
  <si>
    <t>col_ww_container_lid</t>
  </si>
  <si>
    <t>col_i_group</t>
  </si>
  <si>
    <t>col_i_container</t>
  </si>
  <si>
    <t>col_i_container_lid</t>
  </si>
  <si>
    <t>col_s_group</t>
  </si>
  <si>
    <t>col_s_type</t>
  </si>
  <si>
    <t>col_s_type_other</t>
  </si>
  <si>
    <t>col_d_group</t>
  </si>
  <si>
    <t>col_d_water_level</t>
  </si>
  <si>
    <t>col_d_water_flow</t>
  </si>
  <si>
    <t>col_d_size</t>
  </si>
  <si>
    <t>col_d_lining</t>
  </si>
  <si>
    <t>col_d_prompt</t>
  </si>
  <si>
    <t>col_d_feces</t>
  </si>
  <si>
    <t>col_d_animals</t>
  </si>
  <si>
    <t>col_d_schools</t>
  </si>
  <si>
    <t>uuid:7258fdfe-670c-41e9-9f44-402f1d11735c</t>
  </si>
  <si>
    <t>col_d_urban_ag</t>
  </si>
  <si>
    <t>7258fdfe-670c-41e9-9f44-402f1d11735c</t>
  </si>
  <si>
    <t>col_d_public_latrines</t>
  </si>
  <si>
    <t>2016-11-06T12:31:01</t>
  </si>
  <si>
    <t>col_d_hh_latrines</t>
  </si>
  <si>
    <t>col_d_businesses</t>
  </si>
  <si>
    <t>col_d_hh</t>
  </si>
  <si>
    <t>col_d_hh_num</t>
  </si>
  <si>
    <t>2016-11-05T10:09:00.000+07</t>
  </si>
  <si>
    <t>col_close</t>
  </si>
  <si>
    <t>col_enum</t>
  </si>
  <si>
    <t>col_notes</t>
  </si>
  <si>
    <t>2016-09-06T11:22:57.368+07</t>
  </si>
  <si>
    <t>8985506081655137985</t>
  </si>
  <si>
    <t>Morning glory latuice morning glory</t>
  </si>
  <si>
    <t>Dwa104</t>
  </si>
  <si>
    <t>2016-09-06T11:23:00.000+07</t>
  </si>
  <si>
    <t>13.35658123 103.88562144 -5.0 5.0</t>
  </si>
  <si>
    <t>uuid:6bae6109-8cfb-4808-a30c-3fed458c4f72</t>
  </si>
  <si>
    <t>6bae6109-8cfb-4808-a30c-3fed458c4f72</t>
  </si>
  <si>
    <t>2016-11-06T12:31:03</t>
  </si>
  <si>
    <t>2016-11-05T10:32:00.000+07</t>
  </si>
  <si>
    <t>Ksc, ls</t>
  </si>
  <si>
    <t>Use water well more than 10 years, the well use blue tube pipe, use water for bath, wash clothes</t>
  </si>
  <si>
    <t>2016-09-06T11:25:59.819+07</t>
  </si>
  <si>
    <t>uuid:275990c4-48fe-4130-ad42-9d39eef66d84</t>
  </si>
  <si>
    <t>275990c4-48fe-4130-ad42-9d39eef66d84</t>
  </si>
  <si>
    <t>2016-09-06T05:09:47</t>
  </si>
  <si>
    <t>2016-09-06T11:39:33.146+07</t>
  </si>
  <si>
    <t>Dwa105</t>
  </si>
  <si>
    <t>2016-09-06T11:39:00.000+07</t>
  </si>
  <si>
    <t>13.35701001 103.88568952 3.0 5.0</t>
  </si>
  <si>
    <t>Cucumber latuice cabbage water Lyly long been</t>
  </si>
  <si>
    <t>Water from ground use steel pipe for bathing, cleaning and washing</t>
  </si>
  <si>
    <t>uuid:3685f530-110b-4ae1-bbea-835cd192efe3</t>
  </si>
  <si>
    <t>2016-09-06T11:42:01.849+07</t>
  </si>
  <si>
    <t>3685f530-110b-4ae1-bbea-835cd192efe3</t>
  </si>
  <si>
    <t>uuid:9d812bf9-87bb-42bb-95d4-0c990de60eef</t>
  </si>
  <si>
    <t>2016-11-06T12:31:05</t>
  </si>
  <si>
    <t>9d812bf9-87bb-42bb-95d4-0c990de60eef</t>
  </si>
  <si>
    <t>2016-09-06T05:09:49</t>
  </si>
  <si>
    <t>2016-11-05T10:36:00.000+07</t>
  </si>
  <si>
    <t>2016-09-08T08:14:10.163+07</t>
  </si>
  <si>
    <t>Dwa106</t>
  </si>
  <si>
    <t>2016-09-08T08:14:00.000+07</t>
  </si>
  <si>
    <t>13.35752262 103.88668816 5.0 6.0</t>
  </si>
  <si>
    <t>Cucumber morning glory latuice long been vegetables</t>
  </si>
  <si>
    <t>Water use for cleaning, washing and cooking. Depth 30m, use it about 1year</t>
  </si>
  <si>
    <t>2016-09-08T08:20:27.821+07</t>
  </si>
  <si>
    <t>uuid:19578491-fb4f-426f-917e-228a1deadf1b</t>
  </si>
  <si>
    <t>19578491-fb4f-426f-917e-228a1deadf1b</t>
  </si>
  <si>
    <t>2016-09-08T02:12:48</t>
  </si>
  <si>
    <t>uuid:ba061f8b-1001-494c-b83b-4c60958af8bb</t>
  </si>
  <si>
    <t>ba061f8b-1001-494c-b83b-4c60958af8bb</t>
  </si>
  <si>
    <t>2016-09-08T08:23:05.884+07</t>
  </si>
  <si>
    <t>2016-11-06T12:31:06</t>
  </si>
  <si>
    <t>Dwa107</t>
  </si>
  <si>
    <t>2016-09-08T08:23:00.000+07</t>
  </si>
  <si>
    <t>2016-11-05T14:42:00.000+07</t>
  </si>
  <si>
    <t>13.35739821 103.8867625 43.0 5.0</t>
  </si>
  <si>
    <t>Morning glory latuce Cucumber</t>
  </si>
  <si>
    <t>Water was pumped to brick container and connect with blue pipe. Depth 27m. Used 10 years. Use for cooking and washing.</t>
  </si>
  <si>
    <t>2016-09-08T08:27:35.196+07</t>
  </si>
  <si>
    <t>uuid:3b236a46-4044-40b1-bbab-9ff90f012f58</t>
  </si>
  <si>
    <t>3b236a46-4044-40b1-bbab-9ff90f012f58</t>
  </si>
  <si>
    <t>2016-09-08T02:12:50</t>
  </si>
  <si>
    <t>2016-09-12T08:54:15.166+07</t>
  </si>
  <si>
    <t>uuid:1bc575a9-e07d-46ce-a685-0fc49cdb1d5b</t>
  </si>
  <si>
    <t>Dwa108</t>
  </si>
  <si>
    <t>1bc575a9-e07d-46ce-a685-0fc49cdb1d5b</t>
  </si>
  <si>
    <t>2016-09-12T08:54:00.000+07</t>
  </si>
  <si>
    <t>2016-11-06T12:31:08</t>
  </si>
  <si>
    <t>13.35700664 103.88634208 -2.0 5.0</t>
  </si>
  <si>
    <t>2016-11-06T09:50:00.000+07</t>
  </si>
  <si>
    <t>Use ground water and pump directly from ground without container to store. Water color sometimes rust and red.</t>
  </si>
  <si>
    <t>2016-09-12T08:59:26.146+07</t>
  </si>
  <si>
    <t>uuid:0c7cd541-27fa-4026-86b0-9cf7ed4fcd80</t>
  </si>
  <si>
    <t>0c7cd541-27fa-4026-86b0-9cf7ed4fcd80</t>
  </si>
  <si>
    <t>2016-09-12T02:47:40</t>
  </si>
  <si>
    <t>2016-09-13T08:37:00.994+07</t>
  </si>
  <si>
    <t>Dwa110</t>
  </si>
  <si>
    <t>2016-09-13T08:37:00.000+07</t>
  </si>
  <si>
    <t>13.357328 103.8861698 -45.0 5.0</t>
  </si>
  <si>
    <t>uuid:d3a3d54b-dec7-4e8e-b67a-1936d4cdd9d1</t>
  </si>
  <si>
    <t>d3a3d54b-dec7-4e8e-b67a-1936d4cdd9d1</t>
  </si>
  <si>
    <t>2016-11-06T12:31:10</t>
  </si>
  <si>
    <t>2016-11-06T09:53:00.000+07</t>
  </si>
  <si>
    <t>Water only use for bathing and washing plate. Not use for cooking. Water is rust and red color.</t>
  </si>
  <si>
    <t>2016-09-13T08:39:11.631+07</t>
  </si>
  <si>
    <t>uuid:5878b139-9eea-4d3b-b747-a9701ef2d642</t>
  </si>
  <si>
    <t>5878b139-9eea-4d3b-b747-a9701ef2d642</t>
  </si>
  <si>
    <t>2016-09-13T02:08:18</t>
  </si>
  <si>
    <t>2016-09-14T09:01:34.466+07</t>
  </si>
  <si>
    <t>Dwa111</t>
  </si>
  <si>
    <t>2016-09-14T09:01:00.000+07</t>
  </si>
  <si>
    <t>13.35699764 103.88568301 10.0 5.0</t>
  </si>
  <si>
    <t>There are many people use borehole well together for cleaning and washing something. It used for 10 years.</t>
  </si>
  <si>
    <t>2016-09-14T09:04:40.479+07</t>
  </si>
  <si>
    <t>uuid:0327f52c-6ad9-43b7-b595-da46501e52d2</t>
  </si>
  <si>
    <t>uuid:68d9e49f-bb93-4896-8476-893b4f742551</t>
  </si>
  <si>
    <t>68d9e49f-bb93-4896-8476-893b4f742551</t>
  </si>
  <si>
    <t>0327f52c-6ad9-43b7-b595-da46501e52d2</t>
  </si>
  <si>
    <t>2016-09-14T02:57:30</t>
  </si>
  <si>
    <t>2016-11-06T12:31:11</t>
  </si>
  <si>
    <t>2016-09-14T09:09:56.279+07</t>
  </si>
  <si>
    <t>2016-11-06T10:00:00.000+07</t>
  </si>
  <si>
    <t>Dwa112</t>
  </si>
  <si>
    <t>2016-09-14T09:10:00.000+07</t>
  </si>
  <si>
    <t>13.35718142 103.88630618 7.0 5.0</t>
  </si>
  <si>
    <t>Vital</t>
  </si>
  <si>
    <t>Water is rust color use for washing clothes, it can pump and suction by hand through blue tube.</t>
  </si>
  <si>
    <t>2016-09-14T09:14:53.184+07</t>
  </si>
  <si>
    <t>uuid:0d628319-7f5a-4e63-84a7-9a22bf68784f</t>
  </si>
  <si>
    <t>0d628319-7f5a-4e63-84a7-9a22bf68784f</t>
  </si>
  <si>
    <t>2016-09-14T02:57:32</t>
  </si>
  <si>
    <t>uuid:eb4f6d6d-f173-4d37-917e-eba200e27555</t>
  </si>
  <si>
    <t>2016-09-15T08:58:13.737+07</t>
  </si>
  <si>
    <t>eb4f6d6d-f173-4d37-917e-eba200e27555</t>
  </si>
  <si>
    <t>2016-11-06T12:31:13</t>
  </si>
  <si>
    <t>Dwa113</t>
  </si>
  <si>
    <t>2016-09-15T08:58:00.000+07</t>
  </si>
  <si>
    <t>2016-11-06T10:04:00.000+07</t>
  </si>
  <si>
    <t>13.35758727 103.88654971 7.0 5.0</t>
  </si>
  <si>
    <t>Take sample from tube well, it used for 7 years, it can operate by pump and hand, it is 30m depth and water color is rust and red.</t>
  </si>
  <si>
    <t>2016-09-15T09:02:06.204+07</t>
  </si>
  <si>
    <t>Long been Cucumber</t>
  </si>
  <si>
    <t>uuid:dc75d678-8cf0-4253-ac78-ae936f2b6156</t>
  </si>
  <si>
    <t>dc75d678-8cf0-4253-ac78-ae936f2b6156</t>
  </si>
  <si>
    <t>2016-09-15T02:31:10</t>
  </si>
  <si>
    <t>2016-09-22T09:22:49.087+07</t>
  </si>
  <si>
    <t>Dwa201</t>
  </si>
  <si>
    <t>2016-09-22T09:23:00.000+07</t>
  </si>
  <si>
    <t>13.37605668 103.85883006 1.0 5.0</t>
  </si>
  <si>
    <t>uuid:27f8db44-22e0-4e4a-abe6-b512236e89b8</t>
  </si>
  <si>
    <t>27f8db44-22e0-4e4a-abe6-b512236e89b8</t>
  </si>
  <si>
    <t>2016-11-06T12:31:14</t>
  </si>
  <si>
    <t>2016-11-06T14:11:00.000+07</t>
  </si>
  <si>
    <t>Take sample from blue pipe that connect with container, use ground water pump to container</t>
  </si>
  <si>
    <t>2016-09-22T09:25:08.694+07</t>
  </si>
  <si>
    <t>uuid:bbdcdd97-1f0d-45be-b306-787bdb572754</t>
  </si>
  <si>
    <t>bbdcdd97-1f0d-45be-b306-787bdb572754</t>
  </si>
  <si>
    <t>2016-09-22T03:26:53</t>
  </si>
  <si>
    <t>2016-09-22T09:48:45.459+07</t>
  </si>
  <si>
    <t>Dwa202</t>
  </si>
  <si>
    <t>2016-09-22T09:48:00.000+07</t>
  </si>
  <si>
    <t>13.37640548 103.85766383 -17.0 6.0</t>
  </si>
  <si>
    <t>uuid:be718839-2ad0-4f04-a51a-60621b88c17e</t>
  </si>
  <si>
    <t>be718839-2ad0-4f04-a51a-60621b88c17e</t>
  </si>
  <si>
    <t>2016-11-06T12:31:16</t>
  </si>
  <si>
    <t>2016-11-06T14:46:00.000+07</t>
  </si>
  <si>
    <t>Take sample inside the house in wc. Use ground water for cooking and washing.</t>
  </si>
  <si>
    <t>2016-09-22T09:53:36.094+07</t>
  </si>
  <si>
    <t>uuid:61ecca17-fcf0-4043-9c78-f2fefe68fb07</t>
  </si>
  <si>
    <t>61ecca17-fcf0-4043-9c78-f2fefe68fb07</t>
  </si>
  <si>
    <t>2016-09-22T03:27:05</t>
  </si>
  <si>
    <t>2016-10-04T08:50:52.414+07</t>
  </si>
  <si>
    <t>Dwa203</t>
  </si>
  <si>
    <t>2016-10-04T08:51:00.000+07</t>
  </si>
  <si>
    <t>13.3765438 103.85774956 -7.0 6.0</t>
  </si>
  <si>
    <t>Use water from ground, pump use water directly, no tank, depth is 20m, some time rust water.</t>
  </si>
  <si>
    <t>2016-10-04T08:53:32.284+07</t>
  </si>
  <si>
    <t>uuid:4800cfa1-7504-4f53-af8d-bae891f4bb78</t>
  </si>
  <si>
    <t>4800cfa1-7504-4f53-af8d-bae891f4bb78</t>
  </si>
  <si>
    <t>2016-10-04T03:15:10</t>
  </si>
  <si>
    <t>2016-10-04T08:55:03.815+07</t>
  </si>
  <si>
    <t>Dwa204</t>
  </si>
  <si>
    <t>2016-10-04T08:55:00.000+07</t>
  </si>
  <si>
    <t>13.37670271 103.85779868 -8.0 5.0</t>
  </si>
  <si>
    <t>uuid:2dc74a87-c155-4b05-9e97-b9ebf7354f8b</t>
  </si>
  <si>
    <t>2dc74a87-c155-4b05-9e97-b9ebf7354f8b</t>
  </si>
  <si>
    <t>2016-11-06T12:31:18</t>
  </si>
  <si>
    <t>2016-11-06T14:56:00.000+07</t>
  </si>
  <si>
    <t>Depth is 28m, use for 1 years, operate by hand, use the blue tube well, use for cooking only.</t>
  </si>
  <si>
    <t>2016-10-04T08:57:42.755+07</t>
  </si>
  <si>
    <t>uuid:745c7fd4-167b-458a-a5d1-c4b030531140</t>
  </si>
  <si>
    <t>745c7fd4-167b-458a-a5d1-c4b030531140</t>
  </si>
  <si>
    <t>2016-10-04T03:15:12</t>
  </si>
  <si>
    <t>2016-10-04T09:16:27.537+07</t>
  </si>
  <si>
    <t>Dwa205</t>
  </si>
  <si>
    <t>2016-10-04T09:16:00.000+07</t>
  </si>
  <si>
    <t>13.37638017 103.85768173 6.0 6.0</t>
  </si>
  <si>
    <t>Eggplant Cucumber morning glory latuice</t>
  </si>
  <si>
    <t>uuid:02df26e9-3cf2-4cc1-86ff-d068f3d6e2f6</t>
  </si>
  <si>
    <t>02df26e9-3cf2-4cc1-86ff-d068f3d6e2f6</t>
  </si>
  <si>
    <t>2016-11-06T12:31:19</t>
  </si>
  <si>
    <t>Pump water directly from ground, depth 25m, use for 4year, for washing, cleaning,</t>
  </si>
  <si>
    <t>2016-10-04T09:19:08.567+07</t>
  </si>
  <si>
    <t>uuid:9b9d84db-dcff-43a6-89d0-7345c519ac6e</t>
  </si>
  <si>
    <t>2016-11-06T15:07:00.000+07</t>
  </si>
  <si>
    <t>9b9d84db-dcff-43a6-89d0-7345c519ac6e</t>
  </si>
  <si>
    <t>2016-10-04T03:15:20</t>
  </si>
  <si>
    <t>2016-10-04T09:19:21.614+07</t>
  </si>
  <si>
    <t>Dwa206</t>
  </si>
  <si>
    <t>2016-10-04T09:19:00.000+07</t>
  </si>
  <si>
    <t>13.3765811 103.85762612 -8.0 5.0</t>
  </si>
  <si>
    <t>uuid:dd39f702-bfd4-4f64-9c4e-e65875451f9f</t>
  </si>
  <si>
    <t>dd39f702-bfd4-4f64-9c4e-e65875451f9f</t>
  </si>
  <si>
    <t>Only pump water from ground through blue tube, use for bathing and cooking</t>
  </si>
  <si>
    <t>2016-11-06T12:31:21</t>
  </si>
  <si>
    <t>2016-10-04T09:21:19.112+07</t>
  </si>
  <si>
    <t>uuid:2c3c7dc0-8d64-4b4f-800a-9744c0bee376</t>
  </si>
  <si>
    <t>2c3c7dc0-8d64-4b4f-800a-9744c0bee376</t>
  </si>
  <si>
    <t>2016-11-04T14:55:00.000+07</t>
  </si>
  <si>
    <t>2016-10-04T03:15:22</t>
  </si>
  <si>
    <t>2016-10-05T08:52:31.915+07</t>
  </si>
  <si>
    <t>Dwa207</t>
  </si>
  <si>
    <t>2016-10-05T08:52:00.000+07</t>
  </si>
  <si>
    <t>13.37647454 103.85671977 -7.0 5.0</t>
  </si>
  <si>
    <t>Cucumber carrot latuce eggplant</t>
  </si>
  <si>
    <t>Use ground water and operate by hand only, through tube, water is red color, use for drinking</t>
  </si>
  <si>
    <t>2016-10-05T08:56:07.102+07</t>
  </si>
  <si>
    <t>uuid:1d7baef0-7d4d-4d8f-854c-a8006706497c</t>
  </si>
  <si>
    <t>uuid:e969b48c-24a1-4166-9951-6a709a03f4f9</t>
  </si>
  <si>
    <t>1d7baef0-7d4d-4d8f-854c-a8006706497c</t>
  </si>
  <si>
    <t>e969b48c-24a1-4166-9951-6a709a03f4f9</t>
  </si>
  <si>
    <t>2016-11-08T02:15:12</t>
  </si>
  <si>
    <t>2016-10-05T03:04:54</t>
  </si>
  <si>
    <t>2016-11-04T14:59:00.000+07</t>
  </si>
  <si>
    <t>2016-10-05T09:00:52.597+07</t>
  </si>
  <si>
    <t>Dwa208</t>
  </si>
  <si>
    <t>2016-10-05T09:01:00.000+07</t>
  </si>
  <si>
    <t>13.3762937 103.85702569 -12.0 5.0</t>
  </si>
  <si>
    <t>uuid:180e3689-8ad3-4647-a88f-54cb0a45f0a7</t>
  </si>
  <si>
    <t>180e3689-8ad3-4647-a88f-54cb0a45f0a7</t>
  </si>
  <si>
    <t>2016-11-08T02:15:15</t>
  </si>
  <si>
    <t>2016-11-04T15:03:00.000+07</t>
  </si>
  <si>
    <t>Use ground water, operate by hand only, Dept 20m, use for 3 month, when suction water it combined with earth warm.</t>
  </si>
  <si>
    <t>2016-10-05T09:03:11.993+07</t>
  </si>
  <si>
    <t>uuid:9489310a-e139-434b-8b3b-dca85a435f39</t>
  </si>
  <si>
    <t>9489310a-e139-434b-8b3b-dca85a435f39</t>
  </si>
  <si>
    <t>2016-10-05T03:04:57</t>
  </si>
  <si>
    <t>2016-10-05T09:07:14.884+07</t>
  </si>
  <si>
    <t>Dwa209</t>
  </si>
  <si>
    <t>Cucumber eggplant long been</t>
  </si>
  <si>
    <t>2016-10-05T09:07:00.000+07</t>
  </si>
  <si>
    <t>13.37644485 103.85693283 3.0 5.0</t>
  </si>
  <si>
    <t>uuid:f123d436-55dd-468a-84a9-5569be5f89de</t>
  </si>
  <si>
    <t>f123d436-55dd-468a-84a9-5569be5f89de</t>
  </si>
  <si>
    <t>2016-11-08T02:15:17</t>
  </si>
  <si>
    <t>Use ground water, operate by hand, depth 30m, use for 17, red color, they use filter</t>
  </si>
  <si>
    <t>2016-10-05T09:09:19.509+07</t>
  </si>
  <si>
    <t>2016-11-04T15:19:00.000+07</t>
  </si>
  <si>
    <t>uuid:9b14e8c1-bb7d-4039-89c4-78462245811c</t>
  </si>
  <si>
    <t>9b14e8c1-bb7d-4039-89c4-78462245811c</t>
  </si>
  <si>
    <t>2016-10-05T03:05:01</t>
  </si>
  <si>
    <t>2016-10-06T09:52:19.995+07</t>
  </si>
  <si>
    <t>Dwa210</t>
  </si>
  <si>
    <t>2016-10-06T09:52:00.000+07</t>
  </si>
  <si>
    <t>13.37713983 103.85266673 -1.0 8.0</t>
  </si>
  <si>
    <t>Cabbage Cucumber latuce eggplant</t>
  </si>
  <si>
    <t>uuid:b12c9ee9-c965-4787-bf11-c6b3345a4c82</t>
  </si>
  <si>
    <t>b12c9ee9-c965-4787-bf11-c6b3345a4c82</t>
  </si>
  <si>
    <t>2016-11-08T02:15:19</t>
  </si>
  <si>
    <t>2016-11-05T09:56:00.000+07</t>
  </si>
  <si>
    <t>Take water from ground, operate by hand only, water is not red color, depth is 28m, use for more than 10year</t>
  </si>
  <si>
    <t>2016-10-06T09:55:19.099+07</t>
  </si>
  <si>
    <t>uuid:29e9b2df-ee34-4f4e-aa4b-3bc8468752f1</t>
  </si>
  <si>
    <t>29e9b2df-ee34-4f4e-aa4b-3bc8468752f1</t>
  </si>
  <si>
    <t>2016-10-06T03:40:30</t>
  </si>
  <si>
    <t>2016-10-11T08:58:35.000+07</t>
  </si>
  <si>
    <t>Dwa301</t>
  </si>
  <si>
    <t>Long been latuce eggplant cucumber</t>
  </si>
  <si>
    <t>2016-10-11T08:59:00.000+07</t>
  </si>
  <si>
    <t>13.35342761 103.84953078 14.0 5.0</t>
  </si>
  <si>
    <t>uuid:0987185f-58a0-4013-8728-b43e0888e4ea</t>
  </si>
  <si>
    <t>0987185f-58a0-4013-8728-b43e0888e4ea</t>
  </si>
  <si>
    <t>2016-11-08T02:15:21</t>
  </si>
  <si>
    <t>2016-11-05T10:00:00.000+07</t>
  </si>
  <si>
    <t>2016-10-11T09:02:00.127+07</t>
  </si>
  <si>
    <t>uuid:d450a95b-caaf-48b7-8c84-f20eebb10f95</t>
  </si>
  <si>
    <t>d450a95b-caaf-48b7-8c84-f20eebb10f95</t>
  </si>
  <si>
    <t>2016-10-11T03:21:39</t>
  </si>
  <si>
    <t>2016-10-11T09:14:53.906+07</t>
  </si>
  <si>
    <t>Dwa302</t>
  </si>
  <si>
    <t>2016-10-11T09:15:00.000+07</t>
  </si>
  <si>
    <t>13.35373368 103.84937957 -2.0 5.0</t>
  </si>
  <si>
    <t>Latuce cucumber carot morning glory tomato</t>
  </si>
  <si>
    <t>Use ground water pump to water tank and distribute to many house, good water</t>
  </si>
  <si>
    <t>2016-10-11T09:17:38.245+07</t>
  </si>
  <si>
    <t>uuid:ee7b38cd-ac14-4057-979d-56c2547172fe</t>
  </si>
  <si>
    <t>uuid:8c6898fb-9ef8-4fcc-b08b-87a348a90795</t>
  </si>
  <si>
    <t>ee7b38cd-ac14-4057-979d-56c2547172fe</t>
  </si>
  <si>
    <t>8c6898fb-9ef8-4fcc-b08b-87a348a90795</t>
  </si>
  <si>
    <t>2016-11-08T02:15:24</t>
  </si>
  <si>
    <t>2016-10-11T03:21:45</t>
  </si>
  <si>
    <t>2016-10-13T08:54:27.249+07</t>
  </si>
  <si>
    <t>2016-11-05T10:15:00.000+07</t>
  </si>
  <si>
    <t>Dwa303</t>
  </si>
  <si>
    <t>2016-10-13T08:54:00.000+07</t>
  </si>
  <si>
    <t>13.35295604 103.84864066 5.0 5.0</t>
  </si>
  <si>
    <t>Cucumber eggplant morning glory cabbage</t>
  </si>
  <si>
    <t>Pump ground water to brick container and distribute to wc, washing place by blue tube, take sample at Islam church.</t>
  </si>
  <si>
    <t>2016-10-13T08:56:49.942+07</t>
  </si>
  <si>
    <t>uuid:a6e99851-05de-40f8-b827-c0b05427952b</t>
  </si>
  <si>
    <t>uuid:92bdd9c9-3536-4af5-ac70-5c0cc62d7423</t>
  </si>
  <si>
    <t>a6e99851-05de-40f8-b827-c0b05427952b</t>
  </si>
  <si>
    <t>2016-11-08T02:15:26</t>
  </si>
  <si>
    <t>92bdd9c9-3536-4af5-ac70-5c0cc62d7423</t>
  </si>
  <si>
    <t>2016-10-13T02:25:38</t>
  </si>
  <si>
    <t>2016-11-05T10:20:00.000+07</t>
  </si>
  <si>
    <t>2016-10-13T08:58:32.124+07</t>
  </si>
  <si>
    <t>Dwa304</t>
  </si>
  <si>
    <t>2016-10-13T08:58:00.000+07</t>
  </si>
  <si>
    <t>13.35266076 103.84888172 15.0 5.0</t>
  </si>
  <si>
    <t>Take sample from hand tube well.</t>
  </si>
  <si>
    <t>2016-10-13T09:01:29.975+07</t>
  </si>
  <si>
    <t>uuid:8e9d9312-ae40-468f-bed2-f412ab03d5e9</t>
  </si>
  <si>
    <t>8e9d9312-ae40-468f-bed2-f412ab03d5e9</t>
  </si>
  <si>
    <t>2016-10-13T02:25:40</t>
  </si>
  <si>
    <t>Long been tomato latuce carot cucumber</t>
  </si>
  <si>
    <t>2016-09-06T11:13:18.664+07</t>
  </si>
  <si>
    <t>Dwb109</t>
  </si>
  <si>
    <t>2016-09-06T11:13:00.000+07</t>
  </si>
  <si>
    <t>13.35686236 103.88516845 -8.0 5.0</t>
  </si>
  <si>
    <t>uuid:a0b6d521-f9b7-4ae1-9635-b80b2c29b717</t>
  </si>
  <si>
    <t>a0b6d521-f9b7-4ae1-9635-b80b2c29b717</t>
  </si>
  <si>
    <t>2016-11-08T02:15:29</t>
  </si>
  <si>
    <t>2016-11-05T14:37:00.000+07</t>
  </si>
  <si>
    <t>Water from manufacturer from tube</t>
  </si>
  <si>
    <t>2016-09-06T11:16:37.216+07</t>
  </si>
  <si>
    <t>uuid:dbaea6bd-8ab6-48a9-a72a-9b220f313f36</t>
  </si>
  <si>
    <t>dbaea6bd-8ab6-48a9-a72a-9b220f313f36</t>
  </si>
  <si>
    <t>2016-09-06T05:09:40</t>
  </si>
  <si>
    <t>Cabbage Cucumber eggplant morning glory</t>
  </si>
  <si>
    <t>2016-09-06T11:16:41.540+07</t>
  </si>
  <si>
    <t>Dwb110</t>
  </si>
  <si>
    <t>2016-09-06T11:16:00.000+07</t>
  </si>
  <si>
    <t>13.35690227 103.88517721 1.0 5.0</t>
  </si>
  <si>
    <t>uuid:562a82d2-ce92-462c-a903-eb3df0e91452</t>
  </si>
  <si>
    <t>562a82d2-ce92-462c-a903-eb3df0e91452</t>
  </si>
  <si>
    <t>2016-11-08T02:15:31</t>
  </si>
  <si>
    <t>2016-11-05T14:46:00.000+07</t>
  </si>
  <si>
    <t>2016-09-06T11:17:54.742+07</t>
  </si>
  <si>
    <t>uuid:9a446988-c7fb-482a-b6bb-190e0d14343c</t>
  </si>
  <si>
    <t>uuid:58a43528-9edf-42b6-a2f7-640ed8d0234c</t>
  </si>
  <si>
    <t>58a43528-9edf-42b6-a2f7-640ed8d0234c</t>
  </si>
  <si>
    <t>9a446988-c7fb-482a-b6bb-190e0d14343c</t>
  </si>
  <si>
    <t>2016-09-06T05:09:42</t>
  </si>
  <si>
    <t>2016-11-08T02:15:33</t>
  </si>
  <si>
    <t>2016-09-07T10:24:42.720+07</t>
  </si>
  <si>
    <t>2016-11-07T14:48:00.000+07</t>
  </si>
  <si>
    <t>Dwb111</t>
  </si>
  <si>
    <t>2016-09-07T10:24:00.000+07</t>
  </si>
  <si>
    <t>13.35680216 103.88667078 7.0 4.0</t>
  </si>
  <si>
    <t>uuid:8d12298c-fa2b-401f-b1a1-6b5434700fea</t>
  </si>
  <si>
    <t>8d12298c-fa2b-401f-b1a1-6b5434700fea</t>
  </si>
  <si>
    <t>2016-11-08T02:16:18</t>
  </si>
  <si>
    <t>Buy blue bottle water along the ring road from store</t>
  </si>
  <si>
    <t>2016-09-07T10:26:06.515+07</t>
  </si>
  <si>
    <t>2016-11-05T14:49:00.000+07</t>
  </si>
  <si>
    <t>uuid:7e6f7d9c-c5f1-4156-bb8d-44b4abe24f2b</t>
  </si>
  <si>
    <t>7e6f7d9c-c5f1-4156-bb8d-44b4abe24f2b</t>
  </si>
  <si>
    <t>2016-09-07T03:41:32</t>
  </si>
  <si>
    <t>2016-09-07T10:26:10.961+07</t>
  </si>
  <si>
    <t>Dwb112</t>
  </si>
  <si>
    <t>2016-09-07T10:26:00.000+07</t>
  </si>
  <si>
    <t>13.35671641 103.88672279 2.0 5.0</t>
  </si>
  <si>
    <t>Latuce cucumber carot morning glory eggplant</t>
  </si>
  <si>
    <t>Buy blue bottle water from the small store along the ring road</t>
  </si>
  <si>
    <t>2016-09-07T10:27:13.204+07</t>
  </si>
  <si>
    <t>uuid:133d6929-310a-4881-a81a-5832029e004b</t>
  </si>
  <si>
    <t>133d6929-310a-4881-a81a-5832029e004b</t>
  </si>
  <si>
    <t>2016-09-07T03:41:35</t>
  </si>
  <si>
    <t>2016-09-08T08:31:04.996+07</t>
  </si>
  <si>
    <t>Dwb113</t>
  </si>
  <si>
    <t>2016-09-08T08:31:00.000+07</t>
  </si>
  <si>
    <t>13.35659253 103.88678281 -1.0 5.0</t>
  </si>
  <si>
    <t>uuid:7c6e19ac-76f4-447b-8f28-172f148e6ba7</t>
  </si>
  <si>
    <t>7c6e19ac-76f4-447b-8f28-172f148e6ba7</t>
  </si>
  <si>
    <t>2016-11-08T02:15:36</t>
  </si>
  <si>
    <t>2016-11-05T14:57:00.000+07</t>
  </si>
  <si>
    <t>Buy water from store along the ring road</t>
  </si>
  <si>
    <t>2016-09-08T08:33:25.733+07</t>
  </si>
  <si>
    <t>uuid:816a7d8b-205c-47e4-953c-ffb94a51aed1</t>
  </si>
  <si>
    <t>816a7d8b-205c-47e4-953c-ffb94a51aed1</t>
  </si>
  <si>
    <t>2016-09-08T02:12:53</t>
  </si>
  <si>
    <t>2016-09-12T09:22:19.651+07</t>
  </si>
  <si>
    <t>Dwb114</t>
  </si>
  <si>
    <t>2016-09-12T09:22:00.000+07</t>
  </si>
  <si>
    <t>13.35663885 103.88536542 -43.0 5.0</t>
  </si>
  <si>
    <t>uuid:9ef147a0-3507-467b-8206-6d12f0aa17b5</t>
  </si>
  <si>
    <t>9ef147a0-3507-467b-8206-6d12f0aa17b5</t>
  </si>
  <si>
    <t>2016-11-08T02:15:39</t>
  </si>
  <si>
    <t>2016-11-05T15:00:00.000+07</t>
  </si>
  <si>
    <t>Buy water from manufacturer by tube</t>
  </si>
  <si>
    <t>2016-09-12T09:24:02.989+07</t>
  </si>
  <si>
    <t>uuid:d5258556-32ab-408d-b123-32d375981996</t>
  </si>
  <si>
    <t>d5258556-32ab-408d-b123-32d375981996</t>
  </si>
  <si>
    <t>2016-09-12T02:50:13</t>
  </si>
  <si>
    <t>2016-09-12T09:24:06.255+07</t>
  </si>
  <si>
    <t>Dwb115</t>
  </si>
  <si>
    <t>2016-09-12T09:24:00.000+07</t>
  </si>
  <si>
    <t>13.35669429 103.88516204 -5.0 5.0</t>
  </si>
  <si>
    <t>uuid:4e8d6ac8-d73a-43b6-8842-6d07182c3e0e</t>
  </si>
  <si>
    <t>4e8d6ac8-d73a-43b6-8842-6d07182c3e0e</t>
  </si>
  <si>
    <t>2016-11-08T02:15:41</t>
  </si>
  <si>
    <t>2016-11-05T15:11:00.000+07</t>
  </si>
  <si>
    <t>2016-09-12T09:25:21.067+07</t>
  </si>
  <si>
    <t>uuid:a5032d47-1004-4d96-a629-d0ed05b1d4ba</t>
  </si>
  <si>
    <t>a5032d47-1004-4d96-a629-d0ed05b1d4ba</t>
  </si>
  <si>
    <t>2016-09-12T02:51:18</t>
  </si>
  <si>
    <t>Papayas latuce eggplant cucumber water Lyly</t>
  </si>
  <si>
    <t>2016-09-14T08:39:14.518+07</t>
  </si>
  <si>
    <t>Dwb116</t>
  </si>
  <si>
    <t>2016-09-14T08:39:00.000+07</t>
  </si>
  <si>
    <t>13.35708315 103.88700822 16.0 5.0</t>
  </si>
  <si>
    <t>uuid:201ee7c8-4a95-4751-a010-88c98d77f99c</t>
  </si>
  <si>
    <t>201ee7c8-4a95-4751-a010-88c98d77f99c</t>
  </si>
  <si>
    <t>2016-11-08T02:15:43</t>
  </si>
  <si>
    <t>2016-11-06T10:07:00.000+07</t>
  </si>
  <si>
    <t>Buy the water along the ring road at small store.</t>
  </si>
  <si>
    <t>2016-09-14T08:40:47.980+07</t>
  </si>
  <si>
    <t>uuid:f697a61f-53c1-486a-ac29-458a66c25d6c</t>
  </si>
  <si>
    <t>f697a61f-53c1-486a-ac29-458a66c25d6c</t>
  </si>
  <si>
    <t>2016-09-14T02:57:19</t>
  </si>
  <si>
    <t>2016-09-14T08:40:50.440+07</t>
  </si>
  <si>
    <t>Dwb117</t>
  </si>
  <si>
    <t>2016-09-14T08:41:00.000+07</t>
  </si>
  <si>
    <t>13.35719456 103.88705095 25.0 5.0</t>
  </si>
  <si>
    <t>uuid:551cd3ec-0b22-4ec9-88ac-bf37ea18789d</t>
  </si>
  <si>
    <t>Buy water along the ring road at the small store.</t>
  </si>
  <si>
    <t>551cd3ec-0b22-4ec9-88ac-bf37ea18789d</t>
  </si>
  <si>
    <t>2016-09-14T08:42:07.249+07</t>
  </si>
  <si>
    <t>2016-11-08T02:15:46</t>
  </si>
  <si>
    <t>uuid:b0599d1b-ea6c-43f3-80e6-90569998016d</t>
  </si>
  <si>
    <t>b0599d1b-ea6c-43f3-80e6-90569998016d</t>
  </si>
  <si>
    <t>2016-09-14T02:57:22</t>
  </si>
  <si>
    <t>2016-11-06T10:24:00.000+07</t>
  </si>
  <si>
    <t>2016-09-15T09:07:08.035+07</t>
  </si>
  <si>
    <t>Dwb118</t>
  </si>
  <si>
    <t>2016-09-15T09:07:00.000+07</t>
  </si>
  <si>
    <t>13.35676918 103.88669274 -15.0 5.0</t>
  </si>
  <si>
    <t>Latuce cucumber cabbage long bean</t>
  </si>
  <si>
    <t>2016-09-15T09:08:14.208+07</t>
  </si>
  <si>
    <t>uuid:4fe6f6bb-b4b3-4b66-92b7-55d9c4d3bdd7</t>
  </si>
  <si>
    <t>4fe6f6bb-b4b3-4b66-92b7-55d9c4d3bdd7</t>
  </si>
  <si>
    <t>2016-09-15T02:31:12</t>
  </si>
  <si>
    <t>uuid:2688386f-1a3d-4076-9644-27ddfabddb06</t>
  </si>
  <si>
    <t>2016-09-22T10:00:50.534+07</t>
  </si>
  <si>
    <t>2688386f-1a3d-4076-9644-27ddfabddb06</t>
  </si>
  <si>
    <t>2016-11-08T02:15:48</t>
  </si>
  <si>
    <t>Dwb201</t>
  </si>
  <si>
    <t>2016-11-06T10:30:00.000+07</t>
  </si>
  <si>
    <t>2016-09-22T10:01:00.000+07</t>
  </si>
  <si>
    <t>13.37640264 103.85764188 5.0 5.0</t>
  </si>
  <si>
    <t>Latuce cucumber cabbage</t>
  </si>
  <si>
    <t>Buy water from small store along internal road</t>
  </si>
  <si>
    <t>2016-09-22T10:02:21.571+07</t>
  </si>
  <si>
    <t>uuid:389034be-7ffc-46c5-813e-dd5bd95e7811</t>
  </si>
  <si>
    <t>389034be-7ffc-46c5-813e-dd5bd95e7811</t>
  </si>
  <si>
    <t>2016-09-22T03:27:09</t>
  </si>
  <si>
    <t>2016-09-22T10:02:24.060+07</t>
  </si>
  <si>
    <t>uuid:f3df4aa9-b949-4e74-b83c-f4ae93ded29f</t>
  </si>
  <si>
    <t>Dwb202</t>
  </si>
  <si>
    <t>f3df4aa9-b949-4e74-b83c-f4ae93ded29f</t>
  </si>
  <si>
    <t>2016-09-22T10:02:00.000+07</t>
  </si>
  <si>
    <t>2016-11-08T02:15:51</t>
  </si>
  <si>
    <t>13.37636982 103.85760392 1.0 5.0</t>
  </si>
  <si>
    <t>2016-11-06T10:33:00.000+07</t>
  </si>
  <si>
    <t>2016-09-22T10:03:18.286+07</t>
  </si>
  <si>
    <t>uuid:419d0e8b-e52e-439f-9614-a1c4dcd17b50</t>
  </si>
  <si>
    <t>419d0e8b-e52e-439f-9614-a1c4dcd17b50</t>
  </si>
  <si>
    <t>2016-09-22T03:27:12</t>
  </si>
  <si>
    <t>uuid:0c6717f1-d7a0-4435-bfee-e9e2e57db4a4</t>
  </si>
  <si>
    <t>2016-09-22T10:07:47.622+07</t>
  </si>
  <si>
    <t>0c6717f1-d7a0-4435-bfee-e9e2e57db4a4</t>
  </si>
  <si>
    <t>2016-11-08T02:15:53</t>
  </si>
  <si>
    <t>Dwb203</t>
  </si>
  <si>
    <t>2016-09-22T10:08:00.000+07</t>
  </si>
  <si>
    <t>13.37802303 103.85896869 -26.0 5.0</t>
  </si>
  <si>
    <t>2016-11-06T14:41:00.000+07</t>
  </si>
  <si>
    <t>Buy water along the kralanh road from store</t>
  </si>
  <si>
    <t>2016-09-22T10:09:22.409+07</t>
  </si>
  <si>
    <t>uuid:25c103f2-bc07-4858-b76b-3339d93ec1f3</t>
  </si>
  <si>
    <t>25c103f2-bc07-4858-b76b-3339d93ec1f3</t>
  </si>
  <si>
    <t>2016-09-22T03:27:17</t>
  </si>
  <si>
    <t>2016-09-22T10:16:50.510+07</t>
  </si>
  <si>
    <t>Dwb204</t>
  </si>
  <si>
    <t>uuid:14e9c24d-cb6d-427b-994a-7e4121f98efd</t>
  </si>
  <si>
    <t>2016-09-22T10:17:00.000+07</t>
  </si>
  <si>
    <t>14e9c24d-cb6d-427b-994a-7e4121f98efd</t>
  </si>
  <si>
    <t>13.37787737 103.85884051 14.0 5.0</t>
  </si>
  <si>
    <t>2016-11-08T02:15:56</t>
  </si>
  <si>
    <t>2016-11-06T14:51:00.000+07</t>
  </si>
  <si>
    <t>2016-09-22T10:18:10.339+07</t>
  </si>
  <si>
    <t>uuid:25577448-cb29-4584-94d4-62122f4ac057</t>
  </si>
  <si>
    <t>25577448-cb29-4584-94d4-62122f4ac057</t>
  </si>
  <si>
    <t>2016-09-22T03:27:21</t>
  </si>
  <si>
    <t>2016-10-04T09:03:24.288+07</t>
  </si>
  <si>
    <t>Dwb205</t>
  </si>
  <si>
    <t>2016-10-04T09:03:00.000+07</t>
  </si>
  <si>
    <t>13.37627386 103.85755073 -19.0 5.0</t>
  </si>
  <si>
    <t>uuid:c1543f3f-0180-46e1-9f96-2f390d9ea03f</t>
  </si>
  <si>
    <t>c1543f3f-0180-46e1-9f96-2f390d9ea03f</t>
  </si>
  <si>
    <t>2016-11-08T02:15:58</t>
  </si>
  <si>
    <t>2016-11-06T15:02:00.000+07</t>
  </si>
  <si>
    <t>Buy the water from small store</t>
  </si>
  <si>
    <t>2016-10-04T09:04:41.773+07</t>
  </si>
  <si>
    <t>uuid:2b9ef087-20b5-477a-aab9-315d3a54d073</t>
  </si>
  <si>
    <t>2b9ef087-20b5-477a-aab9-315d3a54d073</t>
  </si>
  <si>
    <t>2016-10-04T03:15:14</t>
  </si>
  <si>
    <t>2016-10-04T09:11:16.496+07</t>
  </si>
  <si>
    <t>Dwb206</t>
  </si>
  <si>
    <t>2016-10-04T09:11:00.000+07</t>
  </si>
  <si>
    <t>13.37634043 103.85765355 3.0 5.0</t>
  </si>
  <si>
    <t>Cucumber latuce long been tomato</t>
  </si>
  <si>
    <t>uuid:029ba81a-1374-403b-b947-bbb8308d6c3d</t>
  </si>
  <si>
    <t>029ba81a-1374-403b-b947-bbb8308d6c3d</t>
  </si>
  <si>
    <t>2016-11-08T02:16:00</t>
  </si>
  <si>
    <t>Buy water along the road</t>
  </si>
  <si>
    <t>2016-10-04T09:12:27.864+07</t>
  </si>
  <si>
    <t>2016-11-06T15:15:00.000+07</t>
  </si>
  <si>
    <t>uuid:643891c3-5396-43dd-bd88-6e5719425695</t>
  </si>
  <si>
    <t>643891c3-5396-43dd-bd88-6e5719425695</t>
  </si>
  <si>
    <t>2016-10-04T03:15:18</t>
  </si>
  <si>
    <t>2016-10-04T09:28:17.657+07</t>
  </si>
  <si>
    <t>Dwb207</t>
  </si>
  <si>
    <t>2016-10-04T09:28:00.000+07</t>
  </si>
  <si>
    <t>13.37714702 103.85848176 6.0 5.0</t>
  </si>
  <si>
    <t>2016-10-04T09:29:47.791+07</t>
  </si>
  <si>
    <t>uuid:3fb95c56-540b-4a0d-a258-229fe47bb9c4</t>
  </si>
  <si>
    <t>3fb95c56-540b-4a0d-a258-229fe47bb9c4</t>
  </si>
  <si>
    <t>2016-10-04T03:15:24</t>
  </si>
  <si>
    <t>uuid:09c7611d-dde4-45f5-854c-3f83ce8ebe32</t>
  </si>
  <si>
    <t>2016-10-05T09:36:47.554+07</t>
  </si>
  <si>
    <t>09c7611d-dde4-45f5-854c-3f83ce8ebe32</t>
  </si>
  <si>
    <t>2016-11-08T02:16:03</t>
  </si>
  <si>
    <t>2016-11-07T10:39:00.000+07</t>
  </si>
  <si>
    <t>Dwb208</t>
  </si>
  <si>
    <t>2016-10-05T09:37:00.000+07</t>
  </si>
  <si>
    <t>13.37672066 103.85481993 -12.0 5.0</t>
  </si>
  <si>
    <t>Cucumber latuce water lyly long bean</t>
  </si>
  <si>
    <t>Buy water along kumruthemey road</t>
  </si>
  <si>
    <t>2016-10-05T09:38:26.975+07</t>
  </si>
  <si>
    <t>uuid:3e1d25f6-da06-4750-8966-8aa858b31754</t>
  </si>
  <si>
    <t>3e1d25f6-da06-4750-8966-8aa858b31754</t>
  </si>
  <si>
    <t>uuid:19a0bdaa-cf6c-4c9d-a848-0b83f4ee8676</t>
  </si>
  <si>
    <t>19a0bdaa-cf6c-4c9d-a848-0b83f4ee8676</t>
  </si>
  <si>
    <t>2016-10-05T03:05:14</t>
  </si>
  <si>
    <t>2016-11-08T02:16:05</t>
  </si>
  <si>
    <t>2016-10-05T09:38:29.809+07</t>
  </si>
  <si>
    <t>2016-11-07T10:49:00.000+07</t>
  </si>
  <si>
    <t>Dwb209</t>
  </si>
  <si>
    <t>2016-10-05T09:38:00.000+07</t>
  </si>
  <si>
    <t>13.37667667 103.8547178 -2.0 6.0</t>
  </si>
  <si>
    <t>Buy water along the kumruthemey road</t>
  </si>
  <si>
    <t>2016-10-05T09:40:05.217+07</t>
  </si>
  <si>
    <t>uuid:81b7d362-511e-47e5-95c5-4db7631153e0</t>
  </si>
  <si>
    <t>81b7d362-511e-47e5-95c5-4db7631153e0</t>
  </si>
  <si>
    <t>2016-10-05T03:05:15</t>
  </si>
  <si>
    <t>uuid:ac7e10f7-1a34-483c-82b7-456b8a8fc812</t>
  </si>
  <si>
    <t>ac7e10f7-1a34-483c-82b7-456b8a8fc812</t>
  </si>
  <si>
    <t>2016-11-08T02:16:07</t>
  </si>
  <si>
    <t>2016-10-06T09:47:23.048+07</t>
  </si>
  <si>
    <t>2016-11-07T11:04:00.000+07</t>
  </si>
  <si>
    <t>Dwb210</t>
  </si>
  <si>
    <t>2016-10-06T09:47:00.000+07</t>
  </si>
  <si>
    <t>13.37714309 103.85268864 -4.0 8.0</t>
  </si>
  <si>
    <t>Buy water from store along the kumruthemey road</t>
  </si>
  <si>
    <t>2016-10-06T09:52:14.963+07</t>
  </si>
  <si>
    <t>uuid:cac681d3-4498-4a33-9afb-c1c48d13c2c2</t>
  </si>
  <si>
    <t>cac681d3-4498-4a33-9afb-c1c48d13c2c2</t>
  </si>
  <si>
    <t>2016-10-06T03:40:28</t>
  </si>
  <si>
    <t>2016-10-11T09:11:06.049+07</t>
  </si>
  <si>
    <t>Dwb301</t>
  </si>
  <si>
    <t>uuid:5540d706-ed96-45ed-b3dd-3759f0a4484a</t>
  </si>
  <si>
    <t>5540d706-ed96-45ed-b3dd-3759f0a4484a</t>
  </si>
  <si>
    <t>2016-10-11T09:11:00.000+07</t>
  </si>
  <si>
    <t>2016-11-08T02:16:10</t>
  </si>
  <si>
    <t>13.3537386 103.84942805 3.0 5.0</t>
  </si>
  <si>
    <t>2016-11-07T14:23:00.000+07</t>
  </si>
  <si>
    <t>Buy water from store along the road</t>
  </si>
  <si>
    <t>2016-10-11T09:13:21.235+07</t>
  </si>
  <si>
    <t>uuid:f65bc13f-08e4-43e3-b4a3-05229ac71d59</t>
  </si>
  <si>
    <t>f65bc13f-08e4-43e3-b4a3-05229ac71d59</t>
  </si>
  <si>
    <t>2016-10-11T03:21:41</t>
  </si>
  <si>
    <t>2016-10-11T09:13:23.947+07</t>
  </si>
  <si>
    <t>Dwb302</t>
  </si>
  <si>
    <t>2016-10-11T09:13:00.000+07</t>
  </si>
  <si>
    <t>13.35374212 103.84942433 3.0 5.0</t>
  </si>
  <si>
    <t>uuid:0e926215-cb71-4879-8b62-4cc0fec9bc13</t>
  </si>
  <si>
    <t>0e926215-cb71-4879-8b62-4cc0fec9bc13</t>
  </si>
  <si>
    <t>2016-11-08T02:16:12</t>
  </si>
  <si>
    <t>2016-11-07T14:39:00.000+07</t>
  </si>
  <si>
    <t>Buy the water from store along the road</t>
  </si>
  <si>
    <t>2016-10-11T09:14:43.144+07</t>
  </si>
  <si>
    <t>uuid:917bf881-5685-40eb-a1e1-b2712cb458e3</t>
  </si>
  <si>
    <t>917bf881-5685-40eb-a1e1-b2712cb458e3</t>
  </si>
  <si>
    <t>2016-10-11T03:21:43</t>
  </si>
  <si>
    <t>2016-09-12T08:34:45.843+07</t>
  </si>
  <si>
    <t>Cucumber morning glory water lyly latuce eggplant</t>
  </si>
  <si>
    <t>Veg109</t>
  </si>
  <si>
    <t>2016-09-12T08:34:00.000+07</t>
  </si>
  <si>
    <t>13.35646359 103.88650865 3.0 5.0</t>
  </si>
  <si>
    <t>uuid:16afef4a-4493-4b44-b79b-661790ccadcb</t>
  </si>
  <si>
    <t>16afef4a-4493-4b44-b79b-661790ccadcb</t>
  </si>
  <si>
    <t>2016-11-08T02:16:15</t>
  </si>
  <si>
    <t>2016-11-07T10:57:00.000+07</t>
  </si>
  <si>
    <t>Buy along the ring road at small store</t>
  </si>
  <si>
    <t>2016-09-12T08:36:54.525+07</t>
  </si>
  <si>
    <t>uuid:0b7d8979-511c-41a6-8a19-183a5ab5193a</t>
  </si>
  <si>
    <t>0b7d8979-511c-41a6-8a19-183a5ab5193a</t>
  </si>
  <si>
    <t>2016-09-12T02:43:03</t>
  </si>
  <si>
    <t>2016-09-12T08:37:00.670+07</t>
  </si>
  <si>
    <t>2016-09-12T08:37:00.000+07</t>
  </si>
  <si>
    <t>13.3564033 103.88662062 -7.0 5.0</t>
  </si>
  <si>
    <t>Tomatoes</t>
  </si>
  <si>
    <t>uuid:c405e0ef-9650-4c3e-820b-4a48e1c86b91</t>
  </si>
  <si>
    <t>2016-09-12T08:38:34.253+07</t>
  </si>
  <si>
    <t>c405e0ef-9650-4c3e-820b-4a48e1c86b91</t>
  </si>
  <si>
    <t>uuid:04ddd489-3098-49af-bd46-ea6173050b3d</t>
  </si>
  <si>
    <t>2016-11-08T02:16:56</t>
  </si>
  <si>
    <t>04ddd489-3098-49af-bd46-ea6173050b3d</t>
  </si>
  <si>
    <t>2016-09-12T02:43:31</t>
  </si>
  <si>
    <t>2016-11-07T11:10:00.000+07</t>
  </si>
  <si>
    <t>2016-10-13T09:04:46.476+07</t>
  </si>
  <si>
    <t>Dwb305</t>
  </si>
  <si>
    <t>2016-10-13T09:05:00.000+07</t>
  </si>
  <si>
    <t>13.3537422 103.84930097 -17.0 5.0</t>
  </si>
  <si>
    <t>Buy from store along the tcd</t>
  </si>
  <si>
    <t>2016-10-13T09:06:20.201+07</t>
  </si>
  <si>
    <t>uuid:92ecf1b5-c63e-427a-bd6d-f0994435aa29</t>
  </si>
  <si>
    <t>92ecf1b5-c63e-427a-bd6d-f0994435aa29</t>
  </si>
  <si>
    <t>2016-10-13T02:25:44</t>
  </si>
  <si>
    <t>uuid:54c249f4-0c47-4461-b5b3-69fdb6651e83</t>
  </si>
  <si>
    <t>2016-10-17T09:42:23.176+07</t>
  </si>
  <si>
    <t>54c249f4-0c47-4461-b5b3-69fdb6651e83</t>
  </si>
  <si>
    <t>2016-11-08T02:16:58</t>
  </si>
  <si>
    <t>2016-11-07T11:16:00.000+07</t>
  </si>
  <si>
    <t>Dwb306</t>
  </si>
  <si>
    <t>2016-10-17T09:42:00.000+07</t>
  </si>
  <si>
    <t>13.35303672 103.85095378 13.0 5.0</t>
  </si>
  <si>
    <t>Cabbage Cucumber Long been</t>
  </si>
  <si>
    <t>Buy water from the small store along the road</t>
  </si>
  <si>
    <t>2016-10-17T09:44:07.685+07</t>
  </si>
  <si>
    <t>uuid:a21b5444-1261-4ba2-b70f-603bb67b459f</t>
  </si>
  <si>
    <t>a21b5444-1261-4ba2-b70f-603bb67b459f</t>
  </si>
  <si>
    <t>2016-10-17T03:32:12</t>
  </si>
  <si>
    <t>2016-10-17T09:44:09.931+07</t>
  </si>
  <si>
    <t>Dwb307</t>
  </si>
  <si>
    <t>uuid:118fcccb-55a1-4097-ab42-725988148932</t>
  </si>
  <si>
    <t>2016-10-17T09:44:00.000+07</t>
  </si>
  <si>
    <t>118fcccb-55a1-4097-ab42-725988148932</t>
  </si>
  <si>
    <t>2016-11-08T02:17:01</t>
  </si>
  <si>
    <t>13.35297933 103.8510549 2.0 5.0</t>
  </si>
  <si>
    <t>2016-11-07T14:28:00.000+07</t>
  </si>
  <si>
    <t>Buy the water from the small store along the road</t>
  </si>
  <si>
    <t>2016-10-17T09:45:27.047+07</t>
  </si>
  <si>
    <t>uuid:1278fc5c-a740-4b70-a1ea-8d6f708c9891</t>
  </si>
  <si>
    <t>1278fc5c-a740-4b70-a1ea-8d6f708c9891</t>
  </si>
  <si>
    <t>2016-10-17T03:32:13</t>
  </si>
  <si>
    <t>Cucumber latuice cabbage water Lyly</t>
  </si>
  <si>
    <t>2016-10-11T08:47:03.691+07</t>
  </si>
  <si>
    <t>Dwc301</t>
  </si>
  <si>
    <t>2016-10-11T08:47:00.000+07</t>
  </si>
  <si>
    <t>13.3533312 103.85025684 6.0 6.0</t>
  </si>
  <si>
    <t>uuid:39d78e0a-fb56-4367-8ae3-1a340e52ad73</t>
  </si>
  <si>
    <t>39d78e0a-fb56-4367-8ae3-1a340e52ad73</t>
  </si>
  <si>
    <t>2016-11-08T02:17:03</t>
  </si>
  <si>
    <t>2016-11-07T14:33:00.000+07</t>
  </si>
  <si>
    <t>Use only water supply for 1 year</t>
  </si>
  <si>
    <t>2016-10-11T08:49:11.592+07</t>
  </si>
  <si>
    <t>uuid:9a193a1a-3891-493a-9f65-4ae7bb2ba85b</t>
  </si>
  <si>
    <t>9a193a1a-3891-493a-9f65-4ae7bb2ba85b</t>
  </si>
  <si>
    <t>2016-10-11T03:21:33</t>
  </si>
  <si>
    <t>Boiling and filter</t>
  </si>
  <si>
    <t>2016-10-11T09:24:15.522+07</t>
  </si>
  <si>
    <t>Dwc302</t>
  </si>
  <si>
    <t>2016-10-11T09:24:00.000+07</t>
  </si>
  <si>
    <t>13.35344523 103.8508703 0.0 5.0</t>
  </si>
  <si>
    <t>uuid:0618c42a-1e5b-4280-9c62-cdff74a91b76</t>
  </si>
  <si>
    <t>0618c42a-1e5b-4280-9c62-cdff74a91b76</t>
  </si>
  <si>
    <t>Take sample from blue tube, sometimes no water</t>
  </si>
  <si>
    <t>2016-11-08T02:17:06</t>
  </si>
  <si>
    <t>2016-10-11T09:26:29.543+07</t>
  </si>
  <si>
    <t>uuid:529cf922-5f30-40d1-9315-7271596a0157</t>
  </si>
  <si>
    <t>529cf922-5f30-40d1-9315-7271596a0157</t>
  </si>
  <si>
    <t>2016-11-07T14:42:00.000+07</t>
  </si>
  <si>
    <t>2016-10-11T03:21:47</t>
  </si>
  <si>
    <t>2016-10-11T09:26:36.066+07</t>
  </si>
  <si>
    <t>Dwc303</t>
  </si>
  <si>
    <t>2016-10-11T09:27:00.000+07</t>
  </si>
  <si>
    <t>13.35331927 103.85093307 3.0 5.0</t>
  </si>
  <si>
    <t>Take sample from tube, but sometimes no water when Khmer new year</t>
  </si>
  <si>
    <t>2016-10-11T09:29:53.800+07</t>
  </si>
  <si>
    <t>Cucumber latuice cabbage long been</t>
  </si>
  <si>
    <t>uuid:efedc22b-510a-4541-91b2-776f7b0f8270</t>
  </si>
  <si>
    <t>efedc22b-510a-4541-91b2-776f7b0f8270</t>
  </si>
  <si>
    <t>2016-10-11T03:21:50</t>
  </si>
  <si>
    <t>2016-10-12T09:21:13.571+07</t>
  </si>
  <si>
    <t>uuid:a55a13e2-119e-4658-8acf-cae5dc4a7fa6</t>
  </si>
  <si>
    <t>Dwc304</t>
  </si>
  <si>
    <t>a55a13e2-119e-4658-8acf-cae5dc4a7fa6</t>
  </si>
  <si>
    <t>2016-11-08T02:17:08</t>
  </si>
  <si>
    <t>2016-10-12T09:21:00.000+07</t>
  </si>
  <si>
    <t>13.35278173 103.85054213 -23.0 5.0</t>
  </si>
  <si>
    <t>2016-11-08T08:35:00.000+07</t>
  </si>
  <si>
    <t>Well water</t>
  </si>
  <si>
    <t>Take sample from blue tube directly</t>
  </si>
  <si>
    <t>2016-10-12T09:23:29.532+07</t>
  </si>
  <si>
    <t>uuid:83012f28-ee3e-4d77-8433-466f8e604ef6</t>
  </si>
  <si>
    <t>83012f28-ee3e-4d77-8433-466f8e604ef6</t>
  </si>
  <si>
    <t>2016-10-12T02:46:04</t>
  </si>
  <si>
    <t>Cucumber long been</t>
  </si>
  <si>
    <t>2016-10-12T09:27:55.505+07</t>
  </si>
  <si>
    <t>Dwc305</t>
  </si>
  <si>
    <t>2016-10-12T09:28:00.000+07</t>
  </si>
  <si>
    <t>13.35258165 103.85034913 -3.0 5.0</t>
  </si>
  <si>
    <t>uuid:cdf1fd26-aa92-41b4-a473-ba079ebaf2e5</t>
  </si>
  <si>
    <t>cdf1fd26-aa92-41b4-a473-ba079ebaf2e5</t>
  </si>
  <si>
    <t>2016-11-08T02:17:11</t>
  </si>
  <si>
    <t>2016-11-08T09:28:00.000+07</t>
  </si>
  <si>
    <t>2016-10-12T09:30:14.058+07</t>
  </si>
  <si>
    <t>uuid:cb1243c4-0cb3-44fb-9128-6da7c8250618</t>
  </si>
  <si>
    <t>cb1243c4-0cb3-44fb-9128-6da7c8250618</t>
  </si>
  <si>
    <t>2016-10-12T02:46:08</t>
  </si>
  <si>
    <t>Latuice cucumber tomato cabbage</t>
  </si>
  <si>
    <t>2016-10-17T09:46:17.979+07</t>
  </si>
  <si>
    <t>Dwc306</t>
  </si>
  <si>
    <t>2016-10-17T09:46:00.000+07</t>
  </si>
  <si>
    <t>13.35309724 103.85114068 27.0 5.0</t>
  </si>
  <si>
    <t>uuid:49231824-c65a-4f07-82bf-58498e5398b5</t>
  </si>
  <si>
    <t>49231824-c65a-4f07-82bf-58498e5398b5</t>
  </si>
  <si>
    <t>2016-11-09T02:12:41</t>
  </si>
  <si>
    <t>2016-11-08T09:42:00.000+07</t>
  </si>
  <si>
    <t>Take water from tube directly</t>
  </si>
  <si>
    <t>2016-10-17T09:47:45.185+07</t>
  </si>
  <si>
    <t>uuid:7fe7f3c4-aede-411a-9dd5-22dcb248a674</t>
  </si>
  <si>
    <t>7fe7f3c4-aede-411a-9dd5-22dcb248a674</t>
  </si>
  <si>
    <t>2016-10-17T03:32:15</t>
  </si>
  <si>
    <t>2016-10-17T09:50:05.541+07</t>
  </si>
  <si>
    <t>Dwc307</t>
  </si>
  <si>
    <t>2016-10-17T09:50:00.000+07</t>
  </si>
  <si>
    <t>Latuice cucumber morning glory tomato Long been</t>
  </si>
  <si>
    <t>13.35280979 103.85057589 34.0 5.0</t>
  </si>
  <si>
    <t>uuid:334a3168-18aa-4cf1-8cc6-77bc5c330b07</t>
  </si>
  <si>
    <t>334a3168-18aa-4cf1-8cc6-77bc5c330b07</t>
  </si>
  <si>
    <t>2016-11-09T02:12:44</t>
  </si>
  <si>
    <t>2016-11-08T09:54:00.000+07</t>
  </si>
  <si>
    <t>Take sample from tube directly</t>
  </si>
  <si>
    <t>2016-10-17T09:51:02.663+07</t>
  </si>
  <si>
    <t>uuid:fea5d831-966f-46c7-8404-e53177ac2bc8</t>
  </si>
  <si>
    <t>fea5d831-966f-46c7-8404-e53177ac2bc8</t>
  </si>
  <si>
    <t>2016-10-17T03:32:17</t>
  </si>
  <si>
    <t>2016-10-17T09:52:48.155+07</t>
  </si>
  <si>
    <t>Dwc308</t>
  </si>
  <si>
    <t>2016-10-17T09:52:00.000+07</t>
  </si>
  <si>
    <t>13.35253082 103.85044191 10.0 6.0</t>
  </si>
  <si>
    <t>uuid:fc3f8b57-194d-41de-92ac-d565264d5f1a</t>
  </si>
  <si>
    <t>fc3f8b57-194d-41de-92ac-d565264d5f1a</t>
  </si>
  <si>
    <t>2016-11-09T02:12:47</t>
  </si>
  <si>
    <t>2016-10-17T10:30:20.260+07</t>
  </si>
  <si>
    <t>uuid:52af9d52-6068-44e4-acd4-444c13766c62</t>
  </si>
  <si>
    <t>2016-11-08T14:10:00.000+07</t>
  </si>
  <si>
    <t>52af9d52-6068-44e4-acd4-444c13766c62</t>
  </si>
  <si>
    <t>2016-10-17T03:32:19</t>
  </si>
  <si>
    <t>2016-10-17T09:58:43.938+07</t>
  </si>
  <si>
    <t>Dwc309</t>
  </si>
  <si>
    <t>2016-10-17T09:58:00.000+07</t>
  </si>
  <si>
    <t>Cucumber latuice cabbage Long Been</t>
  </si>
  <si>
    <t>13.35323198 103.85089145 39.0 5.0</t>
  </si>
  <si>
    <t>uuid:4d5bdaef-34a7-4ca9-baa3-5067b0ded8ea</t>
  </si>
  <si>
    <t>4d5bdaef-34a7-4ca9-baa3-5067b0ded8ea</t>
  </si>
  <si>
    <t>2016-11-09T02:12:49</t>
  </si>
  <si>
    <t>2016-10-17T09:59:36.311+07</t>
  </si>
  <si>
    <t>2016-11-08T14:16:00.000+07</t>
  </si>
  <si>
    <t>uuid:68f63711-6a2a-4e47-bdf0-4c65cc939c7c</t>
  </si>
  <si>
    <t>68f63711-6a2a-4e47-bdf0-4c65cc939c7c</t>
  </si>
  <si>
    <t>2016-10-17T03:32:21</t>
  </si>
  <si>
    <t>Infront of their house</t>
  </si>
  <si>
    <t>2016-10-17T10:01:25.360+07</t>
  </si>
  <si>
    <t>Dwc310</t>
  </si>
  <si>
    <t>2016-10-17T10:01:00.000+07</t>
  </si>
  <si>
    <t>13.35333818 103.85025612 -11.0 5.0</t>
  </si>
  <si>
    <t>2016-10-17T10:02:33.140+07</t>
  </si>
  <si>
    <t>uuid:95c95bcb-97bd-41cd-875a-6b59a8d7a5b1</t>
  </si>
  <si>
    <t>95c95bcb-97bd-41cd-875a-6b59a8d7a5b1</t>
  </si>
  <si>
    <t>2016-10-17T03:32:23</t>
  </si>
  <si>
    <t>2016-09-20T08:29:26.596+07</t>
  </si>
  <si>
    <t>Dwr101</t>
  </si>
  <si>
    <t>2016-09-20T08:29:00.000+07</t>
  </si>
  <si>
    <t>13.35743766 103.88626261 10.0 5.0</t>
  </si>
  <si>
    <t>uuid:8042bfc7-4d4c-49e0-8fe9-6321ca7bdd8d</t>
  </si>
  <si>
    <t>8042bfc7-4d4c-49e0-8fe9-6321ca7bdd8d</t>
  </si>
  <si>
    <t>2016-11-09T02:12:51</t>
  </si>
  <si>
    <t>2016-11-08T14:24:00.000+07</t>
  </si>
  <si>
    <t>Rain</t>
  </si>
  <si>
    <t>Catch water in the plastic petrol box during raining Infront of house</t>
  </si>
  <si>
    <t>2016-09-20T08:48:33.694+07</t>
  </si>
  <si>
    <t>uuid:901b7a52-3b3e-40be-8c85-5c9c5f7c187c</t>
  </si>
  <si>
    <t>901b7a52-3b3e-40be-8c85-5c9c5f7c187c</t>
  </si>
  <si>
    <t>2016-09-20T02:45:52</t>
  </si>
  <si>
    <t>2016-09-20T08:49:11.315+07</t>
  </si>
  <si>
    <t>Cabbage Cucumber latuice</t>
  </si>
  <si>
    <t>Dwr102</t>
  </si>
  <si>
    <t>2016-09-20T08:49:00.000+07</t>
  </si>
  <si>
    <t>13.35741409 103.88625638 2.0 5.0</t>
  </si>
  <si>
    <t>uuid:1bb31727-f55a-4a04-9945-5f383cb2ca53</t>
  </si>
  <si>
    <t>1bb31727-f55a-4a04-9945-5f383cb2ca53</t>
  </si>
  <si>
    <t>2016-11-09T02:12:54</t>
  </si>
  <si>
    <t>2016-11-08T09:29:00.000+07</t>
  </si>
  <si>
    <t>Catch water from pot inside the house during raining</t>
  </si>
  <si>
    <t>2016-09-20T08:52:01.058+07</t>
  </si>
  <si>
    <t>uuid:53b251f1-e29b-499e-8d2e-677b85813a28</t>
  </si>
  <si>
    <t>53b251f1-e29b-499e-8d2e-677b85813a28</t>
  </si>
  <si>
    <t>2016-09-20T02:45:53</t>
  </si>
  <si>
    <t>2016-09-20T08:54:55.816+07</t>
  </si>
  <si>
    <t>Latuce cucumber water Lyly</t>
  </si>
  <si>
    <t>Dwr103</t>
  </si>
  <si>
    <t>2016-09-20T08:55:00.000+07</t>
  </si>
  <si>
    <t>13.35725523 103.88629509 -15.0 5.0</t>
  </si>
  <si>
    <t>Catch water from the pot inside the house during raining</t>
  </si>
  <si>
    <t>2016-09-20T08:57:53.423+07</t>
  </si>
  <si>
    <t>uuid:8ce44843-2280-4cac-811d-d2849cfdc703</t>
  </si>
  <si>
    <t>uuid:9388f8ac-8bb1-42e5-92db-74fad36e8d2b</t>
  </si>
  <si>
    <t>8ce44843-2280-4cac-811d-d2849cfdc703</t>
  </si>
  <si>
    <t>2016-09-20T02:45:57</t>
  </si>
  <si>
    <t>9388f8ac-8bb1-42e5-92db-74fad36e8d2b</t>
  </si>
  <si>
    <t>2016-11-09T02:12:55</t>
  </si>
  <si>
    <t>2016-09-20T08:52:15.150+07</t>
  </si>
  <si>
    <t>2016-11-08T10:06:00.000+07</t>
  </si>
  <si>
    <t>Dwr104</t>
  </si>
  <si>
    <t>2016-09-20T08:52:00.000+07</t>
  </si>
  <si>
    <t>13.35725783 103.88632422 27.0 5.0</t>
  </si>
  <si>
    <t>Catch water from petrol Infront of house during raining</t>
  </si>
  <si>
    <t>2016-09-20T08:54:36.588+07</t>
  </si>
  <si>
    <t>uuid:6b4d6518-08e2-4b35-b47a-af5477b0b6bb</t>
  </si>
  <si>
    <t>6b4d6518-08e2-4b35-b47a-af5477b0b6bb</t>
  </si>
  <si>
    <t>2016-09-20T02:45:55</t>
  </si>
  <si>
    <t>uuid:c1c82e26-ee47-4b03-903e-3d1bb807335a</t>
  </si>
  <si>
    <t>2016-09-20T09:00:08.598+07</t>
  </si>
  <si>
    <t>c1c82e26-ee47-4b03-903e-3d1bb807335a</t>
  </si>
  <si>
    <t>2016-11-09T02:12:57</t>
  </si>
  <si>
    <t>Dwr105</t>
  </si>
  <si>
    <t>2016-09-20T09:01:00.000+07</t>
  </si>
  <si>
    <t>13.3574798 103.88657447 2.0 10.0</t>
  </si>
  <si>
    <t>2016-11-08T14:27:00.000+07</t>
  </si>
  <si>
    <t>Cucumber eggplant morning glory latuce</t>
  </si>
  <si>
    <t>Catch water from box Infront of house during raining</t>
  </si>
  <si>
    <t>2016-09-20T09:04:26.519+07</t>
  </si>
  <si>
    <t>uuid:8f1dcf27-5c5c-4bb8-a721-eaa585396b49</t>
  </si>
  <si>
    <t>8f1dcf27-5c5c-4bb8-a721-eaa585396b49</t>
  </si>
  <si>
    <t>2016-09-20T02:45:59</t>
  </si>
  <si>
    <t>2016-09-20T09:06:49.713+07</t>
  </si>
  <si>
    <t>Dwr106</t>
  </si>
  <si>
    <t>uuid:27c0aa58-cf7d-4998-b7d5-978349f26b0e</t>
  </si>
  <si>
    <t>27c0aa58-cf7d-4998-b7d5-978349f26b0e</t>
  </si>
  <si>
    <t>2016-09-20T09:07:00.000+07</t>
  </si>
  <si>
    <t>2016-11-09T02:13:00</t>
  </si>
  <si>
    <t>13.35749377 103.88661525 -2.0 5.0</t>
  </si>
  <si>
    <t>2016-11-08T14:31:00.000+07</t>
  </si>
  <si>
    <t>Child when they go to school</t>
  </si>
  <si>
    <t>Catch water from plastic Petrol Infront of house during raining</t>
  </si>
  <si>
    <t>2016-09-20T09:08:18.872+07</t>
  </si>
  <si>
    <t>uuid:2652f1bc-7f69-467e-a0d8-811f1d9e7a75</t>
  </si>
  <si>
    <t>2652f1bc-7f69-467e-a0d8-811f1d9e7a75</t>
  </si>
  <si>
    <t>2016-09-20T02:46:01</t>
  </si>
  <si>
    <t>2016-09-20T09:08:52.798+07</t>
  </si>
  <si>
    <t>uuid:181c0e60-b797-4342-b95b-9c40d06e6397</t>
  </si>
  <si>
    <t>181c0e60-b797-4342-b95b-9c40d06e6397</t>
  </si>
  <si>
    <t>Dwr107</t>
  </si>
  <si>
    <t>2016-11-09T02:13:02</t>
  </si>
  <si>
    <t>2016-09-20T09:09:00.000+07</t>
  </si>
  <si>
    <t>13.35758279 103.88688577 25.0 8.0</t>
  </si>
  <si>
    <t>2016-11-08T14:35:00.000+07</t>
  </si>
  <si>
    <t>Cucumber eggplant morning glory long been</t>
  </si>
  <si>
    <t>Catch water from the box Infront of house during raining</t>
  </si>
  <si>
    <t>2016-09-20T09:11:12.800+07</t>
  </si>
  <si>
    <t>uuid:50d072d1-8e61-4f9e-a54e-c6fd6e1b1619</t>
  </si>
  <si>
    <t>50d072d1-8e61-4f9e-a54e-c6fd6e1b1619</t>
  </si>
  <si>
    <t>2016-09-20T02:46:03</t>
  </si>
  <si>
    <t>uuid:de7605e5-78e9-4ce1-99d7-98da963dd754</t>
  </si>
  <si>
    <t>de7605e5-78e9-4ce1-99d7-98da963dd754</t>
  </si>
  <si>
    <t>2016-09-20T09:16:18.704+07</t>
  </si>
  <si>
    <t>2016-11-09T02:13:04</t>
  </si>
  <si>
    <t>2016-11-09T09:49:00.000+07</t>
  </si>
  <si>
    <t>Dwr108</t>
  </si>
  <si>
    <t>2016-09-20T09:16:00.000+07</t>
  </si>
  <si>
    <t>13.35665133 103.88558718 4.0 6.0</t>
  </si>
  <si>
    <t>Cucumber morning glory latuice cabbage</t>
  </si>
  <si>
    <t>uuid:ddf475ac-1cb8-4a57-ba0d-e5ddd9fc3f7c</t>
  </si>
  <si>
    <t>2016-09-20T09:20:14.834+07</t>
  </si>
  <si>
    <t>ddf475ac-1cb8-4a57-ba0d-e5ddd9fc3f7c</t>
  </si>
  <si>
    <t>2016-11-09T12:07:08</t>
  </si>
  <si>
    <t>uuid:f31d3ea2-7278-49e6-af4e-80ffcf91cfe9</t>
  </si>
  <si>
    <t>f31d3ea2-7278-49e6-af4e-80ffcf91cfe9</t>
  </si>
  <si>
    <t>2016-11-09T09:57:00.000+07</t>
  </si>
  <si>
    <t>2016-09-20T02:46:06</t>
  </si>
  <si>
    <t>2016-09-20T09:21:03.154+07</t>
  </si>
  <si>
    <t>Dwr109</t>
  </si>
  <si>
    <t>2016-09-20T09:21:00.000+07</t>
  </si>
  <si>
    <t>13.35659632 103.88551036 9.0 5.0</t>
  </si>
  <si>
    <t>uuid:48c92129-ed59-4ab2-b4b3-0efacde9fedf</t>
  </si>
  <si>
    <t>48c92129-ed59-4ab2-b4b3-0efacde9fedf</t>
  </si>
  <si>
    <t>2016-11-09T12:07:10</t>
  </si>
  <si>
    <t>Catch water from big box Infront of house during raining</t>
  </si>
  <si>
    <t>2016-11-09T10:03:00.000+07</t>
  </si>
  <si>
    <t>2016-09-20T09:22:27.746+07</t>
  </si>
  <si>
    <t>uuid:f01a3173-fee7-4979-92d0-e45ee62a8b48</t>
  </si>
  <si>
    <t>f01a3173-fee7-4979-92d0-e45ee62a8b48</t>
  </si>
  <si>
    <t>2016-09-20T02:46:08</t>
  </si>
  <si>
    <t>2016-09-20T09:25:00.164+07</t>
  </si>
  <si>
    <t>Dwr110</t>
  </si>
  <si>
    <t>2016-09-20T09:25:00.000+07</t>
  </si>
  <si>
    <t>13.35694524 103.88557124 -14.0 5.0</t>
  </si>
  <si>
    <t>uuid:9881cb92-795c-4969-ab53-79ee69a671e3</t>
  </si>
  <si>
    <t>9881cb92-795c-4969-ab53-79ee69a671e3</t>
  </si>
  <si>
    <t>2016-11-09T12:07:13</t>
  </si>
  <si>
    <t>2016-11-09T14:35:00.000+07</t>
  </si>
  <si>
    <t>Rainy</t>
  </si>
  <si>
    <t>Catch water from petrol inside the house during raining</t>
  </si>
  <si>
    <t>2016-09-20T09:26:24.889+07</t>
  </si>
  <si>
    <t>Morning glory eggplant</t>
  </si>
  <si>
    <t>uuid:b4be4c62-b919-48fb-9b6a-d2aaf68944fa</t>
  </si>
  <si>
    <t>b4be4c62-b919-48fb-9b6a-d2aaf68944fa</t>
  </si>
  <si>
    <t>2016-09-20T02:46:10</t>
  </si>
  <si>
    <t>2016-09-06T11:19:51.340+07</t>
  </si>
  <si>
    <t>Flo109</t>
  </si>
  <si>
    <t>uuid:ea4c2218-edc9-4959-ba6c-db9e4dc202e2</t>
  </si>
  <si>
    <t>13.35659399 103.88552214 -3.0 5.0</t>
  </si>
  <si>
    <t>ea4c2218-edc9-4959-ba6c-db9e4dc202e2</t>
  </si>
  <si>
    <t>2016-11-09T12:07:15</t>
  </si>
  <si>
    <t>2016-11-09T14:38:00.000+07</t>
  </si>
  <si>
    <t>Long been eggplant vegetables Cucumber water Lyly</t>
  </si>
  <si>
    <t>uuid:eb84fef9-dc93-4c50-872c-eecd9a12fd4c</t>
  </si>
  <si>
    <t>Water from rain, level 0.1m, have many rubbishes and chicken, water color blue</t>
  </si>
  <si>
    <t>eb84fef9-dc93-4c50-872c-eecd9a12fd4c</t>
  </si>
  <si>
    <t>2016-11-09T12:07:17</t>
  </si>
  <si>
    <t>2016-09-06T11:22:38.411+07</t>
  </si>
  <si>
    <t>uuid:fc4e7d75-caf6-42f6-9477-3aced93670b4</t>
  </si>
  <si>
    <t>2016-11-09T14:14:00.000+07</t>
  </si>
  <si>
    <t>fc4e7d75-caf6-42f6-9477-3aced93670b4</t>
  </si>
  <si>
    <t>2016-09-06T05:09:45</t>
  </si>
  <si>
    <t>Front of their house</t>
  </si>
  <si>
    <t>2016-09-12T09:11:35.361+07</t>
  </si>
  <si>
    <t>Billing water</t>
  </si>
  <si>
    <t>2016-09-12T09:12:00.000+07</t>
  </si>
  <si>
    <t>13.3563972 103.88553731 -12.0 5.0</t>
  </si>
  <si>
    <t>uuid:14b0e818-f15a-4318-89ec-841dc9f2ecbd</t>
  </si>
  <si>
    <t>14b0e818-f15a-4318-89ec-841dc9f2ecbd</t>
  </si>
  <si>
    <t>2016-11-10T01:00:37</t>
  </si>
  <si>
    <t>2016-11-09T14:20:00.000+07</t>
  </si>
  <si>
    <t>Suction ground water by hand. use almost 1year. Depth 10m. It sometimes rust and red water color.</t>
  </si>
  <si>
    <t>2016-09-12T09:18:39.946+07</t>
  </si>
  <si>
    <t>uuid:5a5ed4c9-e76f-459c-87e8-10cb9cff729d</t>
  </si>
  <si>
    <t>5a5ed4c9-e76f-459c-87e8-10cb9cff729d</t>
  </si>
  <si>
    <t>2016-09-12T02:49:18</t>
  </si>
  <si>
    <t>Cucumber eggplant papayas</t>
  </si>
  <si>
    <t>2016-09-06T11:42:26.012+07</t>
  </si>
  <si>
    <t>Flo110</t>
  </si>
  <si>
    <t>2016-09-06T11:42:00.000+07</t>
  </si>
  <si>
    <t>13.35713354 103.88573223 -9.0 5.0</t>
  </si>
  <si>
    <t>uuid:e35eb011-3be2-4c6c-b108-45f362064276</t>
  </si>
  <si>
    <t>e35eb011-3be2-4c6c-b108-45f362064276</t>
  </si>
  <si>
    <t>2016-11-10T01:00:39</t>
  </si>
  <si>
    <t>2016-11-09T14:23:00.000+07</t>
  </si>
  <si>
    <t>Water from rain, level 0.5m of maximum, have fish</t>
  </si>
  <si>
    <t>Eggplant cucumber long been cabbage</t>
  </si>
  <si>
    <t>2016-09-06T11:49:03.452+07</t>
  </si>
  <si>
    <t>uuid:5dcb7da5-6f35-4811-bc7b-92039eae9e98</t>
  </si>
  <si>
    <t>5dcb7da5-6f35-4811-bc7b-92039eae9e98</t>
  </si>
  <si>
    <t>2016-09-06T05:09:52</t>
  </si>
  <si>
    <t>uuid:a7b9856b-1470-40b8-9138-dce8de3d6ecf</t>
  </si>
  <si>
    <t>2016-09-06T11:51:22.291+07</t>
  </si>
  <si>
    <t>a7b9856b-1470-40b8-9138-dce8de3d6ecf</t>
  </si>
  <si>
    <t>2016-11-10T01:00:42</t>
  </si>
  <si>
    <t>Flo111</t>
  </si>
  <si>
    <t>2016-11-09T09:31:00.000+07</t>
  </si>
  <si>
    <t>2016-09-06T11:52:00.000+07</t>
  </si>
  <si>
    <t>13.35694935 103.88577309 -10.0 5.0</t>
  </si>
  <si>
    <t>Cucumber long bean latuce eggplant</t>
  </si>
  <si>
    <t>Water from rain when rain it will overflow to the road. This water combined with fish cheese.</t>
  </si>
  <si>
    <t>2016-09-06T11:54:34.708+07</t>
  </si>
  <si>
    <t>uuid:36d98ecf-a122-4e8f-91ca-bc27e83ab748</t>
  </si>
  <si>
    <t>36d98ecf-a122-4e8f-91ca-bc27e83ab748</t>
  </si>
  <si>
    <t>2016-09-06T05:09:58</t>
  </si>
  <si>
    <t>uuid:696bf251-f283-48c2-a180-d3442ba5a7ad</t>
  </si>
  <si>
    <t>696bf251-f283-48c2-a180-d3442ba5a7ad</t>
  </si>
  <si>
    <t>2016-09-12T08:45:34.377+07</t>
  </si>
  <si>
    <t>2016-11-10T01:00:45</t>
  </si>
  <si>
    <t>Flo112</t>
  </si>
  <si>
    <t>2016-09-12T08:45:00.000+07</t>
  </si>
  <si>
    <t>2016-11-10T09:59:00.000+07</t>
  </si>
  <si>
    <t>13.35610288 103.88552924 -10.0 5.0</t>
  </si>
  <si>
    <t>Flood by rain inside and surround the household, house owner always walk cross the flood water without boots.</t>
  </si>
  <si>
    <t>2016-09-12T08:49:44.990+07</t>
  </si>
  <si>
    <t>uuid:e21a5c2a-b66a-4aa2-b6a6-2de8d060a8db</t>
  </si>
  <si>
    <t>Cucumber morning glory latuce long been water Lyly</t>
  </si>
  <si>
    <t>e21a5c2a-b66a-4aa2-b6a6-2de8d060a8db</t>
  </si>
  <si>
    <t>2016-09-12T02:46:52</t>
  </si>
  <si>
    <t>2016-09-12T08:59:28.960+07</t>
  </si>
  <si>
    <t>Flo113</t>
  </si>
  <si>
    <t>uuid:c9c4d261-2203-4acc-8289-390ac961f320</t>
  </si>
  <si>
    <t>c9c4d261-2203-4acc-8289-390ac961f320</t>
  </si>
  <si>
    <t>2016-09-12T08:59:00.000+07</t>
  </si>
  <si>
    <t>2016-11-22T00:10:04</t>
  </si>
  <si>
    <t>13.35703693 103.88631214 1.0 5.0</t>
  </si>
  <si>
    <t>2016-11-10T10:11:00.000+07</t>
  </si>
  <si>
    <t>uuid:95f94d13-3f29-4a6b-9293-ea762ac4bddf</t>
  </si>
  <si>
    <t>2016-09-12T09:04:27.361+07</t>
  </si>
  <si>
    <t>95f94d13-3f29-4a6b-9293-ea762ac4bddf</t>
  </si>
  <si>
    <t>2016-11-22T00:10:06</t>
  </si>
  <si>
    <t>uuid:3f6b3da8-d8ff-45cf-8fe3-0babe1b3e148</t>
  </si>
  <si>
    <t>3f6b3da8-d8ff-45cf-8fe3-0babe1b3e148</t>
  </si>
  <si>
    <t>2016-11-10T10:29:00.000+07</t>
  </si>
  <si>
    <t>2016-09-14T08:21:55.089+07</t>
  </si>
  <si>
    <t>Flo114</t>
  </si>
  <si>
    <t>2016-09-14T08:22:00.000+07</t>
  </si>
  <si>
    <t>13.35754434 103.88711698 30.0 6.0</t>
  </si>
  <si>
    <t>Morning glory cucumber cabbage latuce</t>
  </si>
  <si>
    <t>Take water during raining, water flood under the house, people always go into water to wash their clothes.</t>
  </si>
  <si>
    <t>2016-09-14T08:32:27.832+07</t>
  </si>
  <si>
    <t>uuid:8b44d73f-9107-4e78-86b2-affd10fb3476</t>
  </si>
  <si>
    <t>8b44d73f-9107-4e78-86b2-affd10fb3476</t>
  </si>
  <si>
    <t>2016-09-14T02:57:12</t>
  </si>
  <si>
    <t>2016-09-14T08:50:38.281+07</t>
  </si>
  <si>
    <t>uuid:47955b50-c952-4e1c-94d1-b7a74d52dd94</t>
  </si>
  <si>
    <t>47955b50-c952-4e1c-94d1-b7a74d52dd94</t>
  </si>
  <si>
    <t>Flo115</t>
  </si>
  <si>
    <t>2016-11-22T00:10:09</t>
  </si>
  <si>
    <t>2016-09-14T08:50:00.000+07</t>
  </si>
  <si>
    <t>13.35671745 103.88629595 -29.0 5.0</t>
  </si>
  <si>
    <t>2016-11-10T14:39:00.000+07</t>
  </si>
  <si>
    <t>Take water on the laterite road during the raining, people always walk cross the water.</t>
  </si>
  <si>
    <t>2016-09-14T08:54:15.771+07</t>
  </si>
  <si>
    <t>uuid:0e5930d3-ff6f-4c8f-b982-904b20d4cf6d</t>
  </si>
  <si>
    <t>uuid:ba9835ea-d818-43ea-9a5c-3b8e46f3eb23</t>
  </si>
  <si>
    <t>0e5930d3-ff6f-4c8f-b982-904b20d4cf6d</t>
  </si>
  <si>
    <t>2016-09-14T02:57:26</t>
  </si>
  <si>
    <t>ba9835ea-d818-43ea-9a5c-3b8e46f3eb23</t>
  </si>
  <si>
    <t>2016-11-22T00:10:11</t>
  </si>
  <si>
    <t>2016-11-10T15:07:00.000+07</t>
  </si>
  <si>
    <t>2016-09-14T08:58:40.067+07</t>
  </si>
  <si>
    <t>Flo116</t>
  </si>
  <si>
    <t>2016-09-14T08:58:00.000+07</t>
  </si>
  <si>
    <t>13.35695811 103.88568944 -4.0 5.0</t>
  </si>
  <si>
    <t>Cucumber latuce long been eggplant</t>
  </si>
  <si>
    <t>uuid:8c01649e-de9f-4bab-9751-990a8a3c8360</t>
  </si>
  <si>
    <t>8c01649e-de9f-4bab-9751-990a8a3c8360</t>
  </si>
  <si>
    <t>Take water Infront of the house that remain along the road.</t>
  </si>
  <si>
    <t>2016-11-22T00:10:14</t>
  </si>
  <si>
    <t>2016-09-14T09:00:31.570+07</t>
  </si>
  <si>
    <t>uuid:db5d3581-3c53-4e3d-9ef6-60b2d3802f70</t>
  </si>
  <si>
    <t>2016-11-10T15:13:00.000+07</t>
  </si>
  <si>
    <t>db5d3581-3c53-4e3d-9ef6-60b2d3802f70</t>
  </si>
  <si>
    <t>2016-09-14T02:57:28</t>
  </si>
  <si>
    <t>2016-09-15T08:45:57.700+07</t>
  </si>
  <si>
    <t>Flo117</t>
  </si>
  <si>
    <t>2016-09-15T08:46:00.000+07</t>
  </si>
  <si>
    <t>13.35759074 103.88596262 -9.0 5.0</t>
  </si>
  <si>
    <t>Ksc, sl</t>
  </si>
  <si>
    <t>Take sample that flood on the road, there are grasses and morning glory, water convolvulus, illegal house, fish and rubbish in water. People always walk cross to their houses.</t>
  </si>
  <si>
    <t>uuid:4c07a857-e8d7-4e98-b322-0dd3684ae818</t>
  </si>
  <si>
    <t>2016-09-15T08:53:10.535+07</t>
  </si>
  <si>
    <t>4c07a857-e8d7-4e98-b322-0dd3684ae818</t>
  </si>
  <si>
    <t>uuid:87f00289-ceb0-47bf-bbb0-a1fcabbb5f3c</t>
  </si>
  <si>
    <t>2016-11-22T00:10:16</t>
  </si>
  <si>
    <t>87f00289-ceb0-47bf-bbb0-a1fcabbb5f3c</t>
  </si>
  <si>
    <t>2016-09-15T02:31:05</t>
  </si>
  <si>
    <t>2016-11-10T15:18:00.000+07</t>
  </si>
  <si>
    <t>2016-09-15T08:53:13.026+07</t>
  </si>
  <si>
    <t>Flo118</t>
  </si>
  <si>
    <t>2016-09-15T08:53:00.000+07</t>
  </si>
  <si>
    <t>13.35747632 103.88612451 8.0 5.0</t>
  </si>
  <si>
    <t>Cucumber morning glory latuce long been</t>
  </si>
  <si>
    <t>uuid:f1dff374-3a1d-4551-8cf5-4d233cf25786</t>
  </si>
  <si>
    <t>f1dff374-3a1d-4551-8cf5-4d233cf25786</t>
  </si>
  <si>
    <t>2016-11-22T00:10:20</t>
  </si>
  <si>
    <t>Water remain on the road, brown color.</t>
  </si>
  <si>
    <t>2016-09-15T08:55:15.403+07</t>
  </si>
  <si>
    <t>2016-11-11T09:57:00.000+07</t>
  </si>
  <si>
    <t>uuid:f685dab1-8ed4-487b-8114-ca856df394ae</t>
  </si>
  <si>
    <t>f685dab1-8ed4-487b-8114-ca856df394ae</t>
  </si>
  <si>
    <t>2016-09-15T02:31:07</t>
  </si>
  <si>
    <t>2016-10-04T08:42:05.806+07</t>
  </si>
  <si>
    <t>Flo201</t>
  </si>
  <si>
    <t>2016-10-04T08:42:00.000+07</t>
  </si>
  <si>
    <t>13.37638126 103.85745921 20.0 5.0</t>
  </si>
  <si>
    <t>uuid:0c335a6a-1c0f-4523-912b-9ec4a7e7932f</t>
  </si>
  <si>
    <t>0c335a6a-1c0f-4523-912b-9ec4a7e7932f</t>
  </si>
  <si>
    <t>2016-11-22T00:10:23</t>
  </si>
  <si>
    <t>2016-11-11T10:06:00.000+07</t>
  </si>
  <si>
    <t>Water from rain, and flood on the internal road. Have grass, morning glory, fish. People always walk cross water</t>
  </si>
  <si>
    <t>2016-10-04T08:45:03.080+07</t>
  </si>
  <si>
    <t>uuid:05ea6a52-7572-4500-82a5-cd994ad8a740</t>
  </si>
  <si>
    <t>Cucumber morning glory latuice cabbage long been</t>
  </si>
  <si>
    <t>05ea6a52-7572-4500-82a5-cd994ad8a740</t>
  </si>
  <si>
    <t>2016-10-04T03:15:06</t>
  </si>
  <si>
    <t>2016-10-04T08:45:11.543+07</t>
  </si>
  <si>
    <t>Flo202</t>
  </si>
  <si>
    <t>2016-10-04T08:45:00.000+07</t>
  </si>
  <si>
    <t>13.37630977 103.85766456 4.0 6.0</t>
  </si>
  <si>
    <t>uuid:f4e79a6c-7487-4413-abc1-4f9a003d8731</t>
  </si>
  <si>
    <t>f4e79a6c-7487-4413-abc1-4f9a003d8731</t>
  </si>
  <si>
    <t>2016-11-22T00:10:25</t>
  </si>
  <si>
    <t>2016-11-11T10:12:00.000+07</t>
  </si>
  <si>
    <t>There are many rubbishes, water flood under the house</t>
  </si>
  <si>
    <t>2016-10-04T08:47:35.306+07</t>
  </si>
  <si>
    <t>uuid:54538185-f0f4-403e-8341-97b317878a3a</t>
  </si>
  <si>
    <t>Cucumber latuice long been vegetables</t>
  </si>
  <si>
    <t>54538185-f0f4-403e-8341-97b317878a3a</t>
  </si>
  <si>
    <t>2016-10-04T03:15:08</t>
  </si>
  <si>
    <t>2016-10-05T08:39:59.510+07</t>
  </si>
  <si>
    <t>Flo203</t>
  </si>
  <si>
    <t>uuid:9df15f54-85ce-4096-a95b-450d5523b570</t>
  </si>
  <si>
    <t>9df15f54-85ce-4096-a95b-450d5523b570</t>
  </si>
  <si>
    <t>2016-10-05T08:40:00.000+07</t>
  </si>
  <si>
    <t>2016-11-22T00:10:28</t>
  </si>
  <si>
    <t>13.37639841 103.85647146 10.0 5.0</t>
  </si>
  <si>
    <t>2016-11-11T10:20:00.000+07</t>
  </si>
  <si>
    <t>Oral Small bottle water</t>
  </si>
  <si>
    <t>Cucumber latuice morning glory cabbage</t>
  </si>
  <si>
    <t>uuid:08b09d3d-d89c-4f25-ac8c-e2c2eadf87f0</t>
  </si>
  <si>
    <t>08b09d3d-d89c-4f25-ac8c-e2c2eadf87f0</t>
  </si>
  <si>
    <t>2016-11-22T00:10:31</t>
  </si>
  <si>
    <t>2016-11-11T10:42:00.000+07</t>
  </si>
  <si>
    <t>Water remain on the road, black water color, people always cross this water</t>
  </si>
  <si>
    <t>2016-10-05T08:41:46.924+07</t>
  </si>
  <si>
    <t>uuid:795f3e57-8bd3-4e56-9a4e-539b6999a751</t>
  </si>
  <si>
    <t>795f3e57-8bd3-4e56-9a4e-539b6999a751</t>
  </si>
  <si>
    <t>2016-10-05T03:04:48</t>
  </si>
  <si>
    <t>2016-10-05T08:43:54.779+07</t>
  </si>
  <si>
    <t>Flo204</t>
  </si>
  <si>
    <t>2016-10-05T08:44:00.000+07</t>
  </si>
  <si>
    <t>13.37645304 103.85675944 0.0 5.0</t>
  </si>
  <si>
    <t>Morning glory latuice cabbage long been</t>
  </si>
  <si>
    <t>uuid:952d3acc-b582-412e-86ef-b00b7dfadef5</t>
  </si>
  <si>
    <t>952d3acc-b582-412e-86ef-b00b7dfadef5</t>
  </si>
  <si>
    <t>2016-11-22T00:10:34</t>
  </si>
  <si>
    <t>2016-11-11T10:46:00.000+07</t>
  </si>
  <si>
    <t>Water flooded under the house, many mosquito, darks, bad smell, it will be receded until December.</t>
  </si>
  <si>
    <t>2016-10-05T08:47:26.414+07</t>
  </si>
  <si>
    <t>uuid:62bbce3d-a271-44ef-8459-129a7b5085d9</t>
  </si>
  <si>
    <t>62bbce3d-a271-44ef-8459-129a7b5085d9</t>
  </si>
  <si>
    <t>Big bottle water</t>
  </si>
  <si>
    <t>2016-10-05T03:04:49</t>
  </si>
  <si>
    <t>2016-10-05T09:03:34.077+07</t>
  </si>
  <si>
    <t>Latuice cucumber tomato</t>
  </si>
  <si>
    <t>Flo205</t>
  </si>
  <si>
    <t>2016-10-05T09:03:00.000+07</t>
  </si>
  <si>
    <t>13.37629754 103.85703743 -10.0 5.0</t>
  </si>
  <si>
    <t>uuid:f10dafc5-0589-4ca5-9a72-17bc89f3c750</t>
  </si>
  <si>
    <t>f10dafc5-0589-4ca5-9a72-17bc89f3c750</t>
  </si>
  <si>
    <t>2016-11-22T00:10:37</t>
  </si>
  <si>
    <t>2016-11-11T10:53:00.000+07</t>
  </si>
  <si>
    <t>Many mosquito, warm, rubbish, wood, morning glory, fish</t>
  </si>
  <si>
    <t>2016-10-05T09:05:48.952+07</t>
  </si>
  <si>
    <t>uuid:c5f277ed-d179-4fc8-86fe-e3579e53358d</t>
  </si>
  <si>
    <t>c5f277ed-d179-4fc8-86fe-e3579e53358d</t>
  </si>
  <si>
    <t>2016-10-05T03:04:59</t>
  </si>
  <si>
    <t>2016-10-06T09:57:25.364+07</t>
  </si>
  <si>
    <t>Flo206</t>
  </si>
  <si>
    <t>Cucumber morning Glory water Lyly</t>
  </si>
  <si>
    <t>2016-10-06T09:57:00.000+07</t>
  </si>
  <si>
    <t>13.37715116 103.85194203 -13.0 5.0</t>
  </si>
  <si>
    <t>uuid:2bdc794c-627a-40a1-a2ae-dea41fe2d527</t>
  </si>
  <si>
    <t>2bdc794c-627a-40a1-a2ae-dea41fe2d527</t>
  </si>
  <si>
    <t>2016-11-22T00:10:39</t>
  </si>
  <si>
    <t>2016-11-11T10:57:00.000+07</t>
  </si>
  <si>
    <t>Take sample from existing canal, grass, water weed, fish</t>
  </si>
  <si>
    <t>2016-10-06T09:58:42.469+07</t>
  </si>
  <si>
    <t>uuid:5af02fc6-b313-4c06-b2ba-efb776d1bddb</t>
  </si>
  <si>
    <t>5af02fc6-b313-4c06-b2ba-efb776d1bddb</t>
  </si>
  <si>
    <t>Cucumber cabbage latuce</t>
  </si>
  <si>
    <t>2016-10-06T03:40:32</t>
  </si>
  <si>
    <t>2016-10-06T10:14:51.710+07</t>
  </si>
  <si>
    <t>Flo207</t>
  </si>
  <si>
    <t>uuid:6445542c-5acf-407f-b3d5-2009f95b40d9</t>
  </si>
  <si>
    <t>2016-10-06T10:15:00.000+07</t>
  </si>
  <si>
    <t>6445542c-5acf-407f-b3d5-2009f95b40d9</t>
  </si>
  <si>
    <t>13.37663475 103.85546974 23.0 5.0</t>
  </si>
  <si>
    <t>2016-11-22T00:10:42</t>
  </si>
  <si>
    <t>2016-11-11T10:59:00.000+07</t>
  </si>
  <si>
    <t>Water flooded on the road that people always drive cross, mix with water toilets</t>
  </si>
  <si>
    <t>2016-10-06T10:17:13.310+07</t>
  </si>
  <si>
    <t>uuid:5254cc68-13cc-45d3-b9a9-ecd4cbc7df76</t>
  </si>
  <si>
    <t>5254cc68-13cc-45d3-b9a9-ecd4cbc7df76</t>
  </si>
  <si>
    <t>2016-10-06T03:40:40</t>
  </si>
  <si>
    <t>uuid:2d95086c-d180-42e4-9abe-50417bb11227</t>
  </si>
  <si>
    <t>2016-10-11T09:46:41.018+07</t>
  </si>
  <si>
    <t>2d95086c-d180-42e4-9abe-50417bb11227</t>
  </si>
  <si>
    <t>2016-11-22T00:10:45</t>
  </si>
  <si>
    <t>Flo208</t>
  </si>
  <si>
    <t>2016-11-11T11:02:00.000+07</t>
  </si>
  <si>
    <t>2016-10-11T09:47:00.000+07</t>
  </si>
  <si>
    <t>13.37686585 103.85438584 -10.0 5.0</t>
  </si>
  <si>
    <t>uuid:ebd5aeeb-130b-4717-a669-051f2f37a581</t>
  </si>
  <si>
    <t>Grass, rubbish, flood on the road</t>
  </si>
  <si>
    <t>ebd5aeeb-130b-4717-a669-051f2f37a581</t>
  </si>
  <si>
    <t>2016-10-11T10:18:16.021+07</t>
  </si>
  <si>
    <t>2016-11-22T00:10:48</t>
  </si>
  <si>
    <t>uuid:66b4749b-8b66-4e75-9fa1-dc367f5bf604</t>
  </si>
  <si>
    <t>2016-11-11T14:14:00.000+07</t>
  </si>
  <si>
    <t>66b4749b-8b66-4e75-9fa1-dc367f5bf604</t>
  </si>
  <si>
    <t>2016-10-11T03:21:54</t>
  </si>
  <si>
    <t>2016-10-11T09:48:55.823+07</t>
  </si>
  <si>
    <t>Flo209</t>
  </si>
  <si>
    <t>2016-10-11T09:49:00.000+07</t>
  </si>
  <si>
    <t>13.37676911 103.85501611 -6.0 5.0</t>
  </si>
  <si>
    <t>Grass, flood on the road</t>
  </si>
  <si>
    <t>2016-10-11T10:17:57.007+07</t>
  </si>
  <si>
    <t>uuid:e74d9e0b-4b49-4186-a120-51a92458aa78</t>
  </si>
  <si>
    <t>e74d9e0b-4b49-4186-a120-51a92458aa78</t>
  </si>
  <si>
    <t>2016-10-11T03:21:56</t>
  </si>
  <si>
    <t>2016-10-11T09:50:59.316+07</t>
  </si>
  <si>
    <t>Flo210</t>
  </si>
  <si>
    <t>2016-10-11T09:51:00.000+07</t>
  </si>
  <si>
    <t>13.37672481 103.85509187 -4.0 5.0</t>
  </si>
  <si>
    <t>Flood on the road, water mix with water toilets, grass, rubbish</t>
  </si>
  <si>
    <t>2016-10-11T10:17:35.350+07</t>
  </si>
  <si>
    <t>uuid:53a9d5e4-bbb6-4ed2-83ef-319f951bb250</t>
  </si>
  <si>
    <t>53a9d5e4-bbb6-4ed2-83ef-319f951bb250</t>
  </si>
  <si>
    <t>2016-10-11T03:21:59</t>
  </si>
  <si>
    <t>2016-10-11T08:49:20.228+07</t>
  </si>
  <si>
    <t>Flo301</t>
  </si>
  <si>
    <t>2016-10-11T08:49:00.000+07</t>
  </si>
  <si>
    <t>13.35324089 103.85043595 -6.0 5.0</t>
  </si>
  <si>
    <t>Water flooded under the house, fish, water weed, rubbish</t>
  </si>
  <si>
    <t>2016-10-11T08:51:43.074+07</t>
  </si>
  <si>
    <t>uuid:3a7cbdae-ed32-4255-99e8-b9acd280c5c9</t>
  </si>
  <si>
    <t>3a7cbdae-ed32-4255-99e8-b9acd280c5c9</t>
  </si>
  <si>
    <t>2016-10-11T03:21:35</t>
  </si>
  <si>
    <t>2016-10-11T08:53:52.638+07</t>
  </si>
  <si>
    <t>Flo302</t>
  </si>
  <si>
    <t>2016-10-11T08:54:00.000+07</t>
  </si>
  <si>
    <t>13.35334935 103.84983677 -4.0 5.0</t>
  </si>
  <si>
    <t>uuid:42b3deaf-f414-459c-864e-ad80959d5578</t>
  </si>
  <si>
    <t>42b3deaf-f414-459c-864e-ad80959d5578</t>
  </si>
  <si>
    <t>Take sample along the road, rock</t>
  </si>
  <si>
    <t>2016-11-22T00:10:50</t>
  </si>
  <si>
    <t>2016-10-11T08:55:11.942+07</t>
  </si>
  <si>
    <t>uuid:2698c677-7f4c-4928-87a0-4a211a4cf3dd</t>
  </si>
  <si>
    <t>2016-11-11T14:17:00.000+07</t>
  </si>
  <si>
    <t>2698c677-7f4c-4928-87a0-4a211a4cf3dd</t>
  </si>
  <si>
    <t>2016-10-11T03:21:37</t>
  </si>
  <si>
    <t>2016-10-11T09:35:49.518+07</t>
  </si>
  <si>
    <t>Flo303</t>
  </si>
  <si>
    <t>2016-10-11T09:35:00.000+07</t>
  </si>
  <si>
    <t>13.35350068 103.84934508 6.0 5.0</t>
  </si>
  <si>
    <t>uuid:771dc4d0-dae8-41d1-862a-b18549fd487f</t>
  </si>
  <si>
    <t>771dc4d0-dae8-41d1-862a-b18549fd487f</t>
  </si>
  <si>
    <t>2016-11-22T00:10:53</t>
  </si>
  <si>
    <t>2016-11-11T14:19:00.000+07</t>
  </si>
  <si>
    <t>Take sample from asphalt road</t>
  </si>
  <si>
    <t>2016-10-11T09:36:48.307+07</t>
  </si>
  <si>
    <t>uuid:c24476b5-dd44-46c8-973a-370c2153b725</t>
  </si>
  <si>
    <t>c24476b5-dd44-46c8-973a-370c2153b725</t>
  </si>
  <si>
    <t>2016-10-11T03:21:52</t>
  </si>
  <si>
    <t>2016-10-17T10:05:05.522+07</t>
  </si>
  <si>
    <t>Flo304</t>
  </si>
  <si>
    <t>2016-10-17T10:06:00.000+07</t>
  </si>
  <si>
    <t>13.35311408 103.84882364 -33.0 5.0</t>
  </si>
  <si>
    <t>uuid:f4fd3970-8d47-49d9-b5c5-0d546496cde6</t>
  </si>
  <si>
    <t>f4fd3970-8d47-49d9-b5c5-0d546496cde6</t>
  </si>
  <si>
    <t>2016-11-22T00:10:55</t>
  </si>
  <si>
    <t>Rock, sample on road</t>
  </si>
  <si>
    <t>2016-10-17T10:07:33.566+07</t>
  </si>
  <si>
    <t>uuid:80b0adef-724b-4b55-9a66-972f70b06a6c</t>
  </si>
  <si>
    <t>80b0adef-724b-4b55-9a66-972f70b06a6c</t>
  </si>
  <si>
    <t>2016-10-17T03:32:25</t>
  </si>
  <si>
    <t>2016-10-17T10:08:54.799+07</t>
  </si>
  <si>
    <t>Flo305</t>
  </si>
  <si>
    <t>2016-10-17T10:09:00.000+07</t>
  </si>
  <si>
    <t>13.35330487 103.84790171 -45.0 5.0</t>
  </si>
  <si>
    <t>uuid:6a9a809e-fe44-44ad-a8a3-0293b81e7d03</t>
  </si>
  <si>
    <t>Rubbish, flood on the road, people always use this road</t>
  </si>
  <si>
    <t>6a9a809e-fe44-44ad-a8a3-0293b81e7d03</t>
  </si>
  <si>
    <t>2016-11-22T00:10:58</t>
  </si>
  <si>
    <t>2016-10-17T10:10:21.212+07</t>
  </si>
  <si>
    <t>uuid:ed721839-5506-4bf2-978b-99c0b9c9225c</t>
  </si>
  <si>
    <t>2016-11-10T09:51:00.000+07</t>
  </si>
  <si>
    <t>ed721839-5506-4bf2-978b-99c0b9c9225c</t>
  </si>
  <si>
    <t>2016-10-17T03:32:27</t>
  </si>
  <si>
    <t>2016-09-07T09:54:59.082+07</t>
  </si>
  <si>
    <t>Cucumber cabbage carrot latuce long been morning glory</t>
  </si>
  <si>
    <t>Ice104</t>
  </si>
  <si>
    <t>2016-09-07T09:55:00.000+07</t>
  </si>
  <si>
    <t>uuid:bd69bdff-2298-4197-83c0-630d25314d77</t>
  </si>
  <si>
    <t>13.35679303 103.88659811 3.0 5.0</t>
  </si>
  <si>
    <t>bd69bdff-2298-4197-83c0-630d25314d77</t>
  </si>
  <si>
    <t>2016-11-22T00:11:30</t>
  </si>
  <si>
    <t>2016-10-22T10:43:00.000+07</t>
  </si>
  <si>
    <t>3 time in this raining season</t>
  </si>
  <si>
    <t>Children eat only meat, morning glory, latus, cucumber</t>
  </si>
  <si>
    <t>uuid:8be9ce44-8409-4948-a947-b166da622ba3</t>
  </si>
  <si>
    <t>8be9ce44-8409-4948-a947-b166da622ba3</t>
  </si>
  <si>
    <t>2016-11-22T01:49:14</t>
  </si>
  <si>
    <t>Buy hygiene ice along the ring road from small store.</t>
  </si>
  <si>
    <t>2016-09-07T09:56:27.441+07</t>
  </si>
  <si>
    <t>uuid:0f8be9b5-af36-4ded-9135-7b061ca97ed7</t>
  </si>
  <si>
    <t>0f8be9b5-af36-4ded-9135-7b061ca97ed7</t>
  </si>
  <si>
    <t>2016-09-07T03:41:20</t>
  </si>
  <si>
    <t>2016-09-07T10:06:39.207+07</t>
  </si>
  <si>
    <t>Ice105</t>
  </si>
  <si>
    <t>2016-09-07T10:06:00.000+07</t>
  </si>
  <si>
    <t>13.35677545 103.88555003 -8.0 5.0</t>
  </si>
  <si>
    <t>Buy the hygiene ice from store</t>
  </si>
  <si>
    <t>2016-09-07T10:09:16.039+07</t>
  </si>
  <si>
    <t>uuid:35e3da2f-6259-4478-9215-9904efcde175</t>
  </si>
  <si>
    <t>35e3da2f-6259-4478-9215-9904efcde175</t>
  </si>
  <si>
    <t>2016-09-07T03:41:25</t>
  </si>
  <si>
    <t>2016-09-07T10:09:19.435+07</t>
  </si>
  <si>
    <t>Ice106</t>
  </si>
  <si>
    <t>2016-09-07T10:09:00.000+07</t>
  </si>
  <si>
    <t>13.35698243 103.88553833 -7.0 5.0</t>
  </si>
  <si>
    <t>Buy the cube ice at the store</t>
  </si>
  <si>
    <t>2016-09-07T10:11:44.486+07</t>
  </si>
  <si>
    <t>uuid:b22f2fae-cfbe-4799-b73b-1436a15940b3</t>
  </si>
  <si>
    <t>b22f2fae-cfbe-4799-b73b-1436a15940b3</t>
  </si>
  <si>
    <t>2016-09-07T03:41:28</t>
  </si>
  <si>
    <t>2016-09-08T08:34:42.116+07</t>
  </si>
  <si>
    <t>Ice107</t>
  </si>
  <si>
    <t>2016-09-08T08:35:00.000+07</t>
  </si>
  <si>
    <t>13.35676428 103.88683787 -13.0 5.0</t>
  </si>
  <si>
    <t>Buy the cube ice from store along the ring road</t>
  </si>
  <si>
    <t>2016-09-08T08:36:21.248+07</t>
  </si>
  <si>
    <t>uuid:40ad320e-d48b-47d7-8057-1a8f2ddb8abd</t>
  </si>
  <si>
    <t>40ad320e-d48b-47d7-8057-1a8f2ddb8abd</t>
  </si>
  <si>
    <t>2016-09-08T02:12:55</t>
  </si>
  <si>
    <t>2016-09-08T08:36:32.381+07</t>
  </si>
  <si>
    <t>Ice108</t>
  </si>
  <si>
    <t>2016-09-08T08:36:00.000+07</t>
  </si>
  <si>
    <t>13.3566601 103.88676144 2.0 5.0</t>
  </si>
  <si>
    <t>Buy the hygiene ice from store along the ring road</t>
  </si>
  <si>
    <t>2016-09-08T08:38:14.884+07</t>
  </si>
  <si>
    <t>uuid:6997e692-ede3-4e0f-8a30-a39719124844</t>
  </si>
  <si>
    <t>6997e692-ede3-4e0f-8a30-a39719124844</t>
  </si>
  <si>
    <t>2016-09-08T02:12:57</t>
  </si>
  <si>
    <t>2016-09-08T08:52:28.553+07</t>
  </si>
  <si>
    <t>Ice109</t>
  </si>
  <si>
    <t>2016-09-08T08:52:00.000+07</t>
  </si>
  <si>
    <t>13.35650512 103.88647715 -12.0 5.0</t>
  </si>
  <si>
    <t>Buy cube ice along the ring road</t>
  </si>
  <si>
    <t>2016-09-08T08:54:02.433+07</t>
  </si>
  <si>
    <t>uuid:30c5beff-1874-43c1-b604-996c4ce1e4b1</t>
  </si>
  <si>
    <t>30c5beff-1874-43c1-b604-996c4ce1e4b1</t>
  </si>
  <si>
    <t>2016-09-08T02:13:07</t>
  </si>
  <si>
    <t>2016-09-12T08:38:37.013+07</t>
  </si>
  <si>
    <t>Veg111</t>
  </si>
  <si>
    <t>2016-09-12T08:38:00.000+07</t>
  </si>
  <si>
    <t>13.35641648 103.8866102 7.0 5.0</t>
  </si>
  <si>
    <t>Buy 10 leaves of salad along the ring road at small store</t>
  </si>
  <si>
    <t>2016-09-12T08:40:16.689+07</t>
  </si>
  <si>
    <t>uuid:d4a4fcb4-8a9e-4f46-a049-b5353ada6725</t>
  </si>
  <si>
    <t>d4a4fcb4-8a9e-4f46-a049-b5353ada6725</t>
  </si>
  <si>
    <t>2016-09-12T02:44:13</t>
  </si>
  <si>
    <t>2016-09-12T08:40:20.365+07</t>
  </si>
  <si>
    <t>Veg112</t>
  </si>
  <si>
    <t>2016-09-12T08:40:00.000+07</t>
  </si>
  <si>
    <t>13.35641831 103.88658969 6.0 5.0</t>
  </si>
  <si>
    <t>Cabbage</t>
  </si>
  <si>
    <t>Buy 10 leaves of cabbages along the ring road at small store</t>
  </si>
  <si>
    <t>2016-09-12T08:41:40.994+07</t>
  </si>
  <si>
    <t>uuid:57bb2b5b-bf7a-4924-9f00-d37fd12700a2</t>
  </si>
  <si>
    <t>57bb2b5b-bf7a-4924-9f00-d37fd12700a2</t>
  </si>
  <si>
    <t>2016-09-13T08:53:52.009+07</t>
  </si>
  <si>
    <t>Ice112</t>
  </si>
  <si>
    <t>2016-09-13T08:54:00.000+07</t>
  </si>
  <si>
    <t>13.35720663 103.88698797 7.0 5.0</t>
  </si>
  <si>
    <t>Buy hygiene ice along the ring road at small store.</t>
  </si>
  <si>
    <t>2016-09-13T08:54:57.440+07</t>
  </si>
  <si>
    <t>uuid:77cc6fa8-eb91-403b-b675-ee1ed7786b49</t>
  </si>
  <si>
    <t>77cc6fa8-eb91-403b-b675-ee1ed7786b49</t>
  </si>
  <si>
    <t>2016-09-13T02:08:24</t>
  </si>
  <si>
    <t>2016-09-13T08:54:59.772+07</t>
  </si>
  <si>
    <t>Ice113</t>
  </si>
  <si>
    <t>2016-09-13T08:55:00.000+07</t>
  </si>
  <si>
    <t>13.3571872 103.88696907 -4.0 5.0</t>
  </si>
  <si>
    <t>Buy cube ice along the ring road at small store.</t>
  </si>
  <si>
    <t>2016-09-13T08:56:08.862+07</t>
  </si>
  <si>
    <t>uuid:a720c2f7-c5dd-485b-b8e7-6296702427f7</t>
  </si>
  <si>
    <t>a720c2f7-c5dd-485b-b8e7-6296702427f7</t>
  </si>
  <si>
    <t>2016-09-13T02:08:27</t>
  </si>
  <si>
    <t>2016-09-22T09:16:10.662+07</t>
  </si>
  <si>
    <t>Ice201</t>
  </si>
  <si>
    <t>2016-09-22T09:16:00.000+07</t>
  </si>
  <si>
    <t>13.37610513 103.85874854 27.0 5.0</t>
  </si>
  <si>
    <t>Buy cube ice at small store</t>
  </si>
  <si>
    <t>2016-09-22T09:17:22.180+07</t>
  </si>
  <si>
    <t>uuid:fba017e1-70ab-4da9-8e07-f9d1a58de0d3</t>
  </si>
  <si>
    <t>fba017e1-70ab-4da9-8e07-f9d1a58de0d3</t>
  </si>
  <si>
    <t>2016-09-22T03:26:49</t>
  </si>
  <si>
    <t>2016-09-22T09:17:24.837+07</t>
  </si>
  <si>
    <t>Ice202</t>
  </si>
  <si>
    <t>13.37595894 103.85888547 -5.0 5.0</t>
  </si>
  <si>
    <t>Buy hygiene ice at small store</t>
  </si>
  <si>
    <t>2016-09-22T09:18:24.984+07</t>
  </si>
  <si>
    <t>uuid:4c23dc34-9002-43a1-88f5-53d7da88cc7f</t>
  </si>
  <si>
    <t>4c23dc34-9002-43a1-88f5-53d7da88cc7f</t>
  </si>
  <si>
    <t>2016-09-22T03:26:51</t>
  </si>
  <si>
    <t>2016-09-22T10:09:25.386+07</t>
  </si>
  <si>
    <t>Ice203</t>
  </si>
  <si>
    <t>2016-09-22T10:09:00.000+07</t>
  </si>
  <si>
    <t>13.37796156 103.85896234 -8.0 5.0</t>
  </si>
  <si>
    <t>Buy hygiene ice along the ring road from store</t>
  </si>
  <si>
    <t>2016-09-22T10:11:08.462+07</t>
  </si>
  <si>
    <t>uuid:35dec0f2-e416-4408-a8c0-994bce96bd1d</t>
  </si>
  <si>
    <t>35dec0f2-e416-4408-a8c0-994bce96bd1d</t>
  </si>
  <si>
    <t>2016-09-22T03:27:19</t>
  </si>
  <si>
    <t>2016-10-04T09:07:52.952+07</t>
  </si>
  <si>
    <t>Ice204</t>
  </si>
  <si>
    <t>2016-10-04T09:09:00.000+07</t>
  </si>
  <si>
    <t>13.3764298 103.85761715 -4.0 5.0</t>
  </si>
  <si>
    <t>Buy cube ice along the road</t>
  </si>
  <si>
    <t>2016-10-04T09:11:13.638+07</t>
  </si>
  <si>
    <t>uuid:b6e133a2-b41a-4881-a1c3-7551b1a33785</t>
  </si>
  <si>
    <t>b6e133a2-b41a-4881-a1c3-7551b1a33785</t>
  </si>
  <si>
    <t>2016-10-04T03:15:16</t>
  </si>
  <si>
    <t>2016-10-04T09:30:01.959+07</t>
  </si>
  <si>
    <t>Ice205</t>
  </si>
  <si>
    <t>2016-10-04T09:30:00.000+07</t>
  </si>
  <si>
    <t>13.37711628 103.8585058 -4.0 5.0</t>
  </si>
  <si>
    <t>2016-10-04T09:32:06.995+07</t>
  </si>
  <si>
    <t>uuid:784f10f9-4185-4ddf-837f-7ede01170ed3</t>
  </si>
  <si>
    <t>784f10f9-4185-4ddf-837f-7ede01170ed3</t>
  </si>
  <si>
    <t>2016-10-04T03:15:25</t>
  </si>
  <si>
    <t>2016-10-04T09:37:55.235+07</t>
  </si>
  <si>
    <t>Ice206</t>
  </si>
  <si>
    <t>2016-10-04T09:38:00.000+07</t>
  </si>
  <si>
    <t>13.37834482 103.85598535 11.0 6.0</t>
  </si>
  <si>
    <t>Buy hygiene ice along the road</t>
  </si>
  <si>
    <t>2016-10-04T09:39:34.059+07</t>
  </si>
  <si>
    <t>uuid:5b186bb5-63c5-46d7-92a2-21b82553a41c</t>
  </si>
  <si>
    <t>5b186bb5-63c5-46d7-92a2-21b82553a41c</t>
  </si>
  <si>
    <t>2016-10-04T03:15:27</t>
  </si>
  <si>
    <t>2016-10-05T09:33:00.215+07</t>
  </si>
  <si>
    <t>Ice207</t>
  </si>
  <si>
    <t>2016-10-05T09:33:00.000+07</t>
  </si>
  <si>
    <t>13.37683634 103.85468528 -7.0 5.0</t>
  </si>
  <si>
    <t>Buy cube ice along the kumruthemey road</t>
  </si>
  <si>
    <t>2016-10-05T09:34:55.955+07</t>
  </si>
  <si>
    <t>uuid:5b544ab6-2069-43d3-822b-ae2216ff7e93</t>
  </si>
  <si>
    <t>5b544ab6-2069-43d3-822b-ae2216ff7e93</t>
  </si>
  <si>
    <t>2016-10-05T03:05:11</t>
  </si>
  <si>
    <t>2016-10-05T09:41:58.007+07</t>
  </si>
  <si>
    <t>Ice208</t>
  </si>
  <si>
    <t>2016-10-05T09:42:00.000+07</t>
  </si>
  <si>
    <t>13.37707958 103.85266902 7.0 5.0</t>
  </si>
  <si>
    <t>Buy cube ice along the kumruthemey road from small store</t>
  </si>
  <si>
    <t>2016-10-05T09:43:54.156+07</t>
  </si>
  <si>
    <t>uuid:5d14a62f-0049-487b-9600-a8b6f0b3f94c</t>
  </si>
  <si>
    <t>5d14a62f-0049-487b-9600-a8b6f0b3f94c</t>
  </si>
  <si>
    <t>2016-10-05T03:05:17</t>
  </si>
  <si>
    <t>2016-10-05T09:47:22.686+07</t>
  </si>
  <si>
    <t>Ice209</t>
  </si>
  <si>
    <t>2016-10-05T09:47:00.000+07</t>
  </si>
  <si>
    <t>13.37781333 103.85419368 8.0 5.0</t>
  </si>
  <si>
    <t>Buy hygiene ice along the acleda bank road</t>
  </si>
  <si>
    <t>2016-10-05T09:49:18.016+07</t>
  </si>
  <si>
    <t>uuid:ad82cb9b-87a1-4540-9f8b-d1505f38b630</t>
  </si>
  <si>
    <t>ad82cb9b-87a1-4540-9f8b-d1505f38b630</t>
  </si>
  <si>
    <t>2016-10-05T03:05:20</t>
  </si>
  <si>
    <t>2016-10-05T09:51:30.146+07</t>
  </si>
  <si>
    <t>Ice210</t>
  </si>
  <si>
    <t>2016-10-05T09:52:00.000+07</t>
  </si>
  <si>
    <t>13.37838064 103.85513834 13.0 5.0</t>
  </si>
  <si>
    <t>Buy hygiene ice along the kralanh road</t>
  </si>
  <si>
    <t>2016-10-05T09:52:57.510+07</t>
  </si>
  <si>
    <t>uuid:e0d2095f-d7f9-4c4c-80c6-33c31b5b4eb8</t>
  </si>
  <si>
    <t>e0d2095f-d7f9-4c4c-80c6-33c31b5b4eb8</t>
  </si>
  <si>
    <t>2016-10-05T03:05:22</t>
  </si>
  <si>
    <t>2016-10-12T08:44:50.319+07</t>
  </si>
  <si>
    <t>Ice301</t>
  </si>
  <si>
    <t>2016-10-12T08:45:00.000+07</t>
  </si>
  <si>
    <t>13.35294404 103.84913727 16.0 5.0</t>
  </si>
  <si>
    <t>Buy cube ice at small store along town center drain</t>
  </si>
  <si>
    <t>2016-10-12T08:46:08.380+07</t>
  </si>
  <si>
    <t>uuid:cb693450-7141-4c95-ace4-e9c178da934c</t>
  </si>
  <si>
    <t>cb693450-7141-4c95-ace4-e9c178da934c</t>
  </si>
  <si>
    <t>2016-10-12T02:45:49</t>
  </si>
  <si>
    <t>2016-10-12T08:46:10.813+07</t>
  </si>
  <si>
    <t>Ice302</t>
  </si>
  <si>
    <t>2016-10-12T08:46:00.000+07</t>
  </si>
  <si>
    <t>13.35290944 103.84907351 -19.0 5.0</t>
  </si>
  <si>
    <t>Buy hygiene ice at small store along town center drain</t>
  </si>
  <si>
    <t>2016-10-12T08:47:16.476+07</t>
  </si>
  <si>
    <t>uuid:d143ee04-ce57-48f6-b84c-9bc8c9008c74</t>
  </si>
  <si>
    <t>d143ee04-ce57-48f6-b84c-9bc8c9008c74</t>
  </si>
  <si>
    <t>2016-10-12T02:45:51</t>
  </si>
  <si>
    <t>2016-10-12T08:57:46.549+07</t>
  </si>
  <si>
    <t>Ice303</t>
  </si>
  <si>
    <t>2016-10-12T08:58:00.000+07</t>
  </si>
  <si>
    <t>13.35378765 103.84942648 15.0 5.0</t>
  </si>
  <si>
    <t>2016-10-12T08:58:48.413+07</t>
  </si>
  <si>
    <t>uuid:c919a7c7-f7d4-4a60-a6d2-937fff2ab34c</t>
  </si>
  <si>
    <t>c919a7c7-f7d4-4a60-a6d2-937fff2ab34c</t>
  </si>
  <si>
    <t>2016-10-12T02:45:57</t>
  </si>
  <si>
    <t>2016-10-13T08:31:23.526+07</t>
  </si>
  <si>
    <t>Ice304</t>
  </si>
  <si>
    <t>2016-10-13T08:31:00.000+07</t>
  </si>
  <si>
    <t>13.35303831 103.85117987 20.0 3.0</t>
  </si>
  <si>
    <t>2016-10-13T08:32:23.982+07</t>
  </si>
  <si>
    <t>uuid:bb9b85e4-b42f-48b9-99a2-515ef4031576</t>
  </si>
  <si>
    <t>bb9b85e4-b42f-48b9-99a2-515ef4031576</t>
  </si>
  <si>
    <t>2016-10-13T02:25:28</t>
  </si>
  <si>
    <t>2016-10-13T08:34:44.132+07</t>
  </si>
  <si>
    <t>Ice305</t>
  </si>
  <si>
    <t>2016-10-13T08:34:00.000+07</t>
  </si>
  <si>
    <t>13.35225082 103.8507985 0.0 5.0</t>
  </si>
  <si>
    <t>2016-10-13T08:36:22.759+07</t>
  </si>
  <si>
    <t>uuid:7de8b452-2ab1-4476-8b61-1aaca79d8cc5</t>
  </si>
  <si>
    <t>7de8b452-2ab1-4476-8b61-1aaca79d8cc5</t>
  </si>
  <si>
    <t>2016-10-13T02:25:30</t>
  </si>
  <si>
    <t>2016-10-13T09:01:32.537+07</t>
  </si>
  <si>
    <t>Ice306</t>
  </si>
  <si>
    <t>2016-10-13T09:01:00.000+07</t>
  </si>
  <si>
    <t>13.35275312 103.84893214 -1.0 5.0</t>
  </si>
  <si>
    <t>Buy cube ice along the tcd</t>
  </si>
  <si>
    <t>2016-10-13T09:02:48.754+07</t>
  </si>
  <si>
    <t>uuid:f1d39f95-a166-4920-be2a-141570798b79</t>
  </si>
  <si>
    <t>f1d39f95-a166-4920-be2a-141570798b79</t>
  </si>
  <si>
    <t>2016-10-13T02:25:42</t>
  </si>
  <si>
    <t>2016-09-06T11:49:06.562+07</t>
  </si>
  <si>
    <t>Sol112</t>
  </si>
  <si>
    <t>2016-09-06T11:49:00.000+07</t>
  </si>
  <si>
    <t>13.35704598 103.88577036 -6.0 5.0</t>
  </si>
  <si>
    <t>Children are playing soil, no grass, no rubbishes, the access road to the house</t>
  </si>
  <si>
    <t>2016-09-06T11:51:18.925+07</t>
  </si>
  <si>
    <t>uuid:ef584102-23c5-4150-892c-59e090ae7fef</t>
  </si>
  <si>
    <t>ef584102-23c5-4150-892c-59e090ae7fef</t>
  </si>
  <si>
    <t>2016-09-06T05:09:54</t>
  </si>
  <si>
    <t>2016-09-06T11:54:44.273+07</t>
  </si>
  <si>
    <t>Sol113</t>
  </si>
  <si>
    <t>2016-09-06T11:54:00.000+07</t>
  </si>
  <si>
    <t>13.35696739 103.88571597 -48.0 5.0</t>
  </si>
  <si>
    <t>Soil with sand</t>
  </si>
  <si>
    <t>Have rock, children always play ground, no grass</t>
  </si>
  <si>
    <t>2016-09-06T11:56:50.933+07</t>
  </si>
  <si>
    <t>uuid:edc97389-fcb6-40ee-80fa-3bfb29f08d47</t>
  </si>
  <si>
    <t>edc97389-fcb6-40ee-80fa-3bfb29f08d47</t>
  </si>
  <si>
    <t>2016-09-06T05:10:00</t>
  </si>
  <si>
    <t>2016-09-07T09:36:15.178+07</t>
  </si>
  <si>
    <t>Sol114</t>
  </si>
  <si>
    <t>2016-09-07T09:36:00.000+07</t>
  </si>
  <si>
    <t>13.35764123 103.88630183 -12.0 5.0</t>
  </si>
  <si>
    <t>Soil and sand</t>
  </si>
  <si>
    <t>Under the tree, have the rubbish and dog. Yesterday rain.</t>
  </si>
  <si>
    <t>2016-09-07T09:38:50.847+07</t>
  </si>
  <si>
    <t>uuid:30bd1feb-9d68-4749-905b-51b57ede79e6</t>
  </si>
  <si>
    <t>30bd1feb-9d68-4749-905b-51b57ede79e6</t>
  </si>
  <si>
    <t>2016-09-07T03:41:15</t>
  </si>
  <si>
    <t>2016-09-07T09:41:16.280+07</t>
  </si>
  <si>
    <t>Sol115</t>
  </si>
  <si>
    <t>2016-09-07T09:41:00.000+07</t>
  </si>
  <si>
    <t>13.35758947 103.88684827 -2.0 5.0</t>
  </si>
  <si>
    <t>Sand mix with rock, chicken, dog, water remain on the road</t>
  </si>
  <si>
    <t>2016-09-07T09:44:42.596+07</t>
  </si>
  <si>
    <t>uuid:49f90c2e-7488-46b9-9c3b-ee72c6df0681</t>
  </si>
  <si>
    <t>49f90c2e-7488-46b9-9c3b-ee72c6df0681</t>
  </si>
  <si>
    <t>2016-09-07T03:41:18</t>
  </si>
  <si>
    <t>2016-09-07T09:58:32.941+07</t>
  </si>
  <si>
    <t>Sol116</t>
  </si>
  <si>
    <t>2016-09-07T09:58:00.000+07</t>
  </si>
  <si>
    <t>13.35711596 103.88639539 10.0 5.0</t>
  </si>
  <si>
    <t>Sand, Clay, soil</t>
  </si>
  <si>
    <t>Empty land, under the shadow, some stone, no grass</t>
  </si>
  <si>
    <t>2016-09-07T10:00:54.358+07</t>
  </si>
  <si>
    <t>uuid:38e5caa3-0539-4aa3-aaf2-c1a62249081a</t>
  </si>
  <si>
    <t>38e5caa3-0539-4aa3-aaf2-c1a62249081a</t>
  </si>
  <si>
    <t>2016-09-07T03:41:22</t>
  </si>
  <si>
    <t>2016-09-13T08:19:20.942+07</t>
  </si>
  <si>
    <t>Sol117</t>
  </si>
  <si>
    <t>2016-09-13T08:19:00.000+07</t>
  </si>
  <si>
    <t>13.356789 103.88559205 -5.0 9.0</t>
  </si>
  <si>
    <t>Yesterday rained, people like to sit on the ground to talk something. There are many rock and brick.</t>
  </si>
  <si>
    <t>2016-09-13T08:24:02.846+07</t>
  </si>
  <si>
    <t>uuid:8e27827f-1415-4a4d-9817-033a9b6963d0</t>
  </si>
  <si>
    <t>8e27827f-1415-4a4d-9817-033a9b6963d0</t>
  </si>
  <si>
    <t>2016-09-13T02:08:12</t>
  </si>
  <si>
    <t>2016-09-13T08:26:36.733+07</t>
  </si>
  <si>
    <t>Sol118</t>
  </si>
  <si>
    <t>2016-09-13T08:26:00.000+07</t>
  </si>
  <si>
    <t>13.35698924 103.88623223 -20.0 5.0</t>
  </si>
  <si>
    <t>Sand and clay</t>
  </si>
  <si>
    <t>Sample take Infront of household that people always play card and clean something.</t>
  </si>
  <si>
    <t>2016-09-13T08:29:25.456+07</t>
  </si>
  <si>
    <t>uuid:b90bb075-5065-4940-9e6a-4e61f99c3f85</t>
  </si>
  <si>
    <t>b90bb075-5065-4940-9e6a-4e61f99c3f85</t>
  </si>
  <si>
    <t>2016-09-13T02:08:14</t>
  </si>
  <si>
    <t>2016-09-13T08:33:44.877+07</t>
  </si>
  <si>
    <t>Sol119</t>
  </si>
  <si>
    <t>2016-09-13T08:34:00.000+07</t>
  </si>
  <si>
    <t>13.35731023 103.88611694 -45.0 5.0</t>
  </si>
  <si>
    <t>Sample take along the access road Infront of household. No grass.</t>
  </si>
  <si>
    <t>2016-09-13T08:36:28.618+07</t>
  </si>
  <si>
    <t>uuid:995f97d9-c391-4351-8115-7b5b0173bbbc</t>
  </si>
  <si>
    <t>995f97d9-c391-4351-8115-7b5b0173bbbc</t>
  </si>
  <si>
    <t>2016-09-13T02:08:16</t>
  </si>
  <si>
    <t>2016-09-14T08:27:33.820+07</t>
  </si>
  <si>
    <t>Sol120</t>
  </si>
  <si>
    <t>2016-09-14T08:27:00.000+07</t>
  </si>
  <si>
    <t>13.35754127 103.88710842 23.0 6.0</t>
  </si>
  <si>
    <t>Black soil with sand</t>
  </si>
  <si>
    <t>2016-09-14T08:32:53.281+07</t>
  </si>
  <si>
    <t>uuid:335c5762-5161-4723-b2cf-5830226f5f65</t>
  </si>
  <si>
    <t>335c5762-5161-4723-b2cf-5830226f5f65</t>
  </si>
  <si>
    <t>2016-09-14T02:57:15</t>
  </si>
  <si>
    <t>2016-09-14T08:46:02.946+07</t>
  </si>
  <si>
    <t>Sol121</t>
  </si>
  <si>
    <t>2016-09-14T08:46:00.000+07</t>
  </si>
  <si>
    <t>13.3567896 103.88612457 -6.0 5.0</t>
  </si>
  <si>
    <t>Sand with soil</t>
  </si>
  <si>
    <t>Take sample at empty land, no grass.</t>
  </si>
  <si>
    <t>2016-09-14T08:48:35.113+07</t>
  </si>
  <si>
    <t>uuid:65a5a6af-24df-4f5a-9456-7c3984357a4f</t>
  </si>
  <si>
    <t>65a5a6af-24df-4f5a-9456-7c3984357a4f</t>
  </si>
  <si>
    <t>2016-09-14T02:57:24</t>
  </si>
  <si>
    <t>2016-09-22T09:27:34.493+07</t>
  </si>
  <si>
    <t>Sol201</t>
  </si>
  <si>
    <t>2016-09-22T09:27:00.000+07</t>
  </si>
  <si>
    <t>13.37613952 103.85873364 22.0 5.0</t>
  </si>
  <si>
    <t>Take the sample along internal road, wet soil, some big stone, both side of the road have grass and water plants.</t>
  </si>
  <si>
    <t>2016-09-22T09:30:26.815+07</t>
  </si>
  <si>
    <t>uuid:793a4438-be2b-40f1-9a5d-3699e56a9668</t>
  </si>
  <si>
    <t>793a4438-be2b-40f1-9a5d-3699e56a9668</t>
  </si>
  <si>
    <t>2016-09-22T03:26:55</t>
  </si>
  <si>
    <t>2016-09-22T09:32:24.323+07</t>
  </si>
  <si>
    <t>Sol202</t>
  </si>
  <si>
    <t>2016-09-22T09:36:00.000+07</t>
  </si>
  <si>
    <t>13.37631345 103.85774341 1.0 4.0</t>
  </si>
  <si>
    <t>Children always play ground and walk through this area. Tree leave, some rock, motor parking.</t>
  </si>
  <si>
    <t>2016-09-22T09:39:20.152+07</t>
  </si>
  <si>
    <t>uuid:7feab6f5-c5a1-42c4-90ab-07331d5694ee</t>
  </si>
  <si>
    <t>7feab6f5-c5a1-42c4-90ab-07331d5694ee</t>
  </si>
  <si>
    <t>2016-09-22T03:26:57</t>
  </si>
  <si>
    <t>2016-09-22T09:40:39.679+07</t>
  </si>
  <si>
    <t>Sol203</t>
  </si>
  <si>
    <t>2016-09-22T09:40:00.000+07</t>
  </si>
  <si>
    <t>13.37618152 103.85787205 -5.0 5.0</t>
  </si>
  <si>
    <t>Empty land, football place</t>
  </si>
  <si>
    <t>2016-09-22T09:42:03.743+07</t>
  </si>
  <si>
    <t>uuid:9b3d4caf-99f1-4bdf-ae08-836d9ba2a692</t>
  </si>
  <si>
    <t>9b3d4caf-99f1-4bdf-ae08-836d9ba2a692</t>
  </si>
  <si>
    <t>2016-09-22T03:27:01</t>
  </si>
  <si>
    <t>2016-09-22T09:42:47.019+07</t>
  </si>
  <si>
    <t>Sol204</t>
  </si>
  <si>
    <t>2016-09-22T09:43:00.000+07</t>
  </si>
  <si>
    <t>13.37645542 103.8575036 4.0 5.0</t>
  </si>
  <si>
    <t>Clay and soil</t>
  </si>
  <si>
    <t>Area near by flood water, people always walk through and fishing, wood, rubbish, stone.</t>
  </si>
  <si>
    <t>2016-09-22T09:48:41.579+07</t>
  </si>
  <si>
    <t>uuid:80d5ff92-eac0-4ff3-8dd6-4be99e272840</t>
  </si>
  <si>
    <t>80d5ff92-eac0-4ff3-8dd6-4be99e272840</t>
  </si>
  <si>
    <t>2016-09-22T03:27:03</t>
  </si>
  <si>
    <t>2016-09-22T09:53:39.781+07</t>
  </si>
  <si>
    <t>Sol205</t>
  </si>
  <si>
    <t>2016-09-22T09:53:00.000+07</t>
  </si>
  <si>
    <t>13.37649248 103.85774431 -6.0 6.0</t>
  </si>
  <si>
    <t>Access road Infront of house, rubbish.</t>
  </si>
  <si>
    <t>2016-09-22T09:55:38.017+07</t>
  </si>
  <si>
    <t>uuid:d08e4678-6d85-45fd-88a1-559b0bfc24ac</t>
  </si>
  <si>
    <t>d08e4678-6d85-45fd-88a1-559b0bfc24ac</t>
  </si>
  <si>
    <t>2016-09-22T03:27:07</t>
  </si>
  <si>
    <t>2016-10-05T08:48:52.857+07</t>
  </si>
  <si>
    <t>Sol206</t>
  </si>
  <si>
    <t>2016-10-05T08:49:00.000+07</t>
  </si>
  <si>
    <t>13.37634191 103.8566849 7.0 4.0</t>
  </si>
  <si>
    <t>Grass, rubbish and the well</t>
  </si>
  <si>
    <t>2016-10-05T08:50:17.316+07</t>
  </si>
  <si>
    <t>uuid:2af86630-48d4-42f9-9645-90188de9c2b9</t>
  </si>
  <si>
    <t>2af86630-48d4-42f9-9645-90188de9c2b9</t>
  </si>
  <si>
    <t>2016-10-05T03:04:52</t>
  </si>
  <si>
    <t>2016-10-05T09:13:00.274+07</t>
  </si>
  <si>
    <t>Sol207</t>
  </si>
  <si>
    <t>2016-10-05T09:13:00.000+07</t>
  </si>
  <si>
    <t>13.37639506 103.8571326 -4.0 5.0</t>
  </si>
  <si>
    <t>Clay and sand</t>
  </si>
  <si>
    <t>Many children like to play, empty land</t>
  </si>
  <si>
    <t>2016-10-05T09:14:27.940+07</t>
  </si>
  <si>
    <t>uuid:b59a49fa-62ec-4316-b8a5-e8e8010b12e1</t>
  </si>
  <si>
    <t>b59a49fa-62ec-4316-b8a5-e8e8010b12e1</t>
  </si>
  <si>
    <t>2016-10-05T03:05:03</t>
  </si>
  <si>
    <t>2016-10-05T09:18:04.952+07</t>
  </si>
  <si>
    <t>Sol208</t>
  </si>
  <si>
    <t>2016-10-05T09:18:00.000+07</t>
  </si>
  <si>
    <t>13.37649815 103.85627883 21.0 4.0</t>
  </si>
  <si>
    <t>Black soil</t>
  </si>
  <si>
    <t>Take sample under the tree, people always sit here</t>
  </si>
  <si>
    <t>2016-10-05T09:20:16.836+07</t>
  </si>
  <si>
    <t>uuid:2d442dcf-8abb-4e36-a387-ce08a9ac08ff</t>
  </si>
  <si>
    <t>2d442dcf-8abb-4e36-a387-ce08a9ac08ff</t>
  </si>
  <si>
    <t>2016-10-05T03:05:05</t>
  </si>
  <si>
    <t>2016-10-05T09:22:02.029+07</t>
  </si>
  <si>
    <t>Sol209</t>
  </si>
  <si>
    <t>2016-10-05T09:22:00.000+07</t>
  </si>
  <si>
    <t>13.37656515 103.85606676 -9.0 5.0</t>
  </si>
  <si>
    <t>Rubbish, children always play ground, chicken, flies.</t>
  </si>
  <si>
    <t>2016-10-05T09:23:37.420+07</t>
  </si>
  <si>
    <t>uuid:404f495d-54c9-4417-b748-f1e9d0e44882</t>
  </si>
  <si>
    <t>404f495d-54c9-4417-b748-f1e9d0e44882</t>
  </si>
  <si>
    <t>2016-10-05T03:05:07</t>
  </si>
  <si>
    <t>2016-10-05T09:26:20.523+07</t>
  </si>
  <si>
    <t>Sol210</t>
  </si>
  <si>
    <t>2016-10-05T09:26:00.000+07</t>
  </si>
  <si>
    <t>13.3766588 103.85580046 6.0 5.0</t>
  </si>
  <si>
    <t>Rubbish, people always play card here</t>
  </si>
  <si>
    <t>2016-10-05T09:28:24.008+07</t>
  </si>
  <si>
    <t>uuid:b3bda15b-d652-41d6-a505-19ecf496c4db</t>
  </si>
  <si>
    <t>b3bda15b-d652-41d6-a505-19ecf496c4db</t>
  </si>
  <si>
    <t>2016-10-05T03:05:09</t>
  </si>
  <si>
    <t>2016-10-12T08:36:34.902+07</t>
  </si>
  <si>
    <t>Sol301</t>
  </si>
  <si>
    <t>2016-10-12T08:36:00.000+07</t>
  </si>
  <si>
    <t>13.35279769 103.84882747 -5.0 5.0</t>
  </si>
  <si>
    <t>Rock, rubbish, children like standing here</t>
  </si>
  <si>
    <t>2016-10-12T08:38:34.854+07</t>
  </si>
  <si>
    <t>uuid:d01529d6-3ec7-4713-8148-2e697885acd9</t>
  </si>
  <si>
    <t>d01529d6-3ec7-4713-8148-2e697885acd9</t>
  </si>
  <si>
    <t>2016-10-12T02:45:45</t>
  </si>
  <si>
    <t>2016-10-12T08:39:54.155+07</t>
  </si>
  <si>
    <t>Sol302</t>
  </si>
  <si>
    <t>2016-10-12T08:40:00.000+07</t>
  </si>
  <si>
    <t>13.35281149 103.84904317 4.0 5.0</t>
  </si>
  <si>
    <t>Sand, clay</t>
  </si>
  <si>
    <t>Children are playing the ground under the tree</t>
  </si>
  <si>
    <t>2016-10-12T08:41:25.638+07</t>
  </si>
  <si>
    <t>uuid:6681c126-430b-4348-bc46-630bf2b7bcac</t>
  </si>
  <si>
    <t>6681c126-430b-4348-bc46-630bf2b7bcac</t>
  </si>
  <si>
    <t>2016-10-12T02:45:47</t>
  </si>
  <si>
    <t>2016-10-12T09:00:51.172+07</t>
  </si>
  <si>
    <t>Sol303</t>
  </si>
  <si>
    <t>2016-10-12T09:01:00.000+07</t>
  </si>
  <si>
    <t>13.35318676 103.84866543 -5.0 5.0</t>
  </si>
  <si>
    <t>Take sample at Islam church, there are many children</t>
  </si>
  <si>
    <t>2016-10-12T09:03:19.347+07</t>
  </si>
  <si>
    <t>uuid:fa6420cd-d292-4122-b88e-2f464788a883</t>
  </si>
  <si>
    <t>fa6420cd-d292-4122-b88e-2f464788a883</t>
  </si>
  <si>
    <t>2016-10-12T02:45:59</t>
  </si>
  <si>
    <t>2016-10-12T09:14:49.318+07</t>
  </si>
  <si>
    <t>Sol304</t>
  </si>
  <si>
    <t>2016-10-12T09:15:00.000+07</t>
  </si>
  <si>
    <t>13.35214957 103.84975781 5.0 5.0</t>
  </si>
  <si>
    <t>Rock, Infront of house</t>
  </si>
  <si>
    <t>2016-10-12T09:15:55.621+07</t>
  </si>
  <si>
    <t>uuid:12250385-fbbb-4160-843d-3e892ce0af97</t>
  </si>
  <si>
    <t>12250385-fbbb-4160-843d-3e892ce0af97</t>
  </si>
  <si>
    <t>2016-10-12T02:46:01</t>
  </si>
  <si>
    <t>2016-10-12T09:23:32.178+07</t>
  </si>
  <si>
    <t>Sol305</t>
  </si>
  <si>
    <t>2016-10-12T09:24:00.000+07</t>
  </si>
  <si>
    <t>13.35272047 103.85046172 -3.0 5.0</t>
  </si>
  <si>
    <t>Take sample at parking area near washing motor</t>
  </si>
  <si>
    <t>2016-10-12T09:25:57.991+07</t>
  </si>
  <si>
    <t>uuid:51908368-f008-4f4e-a007-cd168640e655</t>
  </si>
  <si>
    <t>51908368-f008-4f4e-a007-cd168640e655</t>
  </si>
  <si>
    <t>2016-10-12T02:46:06</t>
  </si>
  <si>
    <t>2016-09-08T08:41:39.307+07</t>
  </si>
  <si>
    <t>Veg106</t>
  </si>
  <si>
    <t>2016-09-08T08:41:00.000+07</t>
  </si>
  <si>
    <t>13.35641864 103.88662096 -1.0 5.0</t>
  </si>
  <si>
    <t>Buy cucumber along the ring road. Flies, fresh cucumber</t>
  </si>
  <si>
    <t>2016-09-08T08:45:01.876+07</t>
  </si>
  <si>
    <t>uuid:58237986-6675-4d8a-8689-61f08c6a1145</t>
  </si>
  <si>
    <t>58237986-6675-4d8a-8689-61f08c6a1145</t>
  </si>
  <si>
    <t>2016-09-08T02:13:01</t>
  </si>
  <si>
    <t>2016-09-08T08:45:04.592+07</t>
  </si>
  <si>
    <t>Veg107</t>
  </si>
  <si>
    <t>2016-09-08T08:45:00.000+07</t>
  </si>
  <si>
    <t>13.35643016 103.88652657 8.0 5.0</t>
  </si>
  <si>
    <t>Lettuce</t>
  </si>
  <si>
    <t>Buy along the ring road. Flies, fresh lettuce</t>
  </si>
  <si>
    <t>2016-09-08T08:47:12.393+07</t>
  </si>
  <si>
    <t>uuid:b71e51a4-7c3c-4c18-aef9-88207a25a6d4</t>
  </si>
  <si>
    <t>b71e51a4-7c3c-4c18-aef9-88207a25a6d4</t>
  </si>
  <si>
    <t>2016-09-08T02:13:03</t>
  </si>
  <si>
    <t>2016-09-08T08:47:15.472+07</t>
  </si>
  <si>
    <t>Veg108</t>
  </si>
  <si>
    <t>2016-09-08T08:47:00.000+07</t>
  </si>
  <si>
    <t>13.3564205 103.88655255 -5.0 5.0</t>
  </si>
  <si>
    <t>2016-09-08T08:49:19.507+07</t>
  </si>
  <si>
    <t>uuid:cef7c805-4862-49af-ad8e-4c45274ae257</t>
  </si>
  <si>
    <t>cef7c805-4862-49af-ad8e-4c45274ae257</t>
  </si>
  <si>
    <t>2016-09-08T02:13:05</t>
  </si>
  <si>
    <t>2016-09-15T09:13:07.897+07</t>
  </si>
  <si>
    <t>Veg113</t>
  </si>
  <si>
    <t>2016-09-15T09:13:00.000+07</t>
  </si>
  <si>
    <t>13.35648064 103.88648856 7.0 5.0</t>
  </si>
  <si>
    <t>Buy along the ring road at small store, many flies and fresh cucumber.</t>
  </si>
  <si>
    <t>2016-09-15T09:15:19.835+07</t>
  </si>
  <si>
    <t>uuid:af77982e-5dbf-4961-8ddf-5da3af1b097e</t>
  </si>
  <si>
    <t>af77982e-5dbf-4961-8ddf-5da3af1b097e</t>
  </si>
  <si>
    <t>2016-09-15T02:31:14</t>
  </si>
  <si>
    <t>2016-09-15T09:15:27.599+07</t>
  </si>
  <si>
    <t>Veg114</t>
  </si>
  <si>
    <t>2016-09-15T09:15:00.000+07</t>
  </si>
  <si>
    <t>13.35645587 103.88651632 -2.0 4.0</t>
  </si>
  <si>
    <t>Buy along the ring road at small store.</t>
  </si>
  <si>
    <t>2016-09-15T09:16:19.555+07</t>
  </si>
  <si>
    <t>uuid:91285cc2-2254-417a-a682-de6852c90367</t>
  </si>
  <si>
    <t>91285cc2-2254-417a-a682-de6852c90367</t>
  </si>
  <si>
    <t>2016-09-15T02:31:17</t>
  </si>
  <si>
    <t>2016-09-15T09:16:21.755+07</t>
  </si>
  <si>
    <t>Veg115</t>
  </si>
  <si>
    <t>2016-09-15T09:16:00.000+07</t>
  </si>
  <si>
    <t>13.35645686 103.88653253 1.0 5.0</t>
  </si>
  <si>
    <t>Egg plant</t>
  </si>
  <si>
    <t>2016-09-15T09:18:00.969+07</t>
  </si>
  <si>
    <t>uuid:793f56c9-ff7c-4671-b1cf-08a13cf3bd0f</t>
  </si>
  <si>
    <t>793f56c9-ff7c-4671-b1cf-08a13cf3bd0f</t>
  </si>
  <si>
    <t>2016-09-15T02:31:20</t>
  </si>
  <si>
    <t>2016-10-04T09:45:46.506+07</t>
  </si>
  <si>
    <t>Veg201</t>
  </si>
  <si>
    <t>2016-10-04T09:45:00.000+07</t>
  </si>
  <si>
    <t>13.37873128 103.85374252 -3.0 5.0</t>
  </si>
  <si>
    <t>Buy from kralanh market, flies</t>
  </si>
  <si>
    <t>2016-10-04T09:50:40.888+07</t>
  </si>
  <si>
    <t>uuid:5ec80928-0ef4-4936-a3ae-c86281db61bb</t>
  </si>
  <si>
    <t>5ec80928-0ef4-4936-a3ae-c86281db61bb</t>
  </si>
  <si>
    <t>2016-10-04T03:15:29</t>
  </si>
  <si>
    <t>2016-10-04T09:47:30.749+07</t>
  </si>
  <si>
    <t>Veg202</t>
  </si>
  <si>
    <t>2016-10-04T09:47:00.000+07</t>
  </si>
  <si>
    <t>13.37869738 103.85361919 9.0 5.0</t>
  </si>
  <si>
    <t>2016-10-04T09:48:41.915+07</t>
  </si>
  <si>
    <t>uuid:9720118a-d4a9-4163-bda1-366de05d2043</t>
  </si>
  <si>
    <t>9720118a-d4a9-4163-bda1-366de05d2043</t>
  </si>
  <si>
    <t>2016-10-04T03:15:31</t>
  </si>
  <si>
    <t>2016-10-04T09:48:44.213+07</t>
  </si>
  <si>
    <t>Veg203</t>
  </si>
  <si>
    <t>2016-10-04T09:48:00.000+07</t>
  </si>
  <si>
    <t>13.37866853 103.85363948 11.0 5.0</t>
  </si>
  <si>
    <t>Long bean</t>
  </si>
  <si>
    <t>2016-10-04T09:49:54.792+07</t>
  </si>
  <si>
    <t>uuid:f665e9e0-32b0-40c3-aaac-43830df425d3</t>
  </si>
  <si>
    <t>f665e9e0-32b0-40c3-aaac-43830df425d3</t>
  </si>
  <si>
    <t>2016-10-04T03:15:33</t>
  </si>
  <si>
    <t>2016-10-06T10:03:11.748+07</t>
  </si>
  <si>
    <t>Veg204</t>
  </si>
  <si>
    <t>2016-10-06T10:04:00.000+07</t>
  </si>
  <si>
    <t>13.37878256 103.85338765 17.0 5.0</t>
  </si>
  <si>
    <t>2016-10-06T10:38:41.419+07</t>
  </si>
  <si>
    <t>uuid:dbcff405-160d-4d54-be34-f0dc7a343ffa</t>
  </si>
  <si>
    <t>dbcff405-160d-4d54-be34-f0dc7a343ffa</t>
  </si>
  <si>
    <t>2016-10-06T03:40:34</t>
  </si>
  <si>
    <t>2016-10-06T10:06:02.625+07</t>
  </si>
  <si>
    <t>Veg205</t>
  </si>
  <si>
    <t>2016-10-06T10:06:00.000+07</t>
  </si>
  <si>
    <t>13.37876229 103.85348108 -3.0 5.0</t>
  </si>
  <si>
    <t>Wing bean</t>
  </si>
  <si>
    <t>2016-10-06T10:37:05.401+07</t>
  </si>
  <si>
    <t>uuid:111848ea-e7d6-41ab-bcbd-6f8f22bbc8fe</t>
  </si>
  <si>
    <t>111848ea-e7d6-41ab-bcbd-6f8f22bbc8fe</t>
  </si>
  <si>
    <t>2016-10-06T03:40:36</t>
  </si>
  <si>
    <t>2016-10-06T10:07:22.989+07</t>
  </si>
  <si>
    <t>Veg206</t>
  </si>
  <si>
    <t>2016-10-06T10:07:00.000+07</t>
  </si>
  <si>
    <t>13.3787602 103.8534605 -6.0 5.0</t>
  </si>
  <si>
    <t>Water mimosa</t>
  </si>
  <si>
    <t>2016-10-06T10:37:56.019+07</t>
  </si>
  <si>
    <t>uuid:d92b3076-492e-4c4f-a276-bce3aca8c27b</t>
  </si>
  <si>
    <t>d92b3076-492e-4c4f-a276-bce3aca8c27b</t>
  </si>
  <si>
    <t>2016-10-06T03:40:38</t>
  </si>
  <si>
    <t>2016-10-11T09:53:51.095+07</t>
  </si>
  <si>
    <t>Veg207</t>
  </si>
  <si>
    <t>2016-10-11T09:54:00.000+07</t>
  </si>
  <si>
    <t>13.37874632 103.85372062 8.0 5.0</t>
  </si>
  <si>
    <t>Long plant</t>
  </si>
  <si>
    <t>2016-10-11T10:08:39.869+07</t>
  </si>
  <si>
    <t>uuid:14e4c5e1-e429-47df-923a-f5be3f568998</t>
  </si>
  <si>
    <t>14e4c5e1-e429-47df-923a-f5be3f568998</t>
  </si>
  <si>
    <t>2016-10-11T03:22:01</t>
  </si>
  <si>
    <t>2016-10-11T09:54:45.971+07</t>
  </si>
  <si>
    <t>Veg208</t>
  </si>
  <si>
    <t>13.37871152 103.85360688 48.0 5.0</t>
  </si>
  <si>
    <t>2016-10-11T10:08:07.802+07</t>
  </si>
  <si>
    <t>uuid:ffc6ab18-4fd3-4283-8030-362c25e109e9</t>
  </si>
  <si>
    <t>ffc6ab18-4fd3-4283-8030-362c25e109e9</t>
  </si>
  <si>
    <t>2016-10-11T03:22:03</t>
  </si>
  <si>
    <t>2016-10-11T10:04:04.232+07</t>
  </si>
  <si>
    <t>Veg209</t>
  </si>
  <si>
    <t>2016-10-11T10:05:00.000+07</t>
  </si>
  <si>
    <t>13.37874952 103.85364898 8.0 5.0</t>
  </si>
  <si>
    <t>2016-10-11T10:06:24.460+07</t>
  </si>
  <si>
    <t>uuid:c26ed59e-502f-4058-abc8-c16135e5ca4b</t>
  </si>
  <si>
    <t>c26ed59e-502f-4058-abc8-c16135e5ca4b</t>
  </si>
  <si>
    <t>2016-10-11T03:22:06</t>
  </si>
  <si>
    <t>2016-10-11T10:06:27.584+07</t>
  </si>
  <si>
    <t>Veg210</t>
  </si>
  <si>
    <t>2016-10-11T10:06:00.000+07</t>
  </si>
  <si>
    <t>13.37874497 103.85364699 9.0 5.0</t>
  </si>
  <si>
    <t>2016-10-11T10:07:33.339+07</t>
  </si>
  <si>
    <t>uuid:41c6ccfb-cc75-4597-ad38-36283fa18af2</t>
  </si>
  <si>
    <t>41c6ccfb-cc75-4597-ad38-36283fa18af2</t>
  </si>
  <si>
    <t>2016-10-11T03:22:07</t>
  </si>
  <si>
    <t>2016-10-13T08:41:03.732+07</t>
  </si>
  <si>
    <t>Veg301</t>
  </si>
  <si>
    <t>2016-10-13T08:42:00.000+07</t>
  </si>
  <si>
    <t>13.34475307 103.84699911 6.0 5.0</t>
  </si>
  <si>
    <t>Buy at phsar kroum market, flies</t>
  </si>
  <si>
    <t>2016-10-13T08:44:38.277+07</t>
  </si>
  <si>
    <t>uuid:9af10640-1011-467c-b815-a50377ba0139</t>
  </si>
  <si>
    <t>9af10640-1011-467c-b815-a50377ba0139</t>
  </si>
  <si>
    <t>2016-10-13T02:25:32</t>
  </si>
  <si>
    <t>2016-10-13T08:44:40.689+07</t>
  </si>
  <si>
    <t>Veg302</t>
  </si>
  <si>
    <t>2016-10-13T08:44:00.000+07</t>
  </si>
  <si>
    <t>13.34471904 103.84692841 -20.0 5.0</t>
  </si>
  <si>
    <t>2016-10-13T08:45:54.897+07</t>
  </si>
  <si>
    <t>uuid:12152ea9-130f-4194-aa4d-ebf99e712734</t>
  </si>
  <si>
    <t>12152ea9-130f-4194-aa4d-ebf99e712734</t>
  </si>
  <si>
    <t>2016-10-13T02:25:34</t>
  </si>
  <si>
    <t>2016-10-13T08:45:57.259+07</t>
  </si>
  <si>
    <t>Veg303</t>
  </si>
  <si>
    <t>2016-10-13T08:46:00.000+07</t>
  </si>
  <si>
    <t>13.3447405 103.84693667 -10.0 5.0</t>
  </si>
  <si>
    <t>Egg plan</t>
  </si>
  <si>
    <t>2016-10-13T08:46:55.244+07</t>
  </si>
  <si>
    <t>uuid:c363ffb6-d6e0-43ca-b54f-7e7c4a87805b</t>
  </si>
  <si>
    <t>c363ffb6-d6e0-43ca-b54f-7e7c4a87805b</t>
  </si>
  <si>
    <t>2016-10-13T02:25:36</t>
  </si>
  <si>
    <t>456061515513798</t>
  </si>
  <si>
    <t>359125052280981</t>
  </si>
  <si>
    <t>0</t>
  </si>
  <si>
    <t>1</t>
  </si>
  <si>
    <t>2</t>
  </si>
  <si>
    <t>6</t>
  </si>
  <si>
    <t>23</t>
  </si>
  <si>
    <t>22</t>
  </si>
  <si>
    <t>8</t>
  </si>
  <si>
    <t>4</t>
  </si>
  <si>
    <t>3</t>
  </si>
  <si>
    <t>2016-09-13T08:42:37.014+07</t>
  </si>
  <si>
    <t>Ice110</t>
  </si>
  <si>
    <t>2016-09-13T08:42:00.000+07</t>
  </si>
  <si>
    <t>13.35654897 103.88636754 -48.0 5.0</t>
  </si>
  <si>
    <t>20</t>
  </si>
  <si>
    <t>2016-09-13T08:44:57.009+07</t>
  </si>
  <si>
    <t>uuid:4dfd623c-62bc-4d5a-be20-d95f3be6034a</t>
  </si>
  <si>
    <t>4dfd623c-62bc-4d5a-be20-d95f3be6034a</t>
  </si>
  <si>
    <t>2016-09-13T02:08:20</t>
  </si>
  <si>
    <t>2016-09-13T08:47:39.094+07</t>
  </si>
  <si>
    <t>Ice111</t>
  </si>
  <si>
    <t>2016-09-13T08:48:00.000+07</t>
  </si>
  <si>
    <t>13.35652667 103.88641656 -7.0 5.0</t>
  </si>
  <si>
    <t>Buy hygiene ice along the ring road at the small store.</t>
  </si>
  <si>
    <t>2016-09-13T08:50:05.024+07</t>
  </si>
  <si>
    <t>uuid:7728d938-bd43-4866-bc77-75f5cf1cc245</t>
  </si>
  <si>
    <t>7728d938-bd43-4866-bc77-75f5cf1cc245</t>
  </si>
  <si>
    <t>2016-09-13T02:08:22</t>
  </si>
  <si>
    <t>Take sample during raining, soil   is under the roof. Children always run and walk cross this soil.</t>
  </si>
  <si>
    <t>Water flooded Infront of the household after rained yesterday. Water color is brown and there are rubbish and small    insect.</t>
  </si>
  <si>
    <t>Buy water along kralanh road at  store</t>
  </si>
  <si>
    <t>21</t>
  </si>
  <si>
    <t>Take sample from one restaurant use ground water for   cooking, good water</t>
  </si>
  <si>
    <t>2016-10-12T08:51:12.200+07</t>
  </si>
  <si>
    <t>Dwb304</t>
  </si>
  <si>
    <t>2016-10-12T08:51:00.000+07</t>
  </si>
  <si>
    <t>13.35290554 103.84909474 -15.0 5.0</t>
  </si>
  <si>
    <t>Buy water along the town center drain at small store</t>
  </si>
  <si>
    <t>2016-10-12T08:52:51.033+07</t>
  </si>
  <si>
    <t>uuid:72438127-1b44-49db-922c-194bf9e30deb</t>
  </si>
  <si>
    <t>72438127-1b44-49db-922c-194bf9e30deb</t>
  </si>
  <si>
    <t>2016-10-12T02:45:55</t>
  </si>
  <si>
    <t>2016-10-18T08:29:43.414+07</t>
  </si>
  <si>
    <t>Dwa305</t>
  </si>
  <si>
    <t>2016-10-18T08:29:00.000+07</t>
  </si>
  <si>
    <t>13.35367981 103.85091838 -14.0 6.0</t>
  </si>
  <si>
    <t>Use pump to suction water from ground, red water, take sample from golden butterfly villa, depth 30m,</t>
  </si>
  <si>
    <t>2016-10-18T08:34:04.660+07</t>
  </si>
  <si>
    <t>uuid:b0b0e490-9f73-4bc5-a380-8460f110bde1</t>
  </si>
  <si>
    <t>b0b0e490-9f73-4bc5-a380-8460f110bde1</t>
  </si>
  <si>
    <t>2016-10-18T02:57:09</t>
  </si>
  <si>
    <t>2016-10-18T08:34:22.193+07</t>
  </si>
  <si>
    <t>Dwc311</t>
  </si>
  <si>
    <t>2016-10-18T08:34:00.000+07</t>
  </si>
  <si>
    <t>13.35363714 103.85086774 2.0 5.0</t>
  </si>
  <si>
    <t>Take sample from tube</t>
  </si>
  <si>
    <t>2016-10-18T08:36:21.225+07</t>
  </si>
  <si>
    <t>uuid:874b0671-d0eb-4dc1-9e51-fa36244aa2ba</t>
  </si>
  <si>
    <t>874b0671-d0eb-4dc1-9e51-fa36244aa2ba</t>
  </si>
  <si>
    <t>2016-10-18T02:57:23</t>
  </si>
  <si>
    <t>2016-10-18T08:36:52.493+07</t>
  </si>
  <si>
    <t>Sol306</t>
  </si>
  <si>
    <t>2016-10-18T08:37:00.000+07</t>
  </si>
  <si>
    <t>13.35387975 103.85103208 9.0 5.0</t>
  </si>
  <si>
    <t>Take sample at parking area</t>
  </si>
  <si>
    <t>2016-10-18T08:39:20.194+07</t>
  </si>
  <si>
    <t>uuid:fe0225c0-c9df-4305-84f5-6b3e2abdf556</t>
  </si>
  <si>
    <t>fe0225c0-c9df-4305-84f5-6b3e2abdf556</t>
  </si>
  <si>
    <t>2016-10-18T02:57:37</t>
  </si>
  <si>
    <t>2016-10-18T08:41:12.527+07</t>
  </si>
  <si>
    <t>Dwa306</t>
  </si>
  <si>
    <t>2016-10-18T08:41:00.000+07</t>
  </si>
  <si>
    <t>13.3538523 103.85028374 5.0 5.0</t>
  </si>
  <si>
    <t>Depths 30m, use for cleaning</t>
  </si>
  <si>
    <t>2016-10-18T08:43:48.778+07</t>
  </si>
  <si>
    <t>uuid:08978ccd-68ad-4b42-b496-3306e7f7fa1f</t>
  </si>
  <si>
    <t>08978ccd-68ad-4b42-b496-3306e7f7fa1f</t>
  </si>
  <si>
    <t>2016-10-18T02:57:53</t>
  </si>
  <si>
    <t>2016-10-18T08:48:52.307+07</t>
  </si>
  <si>
    <t>Dwa307</t>
  </si>
  <si>
    <t>2016-10-18T08:49:00.000+07</t>
  </si>
  <si>
    <t>13.35364603 103.85102627 -27.0 5.0</t>
  </si>
  <si>
    <t>Take sample from container that pump ground water into, at steung thmey primary school</t>
  </si>
  <si>
    <t>2016-10-18T08:54:17.009+07</t>
  </si>
  <si>
    <t>uuid:93ea3e1c-6bad-4442-987d-df80f521ab6b</t>
  </si>
  <si>
    <t>93ea3e1c-6bad-4442-987d-df80f521ab6b</t>
  </si>
  <si>
    <t>2016-10-18T02:58:07</t>
  </si>
  <si>
    <t>2016-10-18T08:57:32.173+07</t>
  </si>
  <si>
    <t>Dwc312</t>
  </si>
  <si>
    <t>2016-10-18T08:57:00.000+07</t>
  </si>
  <si>
    <t>13.35184516 103.84995934 12.0 5.0</t>
  </si>
  <si>
    <t>2016-10-18T08:58:30.645+07</t>
  </si>
  <si>
    <t>uuid:dcb00560-a675-4e54-8731-05203293076a</t>
  </si>
  <si>
    <t>dcb00560-a675-4e54-8731-05203293076a</t>
  </si>
  <si>
    <t>2016-10-18T02:58:57</t>
  </si>
  <si>
    <t>2016-10-18T09:01:51.364+07</t>
  </si>
  <si>
    <t>Dwc313</t>
  </si>
  <si>
    <t>2016-10-18T09:02:00.000+07</t>
  </si>
  <si>
    <t>13.35169931 103.84976887 3.0 5.0</t>
  </si>
  <si>
    <t>2016-10-18T09:03:15.536+07</t>
  </si>
  <si>
    <t>uuid:20d1fa3f-44d4-4a01-9362-c3e7eb4cfd74</t>
  </si>
  <si>
    <t>20d1fa3f-44d4-4a01-9362-c3e7eb4cfd74</t>
  </si>
  <si>
    <t>2016-10-18T02:59:20</t>
  </si>
  <si>
    <t>2016-10-18T09:04:30.985+07</t>
  </si>
  <si>
    <t>Sol307</t>
  </si>
  <si>
    <t>2016-10-18T09:04:00.000+07</t>
  </si>
  <si>
    <t>13.35178956 103.84972506 19.0 5.0</t>
  </si>
  <si>
    <t>Rock and rubbish, Infront of house</t>
  </si>
  <si>
    <t>2016-10-18T09:05:48.514+07</t>
  </si>
  <si>
    <t>uuid:3a8e1860-ff74-4e93-b235-5dcd6e7a1b7a</t>
  </si>
  <si>
    <t>3a8e1860-ff74-4e93-b235-5dcd6e7a1b7a</t>
  </si>
  <si>
    <t>2016-10-18T02:59:37</t>
  </si>
  <si>
    <t>2016-10-18T09:11:51.499+07</t>
  </si>
  <si>
    <t>Veg304</t>
  </si>
  <si>
    <t>2016-10-18T09:13:00.000+07</t>
  </si>
  <si>
    <t>13.34475954 103.84686745 -21.0 5.0</t>
  </si>
  <si>
    <t>Buy from phsar kroum market</t>
  </si>
  <si>
    <t>2016-10-18T09:19:02.944+07</t>
  </si>
  <si>
    <t>uuid:8655fc14-f85b-43f8-a79d-a6212554718e</t>
  </si>
  <si>
    <t>8655fc14-f85b-43f8-a79d-a6212554718e</t>
  </si>
  <si>
    <t>2016-10-18T02:59:58</t>
  </si>
  <si>
    <t>2016-10-18T09:19:16.378+07</t>
  </si>
  <si>
    <t>Veg305</t>
  </si>
  <si>
    <t>2016-10-18T09:19:00.000+07</t>
  </si>
  <si>
    <t>13.34477719 103.84686442 -11.0 5.0</t>
  </si>
  <si>
    <t>2016-10-18T09:20:17.537+07</t>
  </si>
  <si>
    <t>uuid:4ade3f12-de3f-4892-a449-c2b35abb2704</t>
  </si>
  <si>
    <t>4ade3f12-de3f-4892-a449-c2b35abb2704</t>
  </si>
  <si>
    <t>2016-10-18T03:00:22</t>
  </si>
  <si>
    <t>2016-10-18T09:20:20.020+07</t>
  </si>
  <si>
    <t>Veg306</t>
  </si>
  <si>
    <t>2016-10-18T09:20:00.000+07</t>
  </si>
  <si>
    <t>13.34479127 103.84683706 -22.0 5.0</t>
  </si>
  <si>
    <t>2016-10-18T09:21:15.774+07</t>
  </si>
  <si>
    <t>uuid:588ecaf9-d4f4-4151-9d8a-c48e7267d8d9</t>
  </si>
  <si>
    <t>588ecaf9-d4f4-4151-9d8a-c48e7267d8d9</t>
  </si>
  <si>
    <t>2016-10-18T03:00:43</t>
  </si>
  <si>
    <t>2016-10-18T09:21:18.089+07</t>
  </si>
  <si>
    <t>Veg307</t>
  </si>
  <si>
    <t>2016-10-18T09:21:00.000+07</t>
  </si>
  <si>
    <t>13.3447929 103.8468334 -18.0 5.0</t>
  </si>
  <si>
    <t>2016-10-18T09:22:35.278+07</t>
  </si>
  <si>
    <t>uuid:e32a207b-a51c-4ea7-82f1-8788cd29e6a2</t>
  </si>
  <si>
    <t>e32a207b-a51c-4ea7-82f1-8788cd29e6a2</t>
  </si>
  <si>
    <t>2016-10-18T03:01:35</t>
  </si>
  <si>
    <t>2016-10-18T09:30:12.507+07</t>
  </si>
  <si>
    <t>Ice307</t>
  </si>
  <si>
    <t>2016-10-18T09:30:00.000+07</t>
  </si>
  <si>
    <t>13.35217681 103.85079035 16.0 5.0</t>
  </si>
  <si>
    <t>2016-10-18T09:31:15.189+07</t>
  </si>
  <si>
    <t>Ice308</t>
  </si>
  <si>
    <t>2016-10-18T09:31:00.000+07</t>
  </si>
  <si>
    <t>13.35218922 103.85078251 11.0 5.0</t>
  </si>
  <si>
    <t>2016-10-18T09:32:19.377+07</t>
  </si>
  <si>
    <t>uuid:38f34197-d780-48d9-88d6-dd552219d418</t>
  </si>
  <si>
    <t>38f34197-d780-48d9-88d6-dd552219d418</t>
  </si>
  <si>
    <t>2016-10-18T03:03:12</t>
  </si>
  <si>
    <t>2016-10-18T09:34:32.365+07</t>
  </si>
  <si>
    <t>Ice309</t>
  </si>
  <si>
    <t>2016-10-18T09:34:00.000+07</t>
  </si>
  <si>
    <t>13.3537421 103.84939215 -25.0 5.0</t>
  </si>
  <si>
    <t>2016-10-18T09:35:39.379+07</t>
  </si>
  <si>
    <t>uuid:d4d328e5-050d-4478-a46b-24716106c5e4</t>
  </si>
  <si>
    <t>d4d328e5-050d-4478-a46b-24716106c5e4</t>
  </si>
  <si>
    <t>2016-10-18T03:03:43</t>
  </si>
  <si>
    <t>2016-10-18T09:35:42.389+07</t>
  </si>
  <si>
    <t>Ice310</t>
  </si>
  <si>
    <t>2016-10-18T09:35:00.000+07</t>
  </si>
  <si>
    <t>13.35372383 103.8494216 -19.0 5.0</t>
  </si>
  <si>
    <t>2016-10-18T09:36:41.343+07</t>
  </si>
  <si>
    <t>uuid:c8417d42-0510-440a-bcc4-32c72f492930</t>
  </si>
  <si>
    <t>c8417d42-0510-440a-bcc4-32c72f492930</t>
  </si>
  <si>
    <t>2016-10-18T03:04:30</t>
  </si>
  <si>
    <t>2016-10-18T09:39:25.809+07</t>
  </si>
  <si>
    <t>Sol308</t>
  </si>
  <si>
    <t>2016-10-18T09:39:00.000+07</t>
  </si>
  <si>
    <t>13.35381591 103.84920469 24.0 5.0</t>
  </si>
  <si>
    <t>Rock, rubbish, many children in here</t>
  </si>
  <si>
    <t>2016-10-18T09:41:10.059+07</t>
  </si>
  <si>
    <t>uuid:f8e5d12e-78dc-45ca-8cfa-ea9318afde1f</t>
  </si>
  <si>
    <t>f8e5d12e-78dc-45ca-8cfa-ea9318afde1f</t>
  </si>
  <si>
    <t>2016-10-18T03:05:22</t>
  </si>
  <si>
    <t>2016-10-18T10:05:13.728+07</t>
  </si>
  <si>
    <t>uuid:0d3d88c4-1372-4f71-9828-77030747b3ed</t>
  </si>
  <si>
    <t>0d3d88c4-1372-4f71-9828-77030747b3ed</t>
  </si>
  <si>
    <t>2016-10-18T03:08:30</t>
  </si>
  <si>
    <t>2016-10-19T08:49:27.494+07</t>
  </si>
  <si>
    <t>Flo306</t>
  </si>
  <si>
    <t>2016-10-19T08:49:00.000+07</t>
  </si>
  <si>
    <t>13.35380209 103.85043205 -7.0 5.0</t>
  </si>
  <si>
    <t>Flood on the road in front of rental room, grass, tree</t>
  </si>
  <si>
    <t>2016-10-19T08:51:29.436+07</t>
  </si>
  <si>
    <t>uuid:186d95ab-14b5-4880-99a2-956fd1e81f07</t>
  </si>
  <si>
    <t>186d95ab-14b5-4880-99a2-956fd1e81f07</t>
  </si>
  <si>
    <t>2016-10-19T02:33:22</t>
  </si>
  <si>
    <t>2016-10-19T08:52:34.449+07</t>
  </si>
  <si>
    <t>Sol309</t>
  </si>
  <si>
    <t>2016-10-19T08:52:00.000+07</t>
  </si>
  <si>
    <t>13.35366107 103.85050156 2.0 5.0</t>
  </si>
  <si>
    <t>On the access road round the house</t>
  </si>
  <si>
    <t>2016-10-19T08:55:07.537+07</t>
  </si>
  <si>
    <t>uuid:2e43a3c4-4c94-4cdf-9f31-b3d320c0c7c5</t>
  </si>
  <si>
    <t>2e43a3c4-4c94-4cdf-9f31-b3d320c0c7c5</t>
  </si>
  <si>
    <t>2016-10-19T02:34:12</t>
  </si>
  <si>
    <t>2016-10-19T08:56:52.836+07</t>
  </si>
  <si>
    <t>Flo307</t>
  </si>
  <si>
    <t>2016-10-19T08:57:00.000+07</t>
  </si>
  <si>
    <t>13.35361896 103.85137014 -10.0 5.0</t>
  </si>
  <si>
    <t>Flood on asphalt road Infront of stung thmey primary school</t>
  </si>
  <si>
    <t>2016-10-19T08:58:46.532+07</t>
  </si>
  <si>
    <t>uuid:1f5c40b7-0c68-44c0-9939-08698bac6cb8</t>
  </si>
  <si>
    <t>1f5c40b7-0c68-44c0-9939-08698bac6cb8</t>
  </si>
  <si>
    <t>2016-10-19T02:35:34</t>
  </si>
  <si>
    <t>2016-10-19T08:58:53.028+07</t>
  </si>
  <si>
    <t>Sol310</t>
  </si>
  <si>
    <t>2016-10-19T08:59:00.000+07</t>
  </si>
  <si>
    <t>13.35357551 103.85136051 -1.0 5.0</t>
  </si>
  <si>
    <t>Take sample Infront of stung thmey primary school at gate</t>
  </si>
  <si>
    <t>2016-10-19T09:00:06.005+07</t>
  </si>
  <si>
    <t>uuid:542765b6-0045-4298-9b06-8d854effee24</t>
  </si>
  <si>
    <t>542765b6-0045-4298-9b06-8d854effee24</t>
  </si>
  <si>
    <t>2016-10-19T02:36:42</t>
  </si>
  <si>
    <t>2016-10-19T09:03:40.950+07</t>
  </si>
  <si>
    <t>Dwa308</t>
  </si>
  <si>
    <t>2016-10-19T09:03:00.000+07</t>
  </si>
  <si>
    <t>13.35325769 103.85071459 13.0 5.0</t>
  </si>
  <si>
    <t>Ground water operate only by hand</t>
  </si>
  <si>
    <t>2016-10-19T09:04:59.361+07</t>
  </si>
  <si>
    <t>uuid:0ba7ca15-f129-441c-90e5-279a89478b18</t>
  </si>
  <si>
    <t>0ba7ca15-f129-441c-90e5-279a89478b18</t>
  </si>
  <si>
    <t>2016-10-19T02:37:23</t>
  </si>
  <si>
    <t>2016-10-19T09:10:51.601+07</t>
  </si>
  <si>
    <t>Dwb308</t>
  </si>
  <si>
    <t>2016-10-19T09:11:00.000+07</t>
  </si>
  <si>
    <t>13.35375108 103.84929013 -1.0 5.0</t>
  </si>
  <si>
    <t>Buy the water from the store along the road</t>
  </si>
  <si>
    <t>2016-10-19T09:14:22.802+07</t>
  </si>
  <si>
    <t>uuid:6ab452c1-0485-4339-b1b0-2fd288c0d910</t>
  </si>
  <si>
    <t>6ab452c1-0485-4339-b1b0-2fd288c0d910</t>
  </si>
  <si>
    <t>2016-10-19T02:38:27</t>
  </si>
  <si>
    <t>2016-10-19T09:12:42.195+07</t>
  </si>
  <si>
    <t>Dwb309</t>
  </si>
  <si>
    <t>2016-10-19T09:12:00.000+07</t>
  </si>
  <si>
    <t>13.35374394 103.84929287 -3.0 5.0</t>
  </si>
  <si>
    <t>2016-10-19T09:13:52.546+07</t>
  </si>
  <si>
    <t>uuid:9dc43736-dc28-42de-8ece-253d3edd475e</t>
  </si>
  <si>
    <t>9dc43736-dc28-42de-8ece-253d3edd475e</t>
  </si>
  <si>
    <t>2016-10-19T02:38:31</t>
  </si>
  <si>
    <t>2016-10-19T09:14:28.877+07</t>
  </si>
  <si>
    <t>Dwa309</t>
  </si>
  <si>
    <t>2016-10-19T09:15:00.000+07</t>
  </si>
  <si>
    <t>13.35371079 103.84937652 -27.0 6.0</t>
  </si>
  <si>
    <t>Pump to container and distribute through the tube, red color</t>
  </si>
  <si>
    <t>2016-10-19T09:17:09.658+07</t>
  </si>
  <si>
    <t>uuid:56c7d17c-92f0-45dc-ba05-bae8a923295d</t>
  </si>
  <si>
    <t>56c7d17c-92f0-45dc-ba05-bae8a923295d</t>
  </si>
  <si>
    <t>2016-10-19T02:38:37</t>
  </si>
  <si>
    <t>2016-10-19T09:17:24.090+07</t>
  </si>
  <si>
    <t>Flo308</t>
  </si>
  <si>
    <t>2016-10-19T09:17:00.000+07</t>
  </si>
  <si>
    <t>13.35373919 103.8492236 10.0 5.0</t>
  </si>
  <si>
    <t>Flood on access road to house near well</t>
  </si>
  <si>
    <t>2016-10-19T09:18:33.893+07</t>
  </si>
  <si>
    <t>uuid:465c4dcc-10d3-4e9b-85fd-910beaf5b849</t>
  </si>
  <si>
    <t>465c4dcc-10d3-4e9b-85fd-910beaf5b849</t>
  </si>
  <si>
    <t>2016-10-19T02:38:41</t>
  </si>
  <si>
    <t>2016-10-20T08:24:18.843+07</t>
  </si>
  <si>
    <t>Dwa310</t>
  </si>
  <si>
    <t>2016-10-20T08:24:00.000+07</t>
  </si>
  <si>
    <t>13.35407362 103.8512419 6.0 10.0</t>
  </si>
  <si>
    <t>Take sample from petrol container, use for 40year, depth 30m, good water</t>
  </si>
  <si>
    <t>2016-10-20T08:38:55.728+07</t>
  </si>
  <si>
    <t>uuid:35583196-3097-469c-a817-98ba01f19d48</t>
  </si>
  <si>
    <t>35583196-3097-469c-a817-98ba01f19d48</t>
  </si>
  <si>
    <t>2016-10-20T02:36:44</t>
  </si>
  <si>
    <t>2016-10-20T08:29:12.503+07</t>
  </si>
  <si>
    <t>Flo309</t>
  </si>
  <si>
    <t>2016-10-20T08:29:00.000+07</t>
  </si>
  <si>
    <t>13.35406935 103.85124216 5.0 9.0</t>
  </si>
  <si>
    <t>Take sample inside the land, flood by water washing and cleaning. Rock</t>
  </si>
  <si>
    <t>2016-10-20T08:39:43.443+07</t>
  </si>
  <si>
    <t>uuid:5707e69f-063d-4128-9b27-c4dd872cdf85</t>
  </si>
  <si>
    <t>5707e69f-063d-4128-9b27-c4dd872cdf85</t>
  </si>
  <si>
    <t>2016-10-20T02:36:46</t>
  </si>
  <si>
    <t>2016-10-20T08:40:41.896+07</t>
  </si>
  <si>
    <t>Dwc314</t>
  </si>
  <si>
    <t>2016-10-20T08:41:00.000+07</t>
  </si>
  <si>
    <t>13.35409971 103.85116563 1.0 6.0</t>
  </si>
  <si>
    <t>Take sample from tube, sometimes no water, water sometimes not good</t>
  </si>
  <si>
    <t>2016-10-20T08:45:12.083+07</t>
  </si>
  <si>
    <t>uuid:5632234b-0bdc-427a-969d-def16cfe4bce</t>
  </si>
  <si>
    <t>5632234b-0bdc-427a-969d-def16cfe4bce</t>
  </si>
  <si>
    <t>2016-10-20T02:36:48</t>
  </si>
  <si>
    <t>2016-10-20T08:54:05.968+07</t>
  </si>
  <si>
    <t>Dwc315</t>
  </si>
  <si>
    <t>2016-10-20T08:54:00.000+07</t>
  </si>
  <si>
    <t>13.35198063 103.85059655 8.0 5.0</t>
  </si>
  <si>
    <t>Take sample from container and pump to basin and distribute.</t>
  </si>
  <si>
    <t>2016-10-20T08:56:49.426+07</t>
  </si>
  <si>
    <t>uuid:8c53041b-f3c9-44da-9662-3a5a76618411</t>
  </si>
  <si>
    <t>8c53041b-f3c9-44da-9662-3a5a76618411</t>
  </si>
  <si>
    <t>2016-10-20T02:36:50</t>
  </si>
  <si>
    <t>2016-10-20T08:58:17.536+07</t>
  </si>
  <si>
    <t>Flo310</t>
  </si>
  <si>
    <t>2016-10-20T08:58:00.000+07</t>
  </si>
  <si>
    <t>13.35169176 103.8505545 -16.0 5.0</t>
  </si>
  <si>
    <t>Take sample along the road, tree leave</t>
  </si>
  <si>
    <t>2016-10-20T08:59:52.648+07</t>
  </si>
  <si>
    <t>uuid:ac30f548-306f-436e-8c78-069aed9007f8</t>
  </si>
  <si>
    <t>ac30f548-306f-436e-8c78-069aed9007f8</t>
  </si>
  <si>
    <t>2016-10-20T02:36:53</t>
  </si>
  <si>
    <t>2016-10-20T09:05:17.834+07</t>
  </si>
  <si>
    <t>Veg308</t>
  </si>
  <si>
    <t>2016-10-20T09:05:00.000+07</t>
  </si>
  <si>
    <t>13.34481268 103.84690185 -42.0 5.0</t>
  </si>
  <si>
    <t>Cabbages</t>
  </si>
  <si>
    <t>2016-10-20T09:13:41.530+07</t>
  </si>
  <si>
    <t>uuid:bf7e3f59-2676-4427-b73f-f79efe940f11</t>
  </si>
  <si>
    <t>bf7e3f59-2676-4427-b73f-f79efe940f11</t>
  </si>
  <si>
    <t>2016-10-20T02:36:55</t>
  </si>
  <si>
    <t>2016-10-20T09:06:41.945+07</t>
  </si>
  <si>
    <t>Veg309</t>
  </si>
  <si>
    <t>2016-10-20T09:06:00.000+07</t>
  </si>
  <si>
    <t>13.34480845 103.8468999 -39.0 5.0</t>
  </si>
  <si>
    <t>2016-10-20T09:13:56.335+07</t>
  </si>
  <si>
    <t>uuid:3cf7b56d-8f6b-46c8-b52f-ad45c46db583</t>
  </si>
  <si>
    <t>3cf7b56d-8f6b-46c8-b52f-ad45c46db583</t>
  </si>
  <si>
    <t>2016-10-20T02:36:56</t>
  </si>
  <si>
    <t>2016-10-20T09:07:42.740+07</t>
  </si>
  <si>
    <t>Veg310</t>
  </si>
  <si>
    <t>2016-10-20T09:07:00.000+07</t>
  </si>
  <si>
    <t>13.34479317 103.84687982 -41.0 5.0</t>
  </si>
  <si>
    <t>2016-10-20T09:14:08.999+07</t>
  </si>
  <si>
    <t>uuid:df3a5e78-f022-4d65-86d9-20cf3c8ac12f</t>
  </si>
  <si>
    <t>df3a5e78-f022-4d65-86d9-20cf3c8ac12f</t>
  </si>
  <si>
    <t>2016-10-20T02:36:59</t>
  </si>
  <si>
    <t>2016-10-20T09:21:08.073+07</t>
  </si>
  <si>
    <t>Dwb310</t>
  </si>
  <si>
    <t>2016-10-20T09:21:00.000+07</t>
  </si>
  <si>
    <t>13.35293848 103.8491309 -11.0 5.0</t>
  </si>
  <si>
    <t>Buy water along the tcd</t>
  </si>
  <si>
    <t>2016-10-20T09:23:19.806+07</t>
  </si>
  <si>
    <t>uuid:bb7314d3-45d7-4311-b3e0-dd843d4ab8d4</t>
  </si>
  <si>
    <t>bb7314d3-45d7-4311-b3e0-dd843d4ab8d4</t>
  </si>
  <si>
    <t>2016-10-20T02:37:00</t>
  </si>
  <si>
    <t>2016-10-25T08:22:55.224+07</t>
  </si>
  <si>
    <t>Dwb401</t>
  </si>
  <si>
    <t>2016-10-25T08:23:00.000+07</t>
  </si>
  <si>
    <t>13.3758285 103.85880519 5.0 5.0</t>
  </si>
  <si>
    <t>Buy water along the road at store</t>
  </si>
  <si>
    <t>2016-10-25T08:25:28.856+07</t>
  </si>
  <si>
    <t>uuid:42e26e6d-1b1e-469b-aee8-60fa605bfd66</t>
  </si>
  <si>
    <t>42e26e6d-1b1e-469b-aee8-60fa605bfd66</t>
  </si>
  <si>
    <t>2016-10-25T02:26:39</t>
  </si>
  <si>
    <t>2016-10-25T08:25:31.188+07</t>
  </si>
  <si>
    <t>Dwb402</t>
  </si>
  <si>
    <t>2016-10-25T08:25:00.000+07</t>
  </si>
  <si>
    <t>13.37584123 103.85879106 3.0 5.0</t>
  </si>
  <si>
    <t>2016-10-25T08:26:23.333+07</t>
  </si>
  <si>
    <t>uuid:d583b6eb-4c4b-4fa1-9514-63a2f3187f0c</t>
  </si>
  <si>
    <t>d583b6eb-4c4b-4fa1-9514-63a2f3187f0c</t>
  </si>
  <si>
    <t>2016-10-25T02:26:41</t>
  </si>
  <si>
    <t>2016-10-25T08:26:36.169+07</t>
  </si>
  <si>
    <t>Flo401</t>
  </si>
  <si>
    <t>2016-10-25T08:26:00.000+07</t>
  </si>
  <si>
    <t>13.37584972 103.8588383 8.0 5.0</t>
  </si>
  <si>
    <t>Take sample on road, rock, rubbish, brown color</t>
  </si>
  <si>
    <t>2016-10-25T08:27:49.982+07</t>
  </si>
  <si>
    <t>uuid:f8c01e46-7f02-4c78-bfbd-a29ae5c00d53</t>
  </si>
  <si>
    <t>f8c01e46-7f02-4c78-bfbd-a29ae5c00d53</t>
  </si>
  <si>
    <t>2016-10-25T02:26:43</t>
  </si>
  <si>
    <t>2016-10-25T08:28:38.762+07</t>
  </si>
  <si>
    <t>Flo402</t>
  </si>
  <si>
    <t>2016-10-25T08:28:00.000+07</t>
  </si>
  <si>
    <t>13.37584532 103.85857121 8.0 5.0</t>
  </si>
  <si>
    <t>Take sample on the access road near rental room</t>
  </si>
  <si>
    <t>2016-10-25T08:30:06.768+07</t>
  </si>
  <si>
    <t>uuid:6fe629a5-f1e0-4fbf-b344-48a75b809102</t>
  </si>
  <si>
    <t>6fe629a5-f1e0-4fbf-b344-48a75b809102</t>
  </si>
  <si>
    <t>2016-10-25T02:26:45</t>
  </si>
  <si>
    <t>2016-10-25T08:34:23.063+07</t>
  </si>
  <si>
    <t>Sol401</t>
  </si>
  <si>
    <t>2016-10-25T08:34:00.000+07</t>
  </si>
  <si>
    <t>13.37561794 103.8583449 -34.0 5.0</t>
  </si>
  <si>
    <t>Soil, clay</t>
  </si>
  <si>
    <t>Children are playing the ground</t>
  </si>
  <si>
    <t>2016-10-25T08:38:05.340+07</t>
  </si>
  <si>
    <t>uuid:a4be519a-0aaa-4f07-96fc-e7388b1ca9e3</t>
  </si>
  <si>
    <t>a4be519a-0aaa-4f07-96fc-e7388b1ca9e3</t>
  </si>
  <si>
    <t>2016-10-25T02:26:47</t>
  </si>
  <si>
    <t>2016-10-25T08:38:07.861+07</t>
  </si>
  <si>
    <t>Flo403</t>
  </si>
  <si>
    <t>2016-10-25T08:38:00.000+07</t>
  </si>
  <si>
    <t>13.37564072 103.85835114 -34.0 5.0</t>
  </si>
  <si>
    <t>Take sample on the ground inside the land</t>
  </si>
  <si>
    <t>2016-10-25T08:39:17.845+07</t>
  </si>
  <si>
    <t>uuid:793e7e00-30da-4d4c-a905-ff45e312986f</t>
  </si>
  <si>
    <t>793e7e00-30da-4d4c-a905-ff45e312986f</t>
  </si>
  <si>
    <t>2016-10-25T02:26:50</t>
  </si>
  <si>
    <t>2016-10-25T08:40:48.080+07</t>
  </si>
  <si>
    <t>Sol402</t>
  </si>
  <si>
    <t>2016-10-25T08:41:00.000+07</t>
  </si>
  <si>
    <t>13.37583404 103.8584013 0.0 5.0</t>
  </si>
  <si>
    <t>Tree leave</t>
  </si>
  <si>
    <t>2016-10-25T08:42:16.170+07</t>
  </si>
  <si>
    <t>uuid:6e35773b-c4de-4b29-b143-a05c5ddf5dbf</t>
  </si>
  <si>
    <t>6e35773b-c4de-4b29-b143-a05c5ddf5dbf</t>
  </si>
  <si>
    <t>2016-10-25T02:26:52</t>
  </si>
  <si>
    <t>2016-10-25T08:44:52.494+07</t>
  </si>
  <si>
    <t>Dwa401</t>
  </si>
  <si>
    <t>2016-10-25T08:45:00.000+07</t>
  </si>
  <si>
    <t>13.37615126 103.85829547 8.0 6.0</t>
  </si>
  <si>
    <t>Use ground water and pump to basin and distribute to each room</t>
  </si>
  <si>
    <t>2016-10-25T08:47:01.474+07</t>
  </si>
  <si>
    <t>uuid:8478bd30-8cca-483b-886e-7c118776d2ca</t>
  </si>
  <si>
    <t>8478bd30-8cca-483b-886e-7c118776d2ca</t>
  </si>
  <si>
    <t>2016-10-25T02:26:54</t>
  </si>
  <si>
    <t>2016-10-25T08:49:11.128+07</t>
  </si>
  <si>
    <t>Dwa402</t>
  </si>
  <si>
    <t>2016-10-25T08:49:00.000+07</t>
  </si>
  <si>
    <t>13.37548238 103.85826896 -24.0 7.0</t>
  </si>
  <si>
    <t>2016-10-25T08:50:40.909+07</t>
  </si>
  <si>
    <t>uuid:1385b9f1-4737-4dd0-a948-fb4bffa303a3</t>
  </si>
  <si>
    <t>1385b9f1-4737-4dd0-a948-fb4bffa303a3</t>
  </si>
  <si>
    <t>2016-10-25T02:26:56</t>
  </si>
  <si>
    <t>2016-10-25T09:08:09.385+07</t>
  </si>
  <si>
    <t>Sol403</t>
  </si>
  <si>
    <t>2016-10-25T09:08:00.000+07</t>
  </si>
  <si>
    <t>13.37587043 103.85453057 16.0 9.0</t>
  </si>
  <si>
    <t>2016-10-25T09:10:40.795+07</t>
  </si>
  <si>
    <t>uuid:9d8335e2-916b-450f-9e8e-830bae3bc144</t>
  </si>
  <si>
    <t>9d8335e2-916b-450f-9e8e-830bae3bc144</t>
  </si>
  <si>
    <t>2016-10-25T02:26:59</t>
  </si>
  <si>
    <t>2016-10-25T09:11:27.375+07</t>
  </si>
  <si>
    <t>Sol404</t>
  </si>
  <si>
    <t>2016-10-25T09:11:00.000+07</t>
  </si>
  <si>
    <t>13.37604737 103.85422862 0.0 6.0</t>
  </si>
  <si>
    <t>Take sample on the road, rock</t>
  </si>
  <si>
    <t>2016-10-25T09:13:24.271+07</t>
  </si>
  <si>
    <t>uuid:97ea2f44-f776-447f-a949-113aac4df4e2</t>
  </si>
  <si>
    <t>97ea2f44-f776-447f-a949-113aac4df4e2</t>
  </si>
  <si>
    <t>2016-10-25T02:27:01</t>
  </si>
  <si>
    <t>2016-10-25T09:15:40.588+07</t>
  </si>
  <si>
    <t>Sol405</t>
  </si>
  <si>
    <t>2016-10-25T09:15:00.000+07</t>
  </si>
  <si>
    <t>13.37600829 103.85524326 -40.0 5.0</t>
  </si>
  <si>
    <t>Take sample on the road, grass, water, rock</t>
  </si>
  <si>
    <t>2016-10-25T09:17:09.280+07</t>
  </si>
  <si>
    <t>uuid:4aeb5da0-26bb-4ea0-be2c-9a3215482d0d</t>
  </si>
  <si>
    <t>4aeb5da0-26bb-4ea0-be2c-9a3215482d0d</t>
  </si>
  <si>
    <t>2016-10-25T02:27:03</t>
  </si>
  <si>
    <t>2016-10-26T08:37:21.513+07</t>
  </si>
  <si>
    <t>Ice401</t>
  </si>
  <si>
    <t>2016-10-26T08:37:00.000+07</t>
  </si>
  <si>
    <t>13.37592536 103.85878489 -13.0 5.0</t>
  </si>
  <si>
    <t>Buy the cube ice along the road at store</t>
  </si>
  <si>
    <t>2016-10-26T08:38:59.736+07</t>
  </si>
  <si>
    <t>uuid:a21da660-114d-45a7-9201-582a1f7bd070</t>
  </si>
  <si>
    <t>a21da660-114d-45a7-9201-582a1f7bd070</t>
  </si>
  <si>
    <t>2016-10-26T02:16:30</t>
  </si>
  <si>
    <t>2016-10-26T08:39:01.738+07</t>
  </si>
  <si>
    <t>Ice402</t>
  </si>
  <si>
    <t>2016-10-26T08:39:00.000+07</t>
  </si>
  <si>
    <t>13.37589781 103.85887235 -1.0 5.0</t>
  </si>
  <si>
    <t>Buy the hygiene ice along the road at store</t>
  </si>
  <si>
    <t>2016-10-26T08:39:51.437+07</t>
  </si>
  <si>
    <t>uuid:460f5347-749e-411c-9984-d8a0bd15bf5d</t>
  </si>
  <si>
    <t>460f5347-749e-411c-9984-d8a0bd15bf5d</t>
  </si>
  <si>
    <t>2016-10-26T02:16:32</t>
  </si>
  <si>
    <t>2016-10-26T08:39:53.598+07</t>
  </si>
  <si>
    <t>Dwb403</t>
  </si>
  <si>
    <t>2016-10-26T08:40:00.000+07</t>
  </si>
  <si>
    <t>13.37587631 103.85884986 2.0 5.0</t>
  </si>
  <si>
    <t>Buy the water along the road at store</t>
  </si>
  <si>
    <t>2016-10-26T08:41:00.103+07</t>
  </si>
  <si>
    <t>uuid:ba2d7557-4f46-43ec-af5e-db69adcda6d9</t>
  </si>
  <si>
    <t>ba2d7557-4f46-43ec-af5e-db69adcda6d9</t>
  </si>
  <si>
    <t>2016-10-26T02:16:34</t>
  </si>
  <si>
    <t>2016-10-26T08:41:20.968+07</t>
  </si>
  <si>
    <t>Dwa403</t>
  </si>
  <si>
    <t>2016-10-26T08:41:00.000+07</t>
  </si>
  <si>
    <t>13.37581198 103.85892101 8.0 5.0</t>
  </si>
  <si>
    <t>Take sample from tube, water is not good, red water color.</t>
  </si>
  <si>
    <t>2016-10-26T08:43:35.363+07</t>
  </si>
  <si>
    <t>uuid:d1119da4-8e22-4501-ac55-744ed1080615</t>
  </si>
  <si>
    <t>d1119da4-8e22-4501-ac55-744ed1080615</t>
  </si>
  <si>
    <t>2016-10-26T02:16:36</t>
  </si>
  <si>
    <t>2016-10-26T08:44:15.234+07</t>
  </si>
  <si>
    <t>Ice403</t>
  </si>
  <si>
    <t>2016-10-26T08:44:00.000+07</t>
  </si>
  <si>
    <t>13.37579259 103.85880313 -2.0 5.0</t>
  </si>
  <si>
    <t>2016-10-26T08:45:34.965+07</t>
  </si>
  <si>
    <t>uuid:a5fc8ecb-83a5-4aaa-80d6-f0090c648018</t>
  </si>
  <si>
    <t>a5fc8ecb-83a5-4aaa-80d6-f0090c648018</t>
  </si>
  <si>
    <t>2016-10-26T02:16:39</t>
  </si>
  <si>
    <t>2016-10-26T08:46:29.933+07</t>
  </si>
  <si>
    <t>Dwa404</t>
  </si>
  <si>
    <t>2016-10-26T08:46:00.000+07</t>
  </si>
  <si>
    <t>13.3756344 103.8587433 4.0 5.0</t>
  </si>
  <si>
    <t>Take sample from tube, water red color</t>
  </si>
  <si>
    <t>2016-10-26T08:49:47.004+07</t>
  </si>
  <si>
    <t>uuid:9d15fda1-07c4-410b-983d-e3c78353ee40</t>
  </si>
  <si>
    <t>9d15fda1-07c4-410b-983d-e3c78353ee40</t>
  </si>
  <si>
    <t>2016-10-26T02:16:42</t>
  </si>
  <si>
    <t>2016-10-26T08:54:53.561+07</t>
  </si>
  <si>
    <t>Dwb404</t>
  </si>
  <si>
    <t>2016-10-26T08:55:00.000+07</t>
  </si>
  <si>
    <t>13.37576385 103.85915002 15.0 5.0</t>
  </si>
  <si>
    <t>2016-10-26T08:56:00.745+07</t>
  </si>
  <si>
    <t>uuid:47373a34-ae29-475b-9bba-79ff72201656</t>
  </si>
  <si>
    <t>47373a34-ae29-475b-9bba-79ff72201656</t>
  </si>
  <si>
    <t>2016-10-26T02:16:44</t>
  </si>
  <si>
    <t>2016-10-26T08:56:03.006+07</t>
  </si>
  <si>
    <t>Ice404</t>
  </si>
  <si>
    <t>2016-10-26T08:56:00.000+07</t>
  </si>
  <si>
    <t>13.37574515 103.85913846 15.0 4.0</t>
  </si>
  <si>
    <t>2016-10-26T08:56:52.154+07</t>
  </si>
  <si>
    <t>uuid:0e58af0b-5489-4d82-9b0f-c704c67e5e3a</t>
  </si>
  <si>
    <t>0e58af0b-5489-4d82-9b0f-c704c67e5e3a</t>
  </si>
  <si>
    <t>2016-10-26T02:16:46</t>
  </si>
  <si>
    <t>2016-10-26T09:04:44.799+07</t>
  </si>
  <si>
    <t>Ice405</t>
  </si>
  <si>
    <t>13.37621403 103.85387638 2.0 5.0</t>
  </si>
  <si>
    <t>Buy hygiene ice along the road at store</t>
  </si>
  <si>
    <t>2016-10-26T09:05:32.791+07</t>
  </si>
  <si>
    <t>uuid:a5934eea-788d-43b3-8a8f-2f18cb96091c</t>
  </si>
  <si>
    <t>a5934eea-788d-43b3-8a8f-2f18cb96091c</t>
  </si>
  <si>
    <t>2016-10-26T02:16:48</t>
  </si>
  <si>
    <t>2016-10-26T09:07:16.720+07</t>
  </si>
  <si>
    <t>Ice406</t>
  </si>
  <si>
    <t>2016-10-26T09:07:00.000+07</t>
  </si>
  <si>
    <t>13.37713371 103.85416004 -5.0 5.0</t>
  </si>
  <si>
    <t>Buy the hygiene ice along the road</t>
  </si>
  <si>
    <t>2016-10-26T09:08:11.887+07</t>
  </si>
  <si>
    <t>uuid:4c209415-5b8e-4feb-828f-ae0f82e0f2e2</t>
  </si>
  <si>
    <t>4c209415-5b8e-4feb-828f-ae0f82e0f2e2</t>
  </si>
  <si>
    <t>2016-10-26T02:16:50</t>
  </si>
  <si>
    <t>2016-10-27T08:31:56.847+07</t>
  </si>
  <si>
    <t>Ice407</t>
  </si>
  <si>
    <t>2016-10-27T08:32:00.000+07</t>
  </si>
  <si>
    <t>13.37606641 103.85879124 34.0 5.0</t>
  </si>
  <si>
    <t>Buy at store along the road</t>
  </si>
  <si>
    <t>2016-10-27T08:32:55.217+07</t>
  </si>
  <si>
    <t>uuid:a1fa3b20-6afa-41de-a2c7-d395a7ef63cf</t>
  </si>
  <si>
    <t>a1fa3b20-6afa-41de-a2c7-d395a7ef63cf</t>
  </si>
  <si>
    <t>2016-10-27T02:24:17</t>
  </si>
  <si>
    <t>2016-10-27T08:34:59.985+07</t>
  </si>
  <si>
    <t>Flo404</t>
  </si>
  <si>
    <t>2016-10-27T08:35:00.000+07</t>
  </si>
  <si>
    <t>13.37538814 103.8587426 12.0 5.0</t>
  </si>
  <si>
    <t>Take sample at corner of the road, rock, brown color</t>
  </si>
  <si>
    <t>2016-10-27T08:36:22.015+07</t>
  </si>
  <si>
    <t>uuid:10555572-d0e0-417e-b0ef-5f673567864a</t>
  </si>
  <si>
    <t>10555572-d0e0-417e-b0ef-5f673567864a</t>
  </si>
  <si>
    <t>2016-10-27T02:24:19</t>
  </si>
  <si>
    <t>2016-10-27T08:38:49.442+07</t>
  </si>
  <si>
    <t>Flo405</t>
  </si>
  <si>
    <t>2016-10-27T08:39:00.000+07</t>
  </si>
  <si>
    <t>13.37532865 103.85729619 0.0 5.0</t>
  </si>
  <si>
    <t>2016-10-27T08:40:14.966+07</t>
  </si>
  <si>
    <t>uuid:6d491627-32dc-4cea-8848-8a40627472da</t>
  </si>
  <si>
    <t>6d491627-32dc-4cea-8848-8a40627472da</t>
  </si>
  <si>
    <t>2016-10-27T02:24:21</t>
  </si>
  <si>
    <t>2016-10-27T08:42:08.068+07</t>
  </si>
  <si>
    <t>Dwa405</t>
  </si>
  <si>
    <t>2016-10-27T08:43:00.000+07</t>
  </si>
  <si>
    <t>13.37527052 103.85759073 10.0 5.0</t>
  </si>
  <si>
    <t>2016-10-27T08:46:28.482+07</t>
  </si>
  <si>
    <t>uuid:f62444d1-f4d6-48d2-a483-07a5cafb645d</t>
  </si>
  <si>
    <t>f62444d1-f4d6-48d2-a483-07a5cafb645d</t>
  </si>
  <si>
    <t>2016-10-27T02:24:24</t>
  </si>
  <si>
    <t>2016-10-27T08:46:30.554+07</t>
  </si>
  <si>
    <t>Dwa406</t>
  </si>
  <si>
    <t>2016-10-27T08:46:00.000+07</t>
  </si>
  <si>
    <t>13.3752943 103.85757712 7.0 5.0</t>
  </si>
  <si>
    <t>Take sample from tube, depth 30m, red color</t>
  </si>
  <si>
    <t>2016-10-27T08:48:21.054+07</t>
  </si>
  <si>
    <t>uuid:5ff27269-4684-4d2c-b307-3b9718f087f3</t>
  </si>
  <si>
    <t>5ff27269-4684-4d2c-b307-3b9718f087f3</t>
  </si>
  <si>
    <t>2016-10-27T02:24:26</t>
  </si>
  <si>
    <t>2016-10-27T08:54:27.200+07</t>
  </si>
  <si>
    <t>Dwb405</t>
  </si>
  <si>
    <t>2016-10-27T08:55:00.000+07</t>
  </si>
  <si>
    <t>13.37548198 103.8567308 11.0 5.0</t>
  </si>
  <si>
    <t>2016-10-27T08:56:30.186+07</t>
  </si>
  <si>
    <t>uuid:3c31f5b0-7603-4e65-a1e0-11d84296261c</t>
  </si>
  <si>
    <t>3c31f5b0-7603-4e65-a1e0-11d84296261c</t>
  </si>
  <si>
    <t>2016-10-27T02:24:28</t>
  </si>
  <si>
    <t>2016-10-27T08:56:36.360+07</t>
  </si>
  <si>
    <t>Dwb406</t>
  </si>
  <si>
    <t>2016-10-27T08:57:00.000+07</t>
  </si>
  <si>
    <t>13.37548869 103.8567187 8.0 5.0</t>
  </si>
  <si>
    <t>Buy from store along the road</t>
  </si>
  <si>
    <t>2016-10-27T08:59:29.837+07</t>
  </si>
  <si>
    <t>uuid:b45ef175-540a-4e47-9230-656a0d344096</t>
  </si>
  <si>
    <t>b45ef175-540a-4e47-9230-656a0d344096</t>
  </si>
  <si>
    <t>2016-10-27T02:24:30</t>
  </si>
  <si>
    <t>2016-10-27T08:59:31.991+07</t>
  </si>
  <si>
    <t>Ice408</t>
  </si>
  <si>
    <t>2016-10-27T08:59:00.000+07</t>
  </si>
  <si>
    <t>13.37550435 103.85665334 25.0 5.0</t>
  </si>
  <si>
    <t>2016-10-27T09:02:49.644+07</t>
  </si>
  <si>
    <t>uuid:001566d1-6d96-430b-8f4e-172483620b9c</t>
  </si>
  <si>
    <t>001566d1-6d96-430b-8f4e-172483620b9c</t>
  </si>
  <si>
    <t>2016-10-27T02:24:31</t>
  </si>
  <si>
    <t>2016-10-27T09:08:46.079+07</t>
  </si>
  <si>
    <t>Dwb407</t>
  </si>
  <si>
    <t>2016-10-27T09:09:00.000+07</t>
  </si>
  <si>
    <t>13.37618717 103.85383486 40.0 5.0</t>
  </si>
  <si>
    <t>Buy along the road</t>
  </si>
  <si>
    <t>2016-10-27T09:10:01.323+07</t>
  </si>
  <si>
    <t>uuid:8a6b5279-3147-4cb6-bec5-de87abad8466</t>
  </si>
  <si>
    <t>8a6b5279-3147-4cb6-bec5-de87abad8466</t>
  </si>
  <si>
    <t>2016-10-27T02:24:33</t>
  </si>
  <si>
    <t>2016-10-31T09:05:37.055+07</t>
  </si>
  <si>
    <t>Dwa407</t>
  </si>
  <si>
    <t>2016-10-31T09:06:00.000+07</t>
  </si>
  <si>
    <t>13.37527166 103.85710508 -33.0 10.0</t>
  </si>
  <si>
    <t>Well operate by hand only, good water</t>
  </si>
  <si>
    <t>2016-10-31T09:08:36.787+07</t>
  </si>
  <si>
    <t>uuid:b456e2ac-2185-4706-9037-5b344ee250b6</t>
  </si>
  <si>
    <t>b456e2ac-2185-4706-9037-5b344ee250b6</t>
  </si>
  <si>
    <t>2016-10-31T02:57:32</t>
  </si>
  <si>
    <t>2016-10-31T09:10:47.030+07</t>
  </si>
  <si>
    <t>Sol406</t>
  </si>
  <si>
    <t>2016-10-31T09:11:00.000+07</t>
  </si>
  <si>
    <t>13.37507377 103.85695101 -16.0 5.0</t>
  </si>
  <si>
    <t>2016-10-31T09:12:26.956+07</t>
  </si>
  <si>
    <t>uuid:f774cf4e-884d-4053-8da1-407e96d70b61</t>
  </si>
  <si>
    <t>f774cf4e-884d-4053-8da1-407e96d70b61</t>
  </si>
  <si>
    <t>2016-10-31T02:57:35</t>
  </si>
  <si>
    <t>2016-10-31T09:15:44.654+07</t>
  </si>
  <si>
    <t>Dwa408</t>
  </si>
  <si>
    <t>2016-10-31T09:16:00.000+07</t>
  </si>
  <si>
    <t>13.37543193 103.85667397 -6.0 5.0</t>
  </si>
  <si>
    <t>Take sample from tube directly, pump to container and distribute</t>
  </si>
  <si>
    <t>2016-10-31T09:17:28.424+07</t>
  </si>
  <si>
    <t>uuid:64ab7909-e8cc-4e8e-ad05-d233614e0795</t>
  </si>
  <si>
    <t>64ab7909-e8cc-4e8e-ad05-d233614e0795</t>
  </si>
  <si>
    <t>2016-10-31T02:57:37</t>
  </si>
  <si>
    <t>2016-10-31T09:17:50.664+07</t>
  </si>
  <si>
    <t>Sol407</t>
  </si>
  <si>
    <t>2016-10-31T09:18:00.000+07</t>
  </si>
  <si>
    <t>13.37545989 103.85676412 -1.0 5.0</t>
  </si>
  <si>
    <t>Take sample in land in front store, rock</t>
  </si>
  <si>
    <t>2016-10-31T09:20:05.015+07</t>
  </si>
  <si>
    <t>uuid:3136e8fe-797a-47c5-9683-00a423cac4e3</t>
  </si>
  <si>
    <t>3136e8fe-797a-47c5-9683-00a423cac4e3</t>
  </si>
  <si>
    <t>2016-10-31T02:57:39</t>
  </si>
  <si>
    <t>2016-10-31T09:22:38.432+07</t>
  </si>
  <si>
    <t>Sol408</t>
  </si>
  <si>
    <t>13.37564527 103.85636586 15.0 5.0</t>
  </si>
  <si>
    <t>Grass, rock, water, take sample in side land</t>
  </si>
  <si>
    <t>2016-10-31T09:24:35.525+07</t>
  </si>
  <si>
    <t>uuid:4aaec264-fc80-4c72-9290-dfbc1fa86284</t>
  </si>
  <si>
    <t>4aaec264-fc80-4c72-9290-dfbc1fa86284</t>
  </si>
  <si>
    <t>2016-10-31T02:57:41</t>
  </si>
  <si>
    <t>2016-10-31T09:27:23.337+07</t>
  </si>
  <si>
    <t>Dwa409</t>
  </si>
  <si>
    <t>2016-10-31T09:27:00.000+07</t>
  </si>
  <si>
    <t>13.3757678 103.85631112 -4.0 5.0</t>
  </si>
  <si>
    <t>Water is not good, can pump to container and by hand, use steel bore well, flood around well</t>
  </si>
  <si>
    <t>2016-10-31T09:29:56.423+07</t>
  </si>
  <si>
    <t>uuid:862f0604-e97b-499c-8bb1-07da200077b1</t>
  </si>
  <si>
    <t>862f0604-e97b-499c-8bb1-07da200077b1</t>
  </si>
  <si>
    <t>2016-10-31T02:57:43</t>
  </si>
  <si>
    <t>2016-10-31T09:33:48.233+07</t>
  </si>
  <si>
    <t>Sol409</t>
  </si>
  <si>
    <t>2016-10-31T09:34:00.000+07</t>
  </si>
  <si>
    <t>13.37625982 103.85458192 -28.0 5.0</t>
  </si>
  <si>
    <t>Take sample on road</t>
  </si>
  <si>
    <t>2016-10-31T09:34:57.703+07</t>
  </si>
  <si>
    <t>uuid:03259eb9-92ee-4181-94fe-17bca26fa339</t>
  </si>
  <si>
    <t>03259eb9-92ee-4181-94fe-17bca26fa339</t>
  </si>
  <si>
    <t>2016-10-31T02:57:45</t>
  </si>
  <si>
    <t>2016-10-31T09:37:06.589+07</t>
  </si>
  <si>
    <t>Sol410</t>
  </si>
  <si>
    <t>2016-10-31T09:37:00.000+07</t>
  </si>
  <si>
    <t>13.3757427 103.85442017 -5.0 5.0</t>
  </si>
  <si>
    <t>Take sample in side the land</t>
  </si>
  <si>
    <t>2016-10-31T09:39:12.471+07</t>
  </si>
  <si>
    <t>uuid:d21782fb-9b1b-413b-a32a-7f2df5430330</t>
  </si>
  <si>
    <t>d21782fb-9b1b-413b-a32a-7f2df5430330</t>
  </si>
  <si>
    <t>2016-10-31T02:57:47</t>
  </si>
  <si>
    <t>2016-10-31T09:42:24.127+07</t>
  </si>
  <si>
    <t>Ice409</t>
  </si>
  <si>
    <t>13.37790397 103.85408833 2.0 5.0</t>
  </si>
  <si>
    <t>Buy from store</t>
  </si>
  <si>
    <t>2016-10-31T09:43:10.534+07</t>
  </si>
  <si>
    <t>uuid:9dcc2da1-544d-4866-a6d0-629df74083bb</t>
  </si>
  <si>
    <t>9dcc2da1-544d-4866-a6d0-629df74083bb</t>
  </si>
  <si>
    <t>2016-10-31T02:57:49</t>
  </si>
  <si>
    <t>2016-10-31T09:45:33.542+07</t>
  </si>
  <si>
    <t>Ice410</t>
  </si>
  <si>
    <t>2016-10-31T09:45:00.000+07</t>
  </si>
  <si>
    <t>13.37845594 103.85530826 10.0 5.0</t>
  </si>
  <si>
    <t>2016-10-31T09:47:04.109+07</t>
  </si>
  <si>
    <t>uuid:3d62d17d-ba56-455a-a964-3a1abfc4e262</t>
  </si>
  <si>
    <t>3d62d17d-ba56-455a-a964-3a1abfc4e262</t>
  </si>
  <si>
    <t>2016-10-31T02:57:52</t>
  </si>
  <si>
    <t>2016-11-01T08:43:32.287+07</t>
  </si>
  <si>
    <t>Flo406</t>
  </si>
  <si>
    <t>13.37534455 103.85764863 -20.0 5.0</t>
  </si>
  <si>
    <t>Take sample from empty land, fish, shell, grass, small jungle, rubbish</t>
  </si>
  <si>
    <t>2016-11-01T08:45:56.232+07</t>
  </si>
  <si>
    <t>uuid:d7ce17f0-ab91-440c-8e65-832c69f21919</t>
  </si>
  <si>
    <t>d7ce17f0-ab91-440c-8e65-832c69f21919</t>
  </si>
  <si>
    <t>2016-11-01T02:31:42</t>
  </si>
  <si>
    <t>2016-11-01T08:47:32.410+07</t>
  </si>
  <si>
    <t>Flo407</t>
  </si>
  <si>
    <t>2016-11-01T08:47:00.000+07</t>
  </si>
  <si>
    <t>13.37521462 103.85680075 -2.0 5.0</t>
  </si>
  <si>
    <t>Flood on the road, grass, rock</t>
  </si>
  <si>
    <t>2016-11-01T08:48:51.053+07</t>
  </si>
  <si>
    <t>uuid:26d8e765-c56f-47df-8b13-c18827ba4e77</t>
  </si>
  <si>
    <t>26d8e765-c56f-47df-8b13-c18827ba4e77</t>
  </si>
  <si>
    <t>2016-11-01T02:31:44</t>
  </si>
  <si>
    <t>2016-11-01T08:50:16.600+07</t>
  </si>
  <si>
    <t>Flo408</t>
  </si>
  <si>
    <t>13.37563202 103.85636129 21.0 5.0</t>
  </si>
  <si>
    <t>Take sample in the land, grass, mango tree, rubbish</t>
  </si>
  <si>
    <t>2016-11-01T08:57:57.796+07</t>
  </si>
  <si>
    <t>uuid:08ad1b15-0978-4f40-9e85-174445249ede</t>
  </si>
  <si>
    <t>08ad1b15-0978-4f40-9e85-174445249ede</t>
  </si>
  <si>
    <t>2016-11-01T02:31:46</t>
  </si>
  <si>
    <t>2016-11-01T08:53:58.562+07</t>
  </si>
  <si>
    <t>Flo409</t>
  </si>
  <si>
    <t>2016-11-01T08:54:00.000+07</t>
  </si>
  <si>
    <t>13.37582935 103.85566997 4.0 5.0</t>
  </si>
  <si>
    <t>Water cross the road, rock, fish</t>
  </si>
  <si>
    <t>2016-11-01T08:56:33.619+07</t>
  </si>
  <si>
    <t>uuid:7c5ab5d3-9c5f-4e1f-a7b4-68d634a9c31e</t>
  </si>
  <si>
    <t>7c5ab5d3-9c5f-4e1f-a7b4-68d634a9c31e</t>
  </si>
  <si>
    <t>2016-11-01T02:31:48</t>
  </si>
  <si>
    <t>2016-11-01T09:00:55.603+07</t>
  </si>
  <si>
    <t>Dwa410</t>
  </si>
  <si>
    <t>2016-11-01T09:01:00.000+07</t>
  </si>
  <si>
    <t>13.37554738 103.85599085 -20.0 5.0</t>
  </si>
  <si>
    <t>Take sample from steel well directly, red color, use for cleaning something, not good water</t>
  </si>
  <si>
    <t>2016-11-01T09:03:26.424+07</t>
  </si>
  <si>
    <t>uuid:aa380260-a139-48ac-9235-8de7dfc99dcc</t>
  </si>
  <si>
    <t>aa380260-a139-48ac-9235-8de7dfc99dcc</t>
  </si>
  <si>
    <t>2016-11-01T02:31:50</t>
  </si>
  <si>
    <t>2016-11-01T09:05:18.594+07</t>
  </si>
  <si>
    <t>Flo410</t>
  </si>
  <si>
    <t>2016-11-01T09:05:00.000+07</t>
  </si>
  <si>
    <t>13.37604997 103.85493276 -15.0 5.0</t>
  </si>
  <si>
    <t>Flood on the road, rubbish, in front of the house</t>
  </si>
  <si>
    <t>2016-11-01T09:06:35.746+07</t>
  </si>
  <si>
    <t>uuid:0c4684a1-9593-4df9-a965-0a357f13e63f</t>
  </si>
  <si>
    <t>0c4684a1-9593-4df9-a965-0a357f13e63f</t>
  </si>
  <si>
    <t>2016-11-01T02:31:53</t>
  </si>
  <si>
    <t>2016-11-01T09:13:35.720+07</t>
  </si>
  <si>
    <t>Dwb408</t>
  </si>
  <si>
    <t>2016-11-01T09:13:00.000+07</t>
  </si>
  <si>
    <t>13.3755969 103.85370888 -4.0 5.0</t>
  </si>
  <si>
    <t>2016-11-01T09:15:01.778+07</t>
  </si>
  <si>
    <t>uuid:2afa0252-16dd-4ea8-b1c8-c120b9ae62c9</t>
  </si>
  <si>
    <t>2afa0252-16dd-4ea8-b1c8-c120b9ae62c9</t>
  </si>
  <si>
    <t>2016-11-01T02:31:55</t>
  </si>
  <si>
    <t>2016-11-01T09:15:04.542+07</t>
  </si>
  <si>
    <t>Dwb409</t>
  </si>
  <si>
    <t>2016-11-01T09:15:00.000+07</t>
  </si>
  <si>
    <t>13.37558246 103.85370638 -8.0 5.0</t>
  </si>
  <si>
    <t>2016-11-01T09:15:56.960+07</t>
  </si>
  <si>
    <t>uuid:bc689181-e1b9-4039-8560-38003e1758df</t>
  </si>
  <si>
    <t>bc689181-e1b9-4039-8560-38003e1758df</t>
  </si>
  <si>
    <t>2016-11-01T02:31:57</t>
  </si>
  <si>
    <t>2016-11-01T09:20:33.708+07</t>
  </si>
  <si>
    <t>Dwb410</t>
  </si>
  <si>
    <t>2016-11-01T09:20:00.000+07</t>
  </si>
  <si>
    <t>13.37727839 103.85391101 -8.0 5.0</t>
  </si>
  <si>
    <t>2016-11-01T09:22:40.693+07</t>
  </si>
  <si>
    <t>uuid:ad96801c-6ef7-48f4-8749-bd52aebcaa1d</t>
  </si>
  <si>
    <t>ad96801c-6ef7-48f4-8749-bd52aebcaa1d</t>
  </si>
  <si>
    <t>2016-11-01T02:31:59</t>
  </si>
  <si>
    <t>2016-11-07T09:33:25.714+07</t>
  </si>
  <si>
    <t>Dwb501</t>
  </si>
  <si>
    <t>2016-11-07T09:33:00.000+07</t>
  </si>
  <si>
    <t>13.38305242 103.85482869 -1.0 5.0</t>
  </si>
  <si>
    <t>2016-11-07T09:35:00.345+07</t>
  </si>
  <si>
    <t>uuid:65741d4f-f96b-4041-93ca-8bc3f7f033b4</t>
  </si>
  <si>
    <t>65741d4f-f96b-4041-93ca-8bc3f7f033b4</t>
  </si>
  <si>
    <t>2016-11-07T03:44:33</t>
  </si>
  <si>
    <t>2016-11-07T09:36:55.305+07</t>
  </si>
  <si>
    <t>Dwb502</t>
  </si>
  <si>
    <t>2016-11-07T09:37:00.000+07</t>
  </si>
  <si>
    <t>13.38312447 103.85480271 2.0 5.0</t>
  </si>
  <si>
    <t>2016-11-07T09:38:47.033+07</t>
  </si>
  <si>
    <t>uuid:57f4071c-3ba4-4061-9c16-d37806ec6dfd</t>
  </si>
  <si>
    <t>57f4071c-3ba4-4061-9c16-d37806ec6dfd</t>
  </si>
  <si>
    <t>2016-11-07T03:44:35</t>
  </si>
  <si>
    <t>2016-11-07T09:41:37.725+07</t>
  </si>
  <si>
    <t>Dwa501</t>
  </si>
  <si>
    <t>2016-11-07T09:41:00.000+07</t>
  </si>
  <si>
    <t>13.383259 103.85474149 -4.0 6.0</t>
  </si>
  <si>
    <t>Take sample from big jar directly, they pump the ground water to jar</t>
  </si>
  <si>
    <t>2016-11-07T09:45:16.850+07</t>
  </si>
  <si>
    <t>uuid:cc65cdff-0ef3-4495-969f-e6f1449054f5</t>
  </si>
  <si>
    <t>cc65cdff-0ef3-4495-969f-e6f1449054f5</t>
  </si>
  <si>
    <t>2016-11-07T03:44:37</t>
  </si>
  <si>
    <t>2016-11-07T09:49:14.279+07</t>
  </si>
  <si>
    <t>Sol501</t>
  </si>
  <si>
    <t>2016-11-07T09:50:00.000+07</t>
  </si>
  <si>
    <t>13.3827488 103.8526374 25.0 5.0</t>
  </si>
  <si>
    <t>Take sample in side the Mok Neak primary school at basketball area</t>
  </si>
  <si>
    <t>2016-11-07T10:39:16.013+07</t>
  </si>
  <si>
    <t>uuid:aa7d62a0-51f2-4d57-a04e-fb31f45e107e</t>
  </si>
  <si>
    <t>aa7d62a0-51f2-4d57-a04e-fb31f45e107e</t>
  </si>
  <si>
    <t>2016-11-07T03:44:39</t>
  </si>
  <si>
    <t>2016-11-07T09:54:10.400+07</t>
  </si>
  <si>
    <t>Dwa502</t>
  </si>
  <si>
    <t>2016-11-07T09:54:00.000+07</t>
  </si>
  <si>
    <t>13.38294164 103.85290956 -10.0 6.0</t>
  </si>
  <si>
    <t>Take sample from tube directly in side Mok Neak primary school, they pump to container and distribute</t>
  </si>
  <si>
    <t>2016-11-07T10:00:55.871+07</t>
  </si>
  <si>
    <t>uuid:516a1033-db01-4cb6-bed2-709c86527ceb</t>
  </si>
  <si>
    <t>516a1033-db01-4cb6-bed2-709c86527ceb</t>
  </si>
  <si>
    <t>2016-11-07T03:44:41</t>
  </si>
  <si>
    <t>2016-11-07T10:01:12.385+07</t>
  </si>
  <si>
    <t>Sol502</t>
  </si>
  <si>
    <t>2016-11-07T10:01:00.000+07</t>
  </si>
  <si>
    <t>13.38333197 103.85262591 -13.0 5.0</t>
  </si>
  <si>
    <t>Take sample in front of Mok Neak primary school</t>
  </si>
  <si>
    <t>2016-11-07T10:03:07.908+07</t>
  </si>
  <si>
    <t>uuid:26ee89b8-e05c-413f-b893-e90731a1ddb3</t>
  </si>
  <si>
    <t>26ee89b8-e05c-413f-b893-e90731a1ddb3</t>
  </si>
  <si>
    <t>2016-11-07T03:44:43</t>
  </si>
  <si>
    <t>2016-11-07T10:03:27.640+07</t>
  </si>
  <si>
    <t>Flo501</t>
  </si>
  <si>
    <t>2016-11-07T10:03:00.000+07</t>
  </si>
  <si>
    <t>13.38337182 103.852607 2.0 5.0</t>
  </si>
  <si>
    <t>Take water in front of Mok Neak primary school</t>
  </si>
  <si>
    <t>2016-11-07T10:05:01.819+07</t>
  </si>
  <si>
    <t>uuid:a1ea3629-7d76-4d4e-8cb5-f6377311e1e5</t>
  </si>
  <si>
    <t>a1ea3629-7d76-4d4e-8cb5-f6377311e1e5</t>
  </si>
  <si>
    <t>2016-11-07T03:44:45</t>
  </si>
  <si>
    <t>2016-11-07T10:09:17.280+07</t>
  </si>
  <si>
    <t>Flo502</t>
  </si>
  <si>
    <t>2016-11-07T10:09:00.000+07</t>
  </si>
  <si>
    <t>13.38363452 103.85244425 6.0 5.0</t>
  </si>
  <si>
    <t>Take sample along the fence of Hun sen high school, grass,</t>
  </si>
  <si>
    <t>2016-11-07T10:11:48.561+07</t>
  </si>
  <si>
    <t>uuid:3926baac-c9aa-49f0-9eea-b6e329b32e49</t>
  </si>
  <si>
    <t>3926baac-c9aa-49f0-9eea-b6e329b32e49</t>
  </si>
  <si>
    <t>2016-11-07T03:44:47</t>
  </si>
  <si>
    <t>2016-11-07T10:13:23.281+07</t>
  </si>
  <si>
    <t>Sol503</t>
  </si>
  <si>
    <t>2016-11-07T10:13:00.000+07</t>
  </si>
  <si>
    <t>13.38383818 103.8524043 21.0 5.0</t>
  </si>
  <si>
    <t>Take sample Infront of the gate of Hun sen high school, rock</t>
  </si>
  <si>
    <t>2016-11-07T10:14:43.518+07</t>
  </si>
  <si>
    <t>uuid:0ffba171-9d23-40d6-b2e8-a3d5c4808b47</t>
  </si>
  <si>
    <t>0ffba171-9d23-40d6-b2e8-a3d5c4808b47</t>
  </si>
  <si>
    <t>2016-11-07T03:44:49</t>
  </si>
  <si>
    <t>2016-11-07T10:16:19.703+07</t>
  </si>
  <si>
    <t>Flo503</t>
  </si>
  <si>
    <t>2016-11-07T10:16:00.000+07</t>
  </si>
  <si>
    <t>13.38430113 103.85224955 -29.0 12.0</t>
  </si>
  <si>
    <t>Take sample at corner of road, muddy, rubbish, chicken</t>
  </si>
  <si>
    <t>2016-11-07T10:17:47.567+07</t>
  </si>
  <si>
    <t>uuid:7c200729-5bd8-470f-bf9d-2a29636bbadf</t>
  </si>
  <si>
    <t>7c200729-5bd8-470f-bf9d-2a29636bbadf</t>
  </si>
  <si>
    <t>2016-11-07T03:44:51</t>
  </si>
  <si>
    <t>2016-11-07T10:18:04.915+07</t>
  </si>
  <si>
    <t>Sol504</t>
  </si>
  <si>
    <t>2016-11-07T10:18:00.000+07</t>
  </si>
  <si>
    <t>13.38427543 103.85234592 24.0 5.0</t>
  </si>
  <si>
    <t>Rock, rubbish, muddy, chicken</t>
  </si>
  <si>
    <t>2016-11-07T10:19:51.023+07</t>
  </si>
  <si>
    <t>uuid:7fab81b5-8a4b-4960-83ea-921466e8f29a</t>
  </si>
  <si>
    <t>7fab81b5-8a4b-4960-83ea-921466e8f29a</t>
  </si>
  <si>
    <t>2016-11-07T03:44:53</t>
  </si>
  <si>
    <t>2016-11-07T10:22:16.337+07</t>
  </si>
  <si>
    <t>Sol505</t>
  </si>
  <si>
    <t>2016-11-07T10:22:00.000+07</t>
  </si>
  <si>
    <t>13.38492353 103.85247684 34.0 5.0</t>
  </si>
  <si>
    <t>Many people are sitting at Barber, shop</t>
  </si>
  <si>
    <t>2016-11-07T10:24:34.061+07</t>
  </si>
  <si>
    <t>uuid:9a457a17-cd4c-4346-ab45-653b97af6c5e</t>
  </si>
  <si>
    <t>9a457a17-cd4c-4346-ab45-653b97af6c5e</t>
  </si>
  <si>
    <t>2016-11-07T03:44:55</t>
  </si>
  <si>
    <t>2016-11-08T08:36:03.803+07</t>
  </si>
  <si>
    <t>Ice501</t>
  </si>
  <si>
    <t>2016-11-08T08:36:00.000+07</t>
  </si>
  <si>
    <t>13.38434815 103.85246206 -2.0 5.0</t>
  </si>
  <si>
    <t>5</t>
  </si>
  <si>
    <t>Buy hygiene ice from store along the road</t>
  </si>
  <si>
    <t>2016-11-08T09:08:32.067+07</t>
  </si>
  <si>
    <t>uuid:27d38c3f-52c9-4d30-989b-a38bc860c675</t>
  </si>
  <si>
    <t>27d38c3f-52c9-4d30-989b-a38bc860c675</t>
  </si>
  <si>
    <t>2016-11-08T02:43:26</t>
  </si>
  <si>
    <t>2016-11-08T08:50:27.970+07</t>
  </si>
  <si>
    <t>Ice502</t>
  </si>
  <si>
    <t>2016-11-08T08:50:00.000+07</t>
  </si>
  <si>
    <t>13.3843571 103.85245615 -11.0 5.0</t>
  </si>
  <si>
    <t>Buy cube ice from store along the road</t>
  </si>
  <si>
    <t>2016-11-08T09:08:48.221+07</t>
  </si>
  <si>
    <t>uuid:1b5e736e-1c08-4fb5-989d-6fd42b0b90b7</t>
  </si>
  <si>
    <t>1b5e736e-1c08-4fb5-989d-6fd42b0b90b7</t>
  </si>
  <si>
    <t>2016-11-08T02:43:28</t>
  </si>
  <si>
    <t>2016-11-08T08:52:39.656+07</t>
  </si>
  <si>
    <t>Dwa503</t>
  </si>
  <si>
    <t>2016-11-08T08:53:00.000+07</t>
  </si>
  <si>
    <t>13.38447202 103.85231459 -9.0 5.0</t>
  </si>
  <si>
    <t>Take sample directly from steel tube well, red color, rust, at face make up shop</t>
  </si>
  <si>
    <t>2016-11-08T08:54:44.468+07</t>
  </si>
  <si>
    <t>uuid:7b7858eb-6039-44c2-934f-8b7a0e15e24a</t>
  </si>
  <si>
    <t>7b7858eb-6039-44c2-934f-8b7a0e15e24a</t>
  </si>
  <si>
    <t>2016-11-08T02:43:30</t>
  </si>
  <si>
    <t>2016-11-08T08:57:37.579+07</t>
  </si>
  <si>
    <t>Dwa504</t>
  </si>
  <si>
    <t>2016-11-08T08:57:00.000+07</t>
  </si>
  <si>
    <t>13.38506716 103.85241712 -42.0 5.0</t>
  </si>
  <si>
    <t>Take sample from dug well use pot to take water, inside land, good water</t>
  </si>
  <si>
    <t>2016-11-08T09:00:14.310+07</t>
  </si>
  <si>
    <t>uuid:6214b056-ea13-4db8-ae58-f5308036d683</t>
  </si>
  <si>
    <t>6214b056-ea13-4db8-ae58-f5308036d683</t>
  </si>
  <si>
    <t>2016-11-08T02:43:32</t>
  </si>
  <si>
    <t>2016-11-08T09:02:41.005+07</t>
  </si>
  <si>
    <t>Dwb503</t>
  </si>
  <si>
    <t>2016-11-08T09:02:00.000+07</t>
  </si>
  <si>
    <t>13.38498983 103.85235406 27.0 5.0</t>
  </si>
  <si>
    <t>2016-11-08T09:03:51.924+07</t>
  </si>
  <si>
    <t>uuid:69af8bc2-7746-44b5-8afd-3faeb2496526</t>
  </si>
  <si>
    <t>69af8bc2-7746-44b5-8afd-3faeb2496526</t>
  </si>
  <si>
    <t>2016-11-08T02:43:34</t>
  </si>
  <si>
    <t>2016-11-08T09:03:54.235+07</t>
  </si>
  <si>
    <t>Dwb504</t>
  </si>
  <si>
    <t>2016-11-08T09:04:00.000+07</t>
  </si>
  <si>
    <t>13.38496519 103.85239796 -10.0 5.0</t>
  </si>
  <si>
    <t>Buy water from store</t>
  </si>
  <si>
    <t>2016-11-08T09:05:20.921+07</t>
  </si>
  <si>
    <t>uuid:ab13c0ef-bc0d-4f14-b6eb-cb888bb82c10</t>
  </si>
  <si>
    <t>ab13c0ef-bc0d-4f14-b6eb-cb888bb82c10</t>
  </si>
  <si>
    <t>2016-11-08T02:43:36</t>
  </si>
  <si>
    <t>2016-11-08T09:05:30.640+07</t>
  </si>
  <si>
    <t>Ice503</t>
  </si>
  <si>
    <t>2016-11-08T09:05:00.000+07</t>
  </si>
  <si>
    <t>13.38495546 103.85249295 14.0 5.0</t>
  </si>
  <si>
    <t>2016-11-08T09:08:09.004+07</t>
  </si>
  <si>
    <t>uuid:a0947c56-d436-419f-b9ac-d257b0fda678</t>
  </si>
  <si>
    <t>a0947c56-d436-419f-b9ac-d257b0fda678</t>
  </si>
  <si>
    <t>2016-11-08T02:43:38</t>
  </si>
  <si>
    <t>2016-11-08T09:12:13.992+07</t>
  </si>
  <si>
    <t>Ice504</t>
  </si>
  <si>
    <t>2016-11-08T09:12:00.000+07</t>
  </si>
  <si>
    <t>13.38447177 103.85141514 16.0 5.0</t>
  </si>
  <si>
    <t>Buy cube ice along the road at store</t>
  </si>
  <si>
    <t>2016-11-08T09:13:08.535+07</t>
  </si>
  <si>
    <t>uuid:bbfbdc96-86ea-42aa-9d5f-8707e1900204</t>
  </si>
  <si>
    <t>bbfbdc96-86ea-42aa-9d5f-8707e1900204</t>
  </si>
  <si>
    <t>2016-11-08T02:43:40</t>
  </si>
  <si>
    <t>2016-11-08T09:17:05.989+07</t>
  </si>
  <si>
    <t>Ice505</t>
  </si>
  <si>
    <t>2016-11-08T09:17:00.000+07</t>
  </si>
  <si>
    <t>13.38452048 103.85186855 -1.0 5.0</t>
  </si>
  <si>
    <t>2016-11-08T09:18:13.370+07</t>
  </si>
  <si>
    <t>uuid:d9962239-baef-4a8c-a46c-2bef78cc96c5</t>
  </si>
  <si>
    <t>d9962239-baef-4a8c-a46c-2bef78cc96c5</t>
  </si>
  <si>
    <t>2016-11-08T02:43:42</t>
  </si>
  <si>
    <t>2016-11-08T09:18:21.983+07</t>
  </si>
  <si>
    <t>Dwb505</t>
  </si>
  <si>
    <t>2016-11-08T09:18:00.000+07</t>
  </si>
  <si>
    <t>13.38454347 103.85197964 5.0 5.0</t>
  </si>
  <si>
    <t>Buy water along the road from store</t>
  </si>
  <si>
    <t>2016-11-08T09:19:35.484+07</t>
  </si>
  <si>
    <t>uuid:ec5420d1-4598-4113-93bf-8150cdec0353</t>
  </si>
  <si>
    <t>ec5420d1-4598-4113-93bf-8150cdec0353</t>
  </si>
  <si>
    <t>2016-11-08T02:43:44</t>
  </si>
  <si>
    <t>2016-11-08T09:25:58.637+07</t>
  </si>
  <si>
    <t>Ice506</t>
  </si>
  <si>
    <t>2016-11-08T09:26:00.000+07</t>
  </si>
  <si>
    <t>13.3838035 103.85235228 2.0 5.0</t>
  </si>
  <si>
    <t>2016-11-08T09:27:29.292+07</t>
  </si>
  <si>
    <t>uuid:2010ea34-77dd-461f-86ab-f53c05ce02e3</t>
  </si>
  <si>
    <t>2010ea34-77dd-461f-86ab-f53c05ce02e3</t>
  </si>
  <si>
    <t>2016-11-08T02:43:48</t>
  </si>
  <si>
    <t>2016-11-08T09:29:07.658+07</t>
  </si>
  <si>
    <t>Veg501</t>
  </si>
  <si>
    <t>13.3838142 103.85234796 5.0 5.0</t>
  </si>
  <si>
    <t>2016-11-08T09:31:21.057+07</t>
  </si>
  <si>
    <t>uuid:b853c216-aa8d-4fef-b9bf-5a823dc074ba</t>
  </si>
  <si>
    <t>b853c216-aa8d-4fef-b9bf-5a823dc074ba</t>
  </si>
  <si>
    <t>2016-11-08T02:43:49</t>
  </si>
  <si>
    <t>2016-11-08T09:31:23.319+07</t>
  </si>
  <si>
    <t>Veg502</t>
  </si>
  <si>
    <t>2016-11-08T09:31:00.000+07</t>
  </si>
  <si>
    <t>13.38377932 103.85237599 18.0 5.0</t>
  </si>
  <si>
    <t>Buy from store along the road, flies</t>
  </si>
  <si>
    <t>2016-11-08T09:32:20.338+07</t>
  </si>
  <si>
    <t>uuid:a67c17d8-d005-4adf-8f37-fde623cce065</t>
  </si>
  <si>
    <t>a67c17d8-d005-4adf-8f37-fde623cce065</t>
  </si>
  <si>
    <t>2016-11-08T02:43:51</t>
  </si>
  <si>
    <t>2016-11-08T09:32:22.594+07</t>
  </si>
  <si>
    <t>Veg503</t>
  </si>
  <si>
    <t>2016-11-08T09:32:00.000+07</t>
  </si>
  <si>
    <t>13.38380211 103.85232388 2.0 5.0</t>
  </si>
  <si>
    <t>2016-11-08T09:34:03.631+07</t>
  </si>
  <si>
    <t>uuid:9c5274fc-7099-466b-994d-956f28b44ed4</t>
  </si>
  <si>
    <t>9c5274fc-7099-466b-994d-956f28b44ed4</t>
  </si>
  <si>
    <t>2016-11-08T02:43:53</t>
  </si>
  <si>
    <t>2016-11-16T08:16:26.234+07</t>
  </si>
  <si>
    <t>Sol506</t>
  </si>
  <si>
    <t>2016-11-16T08:16:00.000+07</t>
  </si>
  <si>
    <t>13.38376279 103.85140269 7.0 5.0</t>
  </si>
  <si>
    <t>Sand and soil</t>
  </si>
  <si>
    <t>Children are playing the ground,  rock</t>
  </si>
  <si>
    <t>2016-11-16T08:17:53.341+07</t>
  </si>
  <si>
    <t>uuid:ef062551-90d1-4d2f-9519-37a859db5637</t>
  </si>
  <si>
    <t>ef062551-90d1-4d2f-9519-37a859db5637</t>
  </si>
  <si>
    <t>2016-11-16T02:28:50</t>
  </si>
  <si>
    <t>2016-11-16T08:20:16.872+07</t>
  </si>
  <si>
    <t>Dwa505</t>
  </si>
  <si>
    <t>2016-11-16T08:20:00.000+07</t>
  </si>
  <si>
    <t>13.38404667 103.8513985 -36.0 5.0</t>
  </si>
  <si>
    <t>Take sample directly from blue tube well,</t>
  </si>
  <si>
    <t>2016-11-16T08:22:03.611+07</t>
  </si>
  <si>
    <t>uuid:7de5f39e-5ca8-477e-8fa8-9899be3cb74b</t>
  </si>
  <si>
    <t>7de5f39e-5ca8-477e-8fa8-9899be3cb74b</t>
  </si>
  <si>
    <t>2016-11-16T02:28:52</t>
  </si>
  <si>
    <t>2016-11-16T08:24:43.039+07</t>
  </si>
  <si>
    <t>Ice507</t>
  </si>
  <si>
    <t>2016-11-16T08:24:00.000+07</t>
  </si>
  <si>
    <t>13.38367087 103.85126951 -10.0 5.0</t>
  </si>
  <si>
    <t>Buy cube ice along the road at small store</t>
  </si>
  <si>
    <t>2016-11-16T08:25:47.812+07</t>
  </si>
  <si>
    <t>uuid:842f53c4-bd83-4bc1-b816-2a99e1a94eb1</t>
  </si>
  <si>
    <t>842f53c4-bd83-4bc1-b816-2a99e1a94eb1</t>
  </si>
  <si>
    <t>2016-11-16T02:28:54</t>
  </si>
  <si>
    <t>2016-11-16T08:27:55.927+07</t>
  </si>
  <si>
    <t>Dwb506</t>
  </si>
  <si>
    <t>2016-11-16T08:28:00.000+07</t>
  </si>
  <si>
    <t>13.38361741 103.85128838 -16.0 5.0</t>
  </si>
  <si>
    <t>2016-11-16T08:29:00.216+07</t>
  </si>
  <si>
    <t>uuid:c2833675-19ea-49d2-bb50-78f617ed7649</t>
  </si>
  <si>
    <t>c2833675-19ea-49d2-bb50-78f617ed7649</t>
  </si>
  <si>
    <t>2016-11-16T02:28:58</t>
  </si>
  <si>
    <t>2016-11-16T08:30:48.155+07</t>
  </si>
  <si>
    <t>Flo504</t>
  </si>
  <si>
    <t>2016-11-16T08:31:00.000+07</t>
  </si>
  <si>
    <t>13.38372114 103.85116804 -11.0 5.0</t>
  </si>
  <si>
    <t>Grass, plant, rubbish, muddy, black water, bad smell</t>
  </si>
  <si>
    <t>2016-11-16T08:32:29.798+07</t>
  </si>
  <si>
    <t>uuid:998ead53-8e54-4d9d-aa1c-4b7be7b7dad9</t>
  </si>
  <si>
    <t>998ead53-8e54-4d9d-aa1c-4b7be7b7dad9</t>
  </si>
  <si>
    <t>2016-11-16T02:29:00</t>
  </si>
  <si>
    <t>2016-11-16T08:36:41.512+07</t>
  </si>
  <si>
    <t>Dwb507</t>
  </si>
  <si>
    <t>2016-11-16T08:36:00.000+07</t>
  </si>
  <si>
    <t>13.38373086 103.85079324 -1.0 5.0</t>
  </si>
  <si>
    <t>2016-11-16T08:38:15.427+07</t>
  </si>
  <si>
    <t>uuid:3e3dfef9-c67c-4455-bc39-1399f8cef114</t>
  </si>
  <si>
    <t>3e3dfef9-c67c-4455-bc39-1399f8cef114</t>
  </si>
  <si>
    <t>2016-11-16T02:29:01</t>
  </si>
  <si>
    <t>2016-11-16T08:40:01.003+07</t>
  </si>
  <si>
    <t>Ice508</t>
  </si>
  <si>
    <t>2016-11-16T08:40:00.000+07</t>
  </si>
  <si>
    <t>13.38372177 103.85083299 -8.0 5.0</t>
  </si>
  <si>
    <t>2016-11-16T08:41:09.019+07</t>
  </si>
  <si>
    <t>uuid:94df5568-cde9-4df0-ab60-aa4c3b822127</t>
  </si>
  <si>
    <t>94df5568-cde9-4df0-ab60-aa4c3b822127</t>
  </si>
  <si>
    <t>2016-11-16T02:29:03</t>
  </si>
  <si>
    <t>2016-11-16T08:43:40.960+07</t>
  </si>
  <si>
    <t>Dwa506</t>
  </si>
  <si>
    <t>2016-11-16T08:44:00.000+07</t>
  </si>
  <si>
    <t>13.3838282 103.85070329 -7.0 5.0</t>
  </si>
  <si>
    <t>Take sample from bucket from concrete dug well, red</t>
  </si>
  <si>
    <t>2016-11-16T08:46:05.507+07</t>
  </si>
  <si>
    <t>uuid:61781608-5a67-4317-b73c-2a9c2158e248</t>
  </si>
  <si>
    <t>61781608-5a67-4317-b73c-2a9c2158e248</t>
  </si>
  <si>
    <t>2016-11-16T02:29:05</t>
  </si>
  <si>
    <t>2016-11-16T08:48:05.735+07</t>
  </si>
  <si>
    <t>Sol507</t>
  </si>
  <si>
    <t>2016-11-16T08:48:00.000+07</t>
  </si>
  <si>
    <t>13.38400217 103.85071219 -9.0 5.0</t>
  </si>
  <si>
    <t>Children are playing the ground under shadow</t>
  </si>
  <si>
    <t>2016-11-16T08:49:45.600+07</t>
  </si>
  <si>
    <t>uuid:53f83945-8a7e-44a0-bed5-9df14882fc9e</t>
  </si>
  <si>
    <t>53f83945-8a7e-44a0-bed5-9df14882fc9e</t>
  </si>
  <si>
    <t>2016-11-16T02:29:07</t>
  </si>
  <si>
    <t>2016-11-16T08:52:50.613+07</t>
  </si>
  <si>
    <t>Flo505</t>
  </si>
  <si>
    <t>2016-11-16T08:53:00.000+07</t>
  </si>
  <si>
    <t>13.38477361 103.8499146 18.0 5.0</t>
  </si>
  <si>
    <t>Take sample on the existing canal and the fence, grass, fish, rubbish</t>
  </si>
  <si>
    <t>2016-11-16T08:54:53.780+07</t>
  </si>
  <si>
    <t>uuid:68a64afa-feeb-40c6-9b28-a06eed123957</t>
  </si>
  <si>
    <t>68a64afa-feeb-40c6-9b28-a06eed123957</t>
  </si>
  <si>
    <t>2016-11-16T02:29:09</t>
  </si>
  <si>
    <t>2016-11-16T08:59:34.524+07</t>
  </si>
  <si>
    <t>Dwa507</t>
  </si>
  <si>
    <t>2016-11-16T08:59:00.000+07</t>
  </si>
  <si>
    <t>13.3854427 103.85049277 7.0 5.0</t>
  </si>
  <si>
    <t>Take sample directly from tube, operate by pump  and hand, red, depth 6m</t>
  </si>
  <si>
    <t>2016-11-16T09:14:33.779+07</t>
  </si>
  <si>
    <t>uuid:e8499eb5-9b3a-4521-acd2-7fcb44fc6169</t>
  </si>
  <si>
    <t>e8499eb5-9b3a-4521-acd2-7fcb44fc6169</t>
  </si>
  <si>
    <t>2016-11-16T02:29:11</t>
  </si>
  <si>
    <t>2016-11-16T09:01:38.255+07</t>
  </si>
  <si>
    <t>Sol508</t>
  </si>
  <si>
    <t>2016-11-16T09:02:00.000+07</t>
  </si>
  <si>
    <t>13.38543607 103.85043897 -4.0 5.0</t>
  </si>
  <si>
    <t>Take sample under mango, children are playing ground</t>
  </si>
  <si>
    <t>2016-11-16T09:11:35.452+07</t>
  </si>
  <si>
    <t>uuid:7c8d0803-e638-4ec8-89f1-2243573ba6e5</t>
  </si>
  <si>
    <t>7c8d0803-e638-4ec8-89f1-2243573ba6e5</t>
  </si>
  <si>
    <t>2016-11-16T02:29:13</t>
  </si>
  <si>
    <t>2016-11-16T09:18:17.726+07</t>
  </si>
  <si>
    <t>Ice509</t>
  </si>
  <si>
    <t>2016-11-16T09:18:00.000+07</t>
  </si>
  <si>
    <t>13.38536059 103.85263815 12.0 5.0</t>
  </si>
  <si>
    <t>2016-11-16T09:19:21.829+07</t>
  </si>
  <si>
    <t>uuid:03a01133-e574-4f7c-ba5b-51f4aaa8fc5f</t>
  </si>
  <si>
    <t>03a01133-e574-4f7c-ba5b-51f4aaa8fc5f</t>
  </si>
  <si>
    <t>2016-11-16T02:29:14</t>
  </si>
  <si>
    <t>2016-11-16T09:19:24.487+07</t>
  </si>
  <si>
    <t>Ice510</t>
  </si>
  <si>
    <t>2016-11-16T09:19:00.000+07</t>
  </si>
  <si>
    <t>13.38533713 103.8526016 10.0 5.0</t>
  </si>
  <si>
    <t>2016-11-16T09:20:31.119+07</t>
  </si>
  <si>
    <t>uuid:1e49516a-f46e-45e7-b493-7b7872f5c803</t>
  </si>
  <si>
    <t>1e49516a-f46e-45e7-b493-7b7872f5c803</t>
  </si>
  <si>
    <t>2016-11-16T02:29:16</t>
  </si>
  <si>
    <t>2016-11-17T08:29:37.511+07</t>
  </si>
  <si>
    <t>Dwb311</t>
  </si>
  <si>
    <t>2016-11-17T08:29:00.000+07</t>
  </si>
  <si>
    <t>13.35296959 103.84907251 17.0 5.0</t>
  </si>
  <si>
    <t>2016-11-17T08:32:12.521+07</t>
  </si>
  <si>
    <t>uuid:b97054ec-c41d-4765-a86b-2658c22966cf</t>
  </si>
  <si>
    <t>b97054ec-c41d-4765-a86b-2658c22966cf</t>
  </si>
  <si>
    <t>2016-11-17T02:44:06</t>
  </si>
  <si>
    <t>2016-11-17T08:32:14.904+07</t>
  </si>
  <si>
    <t>Dwb312</t>
  </si>
  <si>
    <t>2016-11-17T08:32:00.000+07</t>
  </si>
  <si>
    <t>13.35288445 103.84907677 -15.0 5.0</t>
  </si>
  <si>
    <t>2016-11-17T08:33:04.397+07</t>
  </si>
  <si>
    <t>uuid:2f4f4f78-4aa2-4882-bb16-5ddddc560133</t>
  </si>
  <si>
    <t>2f4f4f78-4aa2-4882-bb16-5ddddc560133</t>
  </si>
  <si>
    <t>2016-11-17T02:44:08</t>
  </si>
  <si>
    <t>2016-11-17T08:46:54.077+07</t>
  </si>
  <si>
    <t>Dwb508</t>
  </si>
  <si>
    <t>2016-11-17T08:47:00.000+07</t>
  </si>
  <si>
    <t>13.38439418 103.85507865 21.0 5.0</t>
  </si>
  <si>
    <t>2016-11-17T08:48:22.621+07</t>
  </si>
  <si>
    <t>uuid:4e23ce63-7f04-4c5a-8a6e-ab52374cda4a</t>
  </si>
  <si>
    <t>4e23ce63-7f04-4c5a-8a6e-ab52374cda4a</t>
  </si>
  <si>
    <t>2016-11-17T02:44:10</t>
  </si>
  <si>
    <t>2016-11-17T08:50:46.034+07</t>
  </si>
  <si>
    <t>Dwa508</t>
  </si>
  <si>
    <t>2016-11-17T08:51:00.000+07</t>
  </si>
  <si>
    <t>13.38433561 103.85504054 -6.0 5.0</t>
  </si>
  <si>
    <t>Take sample directly from tube, operate only pump, red, depth 30m</t>
  </si>
  <si>
    <t>2016-11-17T08:52:38.317+07</t>
  </si>
  <si>
    <t>uuid:0cb4f292-2b4c-4cfb-acc5-3fd66e57f3af</t>
  </si>
  <si>
    <t>0cb4f292-2b4c-4cfb-acc5-3fd66e57f3af</t>
  </si>
  <si>
    <t>2016-11-17T02:44:12</t>
  </si>
  <si>
    <t>2016-11-17T08:54:26.900+07</t>
  </si>
  <si>
    <t>Flo506</t>
  </si>
  <si>
    <t>2016-11-17T08:54:00.000+07</t>
  </si>
  <si>
    <t>13.38474628 103.85485178 -5.0 5.0</t>
  </si>
  <si>
    <t>Take sample on the road, rubbish, muddy</t>
  </si>
  <si>
    <t>2016-11-17T08:55:38.310+07</t>
  </si>
  <si>
    <t>uuid:c5767f31-27ea-491d-aa0f-9281d19322a9</t>
  </si>
  <si>
    <t>c5767f31-27ea-491d-aa0f-9281d19322a9</t>
  </si>
  <si>
    <t>2016-11-17T02:44:14</t>
  </si>
  <si>
    <t>2016-11-17T08:57:19.707+07</t>
  </si>
  <si>
    <t>Sol509</t>
  </si>
  <si>
    <t>2016-11-17T08:57:00.000+07</t>
  </si>
  <si>
    <t>13.38466279 103.85498465 3.0 5.0</t>
  </si>
  <si>
    <t>People are now sitting on the road</t>
  </si>
  <si>
    <t>2016-11-17T08:58:50.240+07</t>
  </si>
  <si>
    <t>uuid:9f7532f3-ea70-4e79-997c-fd21c4bce08f</t>
  </si>
  <si>
    <t>9f7532f3-ea70-4e79-997c-fd21c4bce08f</t>
  </si>
  <si>
    <t>2016-11-17T02:44:16</t>
  </si>
  <si>
    <t>2016-11-17T09:02:09.892+07</t>
  </si>
  <si>
    <t>Flo507</t>
  </si>
  <si>
    <t>2016-11-17T09:02:00.000+07</t>
  </si>
  <si>
    <t>13.38565807 103.8541812 -15.0 5.0</t>
  </si>
  <si>
    <t>Take sample along the laterite road, plant, grass ,fish</t>
  </si>
  <si>
    <t>2016-11-17T09:03:23.568+07</t>
  </si>
  <si>
    <t>uuid:039288c4-6c3d-480b-925b-807120b66ec1</t>
  </si>
  <si>
    <t>039288c4-6c3d-480b-925b-807120b66ec1</t>
  </si>
  <si>
    <t>2016-11-17T02:44:18</t>
  </si>
  <si>
    <t>2016-11-17T09:05:30.563+07</t>
  </si>
  <si>
    <t>Dwa509</t>
  </si>
  <si>
    <t>2016-11-17T09:05:00.000+07</t>
  </si>
  <si>
    <t>13.38561924 103.85324743 6.0 5.0</t>
  </si>
  <si>
    <t>Take sample from tube directly, red, only operate by hand</t>
  </si>
  <si>
    <t>2016-11-17T09:06:59.985+07</t>
  </si>
  <si>
    <t>uuid:dae71608-50c9-4d58-bc6d-295e6e4244c5</t>
  </si>
  <si>
    <t>dae71608-50c9-4d58-bc6d-295e6e4244c5</t>
  </si>
  <si>
    <t>2016-11-17T02:44:20</t>
  </si>
  <si>
    <t>2016-11-17T09:11:38.692+07</t>
  </si>
  <si>
    <t>Flo508</t>
  </si>
  <si>
    <t>2016-11-17T09:12:00.000+07</t>
  </si>
  <si>
    <t>13.3854436 103.85122611 -29.0 5.0</t>
  </si>
  <si>
    <t>Plant, grass, rock, rubbish</t>
  </si>
  <si>
    <t>2016-11-17T09:13:21.247+07</t>
  </si>
  <si>
    <t>uuid:e3d2e13a-5033-460c-8dc8-851f0177aeb5</t>
  </si>
  <si>
    <t>e3d2e13a-5033-460c-8dc8-851f0177aeb5</t>
  </si>
  <si>
    <t>2016-11-17T02:44:22</t>
  </si>
  <si>
    <t>2016-11-17T09:15:55.109+07</t>
  </si>
  <si>
    <t>Flo509</t>
  </si>
  <si>
    <t>2016-11-17T09:16:00.000+07</t>
  </si>
  <si>
    <t>13.38550865 103.85048587 12.0 5.0</t>
  </si>
  <si>
    <t>Take sample on the road, muddy, plant</t>
  </si>
  <si>
    <t>2016-11-17T09:17:05.615+07</t>
  </si>
  <si>
    <t>uuid:0c9af87a-0ae6-4f5f-9f09-aebb28412514</t>
  </si>
  <si>
    <t>0c9af87a-0ae6-4f5f-9f09-aebb28412514</t>
  </si>
  <si>
    <t>2016-11-17T02:44:24</t>
  </si>
  <si>
    <t>2016-11-17T09:19:24.782+07</t>
  </si>
  <si>
    <t>Flo510</t>
  </si>
  <si>
    <t>2016-11-17T09:19:00.000+07</t>
  </si>
  <si>
    <t>13.3858007 103.85005244 -14.0 5.0</t>
  </si>
  <si>
    <t>Tree leave, grass, fish,</t>
  </si>
  <si>
    <t>2016-11-17T09:20:32.804+07</t>
  </si>
  <si>
    <t>uuid:b17cba89-087f-418e-8aa0-94763857cc43</t>
  </si>
  <si>
    <t>b17cba89-087f-418e-8aa0-94763857cc43</t>
  </si>
  <si>
    <t>2016-11-17T02:44:26</t>
  </si>
  <si>
    <t>2016-11-17T09:23:59.028+07</t>
  </si>
  <si>
    <t>Dwa510</t>
  </si>
  <si>
    <t>2016-11-17T09:24:00.000+07</t>
  </si>
  <si>
    <t>13.38452183 103.85062786 3.0 5.0</t>
  </si>
  <si>
    <t>Take sample from tube directly, depth 30m, no red</t>
  </si>
  <si>
    <t>2016-11-17T09:25:26.159+07</t>
  </si>
  <si>
    <t>uuid:eaf79afb-b751-4618-aa74-7e9fd53aa479</t>
  </si>
  <si>
    <t>eaf79afb-b751-4618-aa74-7e9fd53aa479</t>
  </si>
  <si>
    <t>2016-11-17T02:44:28</t>
  </si>
  <si>
    <t>2016-11-17T09:26:19.805+07</t>
  </si>
  <si>
    <t>Sol510</t>
  </si>
  <si>
    <t>2016-11-17T09:26:00.000+07</t>
  </si>
  <si>
    <t>13.38450976 103.85065977 -5.0 5.0</t>
  </si>
  <si>
    <t>Take sample under house, people are here</t>
  </si>
  <si>
    <t>2016-11-17T09:27:47.556+07</t>
  </si>
  <si>
    <t>uuid:f27bbe15-71b4-43c7-81b4-f1c2d942db7b</t>
  </si>
  <si>
    <t>f27bbe15-71b4-43c7-81b4-f1c2d942db7b</t>
  </si>
  <si>
    <t>2016-11-17T02:44:30</t>
  </si>
  <si>
    <t>2016-11-17T09:33:19.844+07</t>
  </si>
  <si>
    <t>Dwb509</t>
  </si>
  <si>
    <t>2016-11-17T09:33:00.000+07</t>
  </si>
  <si>
    <t>13.38386439 103.85018308 -4.0 5.0</t>
  </si>
  <si>
    <t>2016-11-17T09:34:22.692+07</t>
  </si>
  <si>
    <t>uuid:069a054a-6e33-43b4-aa92-2872869fe920</t>
  </si>
  <si>
    <t>069a054a-6e33-43b4-aa92-2872869fe920</t>
  </si>
  <si>
    <t>2016-11-17T02:44:32</t>
  </si>
  <si>
    <t>2016-11-17T09:34:24.754+07</t>
  </si>
  <si>
    <t>Dwb510</t>
  </si>
  <si>
    <t>2016-11-17T09:34:00.000+07</t>
  </si>
  <si>
    <t>13.38385764 103.85020864 -4.0 5.0</t>
  </si>
  <si>
    <t>2016-11-17T09:35:28.766+07</t>
  </si>
  <si>
    <t>uuid:7c973699-b14a-4986-bf66-cb8ae1fe7baf</t>
  </si>
  <si>
    <t>7c973699-b14a-4986-bf66-cb8ae1fe7baf</t>
  </si>
  <si>
    <t>2016-11-17T02:44:34</t>
  </si>
  <si>
    <t>Pt1: TNTC Coliform
Pt2: TNTC Coliform
Pt3: TNTC Coliform</t>
  </si>
  <si>
    <t>Pt1: 124 Coliform
Pt2: 31 Coliform</t>
  </si>
  <si>
    <t>Pt1: TNTC Coliform
Pt2: 95 Coliform
Pt3: 34 Coliform</t>
  </si>
  <si>
    <t>Pt1: TNTC Coliform
Pt2: TNTC Coliform
Pt3: 53 Coliform</t>
  </si>
  <si>
    <t>Pt1: TNTC Coliform
Pt2: 87 Coliform
Pt3: 24 Coliform</t>
  </si>
  <si>
    <t>Pt1: 87 Coliform
Pt2: 18 Coliform</t>
  </si>
  <si>
    <t>Pt1: TNTC Coliform
Pt2: 88 Coliform</t>
  </si>
  <si>
    <t>Pt1: TNTC Coliform
Pt2: TNTC Coliform</t>
  </si>
  <si>
    <t>Pt1: 80 Coliform
Pt2: 34 Coliform</t>
  </si>
  <si>
    <t>Pt1: 7 Coliform
Pt2: 1 Coliform</t>
  </si>
  <si>
    <t>Pt1: 4 Coliform
Pt2: 0 Coliform</t>
  </si>
  <si>
    <t>Pt1: 10 Coliform
Pt2: 0 Coliform</t>
  </si>
  <si>
    <t>Pt1: TNTC Coliform
Pt2: 82 Coliform
Pt3: 15 Coliform</t>
  </si>
  <si>
    <t>Pt1: TNTC Coliform
Pt2: 57 Coliform
Pt3: 11 Coliform</t>
  </si>
  <si>
    <t>Pt1: TNTC Coliform
Pt2: TNTC Coliform
Pt3:108 Coliform</t>
  </si>
  <si>
    <t>Pt1: TNTC Coliform
Pt2: 73 Coliform
Pt3: 49 Coliform</t>
  </si>
  <si>
    <t>Pt1: 95 Coliform
Pt2: 35 Coliform
Pt3: 4 Coliform</t>
  </si>
  <si>
    <t>Pt1: TNTC Coliform
Pt2: TNTC Coliform
Pt3: 102 Coliform</t>
  </si>
  <si>
    <t>Pt1: TNTC Coliform
Pt2: TNTC Coliform
Pt3: 34 Coliform</t>
  </si>
  <si>
    <t>Pt1: 89 Coliform
Pt2: 87 Coliform</t>
  </si>
  <si>
    <t>Pt1: TNTC Coliform
Pt2: 99 Coliform</t>
  </si>
  <si>
    <t>Pt1: TNTC Coliform
Pt2: 120 Coliform</t>
  </si>
  <si>
    <t>Pt1: TNTC Coliform
Pt2: 41 Coliform</t>
  </si>
  <si>
    <t>Pt1: TNTC Coliform 
Pt2: TNTC Coliform</t>
  </si>
  <si>
    <t>Pt1: 0 Coliform
Pt2: 0 Coliform</t>
  </si>
  <si>
    <t>Pt1: TNTC Coliform
Pt2:73 Coliform
Pt3:12 Coliform</t>
  </si>
  <si>
    <t>Pt1: TNTC Coliform
Pt2: TNTC Coliform
Pt3:88 Coliform</t>
  </si>
  <si>
    <t>Pt1: 140 Coliform
Pt2: 46 Coliform</t>
  </si>
  <si>
    <t>Pt1: 2 Coliform
Pt2: 1 Coliform</t>
  </si>
  <si>
    <t>Pt1: 118 Coliform
Pt2: 44 Coliform</t>
  </si>
  <si>
    <t>Pt1: TNTC Coliform
Pt2: 93 Coliform
Pt3: 93 Coliform</t>
  </si>
  <si>
    <t>Pt1: TNTC Coliform
Pt2: 44 Coliform
Pt3: 9 Coliform</t>
  </si>
  <si>
    <t>Pt1: TNTC Coliform
Pt2: TNTC Coliform
Pt3: 86 Coliform</t>
  </si>
  <si>
    <t>Pt1: TNTC Coliform
Pt2: 128 Coliform
Pt3: 32 Coliform</t>
  </si>
  <si>
    <t>Pt1: 128 Coliform
Pt2: 51 Coliform
Pt3: 3 Coliform</t>
  </si>
  <si>
    <t>Pt1: TDTC
Pt2: TNTC Coliform
Pt3: TNTC Coliform</t>
  </si>
  <si>
    <t>Pt1: TDTC
Pt2: TDTC
Pt3: TNTC Coliform</t>
  </si>
  <si>
    <t>Pt1:6 Coliform
Pt2:3 Coliform</t>
  </si>
  <si>
    <t>Pt1: TNTC Coliform
Pt2: 68 Coliform</t>
  </si>
  <si>
    <t>Pt1: TNTC Coliform
Pt2:140 Coliform
Pt3:25 Coliform</t>
  </si>
  <si>
    <t>Pt1: TNTC Coliform
Pt2: 157 Coliform
Pt3:48 Coliform</t>
  </si>
  <si>
    <t>Rain Water
Pt1: TNTC Coliform
Pt2: TNTC Coliform</t>
  </si>
  <si>
    <t>Rain Water
Pt1: TNTC Coliform
Pt2: 130 Coliform</t>
  </si>
  <si>
    <t>Rain Water
Pt1: TNTC Coliform
Pt2:114 Coliform</t>
  </si>
  <si>
    <t>Pt1: 47 Coliform
Pt2: 16 Coliform</t>
  </si>
  <si>
    <t>Pt1: 25 Coliform
Pt2: 9 Coliform</t>
  </si>
  <si>
    <t>Pt1: No Coliform
Pt2: No Coliform</t>
  </si>
  <si>
    <t>Pt1: 115 Coliform
Pt2: 19 Coliform</t>
  </si>
  <si>
    <t>Pt1: TNTC Coliform
Pt2: 85 Coliform</t>
  </si>
  <si>
    <t>Pt1: 4 Coliform
Pt2: 2 Coliform</t>
  </si>
  <si>
    <t>Pt1: 24 Coliform
Pt2: 6 Coliform</t>
  </si>
  <si>
    <t>Pt1: TNTC Coliform
Pt2: 106 Coliform</t>
  </si>
  <si>
    <t>Pt1: TNTC Coliform
Pt2: 51 Coliform
Pt3: 2 Coliform</t>
  </si>
  <si>
    <t>Pt1: TNTC Coliform
Pt2: TNTC Coliform
Pt3: 120 Coliform</t>
  </si>
  <si>
    <t>Pt1: 133 Coliform
Pt2: 65 Coliform
Pt3: 16 Coliform</t>
  </si>
  <si>
    <t>Pt1: TNTC Coliform
Pt2: TNTC Coliform
Pt3: 83 Coliform</t>
  </si>
  <si>
    <t>Pt1: TNTC Coliform
Pt2: 171 Coliform
Pt3: 40 Coliform</t>
  </si>
  <si>
    <t>Pt1: TNTC Coliform
Pt2: 40 Coliform</t>
  </si>
  <si>
    <t>Pt1: TNTC Coliform
Pt2:89 Coliform</t>
  </si>
  <si>
    <t>Pt1:3 Coliform
Pt2:1 Coliform</t>
  </si>
  <si>
    <t>Pt1:14 Coliform
Pt2:0 Coliform</t>
  </si>
  <si>
    <t>Pt1:42 Coliform
Pt2:7 Coliform</t>
  </si>
  <si>
    <t>Pt1:0 Coliform
Pt2:0 Coliform</t>
  </si>
  <si>
    <t>Pt1:1 Coliform
Pt2:3 Coliform</t>
  </si>
  <si>
    <t>Pt1:133 Coliform
Pt2:43 Coliform
Pt3:10 Coliform</t>
  </si>
  <si>
    <t>Pt1: TNTC Coliform
Pt2:54 Coliform
Pt3:15 Coliform</t>
  </si>
  <si>
    <t>Pt1: TNTC Coliform
Pt2: TNTC Coliform
Pt2: TNTC Coliform</t>
  </si>
  <si>
    <t>Pt1: 44 Coliform
Pt2: 8 Coliform</t>
  </si>
  <si>
    <t>Pt1: TNTC Coliform
Pt2:180 Coliform</t>
  </si>
  <si>
    <t>Pt1: TDTC
Pt2: 82 Coliform</t>
  </si>
  <si>
    <t>Pt1:47 Coliform
Pt2:6 Coliform</t>
  </si>
  <si>
    <t>Pt1:7 Coliform
Pt2:2 Coliform</t>
  </si>
  <si>
    <t>Pt1:3 Coliform
Pt2:2 Coliform</t>
  </si>
  <si>
    <t>Pt1: TNTC Coliform
Pt2: 87 Coliform
Pt3: 15 Coliform</t>
  </si>
  <si>
    <t>Pt1: 135 Coliform
Pt2: 38 Coliform
Pt3: 2 Coliform</t>
  </si>
  <si>
    <t>Pt1: 163 Coliform
Pt2: 37 Coliform
Pt3: 3 Coliform</t>
  </si>
  <si>
    <t>Pt1: TNTC Coliform
Pt2: 39 Coliform
Pt3: 3 Coliform</t>
  </si>
  <si>
    <t>Pt1: 67 Coliform
Pt2: 7 Coliform
Pt3: 0 Coliform</t>
  </si>
  <si>
    <t>Pt1: TNTC Coliform
Pt2: TNTC Coliform
Pt3: 110 Coliform</t>
  </si>
  <si>
    <t>Pt1: TNTC Coliform
Pt2: TNTC Coliform
Pt3: 114 Coliform</t>
  </si>
  <si>
    <t>Pt1: TNTC Coliform
Pt2: TNTC Coliform
Pt3: 90 Coliform</t>
  </si>
  <si>
    <t>Pt1:2 Coliform
Pt2:0 Coliform</t>
  </si>
  <si>
    <t>Pt1:32 Coliform
Pt2:5 Coliform</t>
  </si>
  <si>
    <t>Pt1: TNTC Coliform
Pt2: TNTC Coliform
Pt3:42 Coliform</t>
  </si>
  <si>
    <t>Pt1: TNTC Coliform
Pt2: TNTC Coliform
Pt3:53 Coliform</t>
  </si>
  <si>
    <t>Pt1: 13 Coliform
Pt2: 5 Coliform</t>
  </si>
  <si>
    <t>Pt1: TNTC Coliform
Pt2: 24 Coliform</t>
  </si>
  <si>
    <t>Pt1: 22 Coliform
Pt2: 5 Coliform</t>
  </si>
  <si>
    <t>Pt1: TNTC Coliform
Pt2: 91 Coliform
Pt3: 7 Coliform</t>
  </si>
  <si>
    <t>Pt1: TNTC Coliform
Pt2: TNTC Coliform
Pt3: 117 Coliform</t>
  </si>
  <si>
    <t>Pt1: TNTC Coliform
Pt2: TNTC Coliform
Pt3: 96 Coliform</t>
  </si>
  <si>
    <t>Pt1: TNTC Coliform
Pt2: 20 Coliform
Pt3: 2 Coliform</t>
  </si>
  <si>
    <t>Pt1: TNTC Coliform
Pt2: 95 Coliform
Pt3: 16 Coliform</t>
  </si>
  <si>
    <t>Pt1: TNTC Coliform
Pt2: TNTC Coliform
Pt3: 33 Coliform</t>
  </si>
  <si>
    <t>Pt1: 7 Coliform
Pt2: 2 Coliform</t>
  </si>
  <si>
    <t>Pt1: TNTC Coliform
Pt2: TNTC Coliform
Pt3: 58 Coliform</t>
  </si>
  <si>
    <t>Pt1: TNTC Coliform
Pt2: TNTC Coliform
Pt3: 28 Coliform</t>
  </si>
  <si>
    <t>Pt1: TNTC Coliform
Pt2: TNTC Coliform
Pt3: 98 Coliform</t>
  </si>
  <si>
    <t>Pt1: TNTC Coliform
Pt2: 74 Coliform
Pt3: 17 Coliform</t>
  </si>
  <si>
    <t>Pt1: 45 Coliform
Pt2: 1 Coliform
Pt3: 1 Coliform</t>
  </si>
  <si>
    <t>Pt1: TNTC Coliform
Pt2: 26 Coliform</t>
  </si>
  <si>
    <t>Pt1: TNTC Coliform
Pt2: 83 Coliform</t>
  </si>
  <si>
    <t>Pt1: 84 Coliform
Pt2: 73 Coliform</t>
  </si>
  <si>
    <t>Pt1: 8 Coliform
Pt2: 3 Coliform</t>
  </si>
  <si>
    <t>Pt1: TNTC Coliform
Pt2: TNTC Coliform
Pt3 : TNTC Coliform</t>
  </si>
  <si>
    <t>Pt1: 1 Coliform
Pt2: 0 Coliform</t>
  </si>
  <si>
    <t>Pt1: TNTC Coliform
Pt2: 35 Coliform</t>
  </si>
  <si>
    <t>Pt1: TNTC Coliform
Ot2: 86 Coliform
Ot3: 17 Coliform</t>
  </si>
  <si>
    <t>Pt1: TNTC Coliform
Pt2: 58 Coliform
Pt3: 12 Coliform</t>
  </si>
  <si>
    <t>Pt1: TNTC Coliform
Pt2: 151 Coliform</t>
  </si>
  <si>
    <t>Pt1: TNTC Coliform
Pt2: 240 Coliform</t>
  </si>
  <si>
    <t>Pt1: TNTC Coliform
Pt2: 200 Coliform</t>
  </si>
  <si>
    <t>Pt1: TNTC Coliform
Pt2: 260 Coliform</t>
  </si>
  <si>
    <t>Pt1: 87 Coliform
Pt2: 9 Coliform</t>
  </si>
  <si>
    <t>Pt1: TNTC Coliform
Pt2: 107 Coliform
Pt3: 51 Coliform</t>
  </si>
  <si>
    <t>Pt1: TNTC Coliform
Pt2: TNTC Coliform
Pt3: 37 Coliform</t>
  </si>
  <si>
    <t>Pt1: 24 Coliform
Pt2: 3 Coliform</t>
  </si>
  <si>
    <t>Pt1: 110 Coliform
Pt2: 21 Coliform</t>
  </si>
  <si>
    <t>Pt1: 2 Coliform
Pt2: 0 Coliform</t>
  </si>
  <si>
    <t>Pt1: TNTC Coliform
Pt2: 95 Coliform
Pt3: 11 Coliform</t>
  </si>
  <si>
    <t>Pt1: 146 Coliform
Pt2: 24 Coliform
Pt3: 4 Coliform</t>
  </si>
  <si>
    <t>Pt1: TNTC Coliform
Pt2: TNTC Coliform
Pt3: 50 Coliform</t>
  </si>
  <si>
    <t>Pt1: TNTC Coliform
Pt2: 160 Coliform
Pt3: 37 Coliform</t>
  </si>
  <si>
    <t>Pt1: TNTC Coliform
Pt2: 60 Coliform
Pt3: 12 Coliform</t>
  </si>
  <si>
    <t>Pt1: 177 Coliform
Pt2: 34 Coliform</t>
  </si>
  <si>
    <t>Pt1: TNTC Coliform
Pt2: TNTC Coliform
Pt3: 122 Coliform</t>
  </si>
  <si>
    <t>Pt1: TNTC Coliform
Pt2: 115 Coliform
Pt3: 13 Coliform</t>
  </si>
  <si>
    <t>Pt1: TNTC Coliform
Pt2: TNTC Coliform
Pt3: 57 Coliform</t>
  </si>
  <si>
    <t>Pt1: 1 Coliform
Pt2: 1 Coliform</t>
  </si>
  <si>
    <t>Pt1: 52 Coliform
Pt2: 17 Coliform</t>
  </si>
  <si>
    <t>Pt1: 18 Coliform
Pt2: 3 Coliform</t>
  </si>
  <si>
    <t>Pt1: TNTC Coliform
Pt2: TNTC Coliform
Pt3: 88 Coliform</t>
  </si>
  <si>
    <t>Pt1: TNTC Coliform
Pt2: TNTC Coliform
Pt3: 161 Coliform</t>
  </si>
  <si>
    <t>Pt1: 15 Coliform
Pt2: 3 Coliform
Pt3: 0 Coliform</t>
  </si>
  <si>
    <t>Pt1: TNTC Coliform
Pt2: 115 Coliform
Pt3: 15 Coliform</t>
  </si>
  <si>
    <t>Pt1: TNTC Coliform
Pt2: 173 Coliform
Pt3: 36 Coliform</t>
  </si>
  <si>
    <t>Pt1: 1 Coliform
Pt2: 0 Coliform
Pt3: 0 Coliform</t>
  </si>
  <si>
    <t>Pt1: 140 Coliform
Pt2: 35 Coliform</t>
  </si>
  <si>
    <t>Pt1: 49 Coliform
Pt2: 16 Coliform</t>
  </si>
  <si>
    <t>Pt1: TNTC Coliform
Ot2: TNTC Coliform</t>
  </si>
  <si>
    <t>Pt1: TDTC
Pt2: 16 Coliform</t>
  </si>
  <si>
    <t>Pt1: 82 Coliform
Pt2: 37 Coliform</t>
  </si>
  <si>
    <t>Pt1: TDTC
Pt2: 15 Coliform</t>
  </si>
  <si>
    <t>Pt1: TDTC
Pt2: TDTC</t>
  </si>
  <si>
    <t>Pt1: TNTC Coliform
Pt2: 101 Coliform</t>
  </si>
  <si>
    <t>Pt1: 3 Coliform
Pt2: 0 Coliform</t>
  </si>
  <si>
    <t>Pt1: TNTC Coliform
Pt2: 77 Coliform</t>
  </si>
  <si>
    <t>Pt1: TNTC Coliform
Pt2: TNTC Coliform
Pt3: 47 Coliform</t>
  </si>
  <si>
    <t>Pt1: TNTC Coliform
Pt2: 147 Coliform
Pt3: 27 Coliform</t>
  </si>
  <si>
    <t>Pt1: TDTC
Pt2: 4 Coliform</t>
  </si>
  <si>
    <t>Pt1: TNTC Coliform
Pt2: 6 Coliform</t>
  </si>
  <si>
    <t>Pt1: 5 Coliform
Pt2: 1 Coliform</t>
  </si>
  <si>
    <t>Pt1: TNTC Coliform
Pt2: 254 Coliform</t>
  </si>
  <si>
    <t>Pt1: TNTC Coliform
Pt2: TNTC Coliform
Pt3: 123 Coliform</t>
  </si>
  <si>
    <t>Pt1: 139 Coliform
Pt2: 15 Coliform
Pt3: 1 Coliform</t>
  </si>
  <si>
    <t>Pt1: 11 Coliform
Pt2: 0 Coliform
Pt3: 0 Coliform</t>
  </si>
  <si>
    <t>Pt1: TNTC Coliform
Pt2: TNTC Coliform
Pt3: 56 Coliform</t>
  </si>
  <si>
    <t>Pt1: TNTC Coliform
Pt3: TNTC Coliform
Pt3: 28 Coliform</t>
  </si>
  <si>
    <t>Pt1: 9 Coliform
Pt2: 0 Coliform</t>
  </si>
  <si>
    <t>Pt1: 161 Coliform
Pt2: 24 Coliform
Pt3: 4 Coliform</t>
  </si>
  <si>
    <t>Pt1: TNTC Coliform
Pt2: TNTC Coliform
Pt3: 109 Coliform</t>
  </si>
  <si>
    <t>Pt1: TNTC Coliform
Pt2: TNTC Coliform
Pt3: 162 Coliform</t>
  </si>
  <si>
    <t>Pt1: 78 Coliform
Pt2: 8 Coliform
Pt3: 1 Coliform</t>
  </si>
  <si>
    <t>Pt1: TNTC Coliform
Pt2: TNTC Coliform
Pt3: 84 Coliform</t>
  </si>
  <si>
    <t>Pt1: 86 Coliform
Pt2: 24 Coliform</t>
  </si>
  <si>
    <t>Pt1: 75 Coliform
Pt2: 12 Coliform</t>
  </si>
  <si>
    <t>Pt1: 37 Coliform
Pt2: 9 Coliform</t>
  </si>
  <si>
    <t>Pt1: TNTC Coliform
Pt2: 109 Coliform
Pt3: 13 Coliform</t>
  </si>
  <si>
    <t>Pt1: 101 Coliform
Pt2: 15 Coliform
Pt3: 0 Coliform</t>
  </si>
  <si>
    <t>Pt1: 68 Coliform
Pt2: 11 Coliform
Pt3: 0 Coliform</t>
  </si>
  <si>
    <t>Pt1: 29 Coliform
Pt2: 3 Coliform
Ot3: 1 Coliform</t>
  </si>
  <si>
    <t>Pt1: 24 Coliform
Pt3: 4 Coliform
Pt3: 1 Coliform</t>
  </si>
  <si>
    <t>Pt1: TNTC Coliform
Pt2: TNTC Coliform
Pt3: 41 Coliform</t>
  </si>
  <si>
    <t>Pt1: TNTC Coliform 
Pt 2: TNTC Coliform
Ot3: 70 Coliform</t>
  </si>
  <si>
    <t>Pt1: TNTC Coliform
Pt2: 169 Coliform</t>
  </si>
  <si>
    <t>Pt1: TNTC Coliform
Pt2: 165 Coliform</t>
  </si>
  <si>
    <t>Pt1: 6 Coliform
Pt2: 1 Coliform</t>
  </si>
  <si>
    <t>Pt1: TNTC Coliform
Pt3: TNTC Coliform</t>
  </si>
  <si>
    <t>Pt1: 89 Coliform
Pt2: 34 Coliform</t>
  </si>
  <si>
    <t>Pt1: TNTC Coliform
Pt2: 125 Coliform</t>
  </si>
  <si>
    <t>Pt1: 51 Coliform
Pt2: 15 Coliform</t>
  </si>
  <si>
    <t>Pt1: 5 Coliform
Pt2: 0 Coliform</t>
  </si>
  <si>
    <t>Pt1: 113 Coliform
Pt2:85 Coliform</t>
  </si>
  <si>
    <t>Pt1: 57 Coliform
Pt2: 14 Coliform</t>
  </si>
  <si>
    <t>Pt1: TNTC Coliform
Pt2: 53 Coliform</t>
  </si>
  <si>
    <t>Pt1: 92 Coliform
Pt2: 19 Coliform</t>
  </si>
  <si>
    <t>Pt1: 3 Coliform
Pt2: 1 Coliform</t>
  </si>
  <si>
    <t>Pt1: TNTC Coliform
Pt2: TNTC Coliform
Pt3: 65 Coliform</t>
  </si>
  <si>
    <t>Pt1: 73 Coliform
Pt2: 18 Coliform
Pt3: 2 Coliform</t>
  </si>
  <si>
    <t>Pt1: TNTC Coliform
Pt2: 28 Coliform
Pt3: 2 Coliform</t>
  </si>
  <si>
    <t>Pt1: TNTC Coliform
Pt2: TNTC Coliform
Pt3: 74 Coliform</t>
  </si>
  <si>
    <t>Pt1: TNTC Coliform
Pt3: TNTC Coliform
Pt3: TNTC Coliform</t>
  </si>
  <si>
    <t>Pt1: 288 Coliform
Pt2 68 Coliform</t>
  </si>
  <si>
    <t>Pt1: 50 Coliform
Pt2: 13 Coliform</t>
  </si>
  <si>
    <t>Pt1: 61 Coliform
Pt2: 8 Coliform</t>
  </si>
  <si>
    <t>Pt1: 44 Coliform
Pt2: 3 Coliform</t>
  </si>
  <si>
    <t>Pt1: 1 Coliform
Pt2: 7 Coliform</t>
  </si>
  <si>
    <t>Pt1: TNTC Coliform
Pt2: TNTC Coliform
Pt3; TNTC Coliform</t>
  </si>
  <si>
    <t>Pt1: TNTC Coliform
Pt2: 61 Coliform
Pt2: 12 Coliform</t>
  </si>
  <si>
    <t>Pt1: 163 Coliform
Pt2: 39 Coliform
Pt3: 5 Coliform</t>
  </si>
  <si>
    <t>Pt1: TNTC Coliform
Pt2: TNTC Coliform
Pt3: 112 Coliform</t>
  </si>
  <si>
    <t>Pt1: TNTC Coliform
Pt2: 25 Coliform
Pt3: 3 Coliform</t>
  </si>
  <si>
    <t>h_location</t>
  </si>
  <si>
    <t>_h_location_latitude</t>
  </si>
  <si>
    <t>_h_location_longitude</t>
  </si>
  <si>
    <t>_h_location_altitude</t>
  </si>
  <si>
    <t>_h_location_precision</t>
  </si>
  <si>
    <t>h_gps_device</t>
  </si>
  <si>
    <t>h_gps_device_id</t>
  </si>
  <si>
    <t>h_gps_device_wp</t>
  </si>
  <si>
    <t>h_gps_device_lat</t>
  </si>
  <si>
    <t>h_gps_device_lon</t>
  </si>
  <si>
    <t>13.35769273 103.88579656 16.0 5.0</t>
  </si>
  <si>
    <t>2 3 4</t>
  </si>
  <si>
    <t>13.357699 103.8858236 0.0 2595.0</t>
  </si>
  <si>
    <t>13.35741756 103.88638226 5.0 17.0</t>
  </si>
  <si>
    <t>13.35734146 103.88630364 25.0 6.0</t>
  </si>
  <si>
    <t>Only bottles water ,  rain water about 1t/week</t>
  </si>
  <si>
    <t>Cucumber ,  morning glory</t>
  </si>
  <si>
    <t>1 2</t>
  </si>
  <si>
    <t>13.35740397 103.88635407 30.0 13.0</t>
  </si>
  <si>
    <t>2 3</t>
  </si>
  <si>
    <t>13.35750593 103.88642226 5.0 4.0</t>
  </si>
  <si>
    <t>13.35748285 103.88655361 -4.0 9.0</t>
  </si>
  <si>
    <t>13.35705383 103.88632475 19.0 5.0</t>
  </si>
  <si>
    <t>1 2 4</t>
  </si>
  <si>
    <t>13.35733039 103.88622249 -19.0 12.0</t>
  </si>
  <si>
    <t>13.3574394 103.8866494 -15.0 5.0</t>
  </si>
  <si>
    <t>13.35751817 103.88704228 55.0 5.0</t>
  </si>
  <si>
    <t>13.35667287 103.88555236 -8.0 11.0</t>
  </si>
  <si>
    <t>13.35665077 103.88557158 0.0 11.0</t>
  </si>
  <si>
    <t>13.35661537 103.88548523 70.0 5.0</t>
  </si>
  <si>
    <t>13.35622191 103.88554894 -3.0 3.0</t>
  </si>
  <si>
    <t>13.35632099 103.88551914 -12.0 5.0</t>
  </si>
  <si>
    <t>13.35615953 103.88564285 4.0 5.0</t>
  </si>
  <si>
    <t>13.35595319 103.88559336 -2.0 5.0</t>
  </si>
  <si>
    <t>13.35791153 103.8857009 11.0 13.0</t>
  </si>
  <si>
    <t>2 4</t>
  </si>
  <si>
    <t>13.35788959 103.88584953 -15.0 5.0</t>
  </si>
  <si>
    <t>13.35811843 103.8857702 -18.0 10.0</t>
  </si>
  <si>
    <t>13.35806158 103.88566128 -21.0 16.0</t>
  </si>
  <si>
    <t>13.3576923 103.8860231 0.0 2595.0</t>
  </si>
  <si>
    <t>13.35795072 103.88588305 -30.0 11.0</t>
  </si>
  <si>
    <t>13.35678502 103.88623395 -14.0 5.0</t>
  </si>
  <si>
    <t>13.35682091 103.88620938 7.0 9.0</t>
  </si>
  <si>
    <t>13.35699061 103.88618984 4.0 5.0</t>
  </si>
  <si>
    <t>13.35700159 103.88637036 18.0 5.0</t>
  </si>
  <si>
    <t>Rarely outside from her own toilet.  Pop before going out</t>
  </si>
  <si>
    <t>13.35711165 103.88619358 -17.0 5.0</t>
  </si>
  <si>
    <t>13.35758828 103.8865608 11.0 5.0</t>
  </si>
  <si>
    <t>13.35706628 103.88572731 -8.0 5.0</t>
  </si>
  <si>
    <t>1 2 3</t>
  </si>
  <si>
    <t>13.3571291 103.8856276 9.0 17.0</t>
  </si>
  <si>
    <t>13.3569404 103.8851641 0.0 24.0</t>
  </si>
  <si>
    <t>13.35772797 103.88709081 79.0 31.0</t>
  </si>
  <si>
    <t>13.37634898 103.85764282 -6.0 3.0</t>
  </si>
  <si>
    <t>13.37631498 103.85761508 11.0 5.0</t>
  </si>
  <si>
    <t>13.37637614 103.85769192 6.0 5.0</t>
  </si>
  <si>
    <t>13.37635924 103.8578602 14.0 21.0</t>
  </si>
  <si>
    <t>13.3734052 103.860242 0.0 2107.0</t>
  </si>
  <si>
    <t>13.35726484 103.88629496 -3.0 5.0</t>
  </si>
  <si>
    <t>13.35711417 103.88579379 -24.0 7.0</t>
  </si>
  <si>
    <t>13.35718199 103.88569311 7.0 6.0</t>
  </si>
  <si>
    <t>13.37643931 103.85767904 20.0 5.0</t>
  </si>
  <si>
    <t>13.3765396 103.85758704 11.0 5.0</t>
  </si>
  <si>
    <t>13.37657643 103.85771762 -1.0 5.0</t>
  </si>
  <si>
    <t>13.37638731 103.85772192 -5.0 5.0</t>
  </si>
  <si>
    <t>13.37640411 103.85765242 9.0 5.0</t>
  </si>
  <si>
    <t>13.37662224 103.85766207 -5.0 5.0</t>
  </si>
  <si>
    <t>13.37671719 103.85770851 6.0 48.0</t>
  </si>
  <si>
    <t>13.37648179 103.85626574 3.0 9.0</t>
  </si>
  <si>
    <t>13.37661079 103.85633207 14.0 11.0</t>
  </si>
  <si>
    <t>13.37662533 103.85601768 16.0 18.0</t>
  </si>
  <si>
    <t>13.37654308 103.85785969 -19.0 30.0</t>
  </si>
  <si>
    <t>13.3800632 103.855865 0.0 2000.0</t>
  </si>
  <si>
    <t>13.37653627 103.85618071 7.0 9.0</t>
  </si>
  <si>
    <t>13.37652686 103.85614665 11.0 13.0</t>
  </si>
  <si>
    <t>13.37653217 103.85599448 18.0 9.0</t>
  </si>
  <si>
    <t>13.3765434 103.85578967 0.0 11.0</t>
  </si>
  <si>
    <t>13.3766715 103.85590113 24.0 22.0</t>
  </si>
  <si>
    <t>13.37670208 103.85588691 43.0 11.0</t>
  </si>
  <si>
    <t>13.3760115 103.8526037 0.0 3000.0</t>
  </si>
  <si>
    <t>13.37653638 103.85563019 20.0 4.0</t>
  </si>
  <si>
    <t>13.37669856 103.85577808 7.0 11.0</t>
  </si>
  <si>
    <t>13.37640819 103.85577406 -18.0 19.0</t>
  </si>
  <si>
    <t>13.3758876 103.8534743 0.0 43.5</t>
  </si>
  <si>
    <t>13.37629178 103.85704051 16.0 10.0</t>
  </si>
  <si>
    <t>13.37642431 103.85696576 -2.0 6.0</t>
  </si>
  <si>
    <t>13.37674821 103.8563868 -12.0 4.0</t>
  </si>
  <si>
    <t>13.37636228 103.85717487 2.0 5.0</t>
  </si>
  <si>
    <t>13.37634352 103.85709776 9.0 3.0</t>
  </si>
  <si>
    <t>13.37632604 103.85707733 8.0 5.0</t>
  </si>
  <si>
    <t>13.37647832 103.85695526 -20.0 5.0</t>
  </si>
  <si>
    <t>13.37642744 103.85699967 4.0 5.0</t>
  </si>
  <si>
    <t>13.37635394 103.85690685 9.0 3.0</t>
  </si>
  <si>
    <t>13.37657302 103.85524919 7.0 13.0</t>
  </si>
  <si>
    <t>13.37658819 103.85524907 -4.0 5.0</t>
  </si>
  <si>
    <t>13.37670152 103.85521775 7.0 10.0</t>
  </si>
  <si>
    <t>13.37655805 103.85514559 -45.0 12.0</t>
  </si>
  <si>
    <t>13.37672886 103.85526659 1.0 8.0</t>
  </si>
  <si>
    <t>13.37665545 103.85524302 -19.0 12.0</t>
  </si>
  <si>
    <t>13.37663382 103.85534688 -6.0 5.0</t>
  </si>
  <si>
    <t>13.37657787 103.85539025 7.0 5.0</t>
  </si>
  <si>
    <t>13.37674394 103.85512195 9.0 4.0</t>
  </si>
  <si>
    <t>13.37680091 103.85512729 -3.0 5.0</t>
  </si>
  <si>
    <t>13.37645214 103.85669809 -3.0 5.0</t>
  </si>
  <si>
    <t>13.37709863 103.85526139 11.0 4.0</t>
  </si>
  <si>
    <t>13.37676873 103.85523491 15.0 13.0</t>
  </si>
  <si>
    <t>13.3772992 103.855054 0.0 25.0</t>
  </si>
  <si>
    <t>13.3557884 103.8523773 0.0 23.997</t>
  </si>
  <si>
    <t>13.3556486 103.8525132 0.0 23.959</t>
  </si>
  <si>
    <t>13.3765858 103.85764186 9.0 5.0</t>
  </si>
  <si>
    <t>13.37705336 103.85262697 3.0 5.0</t>
  </si>
  <si>
    <t>13.37706482 103.85259807 -2.0 5.0</t>
  </si>
  <si>
    <t>13.37716737 103.8526331 -25.0 5.0</t>
  </si>
  <si>
    <t>13.37702104 103.85242273 27.0 5.0</t>
  </si>
  <si>
    <t>13.377035 103.85223615 -6.0 5.0</t>
  </si>
  <si>
    <t>13.3771538 103.85246185 -9.0 5.0</t>
  </si>
  <si>
    <t>13.37720568 103.85240098 1.0 5.0</t>
  </si>
  <si>
    <t>13.3406889 103.8156125 0.0 27.0</t>
  </si>
  <si>
    <t>13.3406876 103.8156149 0.0 26.0</t>
  </si>
  <si>
    <t>13.35358742 103.85090478 48.0 8.0</t>
  </si>
  <si>
    <t>13.3535197 103.8511543 0.0 1600.0</t>
  </si>
  <si>
    <t>13.3532077 103.8501895 0.0 36.0</t>
  </si>
  <si>
    <t>13.3533308 103.8502916 0.0 51.0</t>
  </si>
  <si>
    <t>13.35331473 103.85091135 18.0 5.0</t>
  </si>
  <si>
    <t>13.35327584 103.85084249 6.0 5.0</t>
  </si>
  <si>
    <t>13.35326768 103.85086017 8.0 3.0</t>
  </si>
  <si>
    <t>13.35364138 103.84976822 9.0 5.0</t>
  </si>
  <si>
    <t>13.35346518 103.84965505 4.0 5.0</t>
  </si>
  <si>
    <t>13.35349146 103.84966431 14.0 5.0</t>
  </si>
  <si>
    <t>13.35262652 103.84879505 18.0 5.0</t>
  </si>
  <si>
    <t>13.35331221 103.84984319 -25.0 5.0</t>
  </si>
  <si>
    <t>13.35329788 103.85009924 -4.0 5.0</t>
  </si>
  <si>
    <t>13.3532858 103.85036154 22.0 5.0</t>
  </si>
  <si>
    <t>13.3406889 103.8156113 0.0 38.0</t>
  </si>
  <si>
    <t>13.3407133 103.815694 0.0 24.309</t>
  </si>
  <si>
    <t>13.3407208 103.8155776 0.0 22.0</t>
  </si>
  <si>
    <t>13.3407133 103.815694 0.0 50.0</t>
  </si>
  <si>
    <t>13.35277662 103.84886207 3.0 5.0</t>
  </si>
  <si>
    <t>13.35278589 103.8488594 -2.0 5.0</t>
  </si>
  <si>
    <t>13.35337873 103.84869628 9.0 5.0</t>
  </si>
  <si>
    <t>13.35318476 103.84866273 -14.0 5.0</t>
  </si>
  <si>
    <t>13.3532915 103.84838349 13.0 5.0</t>
  </si>
  <si>
    <t>13.3532132 103.84825455 27.0 5.0</t>
  </si>
  <si>
    <t>13.35348554 103.84826534 -11.0 5.0</t>
  </si>
  <si>
    <t>13.35349848 103.84825451 -12.0 5.0</t>
  </si>
  <si>
    <t>13.3517851 103.8442699 0.0 2299.999</t>
  </si>
  <si>
    <t>13.3526023 103.8486179 0.0 2700.0</t>
  </si>
  <si>
    <t>13.35370663 103.85137566 -8.0 5.0</t>
  </si>
  <si>
    <t>13.35369573 103.85137289 14.0 5.0</t>
  </si>
  <si>
    <t>13.3536532 103.85140713 -4.0 5.0</t>
  </si>
  <si>
    <t>13.35362533 103.85137723 -11.0 5.0</t>
  </si>
  <si>
    <t>13.35304788 103.85115408 -24.0 5.0</t>
  </si>
  <si>
    <t>13.35319885 103.85110747 -8.0 5.0</t>
  </si>
  <si>
    <t>1 3 4</t>
  </si>
  <si>
    <t>13.35376439 103.85140108 -25.0 5.0</t>
  </si>
  <si>
    <t>13.35371167 103.85152003 -15.0 5.0</t>
  </si>
  <si>
    <t>13.35371642 103.85147669 -17.0 5.0</t>
  </si>
  <si>
    <t>13.35363354 103.85150393 -104.0 5.0</t>
  </si>
  <si>
    <t>13.3535287 103.85136911 -1.0 3.0</t>
  </si>
  <si>
    <t>13.35354022 103.85136051 0.0 5.0</t>
  </si>
  <si>
    <t>13.35337644 103.84915185 -2.0 3.0</t>
  </si>
  <si>
    <t>13.35340948 103.84912307 -2.0 5.0</t>
  </si>
  <si>
    <t>13.35337832 103.84904074 6.0 5.0</t>
  </si>
  <si>
    <t>13.35342739 103.84903712 2.0 5.0</t>
  </si>
  <si>
    <t>13.35349284 103.84899418 -18.0 5.0</t>
  </si>
  <si>
    <t>13.35291885 103.84889286 -2.0 5.0</t>
  </si>
  <si>
    <t>13.35352831 103.84912622 -13.0 5.0</t>
  </si>
  <si>
    <t>13.35356067 103.8492439 11.0 5.0</t>
  </si>
  <si>
    <t>13.35357822 103.84924163 5.0 5.0</t>
  </si>
  <si>
    <t>13.35370681 103.84905373 -24.0 5.0</t>
  </si>
  <si>
    <t>13.35371147 103.84931018 -19.0 5.0</t>
  </si>
  <si>
    <t>13.35376329 103.84942876 -2.0 4.0</t>
  </si>
  <si>
    <t>13.35384794 103.84900761 -14.0 3.0</t>
  </si>
  <si>
    <t>13.3538817 103.84912391 -22.0 5.0</t>
  </si>
  <si>
    <t>13.35390772 103.84904653 1.0 5.0</t>
  </si>
  <si>
    <t>13.35395439 103.84902668 -9.0 5.0</t>
  </si>
  <si>
    <t>13.35391666 103.8489855 -12.0 5.0</t>
  </si>
  <si>
    <t>13.35380524 103.84894533 -20.0 5.0</t>
  </si>
  <si>
    <t>13.35378722 103.84897403 -22.0 5.0</t>
  </si>
  <si>
    <t>13.35416063 103.85118731 46.0 4.0</t>
  </si>
  <si>
    <t>13.35400305 103.85116272 -1.0 5.0</t>
  </si>
  <si>
    <t>13.35400358 103.85114319 4.0 5.0</t>
  </si>
  <si>
    <t>13.35400335 103.85115055 2.0 5.0</t>
  </si>
  <si>
    <t>13.35392121 103.85098075 -18.0 5.0</t>
  </si>
  <si>
    <t>13.35394776 103.85117964 -29.0 5.0</t>
  </si>
  <si>
    <t>13.3539517 103.85119968 -23.0 5.0</t>
  </si>
  <si>
    <t>13.35401184 103.85121505 -9.0 5.0</t>
  </si>
  <si>
    <t>13.3539517 103.85152627 9.0 5.0</t>
  </si>
  <si>
    <t>13.35439029 103.84759855 7.0 5.0</t>
  </si>
  <si>
    <t>13.35431706 103.84751057 -2.0 5.0</t>
  </si>
  <si>
    <t>13.35437275 103.84748672 7.0 5.0</t>
  </si>
  <si>
    <t>13.35473982 103.85135665 3.0 5.0</t>
  </si>
  <si>
    <t>13.35471573 103.85081423 -16.0 5.0</t>
  </si>
  <si>
    <t>13.35388757 103.84902347 33.0 5.0</t>
  </si>
  <si>
    <t>13.35393021 103.84874677 3.0 5.0</t>
  </si>
  <si>
    <t>13.35447318 103.85107879 -44.0 11.0</t>
  </si>
  <si>
    <t>13.35444846 103.85109753 15.0 5.0</t>
  </si>
  <si>
    <t>13.35396463 103.84959841 14.0 5.0</t>
  </si>
  <si>
    <t>13.35454466 103.85128832 -10.0 5.0</t>
  </si>
  <si>
    <t>13.35468714 103.8513681 11.0 6.0</t>
  </si>
  <si>
    <t>13.35421538 103.85118361 15.0 5.0</t>
  </si>
  <si>
    <t>13.35407239 103.85091747 6.0 7.0</t>
  </si>
  <si>
    <t>13.37606624 103.85448021 -43.0 19.0</t>
  </si>
  <si>
    <t>13.3759914 103.8529661 0.0 3000.0</t>
  </si>
  <si>
    <t>13.3760316 103.8522414 0.0 2000.0</t>
  </si>
  <si>
    <t>13.3407149 103.8156554 0.0 28.0</t>
  </si>
  <si>
    <t>13.3406882 103.8156615 0.0 27.0</t>
  </si>
  <si>
    <t>13.37623837 103.85473855 24.0 11.0</t>
  </si>
  <si>
    <t>1 4</t>
  </si>
  <si>
    <t>13.37632571 103.85483113 -18.0 11.0</t>
  </si>
  <si>
    <t>13.37646327 103.85479167 -2.0 5.0</t>
  </si>
  <si>
    <t>13.3761752 103.85511413 -11.0 6.0</t>
  </si>
  <si>
    <t>13.37626103 103.85520144 2.0 7.0</t>
  </si>
  <si>
    <t>13.3796058 103.8562569 0.0 1894.0</t>
  </si>
  <si>
    <t>13.37560961 103.85594389 37.0 15.0</t>
  </si>
  <si>
    <t>Go to swim  (waterfall Kulen mountain)</t>
  </si>
  <si>
    <t>13.34079492 103.81560721 9.0 16.0</t>
  </si>
  <si>
    <t>13.3407426 103.8155564 0.0 26.0</t>
  </si>
  <si>
    <t>13.3755117 103.85633558 2.0 5.0</t>
  </si>
  <si>
    <t>13.37554212 103.85630754 -4.0 5.0</t>
  </si>
  <si>
    <t>13.37557886 103.85634771 -1.0 5.0</t>
  </si>
  <si>
    <t>13.37548328 103.85669437 -1.0 10.0</t>
  </si>
  <si>
    <t>13.37547891 103.85671005 11.0 11.0</t>
  </si>
  <si>
    <t>13.37557743 103.85662949 2.0 10.0</t>
  </si>
  <si>
    <t>13.3759503 103.8582041 0.0 22.0</t>
  </si>
  <si>
    <t>Cucumber, long bean, eggplant,   cabac, latuce....</t>
  </si>
  <si>
    <t>13.3759483 103.8582038 0.0 25.0</t>
  </si>
  <si>
    <t>13.3759668 103.85815688 123.0 44.0</t>
  </si>
  <si>
    <t>13.3759486 103.8582039 0.0 24.0</t>
  </si>
  <si>
    <t>13.37523189 103.85719423 -18.0 12.0</t>
  </si>
  <si>
    <t>13.37519865 103.85698075 8.0 12.0</t>
  </si>
  <si>
    <t>13.37539575 103.85699275 6.0 8.0</t>
  </si>
  <si>
    <t>13.37496131 103.85705447 20.0 12.0</t>
  </si>
  <si>
    <t>13.3748626 103.85674089 -65.0 12.0</t>
  </si>
  <si>
    <t>13.3752134 103.85754804 -5.0 10.0</t>
  </si>
  <si>
    <t>13.37537682 103.85741598 25.0 11.0</t>
  </si>
  <si>
    <t>13.37526639 103.85739796 6.0 10.0</t>
  </si>
  <si>
    <t>13.37528162 103.85707241 -6.0 7.0</t>
  </si>
  <si>
    <t>13.37505305 103.85653675 0.0 8.0</t>
  </si>
  <si>
    <t>13.37510197 103.85704393 -46.0 9.0</t>
  </si>
  <si>
    <t>13.3751494 103.85869524 2.0 5.0</t>
  </si>
  <si>
    <t>13.37543198 103.85879861 14.0 14.0</t>
  </si>
  <si>
    <t>13.37537526 103.85851537 -3.0 9.0</t>
  </si>
  <si>
    <t>13.37576084 103.85835638 -4.0 5.0</t>
  </si>
  <si>
    <t>13.37572302 103.85820508 18.0 10.0</t>
  </si>
  <si>
    <t>13.37550128 103.85830061 12.0 10.0</t>
  </si>
  <si>
    <t>13.37577974 103.85823743 60.0 13.0</t>
  </si>
  <si>
    <t>13.37577446 103.85827128 5.0 10.0</t>
  </si>
  <si>
    <t>13.37552547 103.85816777 21.0 9.0</t>
  </si>
  <si>
    <t>13.37554956 103.85819682 -2.0 9.0</t>
  </si>
  <si>
    <t>13.37588865 103.85845785 0.0 15.0</t>
  </si>
  <si>
    <t>13.37586188 103.85880713 -20.0 10.0</t>
  </si>
  <si>
    <t>13.37593202 103.85871421 -13.0 10.0</t>
  </si>
  <si>
    <t>13.37595011 103.8587053 5.0 7.0</t>
  </si>
  <si>
    <t>13.37593197 103.8584789 13.0 5.0</t>
  </si>
  <si>
    <t>13.37583127 103.85831111 -4.0 10.0</t>
  </si>
  <si>
    <t>13.37603916 103.85830458 27.0 15.0</t>
  </si>
  <si>
    <t>13.37618647 103.85855535 8.0 11.0</t>
  </si>
  <si>
    <t>13.3765754 103.8585166 0.0 25.0</t>
  </si>
  <si>
    <t>13.37599806 103.85800981 6.0 9.0</t>
  </si>
  <si>
    <t>13.37584358 103.85832754 14.0 7.0</t>
  </si>
  <si>
    <t>13.37576777 103.85853447 -21.0 12.0</t>
  </si>
  <si>
    <t>13.37588942 103.85840406 2.0 5.0</t>
  </si>
  <si>
    <t>13.37595316 103.85799613 -30.0 5.0</t>
  </si>
  <si>
    <t>13.37553366 103.85801801 -10.0 8.0</t>
  </si>
  <si>
    <t>13.37583507 103.85815775 -36.0 11.0</t>
  </si>
  <si>
    <t>13.37583432 103.85815226 4.0 9.0</t>
  </si>
  <si>
    <t>13.3760587 103.85853022 39.0 12.0</t>
  </si>
  <si>
    <t>13.37568861 103.85856586 28.0 12.0</t>
  </si>
  <si>
    <t>13.37592037 103.85836481 6.0 5.0</t>
  </si>
  <si>
    <t>13.37597716 103.85880827 4.0 13.0</t>
  </si>
  <si>
    <t>13.37604156 103.85884716 13.0 6.0</t>
  </si>
  <si>
    <t>13.37630218 103.85872934 20.0 14.0</t>
  </si>
  <si>
    <t>13.37711128 103.85841873 -10.0 7.0</t>
  </si>
  <si>
    <t>13.37713569 103.85850678 7.0 5.0</t>
  </si>
  <si>
    <t>13.37736131 103.85852535 11.0 19.0</t>
  </si>
  <si>
    <t>13.37737188 103.85849881 -1.0 12.0</t>
  </si>
  <si>
    <t>13.3773864 103.8585144 0.0 24.0</t>
  </si>
  <si>
    <t>13.37734505 103.85870816 -6.0 15.0</t>
  </si>
  <si>
    <t>13.37702194 103.85865724 -12.0 4.0</t>
  </si>
  <si>
    <t>13.37698975 103.85870866 7.0 5.0</t>
  </si>
  <si>
    <t>13.37663458 103.85853332 -49.0 13.0</t>
  </si>
  <si>
    <t>13.37632798 103.85841965 2.0 9.0</t>
  </si>
  <si>
    <t>13.37634675 103.85843309 1.0 5.0</t>
  </si>
  <si>
    <t>13.37636333 103.85807519 10.0 5.0</t>
  </si>
  <si>
    <t>13.37603815 103.85837714 4.0 9.0</t>
  </si>
  <si>
    <t>13.37593726 103.85848801 2.0 10.0</t>
  </si>
  <si>
    <t>13.37581272 103.85843649 2.0 6.0</t>
  </si>
  <si>
    <t>13.37582974 103.85843634 9.0 10.0</t>
  </si>
  <si>
    <t>13.37582986 103.85842246 9.0 5.0</t>
  </si>
  <si>
    <t>13.37582736 103.85842572 11.0 5.0</t>
  </si>
  <si>
    <t>13.37584671 103.85814479 6.0 14.0</t>
  </si>
  <si>
    <t>13.3756987 103.8583583 -55.0 9.0</t>
  </si>
  <si>
    <t>13.37586694 103.85837439 -18.0 7.0</t>
  </si>
  <si>
    <t>13.37609952 103.8588582 33.0 5.0</t>
  </si>
  <si>
    <t>13.37608619 103.85885385 18.0 5.0</t>
  </si>
  <si>
    <t>13.38305531 103.85479664 8.0 10.0</t>
  </si>
  <si>
    <t>13.38301012 103.85460294 0.0 5.0</t>
  </si>
  <si>
    <t>13.38306592 103.85479954 5.0 5.0</t>
  </si>
  <si>
    <t>13.38290248 103.85463554 12.0 10.0</t>
  </si>
  <si>
    <t>13.38273043 103.85442336 2.0 10.0</t>
  </si>
  <si>
    <t>13.38285801 103.85446169 2.0 5.0</t>
  </si>
  <si>
    <t>13.38288098 103.85434009 20.0 9.0</t>
  </si>
  <si>
    <t>13.38313384 103.85371753 -1.0 10.0</t>
  </si>
  <si>
    <t>13.38306162 103.85380441 -48.0 21.0</t>
  </si>
  <si>
    <t>13.38317694 103.8538157 -9.0 5.0</t>
  </si>
  <si>
    <t>13.38343342 103.85193377 -18.0 12.0</t>
  </si>
  <si>
    <t>13.38348764 103.85196087 -1.0 5.0</t>
  </si>
  <si>
    <t>13.38319818 103.85180421 -5.0 12.0</t>
  </si>
  <si>
    <t>13.383192 103.85179808 -2.0 8.0</t>
  </si>
  <si>
    <t>13.38323247 103.85170652 14.0 6.0</t>
  </si>
  <si>
    <t>13.38363761 103.85156876 54.0 14.0</t>
  </si>
  <si>
    <t>V
Boiling water</t>
  </si>
  <si>
    <t>13.38352807 103.8512312 -14.0 5.0</t>
  </si>
  <si>
    <t>13.3834757 103.85113059 8.0 7.0</t>
  </si>
  <si>
    <t>13.3829244 103.85461946 14.0 16.0</t>
  </si>
  <si>
    <t>13.38305511 103.85455038 14.0 5.0</t>
  </si>
  <si>
    <t>13.38301827 103.85456236 4.0 7.0</t>
  </si>
  <si>
    <t>13.38272402 103.85450355 -10.0 13.0</t>
  </si>
  <si>
    <t>13.38281935 103.85438676 -24.0 10.0</t>
  </si>
  <si>
    <t>13.38272555 103.85438031 -26.0 7.0</t>
  </si>
  <si>
    <t>13.38305338 103.85405225 -2.0 9.0</t>
  </si>
  <si>
    <t>13.3830721 103.85403254 0.0 5.0</t>
  </si>
  <si>
    <t>13.38308252 103.85376001 5.0 10.0</t>
  </si>
  <si>
    <t>13.38346845 103.85382109 7.0 6.0</t>
  </si>
  <si>
    <t>13.38383604 103.85022048 4.0 3.0</t>
  </si>
  <si>
    <t>13.38350387 103.85381528 4.0 5.0</t>
  </si>
  <si>
    <t>13.38338818 103.85384192 5.0 5.0</t>
  </si>
  <si>
    <t>13.38338798 103.85383772 5.0 4.0</t>
  </si>
  <si>
    <t>13.38329592 103.8518415 10.0 3.0</t>
  </si>
  <si>
    <t>13.38321451 103.8517721 -3.0 5.0</t>
  </si>
  <si>
    <t>13.38378702 103.85165729 -11.0 3.0</t>
  </si>
  <si>
    <t>13.38384669 103.85167707 15.0 5.0</t>
  </si>
  <si>
    <t>13.38388401 103.85167969 -3.0 5.0</t>
  </si>
  <si>
    <t>13.38365993 103.85147374 -2.0 5.0</t>
  </si>
  <si>
    <t>13.38366994 103.85143631 1.0 5.0</t>
  </si>
  <si>
    <t>13.38349839 103.85107052 -3.0 5.0</t>
  </si>
  <si>
    <t>13.38357685 103.85091493 -4.0 11.0</t>
  </si>
  <si>
    <t>13.38352291 103.85098337 -1.0 7.0</t>
  </si>
  <si>
    <t>13.38401252 103.85123576 -19.0 10.0</t>
  </si>
  <si>
    <t>13.3837589 103.85082445 -1.0 11.0</t>
  </si>
  <si>
    <t>13.38392877 103.85062745 12.0 5.0</t>
  </si>
  <si>
    <t>13.38361575 103.85031819 17.0 11.0</t>
  </si>
  <si>
    <t>13.383498 103.8511405 0.0 27.0</t>
  </si>
  <si>
    <t>13.38398903 103.85079166 -5.0 7.0</t>
  </si>
  <si>
    <t>13.38373429 103.85077423 19.0 5.0</t>
  </si>
  <si>
    <t>13.38401087 103.85061938 1.0 11.0</t>
  </si>
  <si>
    <t>13.38370206 103.85041329 22.0 6.0</t>
  </si>
  <si>
    <t>13.38374294 103.85036873 35.0 9.0</t>
  </si>
  <si>
    <t>13.38391575 103.85018549 -18.0 10.0</t>
  </si>
  <si>
    <t>13.38384902 103.85003507 -16.0 4.0</t>
  </si>
  <si>
    <t>13.38366408 103.84993707 -12.0 7.0</t>
  </si>
  <si>
    <t>13.38421421 103.84995891 13.0 5.0</t>
  </si>
  <si>
    <t>13.38437357 103.84965996 -10.0 11.0</t>
  </si>
  <si>
    <t>13.38462592 103.84975159 26.0 9.0</t>
  </si>
  <si>
    <t>13.38413822 103.84966643 0.0 7.0</t>
  </si>
  <si>
    <t>13.3841754 103.85000586 -3.0 4.0</t>
  </si>
  <si>
    <t>13.38430488 103.84995679 0.0 10.0</t>
  </si>
  <si>
    <t>13.38395121 103.84957481 3.0 7.0</t>
  </si>
  <si>
    <t>13.38380268 103.84955341 5.0 5.0</t>
  </si>
  <si>
    <t>13.38388717 103.84950241 7.0 5.0</t>
  </si>
  <si>
    <t>13.3846144 103.85005423 -10.0 7.0</t>
  </si>
  <si>
    <t>13.38457259 103.85057589 -25.0 8.0</t>
  </si>
  <si>
    <t>13.38453596 103.8506833 7.0 5.0</t>
  </si>
  <si>
    <t>13.38494577 103.85060698 -13.0 10.0</t>
  </si>
  <si>
    <t>13.38479003 103.85076265 13.0 5.0</t>
  </si>
  <si>
    <t>13.3847858 103.85058127 -26.0 10.0</t>
  </si>
  <si>
    <t>13.38492487 103.85059324 3.0 5.0</t>
  </si>
  <si>
    <t>13.38495779 103.85053933 -56.0 6.0</t>
  </si>
  <si>
    <t>13.38490207 103.85071966 -19.0 5.0</t>
  </si>
  <si>
    <t>13.38472245 103.85122639 -7.0 5.0</t>
  </si>
  <si>
    <t>13.38496389 103.85131695 -13.0 12.0</t>
  </si>
  <si>
    <t>13.38443522 103.85143036 -7.0 11.0</t>
  </si>
  <si>
    <t>13.38445201 103.85193793 -38.0 5.0</t>
  </si>
  <si>
    <t>13.38425126 103.8522905 -9.0 6.0</t>
  </si>
  <si>
    <t>13.38412612 103.85226127 29.0 5.0</t>
  </si>
  <si>
    <t>13.38424489 103.85220124 -8.0 11.0</t>
  </si>
  <si>
    <t>13.35335145 103.84675704 3.0 3.0</t>
  </si>
  <si>
    <t>13.35332385 103.84673958 0.0 6.0</t>
  </si>
  <si>
    <t>13.35325995 103.84673943 6.0 5.0</t>
  </si>
  <si>
    <t>13.3533486 103.84643341 -6.0 5.0</t>
  </si>
  <si>
    <t>13.3839558 103.85485255 7.0 5.0</t>
  </si>
  <si>
    <t>13.38392984 103.85455275 16.0 8.0</t>
  </si>
  <si>
    <t>13.38357658 103.85456056 -2.0 5.0</t>
  </si>
  <si>
    <t>13.38358094 103.85454973 10.0 7.0</t>
  </si>
  <si>
    <t>13.38369629 103.85452534 16.0 7.0</t>
  </si>
  <si>
    <t>13.38372475 103.8544602 33.0 9.0</t>
  </si>
  <si>
    <t>13.38439336 103.85514029 2.0 4.0</t>
  </si>
  <si>
    <t>13.38436474 103.85512821 3.0 8.0</t>
  </si>
  <si>
    <t>13.38439136 103.85506004 1.0 7.0</t>
  </si>
  <si>
    <t>13.38441463 103.85498675 -1.0 7.0</t>
  </si>
  <si>
    <t>13.38447972 103.85132974 14.0 13.0</t>
  </si>
  <si>
    <t>13.35337764 103.84912927 -6.0 3.0</t>
  </si>
  <si>
    <t>2016-11-10T09:54:00.000+07</t>
  </si>
  <si>
    <t>13.38466792 103.85121016 -12.0 5.0</t>
  </si>
  <si>
    <t>Long been Cucumber eggplant</t>
  </si>
  <si>
    <t>uuid:beb2ae01-28ed-4f71-90fa-0604a14676f7</t>
  </si>
  <si>
    <t>beb2ae01-28ed-4f71-90fa-0604a14676f7</t>
  </si>
  <si>
    <t>2016-11-25T04:23:42</t>
  </si>
  <si>
    <t>2016-11-10T10:04:00.000+07</t>
  </si>
  <si>
    <t>13.38498256 103.85116944 -6.0 4.0</t>
  </si>
  <si>
    <t>uuid:da8f916d-4a3c-4c93-bce1-475f8220264e</t>
  </si>
  <si>
    <t>da8f916d-4a3c-4c93-bce1-475f8220264e</t>
  </si>
  <si>
    <t>2016-11-25T04:23:44</t>
  </si>
  <si>
    <t>13.38443451 103.85184456 1.0 5.0</t>
  </si>
  <si>
    <t>Vegetable Cucumber eggplant morning glory</t>
  </si>
  <si>
    <t>uuid:caadb826-38a2-4f8c-89e3-bdf766ce24ab</t>
  </si>
  <si>
    <t>caadb826-38a2-4f8c-89e3-bdf766ce24ab</t>
  </si>
  <si>
    <t>2016-11-25T04:23:47</t>
  </si>
  <si>
    <t>2016-11-10T10:38:00.000+07</t>
  </si>
  <si>
    <t>13.38440014 103.85185062 8.0 5.0</t>
  </si>
  <si>
    <t>I</t>
  </si>
  <si>
    <t>Cucumber eggplant Long been</t>
  </si>
  <si>
    <t>uuid:c6fcf7b0-853d-4dba-bc84-f2826f76847b</t>
  </si>
  <si>
    <t>c6fcf7b0-853d-4dba-bc84-f2826f76847b</t>
  </si>
  <si>
    <t>2016-11-25T04:23:50</t>
  </si>
  <si>
    <t>2016-11-10T15:50:00.000+07</t>
  </si>
  <si>
    <t>13.38456541 103.8520734 -13.0 7.0</t>
  </si>
  <si>
    <t>uuid:1c3e3c54-c0f6-40c4-8d6e-cd7eefa7c340</t>
  </si>
  <si>
    <t>1c3e3c54-c0f6-40c4-8d6e-cd7eefa7c340</t>
  </si>
  <si>
    <t>2016-11-25T04:23:54</t>
  </si>
  <si>
    <t>2016-11-10T15:53:00.000+07</t>
  </si>
  <si>
    <t>13.38448634 103.85202066 -12.0 8.0</t>
  </si>
  <si>
    <t>The</t>
  </si>
  <si>
    <t>uuid:63e1d772-aede-4525-9118-c8c10d6f8247</t>
  </si>
  <si>
    <t>63e1d772-aede-4525-9118-c8c10d6f8247</t>
  </si>
  <si>
    <t>2016-11-25T04:24:06</t>
  </si>
  <si>
    <t>2016-11-10T16:02:00.000+07</t>
  </si>
  <si>
    <t>13.3843808 103.85209287 10.0 4.0</t>
  </si>
  <si>
    <t>uuid:28bfd5d0-1c6d-4de2-a38d-d872ad418130</t>
  </si>
  <si>
    <t>28bfd5d0-1c6d-4de2-a38d-d872ad418130</t>
  </si>
  <si>
    <t>2016-11-25T04:24:09</t>
  </si>
  <si>
    <t>2016-11-10T16:11:00.000+07</t>
  </si>
  <si>
    <t>13.38420785 103.85233087 7.0 8.0</t>
  </si>
  <si>
    <t>Cabbage long bean morning glory cucumber</t>
  </si>
  <si>
    <t>uuid:833fcfc0-dc98-4f4f-ba9f-4a0261bd051b</t>
  </si>
  <si>
    <t>833fcfc0-dc98-4f4f-ba9f-4a0261bd051b</t>
  </si>
  <si>
    <t>2016-11-25T04:24:14</t>
  </si>
  <si>
    <t>Dwa109</t>
  </si>
  <si>
    <t>DWA207</t>
  </si>
  <si>
    <t>DWA209</t>
  </si>
  <si>
    <t>DWA210</t>
  </si>
  <si>
    <t>DWA403</t>
  </si>
  <si>
    <t>DWA404</t>
  </si>
  <si>
    <t>DWA405</t>
  </si>
  <si>
    <t>DWA406</t>
  </si>
  <si>
    <t>DWA410</t>
  </si>
  <si>
    <t>DWA501</t>
  </si>
  <si>
    <t>DWA502</t>
  </si>
  <si>
    <t>DWA505</t>
  </si>
  <si>
    <t>DWA506</t>
  </si>
  <si>
    <t>DWA507</t>
  </si>
  <si>
    <t>DWA508</t>
  </si>
  <si>
    <t>DWA509</t>
  </si>
  <si>
    <t>DWA510</t>
  </si>
  <si>
    <t>DWB205</t>
  </si>
  <si>
    <t>DWB206</t>
  </si>
  <si>
    <t>DWB207</t>
  </si>
  <si>
    <t>DWB208</t>
  </si>
  <si>
    <t>DWB209</t>
  </si>
  <si>
    <t>DWB210</t>
  </si>
  <si>
    <t>DWB306</t>
  </si>
  <si>
    <t>DWB307</t>
  </si>
  <si>
    <t>DWB311</t>
  </si>
  <si>
    <t>DWB312</t>
  </si>
  <si>
    <t>DWB404</t>
  </si>
  <si>
    <t>DWB405</t>
  </si>
  <si>
    <t>DWB406</t>
  </si>
  <si>
    <t>DWB407</t>
  </si>
  <si>
    <t>DWB408</t>
  </si>
  <si>
    <t>DWB409</t>
  </si>
  <si>
    <t>DWB410</t>
  </si>
  <si>
    <t>DWB501</t>
  </si>
  <si>
    <t>DWB502</t>
  </si>
  <si>
    <t>DWB506</t>
  </si>
  <si>
    <t>DWB507</t>
  </si>
  <si>
    <t>DWB508</t>
  </si>
  <si>
    <t>DWB509</t>
  </si>
  <si>
    <t>DWB510</t>
  </si>
  <si>
    <t>DWR107</t>
  </si>
  <si>
    <t>DWR108</t>
  </si>
  <si>
    <t>DWR109</t>
  </si>
  <si>
    <t>DWR110</t>
  </si>
  <si>
    <t>FLO404</t>
  </si>
  <si>
    <t>FLO405</t>
  </si>
  <si>
    <t>FLO406</t>
  </si>
  <si>
    <t>FLO407</t>
  </si>
  <si>
    <t>FLO408</t>
  </si>
  <si>
    <t>FLO409</t>
  </si>
  <si>
    <t>FLO410</t>
  </si>
  <si>
    <t>FLO501</t>
  </si>
  <si>
    <t>FLO502</t>
  </si>
  <si>
    <t>FLO503</t>
  </si>
  <si>
    <t>FLO504</t>
  </si>
  <si>
    <t>FLO505</t>
  </si>
  <si>
    <t>FLO506</t>
  </si>
  <si>
    <t>FLO507</t>
  </si>
  <si>
    <t>FLO508</t>
  </si>
  <si>
    <t>FLO509</t>
  </si>
  <si>
    <t>FLO510</t>
  </si>
  <si>
    <t>ICE204</t>
  </si>
  <si>
    <t>ICE205</t>
  </si>
  <si>
    <t>ICE206</t>
  </si>
  <si>
    <t>ICE207</t>
  </si>
  <si>
    <t>ICE208</t>
  </si>
  <si>
    <t>ICE209</t>
  </si>
  <si>
    <t>ICE210</t>
  </si>
  <si>
    <t>ICE401</t>
  </si>
  <si>
    <t>ICE402</t>
  </si>
  <si>
    <t>ICE403</t>
  </si>
  <si>
    <t>ICE404</t>
  </si>
  <si>
    <t>ICE405</t>
  </si>
  <si>
    <t>ICE406</t>
  </si>
  <si>
    <t>ICE407</t>
  </si>
  <si>
    <t>ICE408</t>
  </si>
  <si>
    <t>ICE507</t>
  </si>
  <si>
    <t>ICE508</t>
  </si>
  <si>
    <t>ICE509</t>
  </si>
  <si>
    <t>ICE510</t>
  </si>
  <si>
    <t>SOL501</t>
  </si>
  <si>
    <t>SOL502</t>
  </si>
  <si>
    <t>SOL503</t>
  </si>
  <si>
    <t>SOL504</t>
  </si>
  <si>
    <t>SOL505</t>
  </si>
  <si>
    <t>SOL506</t>
  </si>
  <si>
    <t>SOL507</t>
  </si>
  <si>
    <t>SOL508</t>
  </si>
  <si>
    <t>SOL509</t>
  </si>
  <si>
    <t>SOL510</t>
  </si>
  <si>
    <t>12/6.16 Jimi</t>
  </si>
  <si>
    <t>DWA208</t>
  </si>
  <si>
    <t>Cube or Hygiene 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</si>
</sst>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rgb="FF000000"/>
      <name val="Calibri"/>
    </font>
    <font>
      <sz val="11"/>
      <name val="Calibri"/>
    </font>
    <font>
      <b/>
      <sz val="11"/>
      <color rgb="FF000000"/>
      <name val="Calibri"/>
    </font>
  </fonts>
  <fills count="8">
    <fill>
      <patternFill patternType="none"/>
    </fill>
    <fill>
      <patternFill patternType="gray125"/>
    </fill>
    <fill>
      <patternFill patternType="solid">
        <fgColor rgb="FFE7E6E6"/>
        <bgColor rgb="FFE7E6E6"/>
      </patternFill>
    </fill>
    <fill>
      <patternFill patternType="solid">
        <fgColor rgb="FFBDD6EE"/>
        <bgColor rgb="FFBDD6EE"/>
      </patternFill>
    </fill>
    <fill>
      <patternFill patternType="solid">
        <fgColor rgb="FFFBE4D5"/>
        <bgColor rgb="FFFBE4D5"/>
      </patternFill>
    </fill>
    <fill>
      <patternFill patternType="solid">
        <fgColor rgb="FFF7CAAC"/>
        <bgColor rgb="FFF7CAAC"/>
      </patternFill>
    </fill>
    <fill>
      <patternFill patternType="solid">
        <fgColor rgb="FFA4C2F4"/>
        <bgColor rgb="FFA4C2F4"/>
      </patternFill>
    </fill>
    <fill>
      <patternFill patternType="solid">
        <fgColor rgb="FFFFFF00"/>
        <bgColor indexed="64"/>
      </patternFill>
    </fill>
  </fills>
  <borders count="2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thin">
        <color rgb="FF000000"/>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diagonal/>
    </border>
    <border>
      <left/>
      <right style="medium">
        <color rgb="FF000000"/>
      </right>
      <top/>
      <bottom/>
      <diagonal/>
    </border>
    <border>
      <left/>
      <right style="medium">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applyFont="1" applyAlignment="1"/>
    <xf numFmtId="0" fontId="0" fillId="0" borderId="0" xfId="0" applyFont="1"/>
    <xf numFmtId="0" fontId="0" fillId="0" borderId="0" xfId="0" applyFont="1" applyAlignment="1">
      <alignment wrapText="1"/>
    </xf>
    <xf numFmtId="0" fontId="2" fillId="3" borderId="4" xfId="0" applyFont="1" applyFill="1" applyBorder="1" applyAlignment="1">
      <alignment horizontal="right"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0" fillId="5" borderId="7" xfId="0" applyFont="1" applyFill="1" applyBorder="1" applyAlignment="1">
      <alignment horizontal="left"/>
    </xf>
    <xf numFmtId="0" fontId="0" fillId="5" borderId="8" xfId="0" applyFont="1" applyFill="1" applyBorder="1" applyAlignment="1">
      <alignment horizontal="center"/>
    </xf>
    <xf numFmtId="0" fontId="0" fillId="5" borderId="9" xfId="0" applyFont="1" applyFill="1" applyBorder="1" applyAlignment="1">
      <alignment horizontal="center"/>
    </xf>
    <xf numFmtId="0" fontId="2" fillId="3" borderId="10" xfId="0" applyFont="1" applyFill="1" applyBorder="1"/>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0" fillId="4" borderId="13" xfId="0" applyFont="1" applyFill="1" applyBorder="1" applyAlignment="1">
      <alignment horizontal="left"/>
    </xf>
    <xf numFmtId="0" fontId="0" fillId="4" borderId="14" xfId="0" applyFont="1" applyFill="1" applyBorder="1" applyAlignment="1">
      <alignment horizontal="center"/>
    </xf>
    <xf numFmtId="0" fontId="0" fillId="4" borderId="15" xfId="0" applyFont="1" applyFill="1" applyBorder="1" applyAlignment="1">
      <alignment horizontal="center"/>
    </xf>
    <xf numFmtId="0" fontId="0" fillId="5" borderId="16" xfId="0" applyFont="1" applyFill="1" applyBorder="1" applyAlignment="1">
      <alignment horizontal="left"/>
    </xf>
    <xf numFmtId="0" fontId="0" fillId="5" borderId="0" xfId="0" applyFont="1" applyFill="1" applyBorder="1" applyAlignment="1">
      <alignment horizontal="center"/>
    </xf>
    <xf numFmtId="0" fontId="0" fillId="5" borderId="17" xfId="0" applyFont="1" applyFill="1" applyBorder="1" applyAlignment="1">
      <alignment horizontal="center"/>
    </xf>
    <xf numFmtId="0" fontId="0" fillId="4" borderId="16" xfId="0" applyFont="1" applyFill="1" applyBorder="1" applyAlignment="1">
      <alignment horizontal="left"/>
    </xf>
    <xf numFmtId="0" fontId="0" fillId="4" borderId="0" xfId="0" applyFont="1" applyFill="1" applyBorder="1" applyAlignment="1">
      <alignment horizontal="center"/>
    </xf>
    <xf numFmtId="0" fontId="0" fillId="4" borderId="17" xfId="0" applyFont="1" applyFill="1" applyBorder="1" applyAlignment="1">
      <alignment horizontal="center"/>
    </xf>
    <xf numFmtId="0" fontId="0" fillId="5" borderId="18" xfId="0" applyFont="1" applyFill="1" applyBorder="1" applyAlignment="1">
      <alignment horizontal="left"/>
    </xf>
    <xf numFmtId="0" fontId="0" fillId="5" borderId="19" xfId="0" applyFont="1" applyFill="1" applyBorder="1" applyAlignment="1">
      <alignment horizontal="center"/>
    </xf>
    <xf numFmtId="0" fontId="0" fillId="5" borderId="20" xfId="0" applyFont="1" applyFill="1" applyBorder="1" applyAlignment="1">
      <alignment horizontal="center"/>
    </xf>
    <xf numFmtId="0" fontId="0" fillId="4" borderId="21" xfId="0" applyFont="1" applyFill="1" applyBorder="1" applyAlignment="1">
      <alignment horizontal="left"/>
    </xf>
    <xf numFmtId="0" fontId="0" fillId="4" borderId="22" xfId="0" applyFont="1" applyFill="1" applyBorder="1" applyAlignment="1">
      <alignment horizontal="center"/>
    </xf>
    <xf numFmtId="0" fontId="0" fillId="4" borderId="23"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0" fillId="2" borderId="1" xfId="0" applyFont="1" applyFill="1" applyBorder="1"/>
    <xf numFmtId="0" fontId="0" fillId="2" borderId="2" xfId="0" applyFont="1" applyFill="1" applyBorder="1"/>
    <xf numFmtId="0" fontId="0" fillId="2" borderId="3" xfId="0" applyFont="1" applyFill="1" applyBorder="1"/>
    <xf numFmtId="0" fontId="0" fillId="4" borderId="24" xfId="0" applyFont="1" applyFill="1" applyBorder="1" applyAlignment="1">
      <alignment horizontal="center"/>
    </xf>
    <xf numFmtId="0" fontId="0" fillId="2" borderId="16" xfId="0" applyFont="1" applyFill="1" applyBorder="1"/>
    <xf numFmtId="0" fontId="0" fillId="2" borderId="0" xfId="0" applyFont="1" applyFill="1" applyBorder="1"/>
    <xf numFmtId="0" fontId="0" fillId="2" borderId="25" xfId="0" applyFont="1" applyFill="1" applyBorder="1"/>
    <xf numFmtId="0" fontId="0" fillId="5" borderId="25" xfId="0" applyFont="1" applyFill="1" applyBorder="1" applyAlignment="1">
      <alignment horizontal="center"/>
    </xf>
    <xf numFmtId="0" fontId="0" fillId="4" borderId="25" xfId="0" applyFont="1" applyFill="1" applyBorder="1" applyAlignment="1">
      <alignment horizontal="center"/>
    </xf>
    <xf numFmtId="0" fontId="0" fillId="4" borderId="26" xfId="0" applyFont="1" applyFill="1" applyBorder="1" applyAlignment="1">
      <alignment horizontal="center"/>
    </xf>
    <xf numFmtId="0" fontId="0" fillId="2" borderId="7" xfId="0" applyFont="1" applyFill="1" applyBorder="1"/>
    <xf numFmtId="0" fontId="0" fillId="2" borderId="8" xfId="0" applyFont="1" applyFill="1" applyBorder="1"/>
    <xf numFmtId="0" fontId="0" fillId="2" borderId="27" xfId="0" applyFont="1" applyFill="1" applyBorder="1"/>
    <xf numFmtId="0" fontId="0" fillId="0" borderId="0" xfId="0" applyFont="1" applyAlignment="1"/>
    <xf numFmtId="0" fontId="2" fillId="6" borderId="28" xfId="0" applyFont="1" applyFill="1" applyBorder="1" applyAlignment="1">
      <alignment horizontal="center"/>
    </xf>
    <xf numFmtId="0" fontId="0" fillId="0" borderId="28" xfId="0" applyFont="1" applyBorder="1" applyAlignment="1"/>
    <xf numFmtId="0" fontId="0" fillId="0" borderId="28" xfId="0" applyFont="1" applyBorder="1"/>
    <xf numFmtId="0" fontId="0" fillId="0" borderId="0" xfId="0"/>
    <xf numFmtId="0" fontId="0" fillId="0" borderId="0" xfId="0" applyNumberFormat="1"/>
    <xf numFmtId="0" fontId="0" fillId="7" borderId="0" xfId="0" applyFill="1"/>
    <xf numFmtId="0" fontId="0" fillId="7" borderId="0" xfId="0" applyFont="1" applyFill="1" applyAlignment="1"/>
    <xf numFmtId="0" fontId="0" fillId="0" borderId="0" xfId="0" applyFill="1"/>
    <xf numFmtId="0" fontId="0" fillId="0" borderId="0" xfId="0" applyFont="1" applyFill="1" applyAlignment="1"/>
    <xf numFmtId="0" fontId="1" fillId="0" borderId="0" xfId="0" applyFont="1" applyFill="1"/>
    <xf numFmtId="0" fontId="1" fillId="0" borderId="0" xfId="0" applyFont="1" applyFill="1" applyAlignment="1"/>
    <xf numFmtId="0" fontId="0" fillId="0" borderId="0" xfId="0" applyNumberFormat="1" applyFill="1"/>
    <xf numFmtId="0" fontId="0" fillId="7" borderId="0" xfId="0" applyNumberFormat="1" applyFill="1"/>
    <xf numFmtId="0" fontId="0" fillId="2" borderId="0" xfId="0" applyFont="1" applyFill="1" applyBorder="1" applyAlignment="1">
      <alignment horizontal="center"/>
    </xf>
    <xf numFmtId="0" fontId="1" fillId="0" borderId="0" xfId="0" applyFont="1" applyBorder="1"/>
    <xf numFmtId="0" fontId="1" fillId="0" borderId="25" xfId="0" applyFont="1" applyBorder="1"/>
    <xf numFmtId="0" fontId="0" fillId="2" borderId="1" xfId="0" applyFont="1" applyFill="1" applyBorder="1" applyAlignment="1">
      <alignment horizontal="center"/>
    </xf>
    <xf numFmtId="0" fontId="1" fillId="0" borderId="2" xfId="0" applyFont="1" applyBorder="1"/>
    <xf numFmtId="0" fontId="1" fillId="0" borderId="3"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showGridLines="0" topLeftCell="A7" workbookViewId="0">
      <selection activeCell="C26" sqref="C26"/>
    </sheetView>
  </sheetViews>
  <sheetFormatPr defaultColWidth="15.140625" defaultRowHeight="15" customHeight="1"/>
  <cols>
    <col min="1" max="1" width="7.7109375" customWidth="1"/>
    <col min="2" max="2" width="32.140625" customWidth="1"/>
    <col min="3" max="3" width="17.85546875" customWidth="1"/>
    <col min="4" max="4" width="16.140625" customWidth="1"/>
    <col min="5" max="5" width="13.85546875" customWidth="1"/>
    <col min="6" max="6" width="12.42578125" customWidth="1"/>
    <col min="7" max="7" width="15.42578125" customWidth="1"/>
    <col min="8" max="26" width="7.7109375" customWidth="1"/>
  </cols>
  <sheetData>
    <row r="1" spans="1:26" ht="15.75" customHeight="1">
      <c r="B1" s="1"/>
      <c r="C1" s="1"/>
      <c r="D1" s="1"/>
      <c r="E1" s="1"/>
      <c r="F1" s="1"/>
      <c r="G1" s="1"/>
    </row>
    <row r="2" spans="1:26" ht="15.75" customHeight="1">
      <c r="B2" s="59" t="s">
        <v>1</v>
      </c>
      <c r="C2" s="60"/>
      <c r="D2" s="60"/>
      <c r="E2" s="60"/>
      <c r="F2" s="60"/>
      <c r="G2" s="60"/>
      <c r="H2" s="61"/>
    </row>
    <row r="3" spans="1:26" ht="39.75" customHeight="1">
      <c r="A3" s="2"/>
      <c r="B3" s="3"/>
      <c r="C3" s="4" t="s">
        <v>9</v>
      </c>
      <c r="D3" s="4" t="s">
        <v>10</v>
      </c>
      <c r="E3" s="4" t="s">
        <v>11</v>
      </c>
      <c r="F3" s="4" t="s">
        <v>12</v>
      </c>
      <c r="G3" s="4" t="s">
        <v>13</v>
      </c>
      <c r="H3" s="5" t="s">
        <v>14</v>
      </c>
      <c r="I3" s="2"/>
      <c r="J3" s="2"/>
      <c r="K3" s="2"/>
      <c r="L3" s="2"/>
      <c r="M3" s="2"/>
      <c r="N3" s="2"/>
      <c r="O3" s="2"/>
      <c r="P3" s="2"/>
      <c r="Q3" s="2"/>
      <c r="R3" s="2"/>
      <c r="S3" s="2"/>
      <c r="T3" s="2"/>
      <c r="U3" s="2"/>
      <c r="V3" s="2"/>
      <c r="W3" s="2"/>
      <c r="X3" s="2"/>
      <c r="Y3" s="2"/>
      <c r="Z3" s="2"/>
    </row>
    <row r="4" spans="1:26" ht="15.75" customHeight="1">
      <c r="B4" s="6" t="s">
        <v>15</v>
      </c>
      <c r="C4" s="7">
        <f>COUNTIF(Household!O:O,1)</f>
        <v>45</v>
      </c>
      <c r="D4" s="7">
        <f>COUNTIF(Household!O:O,2)</f>
        <v>66</v>
      </c>
      <c r="E4" s="7">
        <f>COUNTIF(Household!O:O,3)</f>
        <v>114</v>
      </c>
      <c r="F4" s="7">
        <f>COUNTIF(Household!O:O,4)</f>
        <v>86</v>
      </c>
      <c r="G4" s="7">
        <f>COUNTIF(Household!O:O,5)</f>
        <v>99</v>
      </c>
      <c r="H4" s="8">
        <f>SUM(C4:G4)</f>
        <v>410</v>
      </c>
    </row>
    <row r="5" spans="1:26" ht="39.75" customHeight="1">
      <c r="B5" s="9" t="s">
        <v>105</v>
      </c>
      <c r="C5" s="10" t="s">
        <v>9</v>
      </c>
      <c r="D5" s="10" t="s">
        <v>10</v>
      </c>
      <c r="E5" s="10" t="s">
        <v>11</v>
      </c>
      <c r="F5" s="10" t="s">
        <v>12</v>
      </c>
      <c r="G5" s="10" t="s">
        <v>13</v>
      </c>
      <c r="H5" s="11" t="s">
        <v>14</v>
      </c>
    </row>
    <row r="6" spans="1:26">
      <c r="B6" s="12" t="s">
        <v>131</v>
      </c>
      <c r="C6" s="13">
        <f>COUNTIFS('Sample Collection'!R:R,1,'Sample Collection'!S:S,1)</f>
        <v>0</v>
      </c>
      <c r="D6" s="13">
        <f>COUNTIFS('Sample Collection'!R:R,2,'Sample Collection'!S:S,1)</f>
        <v>0</v>
      </c>
      <c r="E6" s="13">
        <f>COUNTIFS('Sample Collection'!R:R,3,'Sample Collection'!S:S,1)</f>
        <v>0</v>
      </c>
      <c r="F6" s="13">
        <f>COUNTIFS('Sample Collection'!R:R,4,'Sample Collection'!S:S,1)</f>
        <v>0</v>
      </c>
      <c r="G6" s="13">
        <f>COUNTIFS('Sample Collection'!R:R,5,'Sample Collection'!S:S,1)</f>
        <v>0</v>
      </c>
      <c r="H6" s="14">
        <f t="shared" ref="H6:H15" si="0">SUM(C6:G6)</f>
        <v>0</v>
      </c>
    </row>
    <row r="7" spans="1:26">
      <c r="B7" s="15" t="s">
        <v>185</v>
      </c>
      <c r="C7" s="16">
        <v>10</v>
      </c>
      <c r="D7" s="16">
        <f>COUNTIFS('Sample Collection'!R:R,2,'Sample Collection'!S:S,2)</f>
        <v>10</v>
      </c>
      <c r="E7" s="16">
        <f>COUNTIFS('Sample Collection'!R:R,3,'Sample Collection'!S:S,2)</f>
        <v>0</v>
      </c>
      <c r="F7" s="16">
        <f>COUNTIFS('Sample Collection'!R:R,4,'Sample Collection'!S:S,2)</f>
        <v>10</v>
      </c>
      <c r="G7" s="16">
        <f>COUNTIFS('Sample Collection'!R:R,5,'Sample Collection'!S:S,2)</f>
        <v>3</v>
      </c>
      <c r="H7" s="17">
        <f t="shared" si="0"/>
        <v>33</v>
      </c>
    </row>
    <row r="8" spans="1:26">
      <c r="B8" s="18" t="s">
        <v>229</v>
      </c>
      <c r="C8" s="19">
        <f>COUNTIFS('Sample Collection'!R:R,1,'Sample Collection'!S:S,5)</f>
        <v>0</v>
      </c>
      <c r="D8" s="19">
        <f>COUNTIFS('Sample Collection'!R:R,2,'Sample Collection'!S:S,5)</f>
        <v>0</v>
      </c>
      <c r="E8" s="19">
        <f>COUNTIFS('Sample Collection'!R:R,3,'Sample Collection'!S:S,5)</f>
        <v>0</v>
      </c>
      <c r="F8" s="19">
        <f>COUNTIFS('Sample Collection'!R:R,4,'Sample Collection'!S:S,5)</f>
        <v>0</v>
      </c>
      <c r="G8" s="19">
        <f>COUNTIFS('Sample Collection'!R:R,5,'Sample Collection'!S:S,5)</f>
        <v>0</v>
      </c>
      <c r="H8" s="20">
        <f t="shared" si="0"/>
        <v>0</v>
      </c>
    </row>
    <row r="9" spans="1:26">
      <c r="B9" s="15" t="s">
        <v>269</v>
      </c>
      <c r="C9" s="16">
        <f>COUNTIFS('Sample Collection'!R:R,1,'Sample Collection'!S:S,6)</f>
        <v>10</v>
      </c>
      <c r="D9" s="16">
        <f>COUNTIFS('Sample Collection'!R:R,2,'Sample Collection'!S:S,6)</f>
        <v>10</v>
      </c>
      <c r="E9" s="16">
        <f>COUNTIFS('Sample Collection'!R:R,3,'Sample Collection'!S:S,6)</f>
        <v>10</v>
      </c>
      <c r="F9" s="16">
        <f>COUNTIFS('Sample Collection'!R:R,4,'Sample Collection'!S:S,6)</f>
        <v>10</v>
      </c>
      <c r="G9" s="16">
        <f>COUNTIFS('Sample Collection'!R:R,5,'Sample Collection'!S:S,6)</f>
        <v>10</v>
      </c>
      <c r="H9" s="17">
        <f t="shared" si="0"/>
        <v>50</v>
      </c>
    </row>
    <row r="10" spans="1:26">
      <c r="B10" s="18" t="s">
        <v>286</v>
      </c>
      <c r="C10" s="19">
        <f>COUNTIFS('Sample Collection'!R:R,1,'Sample Collection'!S:S,8)</f>
        <v>10</v>
      </c>
      <c r="D10" s="19">
        <f>COUNTIFS('Sample Collection'!R:R,2,'Sample Collection'!S:S,8)</f>
        <v>10</v>
      </c>
      <c r="E10" s="19">
        <f>COUNTIFS('Sample Collection'!R:R,3,'Sample Collection'!S:S,8)</f>
        <v>10</v>
      </c>
      <c r="F10" s="19">
        <f>COUNTIFS('Sample Collection'!R:R,4,'Sample Collection'!S:S,8)</f>
        <v>10</v>
      </c>
      <c r="G10" s="19">
        <f>COUNTIFS('Sample Collection'!R:R,5,'Sample Collection'!S:S,8)</f>
        <v>10</v>
      </c>
      <c r="H10" s="20">
        <f t="shared" si="0"/>
        <v>50</v>
      </c>
    </row>
    <row r="11" spans="1:26">
      <c r="B11" s="15" t="s">
        <v>306</v>
      </c>
      <c r="C11" s="16">
        <f>COUNTIFS('Sample Collection'!R:R,1,'Sample Collection'!S:S,9)</f>
        <v>10</v>
      </c>
      <c r="D11" s="16">
        <f>COUNTIFS('Sample Collection'!R:R,2,'Sample Collection'!S:S,9)</f>
        <v>0</v>
      </c>
      <c r="E11" s="16">
        <f>COUNTIFS('Sample Collection'!R:R,3,'Sample Collection'!S:S,9)</f>
        <v>0</v>
      </c>
      <c r="F11" s="16">
        <f>COUNTIFS('Sample Collection'!R:R,4,'Sample Collection'!S:S,9)</f>
        <v>0</v>
      </c>
      <c r="G11" s="16">
        <f>COUNTIFS('Sample Collection'!R:R,5,'Sample Collection'!S:S,9)</f>
        <v>0</v>
      </c>
      <c r="H11" s="17">
        <f t="shared" si="0"/>
        <v>10</v>
      </c>
    </row>
    <row r="12" spans="1:26">
      <c r="B12" s="18" t="s">
        <v>322</v>
      </c>
      <c r="C12" s="19">
        <v>10</v>
      </c>
      <c r="D12" s="19">
        <f>COUNTIFS('Sample Collection'!R:R,2,'Sample Collection'!S:S,20)</f>
        <v>10</v>
      </c>
      <c r="E12" s="19">
        <f>COUNTIFS('Sample Collection'!R:R,3,'Sample Collection'!S:S,20)</f>
        <v>10</v>
      </c>
      <c r="F12" s="19">
        <f>COUNTIFS('Sample Collection'!R:R,4,'Sample Collection'!S:S,20)</f>
        <v>10</v>
      </c>
      <c r="G12" s="19">
        <f>COUNTIFS('Sample Collection'!R:R,5,'Sample Collection'!S:S,20)</f>
        <v>10</v>
      </c>
      <c r="H12" s="20">
        <f t="shared" si="0"/>
        <v>50</v>
      </c>
    </row>
    <row r="13" spans="1:26">
      <c r="B13" s="15" t="s">
        <v>344</v>
      </c>
      <c r="C13" s="16">
        <f>COUNTIFS('Sample Collection'!R:R,1,'Sample Collection'!S:S,21)</f>
        <v>0</v>
      </c>
      <c r="D13" s="16">
        <f>COUNTIFS('Sample Collection'!R:R,2,'Sample Collection'!S:S,21)</f>
        <v>0</v>
      </c>
      <c r="E13" s="16">
        <f>COUNTIFS('Sample Collection'!R:R,3,'Sample Collection'!S:S,21)</f>
        <v>0</v>
      </c>
      <c r="F13" s="16">
        <f>COUNTIFS('Sample Collection'!R:R,4,'Sample Collection'!S:S,21)</f>
        <v>15</v>
      </c>
      <c r="G13" s="16">
        <f>COUNTIFS('Sample Collection'!R:R,5,'Sample Collection'!S:S,21)</f>
        <v>0</v>
      </c>
      <c r="H13" s="17">
        <f t="shared" si="0"/>
        <v>15</v>
      </c>
    </row>
    <row r="14" spans="1:26">
      <c r="B14" s="18" t="s">
        <v>367</v>
      </c>
      <c r="C14" s="19">
        <f>COUNTIFS('Sample Collection'!R:R,1,'Sample Collection'!S:S,22)</f>
        <v>10</v>
      </c>
      <c r="D14" s="19">
        <f>COUNTIFS('Sample Collection'!R:R,2,'Sample Collection'!S:S,22)</f>
        <v>10</v>
      </c>
      <c r="E14" s="19">
        <f>COUNTIFS('Sample Collection'!R:R,3,'Sample Collection'!S:S,22)</f>
        <v>10</v>
      </c>
      <c r="F14" s="19">
        <f>COUNTIFS('Sample Collection'!R:R,4,'Sample Collection'!S:S,22)</f>
        <v>11</v>
      </c>
      <c r="G14" s="19">
        <f>COUNTIFS('Sample Collection'!R:R,5,'Sample Collection'!S:S,22)</f>
        <v>10</v>
      </c>
      <c r="H14" s="20">
        <f t="shared" si="0"/>
        <v>51</v>
      </c>
    </row>
    <row r="15" spans="1:26">
      <c r="B15" s="21" t="s">
        <v>386</v>
      </c>
      <c r="C15" s="22">
        <f>COUNTIFS('Sample Collection'!R:R,1,'Sample Collection'!S:S,23)</f>
        <v>10</v>
      </c>
      <c r="D15" s="22">
        <f>COUNTIFS('Sample Collection'!R:R,2,'Sample Collection'!S:S,23)</f>
        <v>10</v>
      </c>
      <c r="E15" s="22">
        <f>COUNTIFS('Sample Collection'!R:R,3,'Sample Collection'!S:S,23)</f>
        <v>10</v>
      </c>
      <c r="F15" s="22">
        <f>COUNTIFS('Sample Collection'!R:R,4,'Sample Collection'!S:S,23)</f>
        <v>10</v>
      </c>
      <c r="G15" s="22">
        <f>COUNTIFS('Sample Collection'!R:R,5,'Sample Collection'!S:S,23)</f>
        <v>10</v>
      </c>
      <c r="H15" s="23">
        <f t="shared" si="0"/>
        <v>50</v>
      </c>
    </row>
    <row r="16" spans="1:26" ht="15.75" customHeight="1">
      <c r="B16" s="24" t="s">
        <v>14</v>
      </c>
      <c r="C16" s="25">
        <f t="shared" ref="C16:H16" si="1">SUM(C6:C15)</f>
        <v>70</v>
      </c>
      <c r="D16" s="25">
        <f t="shared" si="1"/>
        <v>60</v>
      </c>
      <c r="E16" s="25">
        <f t="shared" si="1"/>
        <v>50</v>
      </c>
      <c r="F16" s="25">
        <f t="shared" si="1"/>
        <v>76</v>
      </c>
      <c r="G16" s="25">
        <f t="shared" si="1"/>
        <v>53</v>
      </c>
      <c r="H16" s="26">
        <f t="shared" si="1"/>
        <v>309</v>
      </c>
    </row>
    <row r="17" spans="2:8">
      <c r="B17" s="9" t="s">
        <v>435</v>
      </c>
      <c r="C17" s="27" t="s">
        <v>436</v>
      </c>
      <c r="D17" s="28" t="s">
        <v>442</v>
      </c>
      <c r="E17" s="29"/>
      <c r="F17" s="30"/>
      <c r="G17" s="30"/>
      <c r="H17" s="31"/>
    </row>
    <row r="18" spans="2:8">
      <c r="B18" s="12" t="s">
        <v>131</v>
      </c>
      <c r="C18" s="13">
        <f>COUNTIF(Lab!I:I,1)</f>
        <v>0</v>
      </c>
      <c r="D18" s="32">
        <f t="shared" ref="D18:D27" si="2">H6-C18</f>
        <v>0</v>
      </c>
      <c r="E18" s="33"/>
      <c r="F18" s="34"/>
      <c r="G18" s="34"/>
      <c r="H18" s="35"/>
    </row>
    <row r="19" spans="2:8">
      <c r="B19" s="15" t="s">
        <v>185</v>
      </c>
      <c r="C19" s="16">
        <f>COUNTIF(Lab!I:I,2)</f>
        <v>33</v>
      </c>
      <c r="D19" s="36">
        <f t="shared" si="2"/>
        <v>0</v>
      </c>
      <c r="E19" s="33"/>
      <c r="F19" s="34"/>
      <c r="G19" s="34"/>
      <c r="H19" s="35"/>
    </row>
    <row r="20" spans="2:8">
      <c r="B20" s="18" t="s">
        <v>229</v>
      </c>
      <c r="C20" s="19">
        <f>COUNTIF(Lab!I:I,5)</f>
        <v>0</v>
      </c>
      <c r="D20" s="37">
        <f t="shared" si="2"/>
        <v>0</v>
      </c>
      <c r="E20" s="33" t="s">
        <v>476</v>
      </c>
      <c r="F20" s="34"/>
      <c r="G20" s="34"/>
      <c r="H20" s="35"/>
    </row>
    <row r="21" spans="2:8">
      <c r="B21" s="15" t="s">
        <v>269</v>
      </c>
      <c r="C21" s="16">
        <f>COUNTIF(Lab!I:I,6)</f>
        <v>50</v>
      </c>
      <c r="D21" s="36">
        <f t="shared" si="2"/>
        <v>0</v>
      </c>
      <c r="E21" s="33"/>
      <c r="F21" s="34"/>
      <c r="G21" s="34"/>
      <c r="H21" s="35"/>
    </row>
    <row r="22" spans="2:8">
      <c r="B22" s="18" t="s">
        <v>286</v>
      </c>
      <c r="C22" s="19">
        <f>COUNTIF(Lab!I:I,8)</f>
        <v>50</v>
      </c>
      <c r="D22" s="37">
        <f t="shared" si="2"/>
        <v>0</v>
      </c>
      <c r="E22" s="33"/>
      <c r="F22" s="34"/>
      <c r="G22" s="34"/>
      <c r="H22" s="35"/>
    </row>
    <row r="23" spans="2:8">
      <c r="B23" s="15" t="s">
        <v>306</v>
      </c>
      <c r="C23" s="16">
        <f>COUNTIF(Lab!I:I,9)</f>
        <v>10</v>
      </c>
      <c r="D23" s="36">
        <f t="shared" si="2"/>
        <v>0</v>
      </c>
      <c r="E23" s="33"/>
      <c r="F23" s="56"/>
      <c r="G23" s="57"/>
      <c r="H23" s="58"/>
    </row>
    <row r="24" spans="2:8">
      <c r="B24" s="18" t="s">
        <v>322</v>
      </c>
      <c r="C24" s="19">
        <f>COUNTIF(Lab!I:I,20)</f>
        <v>50</v>
      </c>
      <c r="D24" s="37">
        <f t="shared" si="2"/>
        <v>0</v>
      </c>
      <c r="E24" s="33"/>
      <c r="F24" s="34"/>
      <c r="G24" s="34"/>
      <c r="H24" s="35"/>
    </row>
    <row r="25" spans="2:8">
      <c r="B25" s="15" t="s">
        <v>344</v>
      </c>
      <c r="C25" s="16">
        <f>COUNTIF(Lab!I:I,21)</f>
        <v>10</v>
      </c>
      <c r="D25" s="36">
        <f t="shared" si="2"/>
        <v>5</v>
      </c>
      <c r="E25" s="33"/>
      <c r="F25" s="34"/>
      <c r="G25" s="34"/>
      <c r="H25" s="35"/>
    </row>
    <row r="26" spans="2:8">
      <c r="B26" s="18" t="s">
        <v>367</v>
      </c>
      <c r="C26" s="19">
        <f>COUNTIF(Lab!I:I,22)</f>
        <v>50</v>
      </c>
      <c r="D26" s="37">
        <f t="shared" si="2"/>
        <v>1</v>
      </c>
      <c r="E26" s="33"/>
      <c r="F26" s="34"/>
      <c r="G26" s="34"/>
      <c r="H26" s="35"/>
    </row>
    <row r="27" spans="2:8">
      <c r="B27" s="15" t="s">
        <v>386</v>
      </c>
      <c r="C27" s="16">
        <f>COUNTIF(Lab!I:I,23)</f>
        <v>50</v>
      </c>
      <c r="D27" s="36">
        <f t="shared" si="2"/>
        <v>0</v>
      </c>
      <c r="E27" s="33"/>
      <c r="F27" s="34"/>
      <c r="G27" s="34"/>
      <c r="H27" s="35"/>
    </row>
    <row r="28" spans="2:8" ht="15.75" customHeight="1">
      <c r="B28" s="24" t="s">
        <v>14</v>
      </c>
      <c r="C28" s="25">
        <f t="shared" ref="C28:D28" si="3">SUM(C18:C27)</f>
        <v>303</v>
      </c>
      <c r="D28" s="38">
        <f t="shared" si="3"/>
        <v>6</v>
      </c>
      <c r="E28" s="39"/>
      <c r="F28" s="40"/>
      <c r="G28" s="40"/>
      <c r="H28" s="41"/>
    </row>
    <row r="29" spans="2:8">
      <c r="B29" s="1"/>
      <c r="C29" s="1"/>
      <c r="D29" s="1"/>
      <c r="E29" s="1"/>
      <c r="F29" s="1"/>
      <c r="G29" s="1"/>
    </row>
    <row r="30" spans="2:8">
      <c r="B30" s="42"/>
      <c r="C30" s="1"/>
      <c r="D30" s="1"/>
      <c r="E30" s="1"/>
      <c r="F30" s="1"/>
      <c r="G30" s="1"/>
    </row>
    <row r="31" spans="2:8">
      <c r="B31" s="1"/>
      <c r="C31" s="1"/>
      <c r="D31" s="1"/>
      <c r="E31" s="1"/>
      <c r="F31" s="1"/>
      <c r="G31" s="1"/>
    </row>
    <row r="32" spans="2:8">
      <c r="B32" s="43" t="s">
        <v>477</v>
      </c>
      <c r="C32" s="1"/>
      <c r="D32" s="1"/>
      <c r="E32" s="1"/>
      <c r="F32" s="1"/>
      <c r="G32" s="1"/>
    </row>
    <row r="33" spans="2:7">
      <c r="B33" s="44" t="s">
        <v>478</v>
      </c>
      <c r="C33" s="44" t="s">
        <v>479</v>
      </c>
      <c r="D33" s="1"/>
      <c r="E33" s="1"/>
      <c r="F33" s="1"/>
      <c r="G33" s="1"/>
    </row>
    <row r="34" spans="2:7">
      <c r="B34" s="44" t="s">
        <v>480</v>
      </c>
      <c r="C34" s="44" t="s">
        <v>481</v>
      </c>
      <c r="D34" s="1"/>
      <c r="E34" s="1"/>
      <c r="F34" s="1"/>
      <c r="G34" s="1"/>
    </row>
    <row r="35" spans="2:7">
      <c r="B35" s="44" t="s">
        <v>482</v>
      </c>
      <c r="C35" s="44" t="s">
        <v>483</v>
      </c>
      <c r="D35" s="1"/>
      <c r="E35" s="1"/>
      <c r="F35" s="1"/>
      <c r="G35" s="1"/>
    </row>
    <row r="36" spans="2:7">
      <c r="B36" s="44" t="s">
        <v>482</v>
      </c>
      <c r="C36" s="44" t="s">
        <v>484</v>
      </c>
      <c r="D36" s="1"/>
      <c r="E36" s="1"/>
      <c r="F36" s="1"/>
      <c r="G36" s="1"/>
    </row>
    <row r="37" spans="2:7">
      <c r="B37" s="44" t="s">
        <v>485</v>
      </c>
      <c r="C37" s="44" t="s">
        <v>486</v>
      </c>
      <c r="D37" s="1"/>
      <c r="E37" s="1"/>
      <c r="F37" s="1"/>
      <c r="G37" s="1"/>
    </row>
    <row r="38" spans="2:7">
      <c r="B38" s="44" t="s">
        <v>487</v>
      </c>
      <c r="C38" s="44" t="s">
        <v>488</v>
      </c>
      <c r="D38" s="1"/>
      <c r="E38" s="1"/>
      <c r="F38" s="1"/>
      <c r="G38" s="1"/>
    </row>
    <row r="39" spans="2:7">
      <c r="B39" s="44" t="s">
        <v>489</v>
      </c>
      <c r="C39" s="44" t="s">
        <v>490</v>
      </c>
      <c r="D39" s="1"/>
      <c r="E39" s="1"/>
      <c r="F39" s="1"/>
      <c r="G39" s="1"/>
    </row>
    <row r="40" spans="2:7">
      <c r="B40" s="44" t="s">
        <v>491</v>
      </c>
      <c r="C40" s="44" t="s">
        <v>492</v>
      </c>
      <c r="D40" s="1"/>
      <c r="E40" s="1"/>
      <c r="F40" s="1"/>
      <c r="G40" s="1"/>
    </row>
    <row r="41" spans="2:7">
      <c r="B41" s="44" t="s">
        <v>493</v>
      </c>
      <c r="C41" s="45" t="s">
        <v>8033</v>
      </c>
      <c r="D41" s="1"/>
      <c r="E41" s="1"/>
      <c r="F41" s="1"/>
      <c r="G41" s="1"/>
    </row>
    <row r="42" spans="2:7">
      <c r="B42" s="44" t="s">
        <v>494</v>
      </c>
      <c r="C42" s="45"/>
      <c r="D42" s="1"/>
      <c r="E42" s="1"/>
      <c r="F42" s="1"/>
      <c r="G42" s="1"/>
    </row>
    <row r="43" spans="2:7">
      <c r="B43" s="44" t="s">
        <v>495</v>
      </c>
      <c r="C43" s="45"/>
      <c r="D43" s="1"/>
      <c r="E43" s="1"/>
      <c r="F43" s="1"/>
      <c r="G43" s="1"/>
    </row>
    <row r="44" spans="2:7">
      <c r="B44" s="44" t="s">
        <v>496</v>
      </c>
      <c r="C44" s="45"/>
      <c r="D44" s="1"/>
      <c r="E44" s="1"/>
      <c r="F44" s="1"/>
      <c r="G44" s="1"/>
    </row>
    <row r="45" spans="2:7">
      <c r="B45" s="44" t="s">
        <v>497</v>
      </c>
      <c r="C45" s="45"/>
      <c r="D45" s="1"/>
      <c r="E45" s="1"/>
      <c r="F45" s="1"/>
      <c r="G45" s="1"/>
    </row>
    <row r="46" spans="2:7">
      <c r="B46" s="44" t="s">
        <v>498</v>
      </c>
      <c r="C46" s="45"/>
      <c r="D46" s="1"/>
      <c r="E46" s="1"/>
      <c r="F46" s="1"/>
      <c r="G46" s="1"/>
    </row>
    <row r="47" spans="2:7">
      <c r="B47" s="44" t="s">
        <v>499</v>
      </c>
      <c r="C47" s="45"/>
      <c r="D47" s="1"/>
      <c r="E47" s="1"/>
      <c r="F47" s="1"/>
      <c r="G47" s="1"/>
    </row>
    <row r="48" spans="2:7">
      <c r="B48" s="44" t="s">
        <v>500</v>
      </c>
      <c r="C48" s="45"/>
      <c r="D48" s="1"/>
      <c r="E48" s="1"/>
      <c r="F48" s="1"/>
      <c r="G48" s="1"/>
    </row>
    <row r="49" spans="2:7">
      <c r="B49" s="44" t="s">
        <v>501</v>
      </c>
      <c r="C49" s="45"/>
      <c r="D49" s="1"/>
      <c r="E49" s="1"/>
      <c r="F49" s="1"/>
      <c r="G49" s="1"/>
    </row>
    <row r="50" spans="2:7">
      <c r="B50" s="44" t="s">
        <v>502</v>
      </c>
      <c r="C50" s="45"/>
      <c r="D50" s="1"/>
      <c r="E50" s="1"/>
      <c r="F50" s="1"/>
      <c r="G50" s="1"/>
    </row>
    <row r="51" spans="2:7">
      <c r="B51" s="44" t="s">
        <v>503</v>
      </c>
      <c r="C51" s="45"/>
      <c r="D51" s="1"/>
      <c r="E51" s="1"/>
      <c r="F51" s="1"/>
      <c r="G51" s="1"/>
    </row>
    <row r="52" spans="2:7">
      <c r="B52" s="44" t="s">
        <v>504</v>
      </c>
      <c r="C52" s="45"/>
      <c r="D52" s="1"/>
      <c r="E52" s="1"/>
      <c r="F52" s="1"/>
      <c r="G52" s="1"/>
    </row>
    <row r="53" spans="2:7">
      <c r="B53" s="44" t="s">
        <v>505</v>
      </c>
      <c r="C53" s="45"/>
      <c r="D53" s="1"/>
      <c r="E53" s="1"/>
      <c r="F53" s="1"/>
      <c r="G53" s="1"/>
    </row>
    <row r="54" spans="2:7">
      <c r="B54" s="44" t="s">
        <v>506</v>
      </c>
      <c r="C54" s="45"/>
      <c r="D54" s="1"/>
      <c r="E54" s="1"/>
      <c r="F54" s="1"/>
      <c r="G54" s="1"/>
    </row>
    <row r="55" spans="2:7">
      <c r="B55" s="44" t="s">
        <v>507</v>
      </c>
      <c r="C55" s="45"/>
      <c r="D55" s="1"/>
      <c r="E55" s="1"/>
      <c r="F55" s="1"/>
      <c r="G55" s="1"/>
    </row>
    <row r="56" spans="2:7">
      <c r="B56" s="44" t="s">
        <v>508</v>
      </c>
      <c r="C56" s="1"/>
      <c r="D56" s="1"/>
      <c r="E56" s="1"/>
      <c r="F56" s="1"/>
      <c r="G56" s="1"/>
    </row>
    <row r="57" spans="2:7">
      <c r="B57" s="44" t="s">
        <v>509</v>
      </c>
      <c r="C57" s="1"/>
      <c r="D57" s="1"/>
      <c r="E57" s="1"/>
      <c r="F57" s="1"/>
      <c r="G57" s="1"/>
    </row>
    <row r="58" spans="2:7">
      <c r="B58" s="44" t="s">
        <v>510</v>
      </c>
      <c r="C58" s="1"/>
      <c r="D58" s="1"/>
      <c r="E58" s="1"/>
      <c r="F58" s="1"/>
      <c r="G58" s="1"/>
    </row>
    <row r="59" spans="2:7">
      <c r="B59" s="44" t="s">
        <v>511</v>
      </c>
      <c r="C59" s="1"/>
      <c r="D59" s="1"/>
      <c r="E59" s="1"/>
      <c r="F59" s="1"/>
      <c r="G59" s="1"/>
    </row>
    <row r="60" spans="2:7">
      <c r="B60" s="44" t="s">
        <v>512</v>
      </c>
      <c r="C60" s="1"/>
      <c r="D60" s="1"/>
      <c r="E60" s="1"/>
      <c r="F60" s="1"/>
      <c r="G60" s="1"/>
    </row>
    <row r="61" spans="2:7">
      <c r="B61" s="44" t="s">
        <v>513</v>
      </c>
      <c r="C61" s="1"/>
      <c r="D61" s="1"/>
      <c r="E61" s="1"/>
      <c r="F61" s="1"/>
      <c r="G61" s="1"/>
    </row>
    <row r="62" spans="2:7">
      <c r="B62" s="44" t="s">
        <v>514</v>
      </c>
      <c r="C62" s="1"/>
      <c r="D62" s="1"/>
      <c r="E62" s="1"/>
      <c r="F62" s="1"/>
      <c r="G62" s="1"/>
    </row>
    <row r="63" spans="2:7">
      <c r="B63" s="44" t="s">
        <v>515</v>
      </c>
      <c r="C63" s="1"/>
      <c r="D63" s="1"/>
      <c r="E63" s="1"/>
      <c r="F63" s="1"/>
      <c r="G63" s="1"/>
    </row>
    <row r="64" spans="2:7">
      <c r="B64" s="44" t="s">
        <v>516</v>
      </c>
      <c r="C64" s="1"/>
      <c r="D64" s="1"/>
      <c r="E64" s="1"/>
      <c r="F64" s="1"/>
      <c r="G64" s="1"/>
    </row>
    <row r="65" spans="2:7">
      <c r="B65" s="44" t="s">
        <v>517</v>
      </c>
      <c r="C65" s="1"/>
      <c r="D65" s="1"/>
      <c r="E65" s="1"/>
      <c r="F65" s="1"/>
      <c r="G65" s="1"/>
    </row>
    <row r="66" spans="2:7">
      <c r="B66" s="44" t="s">
        <v>518</v>
      </c>
      <c r="C66" s="1"/>
      <c r="D66" s="1"/>
      <c r="E66" s="1"/>
      <c r="F66" s="1"/>
      <c r="G66" s="1"/>
    </row>
    <row r="67" spans="2:7">
      <c r="B67" s="44" t="s">
        <v>519</v>
      </c>
      <c r="C67" s="1"/>
      <c r="D67" s="1"/>
      <c r="E67" s="1"/>
      <c r="F67" s="1"/>
      <c r="G67" s="1"/>
    </row>
    <row r="68" spans="2:7">
      <c r="B68" s="44" t="s">
        <v>520</v>
      </c>
      <c r="C68" s="1"/>
      <c r="D68" s="1"/>
      <c r="E68" s="1"/>
      <c r="F68" s="1"/>
      <c r="G68" s="1"/>
    </row>
    <row r="69" spans="2:7">
      <c r="B69" s="44" t="s">
        <v>521</v>
      </c>
      <c r="C69" s="1"/>
      <c r="D69" s="1"/>
      <c r="E69" s="1"/>
      <c r="F69" s="1"/>
      <c r="G69" s="1"/>
    </row>
    <row r="70" spans="2:7">
      <c r="B70" s="44" t="s">
        <v>522</v>
      </c>
      <c r="C70" s="1"/>
      <c r="D70" s="1"/>
      <c r="E70" s="1"/>
      <c r="F70" s="1"/>
      <c r="G70" s="1"/>
    </row>
    <row r="71" spans="2:7">
      <c r="B71" s="44" t="s">
        <v>523</v>
      </c>
      <c r="C71" s="1"/>
      <c r="D71" s="1"/>
      <c r="E71" s="1"/>
      <c r="F71" s="1"/>
      <c r="G71" s="1"/>
    </row>
    <row r="72" spans="2:7">
      <c r="B72" s="44" t="s">
        <v>524</v>
      </c>
      <c r="C72" s="1"/>
      <c r="D72" s="1"/>
      <c r="E72" s="1"/>
      <c r="F72" s="1"/>
      <c r="G72" s="1"/>
    </row>
    <row r="73" spans="2:7">
      <c r="B73" s="1"/>
      <c r="C73" s="1"/>
      <c r="D73" s="1"/>
      <c r="E73" s="1"/>
      <c r="F73" s="1"/>
      <c r="G73" s="1"/>
    </row>
    <row r="74" spans="2:7">
      <c r="B74" s="1"/>
      <c r="C74" s="1"/>
      <c r="D74" s="1"/>
      <c r="E74" s="1"/>
      <c r="F74" s="1"/>
      <c r="G74" s="1"/>
    </row>
    <row r="75" spans="2:7">
      <c r="B75" s="1"/>
      <c r="C75" s="1"/>
      <c r="D75" s="1"/>
      <c r="E75" s="1"/>
      <c r="F75" s="1"/>
      <c r="G75" s="1"/>
    </row>
    <row r="76" spans="2:7">
      <c r="B76" s="1"/>
      <c r="C76" s="1"/>
      <c r="D76" s="1"/>
      <c r="E76" s="1"/>
      <c r="F76" s="1"/>
      <c r="G76" s="1"/>
    </row>
    <row r="77" spans="2:7">
      <c r="B77" s="1"/>
      <c r="C77" s="1"/>
      <c r="D77" s="1"/>
      <c r="E77" s="1"/>
      <c r="F77" s="1"/>
      <c r="G77" s="1"/>
    </row>
    <row r="78" spans="2:7">
      <c r="B78" s="1"/>
      <c r="C78" s="1"/>
      <c r="D78" s="1"/>
      <c r="E78" s="1"/>
      <c r="F78" s="1"/>
      <c r="G78" s="1"/>
    </row>
    <row r="79" spans="2:7">
      <c r="B79" s="1"/>
      <c r="C79" s="1"/>
      <c r="D79" s="1"/>
      <c r="E79" s="1"/>
      <c r="F79" s="1"/>
      <c r="G79" s="1"/>
    </row>
    <row r="80" spans="2:7">
      <c r="B80" s="1"/>
      <c r="C80" s="1"/>
      <c r="D80" s="1"/>
      <c r="E80" s="1"/>
      <c r="F80" s="1"/>
      <c r="G80" s="1"/>
    </row>
    <row r="81" spans="2:7">
      <c r="B81" s="1"/>
      <c r="C81" s="1"/>
      <c r="D81" s="1"/>
      <c r="E81" s="1"/>
      <c r="F81" s="1"/>
      <c r="G81" s="1"/>
    </row>
    <row r="82" spans="2:7">
      <c r="B82" s="1"/>
      <c r="C82" s="1"/>
      <c r="D82" s="1"/>
      <c r="E82" s="1"/>
      <c r="F82" s="1"/>
      <c r="G82" s="1"/>
    </row>
    <row r="83" spans="2:7">
      <c r="B83" s="1"/>
      <c r="C83" s="1"/>
      <c r="D83" s="1"/>
      <c r="E83" s="1"/>
      <c r="F83" s="1"/>
      <c r="G83" s="1"/>
    </row>
    <row r="84" spans="2:7">
      <c r="B84" s="1"/>
      <c r="C84" s="1"/>
      <c r="D84" s="1"/>
      <c r="E84" s="1"/>
      <c r="F84" s="1"/>
      <c r="G84" s="1"/>
    </row>
    <row r="85" spans="2:7">
      <c r="B85" s="1"/>
      <c r="C85" s="1"/>
      <c r="D85" s="1"/>
      <c r="E85" s="1"/>
      <c r="F85" s="1"/>
      <c r="G85" s="1"/>
    </row>
    <row r="86" spans="2:7">
      <c r="B86" s="1"/>
      <c r="C86" s="1"/>
      <c r="D86" s="1"/>
      <c r="E86" s="1"/>
      <c r="F86" s="1"/>
      <c r="G86" s="1"/>
    </row>
    <row r="87" spans="2:7">
      <c r="B87" s="1"/>
      <c r="C87" s="1"/>
      <c r="D87" s="1"/>
      <c r="E87" s="1"/>
      <c r="F87" s="1"/>
      <c r="G87" s="1"/>
    </row>
    <row r="88" spans="2:7">
      <c r="B88" s="1"/>
      <c r="C88" s="1"/>
      <c r="D88" s="1"/>
      <c r="E88" s="1"/>
      <c r="F88" s="1"/>
      <c r="G88" s="1"/>
    </row>
    <row r="89" spans="2:7">
      <c r="B89" s="1"/>
      <c r="C89" s="1"/>
      <c r="D89" s="1"/>
      <c r="E89" s="1"/>
      <c r="F89" s="1"/>
      <c r="G89" s="1"/>
    </row>
    <row r="90" spans="2:7">
      <c r="B90" s="1"/>
      <c r="C90" s="1"/>
      <c r="D90" s="1"/>
      <c r="E90" s="1"/>
      <c r="F90" s="1"/>
      <c r="G90" s="1"/>
    </row>
    <row r="91" spans="2:7">
      <c r="B91" s="1"/>
      <c r="C91" s="1"/>
      <c r="D91" s="1"/>
      <c r="E91" s="1"/>
      <c r="F91" s="1"/>
      <c r="G91" s="1"/>
    </row>
    <row r="92" spans="2:7">
      <c r="B92" s="1"/>
      <c r="C92" s="1"/>
      <c r="D92" s="1"/>
      <c r="E92" s="1"/>
      <c r="F92" s="1"/>
      <c r="G92" s="1"/>
    </row>
    <row r="93" spans="2:7">
      <c r="B93" s="1"/>
      <c r="C93" s="1"/>
      <c r="D93" s="1"/>
      <c r="E93" s="1"/>
      <c r="F93" s="1"/>
      <c r="G93" s="1"/>
    </row>
    <row r="94" spans="2:7">
      <c r="B94" s="1"/>
      <c r="C94" s="1"/>
      <c r="D94" s="1"/>
      <c r="E94" s="1"/>
      <c r="F94" s="1"/>
      <c r="G94" s="1"/>
    </row>
    <row r="95" spans="2:7">
      <c r="B95" s="1"/>
      <c r="C95" s="1"/>
      <c r="D95" s="1"/>
      <c r="E95" s="1"/>
      <c r="F95" s="1"/>
      <c r="G95" s="1"/>
    </row>
    <row r="96" spans="2:7">
      <c r="B96" s="1"/>
      <c r="C96" s="1"/>
      <c r="D96" s="1"/>
      <c r="E96" s="1"/>
      <c r="F96" s="1"/>
      <c r="G96" s="1"/>
    </row>
    <row r="97" spans="2:7">
      <c r="B97" s="1"/>
      <c r="C97" s="1"/>
      <c r="D97" s="1"/>
      <c r="E97" s="1"/>
      <c r="F97" s="1"/>
      <c r="G97" s="1"/>
    </row>
    <row r="98" spans="2:7">
      <c r="B98" s="1"/>
      <c r="C98" s="1"/>
      <c r="D98" s="1"/>
      <c r="E98" s="1"/>
      <c r="F98" s="1"/>
      <c r="G98" s="1"/>
    </row>
    <row r="99" spans="2:7">
      <c r="B99" s="1"/>
      <c r="C99" s="1"/>
      <c r="D99" s="1"/>
      <c r="E99" s="1"/>
      <c r="F99" s="1"/>
      <c r="G99" s="1"/>
    </row>
    <row r="100" spans="2:7">
      <c r="B100" s="1"/>
      <c r="C100" s="1"/>
      <c r="D100" s="1"/>
      <c r="E100" s="1"/>
      <c r="F100" s="1"/>
      <c r="G100" s="1"/>
    </row>
    <row r="101" spans="2:7">
      <c r="B101" s="1"/>
      <c r="C101" s="1"/>
      <c r="D101" s="1"/>
      <c r="E101" s="1"/>
      <c r="F101" s="1"/>
      <c r="G101" s="1"/>
    </row>
    <row r="102" spans="2:7">
      <c r="B102" s="1"/>
      <c r="C102" s="1"/>
      <c r="D102" s="1"/>
      <c r="E102" s="1"/>
      <c r="F102" s="1"/>
      <c r="G102" s="1"/>
    </row>
    <row r="103" spans="2:7">
      <c r="B103" s="1"/>
      <c r="C103" s="1"/>
      <c r="D103" s="1"/>
      <c r="E103" s="1"/>
      <c r="F103" s="1"/>
      <c r="G103" s="1"/>
    </row>
    <row r="104" spans="2:7">
      <c r="B104" s="1"/>
      <c r="C104" s="1"/>
      <c r="D104" s="1"/>
      <c r="E104" s="1"/>
      <c r="F104" s="1"/>
      <c r="G104" s="1"/>
    </row>
    <row r="105" spans="2:7">
      <c r="B105" s="1"/>
      <c r="C105" s="1"/>
      <c r="D105" s="1"/>
      <c r="E105" s="1"/>
      <c r="F105" s="1"/>
      <c r="G105" s="1"/>
    </row>
    <row r="106" spans="2:7">
      <c r="B106" s="1"/>
      <c r="C106" s="1"/>
      <c r="D106" s="1"/>
      <c r="E106" s="1"/>
      <c r="F106" s="1"/>
      <c r="G106" s="1"/>
    </row>
    <row r="107" spans="2:7">
      <c r="B107" s="1"/>
      <c r="C107" s="1"/>
      <c r="D107" s="1"/>
      <c r="E107" s="1"/>
      <c r="F107" s="1"/>
      <c r="G107" s="1"/>
    </row>
    <row r="108" spans="2:7">
      <c r="B108" s="1"/>
      <c r="C108" s="1"/>
      <c r="D108" s="1"/>
      <c r="E108" s="1"/>
      <c r="F108" s="1"/>
      <c r="G108" s="1"/>
    </row>
    <row r="109" spans="2:7">
      <c r="B109" s="1"/>
      <c r="C109" s="1"/>
      <c r="D109" s="1"/>
      <c r="E109" s="1"/>
      <c r="F109" s="1"/>
      <c r="G109" s="1"/>
    </row>
    <row r="110" spans="2:7">
      <c r="B110" s="1"/>
      <c r="C110" s="1"/>
      <c r="D110" s="1"/>
      <c r="E110" s="1"/>
      <c r="F110" s="1"/>
      <c r="G110" s="1"/>
    </row>
    <row r="111" spans="2:7">
      <c r="B111" s="1"/>
      <c r="C111" s="1"/>
      <c r="D111" s="1"/>
      <c r="E111" s="1"/>
      <c r="F111" s="1"/>
      <c r="G111" s="1"/>
    </row>
    <row r="112" spans="2:7">
      <c r="B112" s="1"/>
      <c r="C112" s="1"/>
      <c r="D112" s="1"/>
      <c r="E112" s="1"/>
      <c r="F112" s="1"/>
      <c r="G112" s="1"/>
    </row>
    <row r="113" spans="2:7">
      <c r="B113" s="1"/>
      <c r="C113" s="1"/>
      <c r="D113" s="1"/>
      <c r="E113" s="1"/>
      <c r="F113" s="1"/>
      <c r="G113" s="1"/>
    </row>
    <row r="114" spans="2:7">
      <c r="B114" s="1"/>
      <c r="C114" s="1"/>
      <c r="D114" s="1"/>
      <c r="E114" s="1"/>
      <c r="F114" s="1"/>
      <c r="G114" s="1"/>
    </row>
    <row r="115" spans="2:7">
      <c r="B115" s="1"/>
      <c r="C115" s="1"/>
      <c r="D115" s="1"/>
      <c r="E115" s="1"/>
      <c r="F115" s="1"/>
      <c r="G115" s="1"/>
    </row>
    <row r="116" spans="2:7">
      <c r="B116" s="1"/>
      <c r="C116" s="1"/>
      <c r="D116" s="1"/>
      <c r="E116" s="1"/>
      <c r="F116" s="1"/>
      <c r="G116" s="1"/>
    </row>
    <row r="117" spans="2:7">
      <c r="B117" s="1"/>
      <c r="C117" s="1"/>
      <c r="D117" s="1"/>
      <c r="E117" s="1"/>
      <c r="F117" s="1"/>
      <c r="G117" s="1"/>
    </row>
    <row r="118" spans="2:7">
      <c r="B118" s="1"/>
      <c r="C118" s="1"/>
      <c r="D118" s="1"/>
      <c r="E118" s="1"/>
      <c r="F118" s="1"/>
      <c r="G118" s="1"/>
    </row>
    <row r="119" spans="2:7">
      <c r="B119" s="1"/>
      <c r="C119" s="1"/>
      <c r="D119" s="1"/>
      <c r="E119" s="1"/>
      <c r="F119" s="1"/>
      <c r="G119" s="1"/>
    </row>
    <row r="120" spans="2:7">
      <c r="B120" s="1"/>
      <c r="C120" s="1"/>
      <c r="D120" s="1"/>
      <c r="E120" s="1"/>
      <c r="F120" s="1"/>
      <c r="G120" s="1"/>
    </row>
    <row r="121" spans="2:7">
      <c r="B121" s="1"/>
      <c r="C121" s="1"/>
      <c r="D121" s="1"/>
      <c r="E121" s="1"/>
      <c r="F121" s="1"/>
      <c r="G121" s="1"/>
    </row>
    <row r="122" spans="2:7">
      <c r="B122" s="1"/>
      <c r="C122" s="1"/>
      <c r="D122" s="1"/>
      <c r="E122" s="1"/>
      <c r="F122" s="1"/>
      <c r="G122" s="1"/>
    </row>
    <row r="123" spans="2:7">
      <c r="B123" s="1"/>
      <c r="C123" s="1"/>
      <c r="D123" s="1"/>
      <c r="E123" s="1"/>
      <c r="F123" s="1"/>
      <c r="G123" s="1"/>
    </row>
    <row r="124" spans="2:7">
      <c r="B124" s="1"/>
      <c r="C124" s="1"/>
      <c r="D124" s="1"/>
      <c r="E124" s="1"/>
      <c r="F124" s="1"/>
      <c r="G124" s="1"/>
    </row>
    <row r="125" spans="2:7">
      <c r="B125" s="1"/>
      <c r="C125" s="1"/>
      <c r="D125" s="1"/>
      <c r="E125" s="1"/>
      <c r="F125" s="1"/>
      <c r="G125" s="1"/>
    </row>
    <row r="126" spans="2:7">
      <c r="B126" s="1"/>
      <c r="C126" s="1"/>
      <c r="D126" s="1"/>
      <c r="E126" s="1"/>
      <c r="F126" s="1"/>
      <c r="G126" s="1"/>
    </row>
    <row r="127" spans="2:7">
      <c r="B127" s="1"/>
      <c r="C127" s="1"/>
      <c r="D127" s="1"/>
      <c r="E127" s="1"/>
      <c r="F127" s="1"/>
      <c r="G127" s="1"/>
    </row>
    <row r="128" spans="2:7">
      <c r="B128" s="1"/>
      <c r="C128" s="1"/>
      <c r="D128" s="1"/>
      <c r="E128" s="1"/>
      <c r="F128" s="1"/>
      <c r="G128" s="1"/>
    </row>
    <row r="129" spans="2:7">
      <c r="B129" s="1"/>
      <c r="C129" s="1"/>
      <c r="D129" s="1"/>
      <c r="E129" s="1"/>
      <c r="F129" s="1"/>
      <c r="G129" s="1"/>
    </row>
    <row r="130" spans="2:7">
      <c r="B130" s="1"/>
      <c r="C130" s="1"/>
      <c r="D130" s="1"/>
      <c r="E130" s="1"/>
      <c r="F130" s="1"/>
      <c r="G130" s="1"/>
    </row>
    <row r="131" spans="2:7">
      <c r="B131" s="1"/>
      <c r="C131" s="1"/>
      <c r="D131" s="1"/>
      <c r="E131" s="1"/>
      <c r="F131" s="1"/>
      <c r="G131" s="1"/>
    </row>
    <row r="132" spans="2:7">
      <c r="B132" s="1"/>
      <c r="C132" s="1"/>
      <c r="D132" s="1"/>
      <c r="E132" s="1"/>
      <c r="F132" s="1"/>
      <c r="G132" s="1"/>
    </row>
    <row r="133" spans="2:7">
      <c r="B133" s="1"/>
      <c r="C133" s="1"/>
      <c r="D133" s="1"/>
      <c r="E133" s="1"/>
      <c r="F133" s="1"/>
      <c r="G133" s="1"/>
    </row>
    <row r="134" spans="2:7">
      <c r="B134" s="1"/>
      <c r="C134" s="1"/>
      <c r="D134" s="1"/>
      <c r="E134" s="1"/>
      <c r="F134" s="1"/>
      <c r="G134" s="1"/>
    </row>
    <row r="135" spans="2:7">
      <c r="B135" s="1"/>
      <c r="C135" s="1"/>
      <c r="D135" s="1"/>
      <c r="E135" s="1"/>
      <c r="F135" s="1"/>
      <c r="G135" s="1"/>
    </row>
    <row r="136" spans="2:7">
      <c r="B136" s="1"/>
      <c r="C136" s="1"/>
      <c r="D136" s="1"/>
      <c r="E136" s="1"/>
      <c r="F136" s="1"/>
      <c r="G136" s="1"/>
    </row>
    <row r="137" spans="2:7">
      <c r="B137" s="1"/>
      <c r="C137" s="1"/>
      <c r="D137" s="1"/>
      <c r="E137" s="1"/>
      <c r="F137" s="1"/>
      <c r="G137" s="1"/>
    </row>
    <row r="138" spans="2:7">
      <c r="B138" s="1"/>
      <c r="C138" s="1"/>
      <c r="D138" s="1"/>
      <c r="E138" s="1"/>
      <c r="F138" s="1"/>
      <c r="G138" s="1"/>
    </row>
    <row r="139" spans="2:7">
      <c r="B139" s="1"/>
      <c r="C139" s="1"/>
      <c r="D139" s="1"/>
      <c r="E139" s="1"/>
      <c r="F139" s="1"/>
      <c r="G139" s="1"/>
    </row>
    <row r="140" spans="2:7">
      <c r="B140" s="1"/>
      <c r="C140" s="1"/>
      <c r="D140" s="1"/>
      <c r="E140" s="1"/>
      <c r="F140" s="1"/>
      <c r="G140" s="1"/>
    </row>
    <row r="141" spans="2:7">
      <c r="B141" s="1"/>
      <c r="C141" s="1"/>
      <c r="D141" s="1"/>
      <c r="E141" s="1"/>
      <c r="F141" s="1"/>
      <c r="G141" s="1"/>
    </row>
    <row r="142" spans="2:7">
      <c r="B142" s="1"/>
      <c r="C142" s="1"/>
      <c r="D142" s="1"/>
      <c r="E142" s="1"/>
      <c r="F142" s="1"/>
      <c r="G142" s="1"/>
    </row>
    <row r="143" spans="2:7">
      <c r="B143" s="1"/>
      <c r="C143" s="1"/>
      <c r="D143" s="1"/>
      <c r="E143" s="1"/>
      <c r="F143" s="1"/>
      <c r="G143" s="1"/>
    </row>
    <row r="144" spans="2:7">
      <c r="B144" s="1"/>
      <c r="C144" s="1"/>
      <c r="D144" s="1"/>
      <c r="E144" s="1"/>
      <c r="F144" s="1"/>
      <c r="G144" s="1"/>
    </row>
    <row r="145" spans="2:7">
      <c r="B145" s="1"/>
      <c r="C145" s="1"/>
      <c r="D145" s="1"/>
      <c r="E145" s="1"/>
      <c r="F145" s="1"/>
      <c r="G145" s="1"/>
    </row>
    <row r="146" spans="2:7">
      <c r="B146" s="1"/>
      <c r="C146" s="1"/>
      <c r="D146" s="1"/>
      <c r="E146" s="1"/>
      <c r="F146" s="1"/>
      <c r="G146" s="1"/>
    </row>
    <row r="147" spans="2:7">
      <c r="B147" s="1"/>
      <c r="C147" s="1"/>
      <c r="D147" s="1"/>
      <c r="E147" s="1"/>
      <c r="F147" s="1"/>
      <c r="G147" s="1"/>
    </row>
    <row r="148" spans="2:7">
      <c r="B148" s="1"/>
      <c r="C148" s="1"/>
      <c r="D148" s="1"/>
      <c r="E148" s="1"/>
      <c r="F148" s="1"/>
      <c r="G148" s="1"/>
    </row>
    <row r="149" spans="2:7">
      <c r="B149" s="1"/>
      <c r="C149" s="1"/>
      <c r="D149" s="1"/>
      <c r="E149" s="1"/>
      <c r="F149" s="1"/>
      <c r="G149" s="1"/>
    </row>
    <row r="150" spans="2:7">
      <c r="B150" s="1"/>
      <c r="C150" s="1"/>
      <c r="D150" s="1"/>
      <c r="E150" s="1"/>
      <c r="F150" s="1"/>
      <c r="G150" s="1"/>
    </row>
    <row r="151" spans="2:7">
      <c r="B151" s="1"/>
      <c r="C151" s="1"/>
      <c r="D151" s="1"/>
      <c r="E151" s="1"/>
      <c r="F151" s="1"/>
      <c r="G151" s="1"/>
    </row>
    <row r="152" spans="2:7">
      <c r="B152" s="1"/>
      <c r="C152" s="1"/>
      <c r="D152" s="1"/>
      <c r="E152" s="1"/>
      <c r="F152" s="1"/>
      <c r="G152" s="1"/>
    </row>
    <row r="153" spans="2:7">
      <c r="B153" s="1"/>
      <c r="C153" s="1"/>
      <c r="D153" s="1"/>
      <c r="E153" s="1"/>
      <c r="F153" s="1"/>
      <c r="G153" s="1"/>
    </row>
    <row r="154" spans="2:7">
      <c r="B154" s="1"/>
      <c r="C154" s="1"/>
      <c r="D154" s="1"/>
      <c r="E154" s="1"/>
      <c r="F154" s="1"/>
      <c r="G154" s="1"/>
    </row>
    <row r="155" spans="2:7">
      <c r="B155" s="1"/>
      <c r="C155" s="1"/>
      <c r="D155" s="1"/>
      <c r="E155" s="1"/>
      <c r="F155" s="1"/>
      <c r="G155" s="1"/>
    </row>
    <row r="156" spans="2:7">
      <c r="B156" s="1"/>
      <c r="C156" s="1"/>
      <c r="D156" s="1"/>
      <c r="E156" s="1"/>
      <c r="F156" s="1"/>
      <c r="G156" s="1"/>
    </row>
    <row r="157" spans="2:7">
      <c r="B157" s="1"/>
      <c r="C157" s="1"/>
      <c r="D157" s="1"/>
      <c r="E157" s="1"/>
      <c r="F157" s="1"/>
      <c r="G157" s="1"/>
    </row>
    <row r="158" spans="2:7">
      <c r="B158" s="1"/>
      <c r="C158" s="1"/>
      <c r="D158" s="1"/>
      <c r="E158" s="1"/>
      <c r="F158" s="1"/>
      <c r="G158" s="1"/>
    </row>
    <row r="159" spans="2:7">
      <c r="B159" s="1"/>
      <c r="C159" s="1"/>
      <c r="D159" s="1"/>
      <c r="E159" s="1"/>
      <c r="F159" s="1"/>
      <c r="G159" s="1"/>
    </row>
    <row r="160" spans="2:7">
      <c r="B160" s="1"/>
      <c r="C160" s="1"/>
      <c r="D160" s="1"/>
      <c r="E160" s="1"/>
      <c r="F160" s="1"/>
      <c r="G160" s="1"/>
    </row>
    <row r="161" spans="2:7">
      <c r="B161" s="1"/>
      <c r="C161" s="1"/>
      <c r="D161" s="1"/>
      <c r="E161" s="1"/>
      <c r="F161" s="1"/>
      <c r="G161" s="1"/>
    </row>
    <row r="162" spans="2:7">
      <c r="B162" s="1"/>
      <c r="C162" s="1"/>
      <c r="D162" s="1"/>
      <c r="E162" s="1"/>
      <c r="F162" s="1"/>
      <c r="G162" s="1"/>
    </row>
    <row r="163" spans="2:7">
      <c r="B163" s="1"/>
      <c r="C163" s="1"/>
      <c r="D163" s="1"/>
      <c r="E163" s="1"/>
      <c r="F163" s="1"/>
      <c r="G163" s="1"/>
    </row>
    <row r="164" spans="2:7">
      <c r="B164" s="1"/>
      <c r="C164" s="1"/>
      <c r="D164" s="1"/>
      <c r="E164" s="1"/>
      <c r="F164" s="1"/>
      <c r="G164" s="1"/>
    </row>
    <row r="165" spans="2:7">
      <c r="B165" s="1"/>
      <c r="C165" s="1"/>
      <c r="D165" s="1"/>
      <c r="E165" s="1"/>
      <c r="F165" s="1"/>
      <c r="G165" s="1"/>
    </row>
    <row r="166" spans="2:7">
      <c r="B166" s="1"/>
      <c r="C166" s="1"/>
      <c r="D166" s="1"/>
      <c r="E166" s="1"/>
      <c r="F166" s="1"/>
      <c r="G166" s="1"/>
    </row>
    <row r="167" spans="2:7">
      <c r="B167" s="1"/>
      <c r="C167" s="1"/>
      <c r="D167" s="1"/>
      <c r="E167" s="1"/>
      <c r="F167" s="1"/>
      <c r="G167" s="1"/>
    </row>
    <row r="168" spans="2:7">
      <c r="B168" s="1"/>
      <c r="C168" s="1"/>
      <c r="D168" s="1"/>
      <c r="E168" s="1"/>
      <c r="F168" s="1"/>
      <c r="G168" s="1"/>
    </row>
    <row r="169" spans="2:7">
      <c r="B169" s="1"/>
      <c r="C169" s="1"/>
      <c r="D169" s="1"/>
      <c r="E169" s="1"/>
      <c r="F169" s="1"/>
      <c r="G169" s="1"/>
    </row>
    <row r="170" spans="2:7">
      <c r="B170" s="1"/>
      <c r="C170" s="1"/>
      <c r="D170" s="1"/>
      <c r="E170" s="1"/>
      <c r="F170" s="1"/>
      <c r="G170" s="1"/>
    </row>
    <row r="171" spans="2:7">
      <c r="B171" s="1"/>
      <c r="C171" s="1"/>
      <c r="D171" s="1"/>
      <c r="E171" s="1"/>
      <c r="F171" s="1"/>
      <c r="G171" s="1"/>
    </row>
    <row r="172" spans="2:7">
      <c r="B172" s="1"/>
      <c r="C172" s="1"/>
      <c r="D172" s="1"/>
      <c r="E172" s="1"/>
      <c r="F172" s="1"/>
      <c r="G172" s="1"/>
    </row>
    <row r="173" spans="2:7">
      <c r="B173" s="1"/>
      <c r="C173" s="1"/>
      <c r="D173" s="1"/>
      <c r="E173" s="1"/>
      <c r="F173" s="1"/>
      <c r="G173" s="1"/>
    </row>
    <row r="174" spans="2:7">
      <c r="B174" s="1"/>
      <c r="C174" s="1"/>
      <c r="D174" s="1"/>
      <c r="E174" s="1"/>
      <c r="F174" s="1"/>
      <c r="G174" s="1"/>
    </row>
    <row r="175" spans="2:7">
      <c r="B175" s="1"/>
      <c r="C175" s="1"/>
      <c r="D175" s="1"/>
      <c r="E175" s="1"/>
      <c r="F175" s="1"/>
      <c r="G175" s="1"/>
    </row>
    <row r="176" spans="2:7">
      <c r="B176" s="1"/>
      <c r="C176" s="1"/>
      <c r="D176" s="1"/>
      <c r="E176" s="1"/>
      <c r="F176" s="1"/>
      <c r="G176" s="1"/>
    </row>
    <row r="177" spans="2:7">
      <c r="B177" s="1"/>
      <c r="C177" s="1"/>
      <c r="D177" s="1"/>
      <c r="E177" s="1"/>
      <c r="F177" s="1"/>
      <c r="G177" s="1"/>
    </row>
    <row r="178" spans="2:7">
      <c r="B178" s="1"/>
      <c r="C178" s="1"/>
      <c r="D178" s="1"/>
      <c r="E178" s="1"/>
      <c r="F178" s="1"/>
      <c r="G178" s="1"/>
    </row>
    <row r="179" spans="2:7">
      <c r="B179" s="1"/>
      <c r="C179" s="1"/>
      <c r="D179" s="1"/>
      <c r="E179" s="1"/>
      <c r="F179" s="1"/>
      <c r="G179" s="1"/>
    </row>
    <row r="180" spans="2:7">
      <c r="B180" s="1"/>
      <c r="C180" s="1"/>
      <c r="D180" s="1"/>
      <c r="E180" s="1"/>
      <c r="F180" s="1"/>
      <c r="G180" s="1"/>
    </row>
    <row r="181" spans="2:7">
      <c r="B181" s="1"/>
      <c r="C181" s="1"/>
      <c r="D181" s="1"/>
      <c r="E181" s="1"/>
      <c r="F181" s="1"/>
      <c r="G181" s="1"/>
    </row>
    <row r="182" spans="2:7">
      <c r="B182" s="1"/>
      <c r="C182" s="1"/>
      <c r="D182" s="1"/>
      <c r="E182" s="1"/>
      <c r="F182" s="1"/>
      <c r="G182" s="1"/>
    </row>
    <row r="183" spans="2:7">
      <c r="B183" s="1"/>
      <c r="C183" s="1"/>
      <c r="D183" s="1"/>
      <c r="E183" s="1"/>
      <c r="F183" s="1"/>
      <c r="G183" s="1"/>
    </row>
    <row r="184" spans="2:7">
      <c r="B184" s="1"/>
      <c r="C184" s="1"/>
      <c r="D184" s="1"/>
      <c r="E184" s="1"/>
      <c r="F184" s="1"/>
      <c r="G184" s="1"/>
    </row>
    <row r="185" spans="2:7">
      <c r="B185" s="1"/>
      <c r="C185" s="1"/>
      <c r="D185" s="1"/>
      <c r="E185" s="1"/>
      <c r="F185" s="1"/>
      <c r="G185" s="1"/>
    </row>
    <row r="186" spans="2:7">
      <c r="B186" s="1"/>
      <c r="C186" s="1"/>
      <c r="D186" s="1"/>
      <c r="E186" s="1"/>
      <c r="F186" s="1"/>
      <c r="G186" s="1"/>
    </row>
    <row r="187" spans="2:7">
      <c r="B187" s="1"/>
      <c r="C187" s="1"/>
      <c r="D187" s="1"/>
      <c r="E187" s="1"/>
      <c r="F187" s="1"/>
      <c r="G187" s="1"/>
    </row>
    <row r="188" spans="2:7">
      <c r="B188" s="1"/>
      <c r="C188" s="1"/>
      <c r="D188" s="1"/>
      <c r="E188" s="1"/>
      <c r="F188" s="1"/>
      <c r="G188" s="1"/>
    </row>
    <row r="189" spans="2:7">
      <c r="B189" s="1"/>
      <c r="C189" s="1"/>
      <c r="D189" s="1"/>
      <c r="E189" s="1"/>
      <c r="F189" s="1"/>
      <c r="G189" s="1"/>
    </row>
    <row r="190" spans="2:7">
      <c r="B190" s="1"/>
      <c r="C190" s="1"/>
      <c r="D190" s="1"/>
      <c r="E190" s="1"/>
      <c r="F190" s="1"/>
      <c r="G190" s="1"/>
    </row>
    <row r="191" spans="2:7">
      <c r="B191" s="1"/>
      <c r="C191" s="1"/>
      <c r="D191" s="1"/>
      <c r="E191" s="1"/>
      <c r="F191" s="1"/>
      <c r="G191" s="1"/>
    </row>
    <row r="192" spans="2:7">
      <c r="B192" s="1"/>
      <c r="C192" s="1"/>
      <c r="D192" s="1"/>
      <c r="E192" s="1"/>
      <c r="F192" s="1"/>
      <c r="G192" s="1"/>
    </row>
    <row r="193" spans="2:7">
      <c r="B193" s="1"/>
      <c r="C193" s="1"/>
      <c r="D193" s="1"/>
      <c r="E193" s="1"/>
      <c r="F193" s="1"/>
      <c r="G193" s="1"/>
    </row>
    <row r="194" spans="2:7">
      <c r="B194" s="1"/>
      <c r="C194" s="1"/>
      <c r="D194" s="1"/>
      <c r="E194" s="1"/>
      <c r="F194" s="1"/>
      <c r="G194" s="1"/>
    </row>
    <row r="195" spans="2:7">
      <c r="B195" s="1"/>
      <c r="C195" s="1"/>
      <c r="D195" s="1"/>
      <c r="E195" s="1"/>
      <c r="F195" s="1"/>
      <c r="G195" s="1"/>
    </row>
    <row r="196" spans="2:7">
      <c r="B196" s="1"/>
      <c r="C196" s="1"/>
      <c r="D196" s="1"/>
      <c r="E196" s="1"/>
      <c r="F196" s="1"/>
      <c r="G196" s="1"/>
    </row>
    <row r="197" spans="2:7">
      <c r="B197" s="1"/>
      <c r="C197" s="1"/>
      <c r="D197" s="1"/>
      <c r="E197" s="1"/>
      <c r="F197" s="1"/>
      <c r="G197" s="1"/>
    </row>
    <row r="198" spans="2:7">
      <c r="B198" s="1"/>
      <c r="C198" s="1"/>
      <c r="D198" s="1"/>
      <c r="E198" s="1"/>
      <c r="F198" s="1"/>
      <c r="G198" s="1"/>
    </row>
    <row r="199" spans="2:7">
      <c r="B199" s="1"/>
      <c r="C199" s="1"/>
      <c r="D199" s="1"/>
      <c r="E199" s="1"/>
      <c r="F199" s="1"/>
      <c r="G199" s="1"/>
    </row>
    <row r="200" spans="2:7">
      <c r="B200" s="1"/>
      <c r="C200" s="1"/>
      <c r="D200" s="1"/>
      <c r="E200" s="1"/>
      <c r="F200" s="1"/>
      <c r="G200" s="1"/>
    </row>
    <row r="201" spans="2:7">
      <c r="B201" s="1"/>
      <c r="C201" s="1"/>
      <c r="D201" s="1"/>
      <c r="E201" s="1"/>
      <c r="F201" s="1"/>
      <c r="G201" s="1"/>
    </row>
    <row r="202" spans="2:7">
      <c r="B202" s="1"/>
      <c r="C202" s="1"/>
      <c r="D202" s="1"/>
      <c r="E202" s="1"/>
      <c r="F202" s="1"/>
      <c r="G202" s="1"/>
    </row>
    <row r="203" spans="2:7">
      <c r="B203" s="1"/>
      <c r="C203" s="1"/>
      <c r="D203" s="1"/>
      <c r="E203" s="1"/>
      <c r="F203" s="1"/>
      <c r="G203" s="1"/>
    </row>
    <row r="204" spans="2:7">
      <c r="B204" s="1"/>
      <c r="C204" s="1"/>
      <c r="D204" s="1"/>
      <c r="E204" s="1"/>
      <c r="F204" s="1"/>
      <c r="G204" s="1"/>
    </row>
    <row r="205" spans="2:7">
      <c r="B205" s="1"/>
      <c r="C205" s="1"/>
      <c r="D205" s="1"/>
      <c r="E205" s="1"/>
      <c r="F205" s="1"/>
      <c r="G205" s="1"/>
    </row>
    <row r="206" spans="2:7">
      <c r="B206" s="1"/>
      <c r="C206" s="1"/>
      <c r="D206" s="1"/>
      <c r="E206" s="1"/>
      <c r="F206" s="1"/>
      <c r="G206" s="1"/>
    </row>
    <row r="207" spans="2:7">
      <c r="B207" s="1"/>
      <c r="C207" s="1"/>
      <c r="D207" s="1"/>
      <c r="E207" s="1"/>
      <c r="F207" s="1"/>
      <c r="G207" s="1"/>
    </row>
    <row r="208" spans="2:7">
      <c r="B208" s="1"/>
      <c r="C208" s="1"/>
      <c r="D208" s="1"/>
      <c r="E208" s="1"/>
      <c r="F208" s="1"/>
      <c r="G208" s="1"/>
    </row>
    <row r="209" spans="2:7">
      <c r="B209" s="1"/>
      <c r="C209" s="1"/>
      <c r="D209" s="1"/>
      <c r="E209" s="1"/>
      <c r="F209" s="1"/>
      <c r="G209" s="1"/>
    </row>
    <row r="210" spans="2:7">
      <c r="B210" s="1"/>
      <c r="C210" s="1"/>
      <c r="D210" s="1"/>
      <c r="E210" s="1"/>
      <c r="F210" s="1"/>
      <c r="G210" s="1"/>
    </row>
    <row r="211" spans="2:7">
      <c r="B211" s="1"/>
      <c r="C211" s="1"/>
      <c r="D211" s="1"/>
      <c r="E211" s="1"/>
      <c r="F211" s="1"/>
      <c r="G211" s="1"/>
    </row>
    <row r="212" spans="2:7">
      <c r="B212" s="1"/>
      <c r="C212" s="1"/>
      <c r="D212" s="1"/>
      <c r="E212" s="1"/>
      <c r="F212" s="1"/>
      <c r="G212" s="1"/>
    </row>
    <row r="213" spans="2:7">
      <c r="B213" s="1"/>
      <c r="C213" s="1"/>
      <c r="D213" s="1"/>
      <c r="E213" s="1"/>
      <c r="F213" s="1"/>
      <c r="G213" s="1"/>
    </row>
    <row r="214" spans="2:7">
      <c r="B214" s="1"/>
      <c r="C214" s="1"/>
      <c r="D214" s="1"/>
      <c r="E214" s="1"/>
      <c r="F214" s="1"/>
      <c r="G214" s="1"/>
    </row>
    <row r="215" spans="2:7">
      <c r="B215" s="1"/>
      <c r="C215" s="1"/>
      <c r="D215" s="1"/>
      <c r="E215" s="1"/>
      <c r="F215" s="1"/>
      <c r="G215" s="1"/>
    </row>
    <row r="216" spans="2:7">
      <c r="B216" s="1"/>
      <c r="C216" s="1"/>
      <c r="D216" s="1"/>
      <c r="E216" s="1"/>
      <c r="F216" s="1"/>
      <c r="G216" s="1"/>
    </row>
    <row r="217" spans="2:7">
      <c r="B217" s="1"/>
      <c r="C217" s="1"/>
      <c r="D217" s="1"/>
      <c r="E217" s="1"/>
      <c r="F217" s="1"/>
      <c r="G217" s="1"/>
    </row>
    <row r="218" spans="2:7">
      <c r="B218" s="1"/>
      <c r="C218" s="1"/>
      <c r="D218" s="1"/>
      <c r="E218" s="1"/>
      <c r="F218" s="1"/>
      <c r="G218" s="1"/>
    </row>
    <row r="219" spans="2:7">
      <c r="B219" s="1"/>
      <c r="C219" s="1"/>
      <c r="D219" s="1"/>
      <c r="E219" s="1"/>
      <c r="F219" s="1"/>
      <c r="G219" s="1"/>
    </row>
    <row r="220" spans="2:7">
      <c r="B220" s="1"/>
      <c r="C220" s="1"/>
      <c r="D220" s="1"/>
      <c r="E220" s="1"/>
      <c r="F220" s="1"/>
      <c r="G220" s="1"/>
    </row>
    <row r="221" spans="2:7">
      <c r="B221" s="1"/>
      <c r="C221" s="1"/>
      <c r="D221" s="1"/>
      <c r="E221" s="1"/>
      <c r="F221" s="1"/>
      <c r="G221" s="1"/>
    </row>
    <row r="222" spans="2:7">
      <c r="B222" s="1"/>
      <c r="C222" s="1"/>
      <c r="D222" s="1"/>
      <c r="E222" s="1"/>
      <c r="F222" s="1"/>
      <c r="G222" s="1"/>
    </row>
    <row r="223" spans="2:7">
      <c r="B223" s="1"/>
      <c r="C223" s="1"/>
      <c r="D223" s="1"/>
      <c r="E223" s="1"/>
      <c r="F223" s="1"/>
      <c r="G223" s="1"/>
    </row>
    <row r="224" spans="2:7">
      <c r="B224" s="1"/>
      <c r="C224" s="1"/>
      <c r="D224" s="1"/>
      <c r="E224" s="1"/>
      <c r="F224" s="1"/>
      <c r="G224" s="1"/>
    </row>
    <row r="225" spans="2:7">
      <c r="B225" s="1"/>
      <c r="C225" s="1"/>
      <c r="D225" s="1"/>
      <c r="E225" s="1"/>
      <c r="F225" s="1"/>
      <c r="G225" s="1"/>
    </row>
    <row r="226" spans="2:7">
      <c r="B226" s="1"/>
      <c r="C226" s="1"/>
      <c r="D226" s="1"/>
      <c r="E226" s="1"/>
      <c r="F226" s="1"/>
      <c r="G226" s="1"/>
    </row>
    <row r="227" spans="2:7">
      <c r="B227" s="1"/>
      <c r="C227" s="1"/>
      <c r="D227" s="1"/>
      <c r="E227" s="1"/>
      <c r="F227" s="1"/>
      <c r="G227" s="1"/>
    </row>
    <row r="228" spans="2:7">
      <c r="B228" s="1"/>
      <c r="C228" s="1"/>
      <c r="D228" s="1"/>
      <c r="E228" s="1"/>
      <c r="F228" s="1"/>
      <c r="G228" s="1"/>
    </row>
    <row r="229" spans="2:7">
      <c r="B229" s="1"/>
      <c r="C229" s="1"/>
      <c r="D229" s="1"/>
      <c r="E229" s="1"/>
      <c r="F229" s="1"/>
      <c r="G229" s="1"/>
    </row>
    <row r="230" spans="2:7">
      <c r="B230" s="1"/>
      <c r="C230" s="1"/>
      <c r="D230" s="1"/>
      <c r="E230" s="1"/>
      <c r="F230" s="1"/>
      <c r="G230" s="1"/>
    </row>
    <row r="231" spans="2:7">
      <c r="B231" s="1"/>
      <c r="C231" s="1"/>
      <c r="D231" s="1"/>
      <c r="E231" s="1"/>
      <c r="F231" s="1"/>
      <c r="G231" s="1"/>
    </row>
    <row r="232" spans="2:7">
      <c r="B232" s="1"/>
      <c r="C232" s="1"/>
      <c r="D232" s="1"/>
      <c r="E232" s="1"/>
      <c r="F232" s="1"/>
      <c r="G232" s="1"/>
    </row>
    <row r="233" spans="2:7">
      <c r="B233" s="1"/>
      <c r="C233" s="1"/>
      <c r="D233" s="1"/>
      <c r="E233" s="1"/>
      <c r="F233" s="1"/>
      <c r="G233" s="1"/>
    </row>
    <row r="234" spans="2:7">
      <c r="B234" s="1"/>
      <c r="C234" s="1"/>
      <c r="D234" s="1"/>
      <c r="E234" s="1"/>
      <c r="F234" s="1"/>
      <c r="G234" s="1"/>
    </row>
    <row r="235" spans="2:7">
      <c r="B235" s="1"/>
      <c r="C235" s="1"/>
      <c r="D235" s="1"/>
      <c r="E235" s="1"/>
      <c r="F235" s="1"/>
      <c r="G235" s="1"/>
    </row>
    <row r="236" spans="2:7">
      <c r="B236" s="1"/>
      <c r="C236" s="1"/>
      <c r="D236" s="1"/>
      <c r="E236" s="1"/>
      <c r="F236" s="1"/>
      <c r="G236" s="1"/>
    </row>
    <row r="237" spans="2:7">
      <c r="B237" s="1"/>
      <c r="C237" s="1"/>
      <c r="D237" s="1"/>
      <c r="E237" s="1"/>
      <c r="F237" s="1"/>
      <c r="G237" s="1"/>
    </row>
    <row r="238" spans="2:7">
      <c r="B238" s="1"/>
      <c r="C238" s="1"/>
      <c r="D238" s="1"/>
      <c r="E238" s="1"/>
      <c r="F238" s="1"/>
      <c r="G238" s="1"/>
    </row>
    <row r="239" spans="2:7">
      <c r="B239" s="1"/>
      <c r="C239" s="1"/>
      <c r="D239" s="1"/>
      <c r="E239" s="1"/>
      <c r="F239" s="1"/>
      <c r="G239" s="1"/>
    </row>
    <row r="240" spans="2:7">
      <c r="B240" s="1"/>
      <c r="C240" s="1"/>
      <c r="D240" s="1"/>
      <c r="E240" s="1"/>
      <c r="F240" s="1"/>
      <c r="G240" s="1"/>
    </row>
    <row r="241" spans="2:7">
      <c r="B241" s="1"/>
      <c r="C241" s="1"/>
      <c r="D241" s="1"/>
      <c r="E241" s="1"/>
      <c r="F241" s="1"/>
      <c r="G241" s="1"/>
    </row>
    <row r="242" spans="2:7">
      <c r="B242" s="1"/>
      <c r="C242" s="1"/>
      <c r="D242" s="1"/>
      <c r="E242" s="1"/>
      <c r="F242" s="1"/>
      <c r="G242" s="1"/>
    </row>
    <row r="243" spans="2:7">
      <c r="B243" s="1"/>
      <c r="C243" s="1"/>
      <c r="D243" s="1"/>
      <c r="E243" s="1"/>
      <c r="F243" s="1"/>
      <c r="G243" s="1"/>
    </row>
    <row r="244" spans="2:7">
      <c r="B244" s="1"/>
      <c r="C244" s="1"/>
      <c r="D244" s="1"/>
      <c r="E244" s="1"/>
      <c r="F244" s="1"/>
      <c r="G244" s="1"/>
    </row>
    <row r="245" spans="2:7">
      <c r="B245" s="1"/>
      <c r="C245" s="1"/>
      <c r="D245" s="1"/>
      <c r="E245" s="1"/>
      <c r="F245" s="1"/>
      <c r="G245" s="1"/>
    </row>
    <row r="246" spans="2:7">
      <c r="B246" s="1"/>
      <c r="C246" s="1"/>
      <c r="D246" s="1"/>
      <c r="E246" s="1"/>
      <c r="F246" s="1"/>
      <c r="G246" s="1"/>
    </row>
    <row r="247" spans="2:7">
      <c r="B247" s="1"/>
      <c r="C247" s="1"/>
      <c r="D247" s="1"/>
      <c r="E247" s="1"/>
      <c r="F247" s="1"/>
      <c r="G247" s="1"/>
    </row>
    <row r="248" spans="2:7">
      <c r="B248" s="1"/>
      <c r="C248" s="1"/>
      <c r="D248" s="1"/>
      <c r="E248" s="1"/>
      <c r="F248" s="1"/>
      <c r="G248" s="1"/>
    </row>
    <row r="249" spans="2:7">
      <c r="B249" s="1"/>
      <c r="C249" s="1"/>
      <c r="D249" s="1"/>
      <c r="E249" s="1"/>
      <c r="F249" s="1"/>
      <c r="G249" s="1"/>
    </row>
    <row r="250" spans="2:7">
      <c r="B250" s="1"/>
      <c r="C250" s="1"/>
      <c r="D250" s="1"/>
      <c r="E250" s="1"/>
      <c r="F250" s="1"/>
      <c r="G250" s="1"/>
    </row>
    <row r="251" spans="2:7">
      <c r="B251" s="1"/>
      <c r="C251" s="1"/>
      <c r="D251" s="1"/>
      <c r="E251" s="1"/>
      <c r="F251" s="1"/>
      <c r="G251" s="1"/>
    </row>
    <row r="252" spans="2:7">
      <c r="B252" s="1"/>
      <c r="C252" s="1"/>
      <c r="D252" s="1"/>
      <c r="E252" s="1"/>
      <c r="F252" s="1"/>
      <c r="G252" s="1"/>
    </row>
    <row r="253" spans="2:7">
      <c r="B253" s="1"/>
      <c r="C253" s="1"/>
      <c r="D253" s="1"/>
      <c r="E253" s="1"/>
      <c r="F253" s="1"/>
      <c r="G253" s="1"/>
    </row>
    <row r="254" spans="2:7">
      <c r="B254" s="1"/>
      <c r="C254" s="1"/>
      <c r="D254" s="1"/>
      <c r="E254" s="1"/>
      <c r="F254" s="1"/>
      <c r="G254" s="1"/>
    </row>
    <row r="255" spans="2:7">
      <c r="B255" s="1"/>
      <c r="C255" s="1"/>
      <c r="D255" s="1"/>
      <c r="E255" s="1"/>
      <c r="F255" s="1"/>
      <c r="G255" s="1"/>
    </row>
    <row r="256" spans="2:7">
      <c r="B256" s="1"/>
      <c r="C256" s="1"/>
      <c r="D256" s="1"/>
      <c r="E256" s="1"/>
      <c r="F256" s="1"/>
      <c r="G256" s="1"/>
    </row>
    <row r="257" spans="2:7">
      <c r="B257" s="1"/>
      <c r="C257" s="1"/>
      <c r="D257" s="1"/>
      <c r="E257" s="1"/>
      <c r="F257" s="1"/>
      <c r="G257" s="1"/>
    </row>
    <row r="258" spans="2:7">
      <c r="B258" s="1"/>
      <c r="C258" s="1"/>
      <c r="D258" s="1"/>
      <c r="E258" s="1"/>
      <c r="F258" s="1"/>
      <c r="G258" s="1"/>
    </row>
    <row r="259" spans="2:7">
      <c r="B259" s="1"/>
      <c r="C259" s="1"/>
      <c r="D259" s="1"/>
      <c r="E259" s="1"/>
      <c r="F259" s="1"/>
      <c r="G259" s="1"/>
    </row>
    <row r="260" spans="2:7">
      <c r="B260" s="1"/>
      <c r="C260" s="1"/>
      <c r="D260" s="1"/>
      <c r="E260" s="1"/>
      <c r="F260" s="1"/>
      <c r="G260" s="1"/>
    </row>
    <row r="261" spans="2:7">
      <c r="B261" s="1"/>
      <c r="C261" s="1"/>
      <c r="D261" s="1"/>
      <c r="E261" s="1"/>
      <c r="F261" s="1"/>
      <c r="G261" s="1"/>
    </row>
    <row r="262" spans="2:7">
      <c r="B262" s="1"/>
      <c r="C262" s="1"/>
      <c r="D262" s="1"/>
      <c r="E262" s="1"/>
      <c r="F262" s="1"/>
      <c r="G262" s="1"/>
    </row>
    <row r="263" spans="2:7">
      <c r="B263" s="1"/>
      <c r="C263" s="1"/>
      <c r="D263" s="1"/>
      <c r="E263" s="1"/>
      <c r="F263" s="1"/>
      <c r="G263" s="1"/>
    </row>
    <row r="264" spans="2:7">
      <c r="B264" s="1"/>
      <c r="C264" s="1"/>
      <c r="D264" s="1"/>
      <c r="E264" s="1"/>
      <c r="F264" s="1"/>
      <c r="G264" s="1"/>
    </row>
    <row r="265" spans="2:7">
      <c r="B265" s="1"/>
      <c r="C265" s="1"/>
      <c r="D265" s="1"/>
      <c r="E265" s="1"/>
      <c r="F265" s="1"/>
      <c r="G265" s="1"/>
    </row>
    <row r="266" spans="2:7">
      <c r="B266" s="1"/>
      <c r="C266" s="1"/>
      <c r="D266" s="1"/>
      <c r="E266" s="1"/>
      <c r="F266" s="1"/>
      <c r="G266" s="1"/>
    </row>
    <row r="267" spans="2:7">
      <c r="B267" s="1"/>
      <c r="C267" s="1"/>
      <c r="D267" s="1"/>
      <c r="E267" s="1"/>
      <c r="F267" s="1"/>
      <c r="G267" s="1"/>
    </row>
    <row r="268" spans="2:7">
      <c r="B268" s="1"/>
      <c r="C268" s="1"/>
      <c r="D268" s="1"/>
      <c r="E268" s="1"/>
      <c r="F268" s="1"/>
      <c r="G268" s="1"/>
    </row>
    <row r="269" spans="2:7">
      <c r="B269" s="1"/>
      <c r="C269" s="1"/>
      <c r="D269" s="1"/>
      <c r="E269" s="1"/>
      <c r="F269" s="1"/>
      <c r="G269" s="1"/>
    </row>
    <row r="270" spans="2:7">
      <c r="B270" s="1"/>
      <c r="C270" s="1"/>
      <c r="D270" s="1"/>
      <c r="E270" s="1"/>
      <c r="F270" s="1"/>
      <c r="G270" s="1"/>
    </row>
    <row r="271" spans="2:7">
      <c r="B271" s="1"/>
      <c r="C271" s="1"/>
      <c r="D271" s="1"/>
      <c r="E271" s="1"/>
      <c r="F271" s="1"/>
      <c r="G271" s="1"/>
    </row>
    <row r="272" spans="2:7">
      <c r="B272" s="1"/>
      <c r="C272" s="1"/>
      <c r="D272" s="1"/>
      <c r="E272" s="1"/>
      <c r="F272" s="1"/>
      <c r="G272" s="1"/>
    </row>
    <row r="273" spans="2:7">
      <c r="B273" s="1"/>
      <c r="C273" s="1"/>
      <c r="D273" s="1"/>
      <c r="E273" s="1"/>
      <c r="F273" s="1"/>
      <c r="G273" s="1"/>
    </row>
    <row r="274" spans="2:7">
      <c r="B274" s="1"/>
      <c r="C274" s="1"/>
      <c r="D274" s="1"/>
      <c r="E274" s="1"/>
      <c r="F274" s="1"/>
      <c r="G274" s="1"/>
    </row>
    <row r="275" spans="2:7">
      <c r="B275" s="1"/>
      <c r="C275" s="1"/>
      <c r="D275" s="1"/>
      <c r="E275" s="1"/>
      <c r="F275" s="1"/>
      <c r="G275" s="1"/>
    </row>
    <row r="276" spans="2:7">
      <c r="B276" s="1"/>
      <c r="C276" s="1"/>
      <c r="D276" s="1"/>
      <c r="E276" s="1"/>
      <c r="F276" s="1"/>
      <c r="G276" s="1"/>
    </row>
    <row r="277" spans="2:7">
      <c r="B277" s="1"/>
      <c r="C277" s="1"/>
      <c r="D277" s="1"/>
      <c r="E277" s="1"/>
      <c r="F277" s="1"/>
      <c r="G277" s="1"/>
    </row>
    <row r="278" spans="2:7">
      <c r="B278" s="1"/>
      <c r="C278" s="1"/>
      <c r="D278" s="1"/>
      <c r="E278" s="1"/>
      <c r="F278" s="1"/>
      <c r="G278" s="1"/>
    </row>
    <row r="279" spans="2:7">
      <c r="B279" s="1"/>
      <c r="C279" s="1"/>
      <c r="D279" s="1"/>
      <c r="E279" s="1"/>
      <c r="F279" s="1"/>
      <c r="G279" s="1"/>
    </row>
    <row r="280" spans="2:7">
      <c r="B280" s="1"/>
      <c r="C280" s="1"/>
      <c r="D280" s="1"/>
      <c r="E280" s="1"/>
      <c r="F280" s="1"/>
      <c r="G280" s="1"/>
    </row>
    <row r="281" spans="2:7">
      <c r="B281" s="1"/>
      <c r="C281" s="1"/>
      <c r="D281" s="1"/>
      <c r="E281" s="1"/>
      <c r="F281" s="1"/>
      <c r="G281" s="1"/>
    </row>
    <row r="282" spans="2:7">
      <c r="B282" s="1"/>
      <c r="C282" s="1"/>
      <c r="D282" s="1"/>
      <c r="E282" s="1"/>
      <c r="F282" s="1"/>
      <c r="G282" s="1"/>
    </row>
    <row r="283" spans="2:7">
      <c r="B283" s="1"/>
      <c r="C283" s="1"/>
      <c r="D283" s="1"/>
      <c r="E283" s="1"/>
      <c r="F283" s="1"/>
      <c r="G283" s="1"/>
    </row>
    <row r="284" spans="2:7">
      <c r="B284" s="1"/>
      <c r="C284" s="1"/>
      <c r="D284" s="1"/>
      <c r="E284" s="1"/>
      <c r="F284" s="1"/>
      <c r="G284" s="1"/>
    </row>
    <row r="285" spans="2:7">
      <c r="B285" s="1"/>
      <c r="C285" s="1"/>
      <c r="D285" s="1"/>
      <c r="E285" s="1"/>
      <c r="F285" s="1"/>
      <c r="G285" s="1"/>
    </row>
    <row r="286" spans="2:7">
      <c r="B286" s="1"/>
      <c r="C286" s="1"/>
      <c r="D286" s="1"/>
      <c r="E286" s="1"/>
      <c r="F286" s="1"/>
      <c r="G286" s="1"/>
    </row>
    <row r="287" spans="2:7">
      <c r="B287" s="1"/>
      <c r="C287" s="1"/>
      <c r="D287" s="1"/>
      <c r="E287" s="1"/>
      <c r="F287" s="1"/>
      <c r="G287" s="1"/>
    </row>
    <row r="288" spans="2:7">
      <c r="B288" s="1"/>
      <c r="C288" s="1"/>
      <c r="D288" s="1"/>
      <c r="E288" s="1"/>
      <c r="F288" s="1"/>
      <c r="G288" s="1"/>
    </row>
    <row r="289" spans="2:7">
      <c r="B289" s="1"/>
      <c r="C289" s="1"/>
      <c r="D289" s="1"/>
      <c r="E289" s="1"/>
      <c r="F289" s="1"/>
      <c r="G289" s="1"/>
    </row>
    <row r="290" spans="2:7">
      <c r="B290" s="1"/>
      <c r="C290" s="1"/>
      <c r="D290" s="1"/>
      <c r="E290" s="1"/>
      <c r="F290" s="1"/>
      <c r="G290" s="1"/>
    </row>
    <row r="291" spans="2:7">
      <c r="B291" s="1"/>
      <c r="C291" s="1"/>
      <c r="D291" s="1"/>
      <c r="E291" s="1"/>
      <c r="F291" s="1"/>
      <c r="G291" s="1"/>
    </row>
    <row r="292" spans="2:7">
      <c r="B292" s="1"/>
      <c r="C292" s="1"/>
      <c r="D292" s="1"/>
      <c r="E292" s="1"/>
      <c r="F292" s="1"/>
      <c r="G292" s="1"/>
    </row>
    <row r="293" spans="2:7">
      <c r="B293" s="1"/>
      <c r="C293" s="1"/>
      <c r="D293" s="1"/>
      <c r="E293" s="1"/>
      <c r="F293" s="1"/>
      <c r="G293" s="1"/>
    </row>
    <row r="294" spans="2:7">
      <c r="B294" s="1"/>
      <c r="C294" s="1"/>
      <c r="D294" s="1"/>
      <c r="E294" s="1"/>
      <c r="F294" s="1"/>
      <c r="G294" s="1"/>
    </row>
    <row r="295" spans="2:7">
      <c r="B295" s="1"/>
      <c r="C295" s="1"/>
      <c r="D295" s="1"/>
      <c r="E295" s="1"/>
      <c r="F295" s="1"/>
      <c r="G295" s="1"/>
    </row>
    <row r="296" spans="2:7">
      <c r="B296" s="1"/>
      <c r="C296" s="1"/>
      <c r="D296" s="1"/>
      <c r="E296" s="1"/>
      <c r="F296" s="1"/>
      <c r="G296" s="1"/>
    </row>
    <row r="297" spans="2:7">
      <c r="B297" s="1"/>
      <c r="C297" s="1"/>
      <c r="D297" s="1"/>
      <c r="E297" s="1"/>
      <c r="F297" s="1"/>
      <c r="G297" s="1"/>
    </row>
    <row r="298" spans="2:7">
      <c r="B298" s="1"/>
      <c r="C298" s="1"/>
      <c r="D298" s="1"/>
      <c r="E298" s="1"/>
      <c r="F298" s="1"/>
      <c r="G298" s="1"/>
    </row>
    <row r="299" spans="2:7">
      <c r="B299" s="1"/>
      <c r="C299" s="1"/>
      <c r="D299" s="1"/>
      <c r="E299" s="1"/>
      <c r="F299" s="1"/>
      <c r="G299" s="1"/>
    </row>
    <row r="300" spans="2:7">
      <c r="B300" s="1"/>
      <c r="C300" s="1"/>
      <c r="D300" s="1"/>
      <c r="E300" s="1"/>
      <c r="F300" s="1"/>
      <c r="G300" s="1"/>
    </row>
    <row r="301" spans="2:7">
      <c r="B301" s="1"/>
      <c r="C301" s="1"/>
      <c r="D301" s="1"/>
      <c r="E301" s="1"/>
      <c r="F301" s="1"/>
      <c r="G301" s="1"/>
    </row>
    <row r="302" spans="2:7">
      <c r="B302" s="1"/>
      <c r="C302" s="1"/>
      <c r="D302" s="1"/>
      <c r="E302" s="1"/>
      <c r="F302" s="1"/>
      <c r="G302" s="1"/>
    </row>
    <row r="303" spans="2:7">
      <c r="B303" s="1"/>
      <c r="C303" s="1"/>
      <c r="D303" s="1"/>
      <c r="E303" s="1"/>
      <c r="F303" s="1"/>
      <c r="G303" s="1"/>
    </row>
    <row r="304" spans="2:7">
      <c r="B304" s="1"/>
      <c r="C304" s="1"/>
      <c r="D304" s="1"/>
      <c r="E304" s="1"/>
      <c r="F304" s="1"/>
      <c r="G304" s="1"/>
    </row>
    <row r="305" spans="2:7">
      <c r="B305" s="1"/>
      <c r="C305" s="1"/>
      <c r="D305" s="1"/>
      <c r="E305" s="1"/>
      <c r="F305" s="1"/>
      <c r="G305" s="1"/>
    </row>
    <row r="306" spans="2:7">
      <c r="B306" s="1"/>
      <c r="C306" s="1"/>
      <c r="D306" s="1"/>
      <c r="E306" s="1"/>
      <c r="F306" s="1"/>
      <c r="G306" s="1"/>
    </row>
    <row r="307" spans="2:7">
      <c r="B307" s="1"/>
      <c r="C307" s="1"/>
      <c r="D307" s="1"/>
      <c r="E307" s="1"/>
      <c r="F307" s="1"/>
      <c r="G307" s="1"/>
    </row>
    <row r="308" spans="2:7">
      <c r="B308" s="1"/>
      <c r="C308" s="1"/>
      <c r="D308" s="1"/>
      <c r="E308" s="1"/>
      <c r="F308" s="1"/>
      <c r="G308" s="1"/>
    </row>
    <row r="309" spans="2:7">
      <c r="B309" s="1"/>
      <c r="C309" s="1"/>
      <c r="D309" s="1"/>
      <c r="E309" s="1"/>
      <c r="F309" s="1"/>
      <c r="G309" s="1"/>
    </row>
    <row r="310" spans="2:7">
      <c r="B310" s="1"/>
      <c r="C310" s="1"/>
      <c r="D310" s="1"/>
      <c r="E310" s="1"/>
      <c r="F310" s="1"/>
      <c r="G310" s="1"/>
    </row>
    <row r="311" spans="2:7">
      <c r="B311" s="1"/>
      <c r="C311" s="1"/>
      <c r="D311" s="1"/>
      <c r="E311" s="1"/>
      <c r="F311" s="1"/>
      <c r="G311" s="1"/>
    </row>
    <row r="312" spans="2:7">
      <c r="B312" s="1"/>
      <c r="C312" s="1"/>
      <c r="D312" s="1"/>
      <c r="E312" s="1"/>
      <c r="F312" s="1"/>
      <c r="G312" s="1"/>
    </row>
    <row r="313" spans="2:7">
      <c r="B313" s="1"/>
      <c r="C313" s="1"/>
      <c r="D313" s="1"/>
      <c r="E313" s="1"/>
      <c r="F313" s="1"/>
      <c r="G313" s="1"/>
    </row>
    <row r="314" spans="2:7">
      <c r="B314" s="1"/>
      <c r="C314" s="1"/>
      <c r="D314" s="1"/>
      <c r="E314" s="1"/>
      <c r="F314" s="1"/>
      <c r="G314" s="1"/>
    </row>
    <row r="315" spans="2:7">
      <c r="B315" s="1"/>
      <c r="C315" s="1"/>
      <c r="D315" s="1"/>
      <c r="E315" s="1"/>
      <c r="F315" s="1"/>
      <c r="G315" s="1"/>
    </row>
    <row r="316" spans="2:7">
      <c r="B316" s="1"/>
      <c r="C316" s="1"/>
      <c r="D316" s="1"/>
      <c r="E316" s="1"/>
      <c r="F316" s="1"/>
      <c r="G316" s="1"/>
    </row>
    <row r="317" spans="2:7">
      <c r="B317" s="1"/>
      <c r="C317" s="1"/>
      <c r="D317" s="1"/>
      <c r="E317" s="1"/>
      <c r="F317" s="1"/>
      <c r="G317" s="1"/>
    </row>
    <row r="318" spans="2:7">
      <c r="B318" s="1"/>
      <c r="C318" s="1"/>
      <c r="D318" s="1"/>
      <c r="E318" s="1"/>
      <c r="F318" s="1"/>
      <c r="G318" s="1"/>
    </row>
    <row r="319" spans="2:7">
      <c r="B319" s="1"/>
      <c r="C319" s="1"/>
      <c r="D319" s="1"/>
      <c r="E319" s="1"/>
      <c r="F319" s="1"/>
      <c r="G319" s="1"/>
    </row>
    <row r="320" spans="2:7">
      <c r="B320" s="1"/>
      <c r="C320" s="1"/>
      <c r="D320" s="1"/>
      <c r="E320" s="1"/>
      <c r="F320" s="1"/>
      <c r="G320" s="1"/>
    </row>
    <row r="321" spans="2:7">
      <c r="B321" s="1"/>
      <c r="C321" s="1"/>
      <c r="D321" s="1"/>
      <c r="E321" s="1"/>
      <c r="F321" s="1"/>
      <c r="G321" s="1"/>
    </row>
    <row r="322" spans="2:7">
      <c r="B322" s="1"/>
      <c r="C322" s="1"/>
      <c r="D322" s="1"/>
      <c r="E322" s="1"/>
      <c r="F322" s="1"/>
      <c r="G322" s="1"/>
    </row>
    <row r="323" spans="2:7">
      <c r="B323" s="1"/>
      <c r="C323" s="1"/>
      <c r="D323" s="1"/>
      <c r="E323" s="1"/>
      <c r="F323" s="1"/>
      <c r="G323" s="1"/>
    </row>
    <row r="324" spans="2:7">
      <c r="B324" s="1"/>
      <c r="C324" s="1"/>
      <c r="D324" s="1"/>
      <c r="E324" s="1"/>
      <c r="F324" s="1"/>
      <c r="G324" s="1"/>
    </row>
    <row r="325" spans="2:7">
      <c r="B325" s="1"/>
      <c r="C325" s="1"/>
      <c r="D325" s="1"/>
      <c r="E325" s="1"/>
      <c r="F325" s="1"/>
      <c r="G325" s="1"/>
    </row>
    <row r="326" spans="2:7">
      <c r="B326" s="1"/>
      <c r="C326" s="1"/>
      <c r="D326" s="1"/>
      <c r="E326" s="1"/>
      <c r="F326" s="1"/>
      <c r="G326" s="1"/>
    </row>
    <row r="327" spans="2:7">
      <c r="B327" s="1"/>
      <c r="C327" s="1"/>
      <c r="D327" s="1"/>
      <c r="E327" s="1"/>
      <c r="F327" s="1"/>
      <c r="G327" s="1"/>
    </row>
    <row r="328" spans="2:7">
      <c r="B328" s="1"/>
      <c r="C328" s="1"/>
      <c r="D328" s="1"/>
      <c r="E328" s="1"/>
      <c r="F328" s="1"/>
      <c r="G328" s="1"/>
    </row>
    <row r="329" spans="2:7">
      <c r="B329" s="1"/>
      <c r="C329" s="1"/>
      <c r="D329" s="1"/>
      <c r="E329" s="1"/>
      <c r="F329" s="1"/>
      <c r="G329" s="1"/>
    </row>
    <row r="330" spans="2:7">
      <c r="B330" s="1"/>
      <c r="C330" s="1"/>
      <c r="D330" s="1"/>
      <c r="E330" s="1"/>
      <c r="F330" s="1"/>
      <c r="G330" s="1"/>
    </row>
    <row r="331" spans="2:7">
      <c r="B331" s="1"/>
      <c r="C331" s="1"/>
      <c r="D331" s="1"/>
      <c r="E331" s="1"/>
      <c r="F331" s="1"/>
      <c r="G331" s="1"/>
    </row>
    <row r="332" spans="2:7">
      <c r="B332" s="1"/>
      <c r="C332" s="1"/>
      <c r="D332" s="1"/>
      <c r="E332" s="1"/>
      <c r="F332" s="1"/>
      <c r="G332" s="1"/>
    </row>
    <row r="333" spans="2:7">
      <c r="B333" s="1"/>
      <c r="C333" s="1"/>
      <c r="D333" s="1"/>
      <c r="E333" s="1"/>
      <c r="F333" s="1"/>
      <c r="G333" s="1"/>
    </row>
    <row r="334" spans="2:7">
      <c r="B334" s="1"/>
      <c r="C334" s="1"/>
      <c r="D334" s="1"/>
      <c r="E334" s="1"/>
      <c r="F334" s="1"/>
      <c r="G334" s="1"/>
    </row>
    <row r="335" spans="2:7">
      <c r="B335" s="1"/>
      <c r="C335" s="1"/>
      <c r="D335" s="1"/>
      <c r="E335" s="1"/>
      <c r="F335" s="1"/>
      <c r="G335" s="1"/>
    </row>
    <row r="336" spans="2:7">
      <c r="B336" s="1"/>
      <c r="C336" s="1"/>
      <c r="D336" s="1"/>
      <c r="E336" s="1"/>
      <c r="F336" s="1"/>
      <c r="G336" s="1"/>
    </row>
    <row r="337" spans="2:7">
      <c r="B337" s="1"/>
      <c r="C337" s="1"/>
      <c r="D337" s="1"/>
      <c r="E337" s="1"/>
      <c r="F337" s="1"/>
      <c r="G337" s="1"/>
    </row>
    <row r="338" spans="2:7">
      <c r="B338" s="1"/>
      <c r="C338" s="1"/>
      <c r="D338" s="1"/>
      <c r="E338" s="1"/>
      <c r="F338" s="1"/>
      <c r="G338" s="1"/>
    </row>
    <row r="339" spans="2:7">
      <c r="B339" s="1"/>
      <c r="C339" s="1"/>
      <c r="D339" s="1"/>
      <c r="E339" s="1"/>
      <c r="F339" s="1"/>
      <c r="G339" s="1"/>
    </row>
    <row r="340" spans="2:7">
      <c r="B340" s="1"/>
      <c r="C340" s="1"/>
      <c r="D340" s="1"/>
      <c r="E340" s="1"/>
      <c r="F340" s="1"/>
      <c r="G340" s="1"/>
    </row>
    <row r="341" spans="2:7">
      <c r="B341" s="1"/>
      <c r="C341" s="1"/>
      <c r="D341" s="1"/>
      <c r="E341" s="1"/>
      <c r="F341" s="1"/>
      <c r="G341" s="1"/>
    </row>
    <row r="342" spans="2:7">
      <c r="B342" s="1"/>
      <c r="C342" s="1"/>
      <c r="D342" s="1"/>
      <c r="E342" s="1"/>
      <c r="F342" s="1"/>
      <c r="G342" s="1"/>
    </row>
    <row r="343" spans="2:7">
      <c r="B343" s="1"/>
      <c r="C343" s="1"/>
      <c r="D343" s="1"/>
      <c r="E343" s="1"/>
      <c r="F343" s="1"/>
      <c r="G343" s="1"/>
    </row>
    <row r="344" spans="2:7">
      <c r="B344" s="1"/>
      <c r="C344" s="1"/>
      <c r="D344" s="1"/>
      <c r="E344" s="1"/>
      <c r="F344" s="1"/>
      <c r="G344" s="1"/>
    </row>
    <row r="345" spans="2:7">
      <c r="B345" s="1"/>
      <c r="C345" s="1"/>
      <c r="D345" s="1"/>
      <c r="E345" s="1"/>
      <c r="F345" s="1"/>
      <c r="G345" s="1"/>
    </row>
    <row r="346" spans="2:7">
      <c r="B346" s="1"/>
      <c r="C346" s="1"/>
      <c r="D346" s="1"/>
      <c r="E346" s="1"/>
      <c r="F346" s="1"/>
      <c r="G346" s="1"/>
    </row>
    <row r="347" spans="2:7">
      <c r="B347" s="1"/>
      <c r="C347" s="1"/>
      <c r="D347" s="1"/>
      <c r="E347" s="1"/>
      <c r="F347" s="1"/>
      <c r="G347" s="1"/>
    </row>
    <row r="348" spans="2:7">
      <c r="B348" s="1"/>
      <c r="C348" s="1"/>
      <c r="D348" s="1"/>
      <c r="E348" s="1"/>
      <c r="F348" s="1"/>
      <c r="G348" s="1"/>
    </row>
    <row r="349" spans="2:7">
      <c r="B349" s="1"/>
      <c r="C349" s="1"/>
      <c r="D349" s="1"/>
      <c r="E349" s="1"/>
      <c r="F349" s="1"/>
      <c r="G349" s="1"/>
    </row>
    <row r="350" spans="2:7">
      <c r="B350" s="1"/>
      <c r="C350" s="1"/>
      <c r="D350" s="1"/>
      <c r="E350" s="1"/>
      <c r="F350" s="1"/>
      <c r="G350" s="1"/>
    </row>
    <row r="351" spans="2:7">
      <c r="B351" s="1"/>
      <c r="C351" s="1"/>
      <c r="D351" s="1"/>
      <c r="E351" s="1"/>
      <c r="F351" s="1"/>
      <c r="G351" s="1"/>
    </row>
    <row r="352" spans="2:7">
      <c r="B352" s="1"/>
      <c r="C352" s="1"/>
      <c r="D352" s="1"/>
      <c r="E352" s="1"/>
      <c r="F352" s="1"/>
      <c r="G352" s="1"/>
    </row>
    <row r="353" spans="2:7">
      <c r="B353" s="1"/>
      <c r="C353" s="1"/>
      <c r="D353" s="1"/>
      <c r="E353" s="1"/>
      <c r="F353" s="1"/>
      <c r="G353" s="1"/>
    </row>
    <row r="354" spans="2:7">
      <c r="B354" s="1"/>
      <c r="C354" s="1"/>
      <c r="D354" s="1"/>
      <c r="E354" s="1"/>
      <c r="F354" s="1"/>
      <c r="G354" s="1"/>
    </row>
    <row r="355" spans="2:7">
      <c r="B355" s="1"/>
      <c r="C355" s="1"/>
      <c r="D355" s="1"/>
      <c r="E355" s="1"/>
      <c r="F355" s="1"/>
      <c r="G355" s="1"/>
    </row>
    <row r="356" spans="2:7">
      <c r="B356" s="1"/>
      <c r="C356" s="1"/>
      <c r="D356" s="1"/>
      <c r="E356" s="1"/>
      <c r="F356" s="1"/>
      <c r="G356" s="1"/>
    </row>
    <row r="357" spans="2:7">
      <c r="B357" s="1"/>
      <c r="C357" s="1"/>
      <c r="D357" s="1"/>
      <c r="E357" s="1"/>
      <c r="F357" s="1"/>
      <c r="G357" s="1"/>
    </row>
    <row r="358" spans="2:7">
      <c r="B358" s="1"/>
      <c r="C358" s="1"/>
      <c r="D358" s="1"/>
      <c r="E358" s="1"/>
      <c r="F358" s="1"/>
      <c r="G358" s="1"/>
    </row>
    <row r="359" spans="2:7">
      <c r="B359" s="1"/>
      <c r="C359" s="1"/>
      <c r="D359" s="1"/>
      <c r="E359" s="1"/>
      <c r="F359" s="1"/>
      <c r="G359" s="1"/>
    </row>
    <row r="360" spans="2:7">
      <c r="B360" s="1"/>
      <c r="C360" s="1"/>
      <c r="D360" s="1"/>
      <c r="E360" s="1"/>
      <c r="F360" s="1"/>
      <c r="G360" s="1"/>
    </row>
    <row r="361" spans="2:7">
      <c r="B361" s="1"/>
      <c r="C361" s="1"/>
      <c r="D361" s="1"/>
      <c r="E361" s="1"/>
      <c r="F361" s="1"/>
      <c r="G361" s="1"/>
    </row>
    <row r="362" spans="2:7">
      <c r="B362" s="1"/>
      <c r="C362" s="1"/>
      <c r="D362" s="1"/>
      <c r="E362" s="1"/>
      <c r="F362" s="1"/>
      <c r="G362" s="1"/>
    </row>
    <row r="363" spans="2:7">
      <c r="B363" s="1"/>
      <c r="C363" s="1"/>
      <c r="D363" s="1"/>
      <c r="E363" s="1"/>
      <c r="F363" s="1"/>
      <c r="G363" s="1"/>
    </row>
    <row r="364" spans="2:7">
      <c r="B364" s="1"/>
      <c r="C364" s="1"/>
      <c r="D364" s="1"/>
      <c r="E364" s="1"/>
      <c r="F364" s="1"/>
      <c r="G364" s="1"/>
    </row>
    <row r="365" spans="2:7">
      <c r="B365" s="1"/>
      <c r="C365" s="1"/>
      <c r="D365" s="1"/>
      <c r="E365" s="1"/>
      <c r="F365" s="1"/>
      <c r="G365" s="1"/>
    </row>
    <row r="366" spans="2:7">
      <c r="B366" s="1"/>
      <c r="C366" s="1"/>
      <c r="D366" s="1"/>
      <c r="E366" s="1"/>
      <c r="F366" s="1"/>
      <c r="G366" s="1"/>
    </row>
    <row r="367" spans="2:7">
      <c r="B367" s="1"/>
      <c r="C367" s="1"/>
      <c r="D367" s="1"/>
      <c r="E367" s="1"/>
      <c r="F367" s="1"/>
      <c r="G367" s="1"/>
    </row>
    <row r="368" spans="2:7">
      <c r="B368" s="1"/>
      <c r="C368" s="1"/>
      <c r="D368" s="1"/>
      <c r="E368" s="1"/>
      <c r="F368" s="1"/>
      <c r="G368" s="1"/>
    </row>
    <row r="369" spans="2:7">
      <c r="B369" s="1"/>
      <c r="C369" s="1"/>
      <c r="D369" s="1"/>
      <c r="E369" s="1"/>
      <c r="F369" s="1"/>
      <c r="G369" s="1"/>
    </row>
    <row r="370" spans="2:7">
      <c r="B370" s="1"/>
      <c r="C370" s="1"/>
      <c r="D370" s="1"/>
      <c r="E370" s="1"/>
      <c r="F370" s="1"/>
      <c r="G370" s="1"/>
    </row>
    <row r="371" spans="2:7">
      <c r="B371" s="1"/>
      <c r="C371" s="1"/>
      <c r="D371" s="1"/>
      <c r="E371" s="1"/>
      <c r="F371" s="1"/>
      <c r="G371" s="1"/>
    </row>
    <row r="372" spans="2:7">
      <c r="B372" s="1"/>
      <c r="C372" s="1"/>
      <c r="D372" s="1"/>
      <c r="E372" s="1"/>
      <c r="F372" s="1"/>
      <c r="G372" s="1"/>
    </row>
    <row r="373" spans="2:7">
      <c r="B373" s="1"/>
      <c r="C373" s="1"/>
      <c r="D373" s="1"/>
      <c r="E373" s="1"/>
      <c r="F373" s="1"/>
      <c r="G373" s="1"/>
    </row>
    <row r="374" spans="2:7">
      <c r="B374" s="1"/>
      <c r="C374" s="1"/>
      <c r="D374" s="1"/>
      <c r="E374" s="1"/>
      <c r="F374" s="1"/>
      <c r="G374" s="1"/>
    </row>
    <row r="375" spans="2:7">
      <c r="B375" s="1"/>
      <c r="C375" s="1"/>
      <c r="D375" s="1"/>
      <c r="E375" s="1"/>
      <c r="F375" s="1"/>
      <c r="G375" s="1"/>
    </row>
    <row r="376" spans="2:7">
      <c r="B376" s="1"/>
      <c r="C376" s="1"/>
      <c r="D376" s="1"/>
      <c r="E376" s="1"/>
      <c r="F376" s="1"/>
      <c r="G376" s="1"/>
    </row>
    <row r="377" spans="2:7">
      <c r="B377" s="1"/>
      <c r="C377" s="1"/>
      <c r="D377" s="1"/>
      <c r="E377" s="1"/>
      <c r="F377" s="1"/>
      <c r="G377" s="1"/>
    </row>
    <row r="378" spans="2:7">
      <c r="B378" s="1"/>
      <c r="C378" s="1"/>
      <c r="D378" s="1"/>
      <c r="E378" s="1"/>
      <c r="F378" s="1"/>
      <c r="G378" s="1"/>
    </row>
    <row r="379" spans="2:7">
      <c r="B379" s="1"/>
      <c r="C379" s="1"/>
      <c r="D379" s="1"/>
      <c r="E379" s="1"/>
      <c r="F379" s="1"/>
      <c r="G379" s="1"/>
    </row>
    <row r="380" spans="2:7">
      <c r="B380" s="1"/>
      <c r="C380" s="1"/>
      <c r="D380" s="1"/>
      <c r="E380" s="1"/>
      <c r="F380" s="1"/>
      <c r="G380" s="1"/>
    </row>
    <row r="381" spans="2:7">
      <c r="B381" s="1"/>
      <c r="C381" s="1"/>
      <c r="D381" s="1"/>
      <c r="E381" s="1"/>
      <c r="F381" s="1"/>
      <c r="G381" s="1"/>
    </row>
    <row r="382" spans="2:7">
      <c r="B382" s="1"/>
      <c r="C382" s="1"/>
      <c r="D382" s="1"/>
      <c r="E382" s="1"/>
      <c r="F382" s="1"/>
      <c r="G382" s="1"/>
    </row>
    <row r="383" spans="2:7">
      <c r="B383" s="1"/>
      <c r="C383" s="1"/>
      <c r="D383" s="1"/>
      <c r="E383" s="1"/>
      <c r="F383" s="1"/>
      <c r="G383" s="1"/>
    </row>
    <row r="384" spans="2:7">
      <c r="B384" s="1"/>
      <c r="C384" s="1"/>
      <c r="D384" s="1"/>
      <c r="E384" s="1"/>
      <c r="F384" s="1"/>
      <c r="G384" s="1"/>
    </row>
    <row r="385" spans="2:7">
      <c r="B385" s="1"/>
      <c r="C385" s="1"/>
      <c r="D385" s="1"/>
      <c r="E385" s="1"/>
      <c r="F385" s="1"/>
      <c r="G385" s="1"/>
    </row>
    <row r="386" spans="2:7">
      <c r="B386" s="1"/>
      <c r="C386" s="1"/>
      <c r="D386" s="1"/>
      <c r="E386" s="1"/>
      <c r="F386" s="1"/>
      <c r="G386" s="1"/>
    </row>
    <row r="387" spans="2:7">
      <c r="B387" s="1"/>
      <c r="C387" s="1"/>
      <c r="D387" s="1"/>
      <c r="E387" s="1"/>
      <c r="F387" s="1"/>
      <c r="G387" s="1"/>
    </row>
    <row r="388" spans="2:7">
      <c r="B388" s="1"/>
      <c r="C388" s="1"/>
      <c r="D388" s="1"/>
      <c r="E388" s="1"/>
      <c r="F388" s="1"/>
      <c r="G388" s="1"/>
    </row>
    <row r="389" spans="2:7">
      <c r="B389" s="1"/>
      <c r="C389" s="1"/>
      <c r="D389" s="1"/>
      <c r="E389" s="1"/>
      <c r="F389" s="1"/>
      <c r="G389" s="1"/>
    </row>
    <row r="390" spans="2:7">
      <c r="B390" s="1"/>
      <c r="C390" s="1"/>
      <c r="D390" s="1"/>
      <c r="E390" s="1"/>
      <c r="F390" s="1"/>
      <c r="G390" s="1"/>
    </row>
    <row r="391" spans="2:7">
      <c r="B391" s="1"/>
      <c r="C391" s="1"/>
      <c r="D391" s="1"/>
      <c r="E391" s="1"/>
      <c r="F391" s="1"/>
      <c r="G391" s="1"/>
    </row>
    <row r="392" spans="2:7">
      <c r="B392" s="1"/>
      <c r="C392" s="1"/>
      <c r="D392" s="1"/>
      <c r="E392" s="1"/>
      <c r="F392" s="1"/>
      <c r="G392" s="1"/>
    </row>
    <row r="393" spans="2:7">
      <c r="B393" s="1"/>
      <c r="C393" s="1"/>
      <c r="D393" s="1"/>
      <c r="E393" s="1"/>
      <c r="F393" s="1"/>
      <c r="G393" s="1"/>
    </row>
    <row r="394" spans="2:7">
      <c r="B394" s="1"/>
      <c r="C394" s="1"/>
      <c r="D394" s="1"/>
      <c r="E394" s="1"/>
      <c r="F394" s="1"/>
      <c r="G394" s="1"/>
    </row>
    <row r="395" spans="2:7">
      <c r="B395" s="1"/>
      <c r="C395" s="1"/>
      <c r="D395" s="1"/>
      <c r="E395" s="1"/>
      <c r="F395" s="1"/>
      <c r="G395" s="1"/>
    </row>
    <row r="396" spans="2:7">
      <c r="B396" s="1"/>
      <c r="C396" s="1"/>
      <c r="D396" s="1"/>
      <c r="E396" s="1"/>
      <c r="F396" s="1"/>
      <c r="G396" s="1"/>
    </row>
    <row r="397" spans="2:7">
      <c r="B397" s="1"/>
      <c r="C397" s="1"/>
      <c r="D397" s="1"/>
      <c r="E397" s="1"/>
      <c r="F397" s="1"/>
      <c r="G397" s="1"/>
    </row>
    <row r="398" spans="2:7">
      <c r="B398" s="1"/>
      <c r="C398" s="1"/>
      <c r="D398" s="1"/>
      <c r="E398" s="1"/>
      <c r="F398" s="1"/>
      <c r="G398" s="1"/>
    </row>
    <row r="399" spans="2:7">
      <c r="B399" s="1"/>
      <c r="C399" s="1"/>
      <c r="D399" s="1"/>
      <c r="E399" s="1"/>
      <c r="F399" s="1"/>
      <c r="G399" s="1"/>
    </row>
    <row r="400" spans="2:7">
      <c r="B400" s="1"/>
      <c r="C400" s="1"/>
      <c r="D400" s="1"/>
      <c r="E400" s="1"/>
      <c r="F400" s="1"/>
      <c r="G400" s="1"/>
    </row>
    <row r="401" spans="2:7">
      <c r="B401" s="1"/>
      <c r="C401" s="1"/>
      <c r="D401" s="1"/>
      <c r="E401" s="1"/>
      <c r="F401" s="1"/>
      <c r="G401" s="1"/>
    </row>
    <row r="402" spans="2:7">
      <c r="B402" s="1"/>
      <c r="C402" s="1"/>
      <c r="D402" s="1"/>
      <c r="E402" s="1"/>
      <c r="F402" s="1"/>
      <c r="G402" s="1"/>
    </row>
    <row r="403" spans="2:7">
      <c r="B403" s="1"/>
      <c r="C403" s="1"/>
      <c r="D403" s="1"/>
      <c r="E403" s="1"/>
      <c r="F403" s="1"/>
      <c r="G403" s="1"/>
    </row>
    <row r="404" spans="2:7">
      <c r="B404" s="1"/>
      <c r="C404" s="1"/>
      <c r="D404" s="1"/>
      <c r="E404" s="1"/>
      <c r="F404" s="1"/>
      <c r="G404" s="1"/>
    </row>
    <row r="405" spans="2:7">
      <c r="B405" s="1"/>
      <c r="C405" s="1"/>
      <c r="D405" s="1"/>
      <c r="E405" s="1"/>
      <c r="F405" s="1"/>
      <c r="G405" s="1"/>
    </row>
    <row r="406" spans="2:7">
      <c r="B406" s="1"/>
      <c r="C406" s="1"/>
      <c r="D406" s="1"/>
      <c r="E406" s="1"/>
      <c r="F406" s="1"/>
      <c r="G406" s="1"/>
    </row>
    <row r="407" spans="2:7">
      <c r="B407" s="1"/>
      <c r="C407" s="1"/>
      <c r="D407" s="1"/>
      <c r="E407" s="1"/>
      <c r="F407" s="1"/>
      <c r="G407" s="1"/>
    </row>
    <row r="408" spans="2:7">
      <c r="B408" s="1"/>
      <c r="C408" s="1"/>
      <c r="D408" s="1"/>
      <c r="E408" s="1"/>
      <c r="F408" s="1"/>
      <c r="G408" s="1"/>
    </row>
    <row r="409" spans="2:7">
      <c r="B409" s="1"/>
      <c r="C409" s="1"/>
      <c r="D409" s="1"/>
      <c r="E409" s="1"/>
      <c r="F409" s="1"/>
      <c r="G409" s="1"/>
    </row>
    <row r="410" spans="2:7">
      <c r="B410" s="1"/>
      <c r="C410" s="1"/>
      <c r="D410" s="1"/>
      <c r="E410" s="1"/>
      <c r="F410" s="1"/>
      <c r="G410" s="1"/>
    </row>
    <row r="411" spans="2:7">
      <c r="B411" s="1"/>
      <c r="C411" s="1"/>
      <c r="D411" s="1"/>
      <c r="E411" s="1"/>
      <c r="F411" s="1"/>
      <c r="G411" s="1"/>
    </row>
    <row r="412" spans="2:7">
      <c r="B412" s="1"/>
      <c r="C412" s="1"/>
      <c r="D412" s="1"/>
      <c r="E412" s="1"/>
      <c r="F412" s="1"/>
      <c r="G412" s="1"/>
    </row>
    <row r="413" spans="2:7">
      <c r="B413" s="1"/>
      <c r="C413" s="1"/>
      <c r="D413" s="1"/>
      <c r="E413" s="1"/>
      <c r="F413" s="1"/>
      <c r="G413" s="1"/>
    </row>
    <row r="414" spans="2:7">
      <c r="B414" s="1"/>
      <c r="C414" s="1"/>
      <c r="D414" s="1"/>
      <c r="E414" s="1"/>
      <c r="F414" s="1"/>
      <c r="G414" s="1"/>
    </row>
    <row r="415" spans="2:7">
      <c r="B415" s="1"/>
      <c r="C415" s="1"/>
      <c r="D415" s="1"/>
      <c r="E415" s="1"/>
      <c r="F415" s="1"/>
      <c r="G415" s="1"/>
    </row>
    <row r="416" spans="2:7">
      <c r="B416" s="1"/>
      <c r="C416" s="1"/>
      <c r="D416" s="1"/>
      <c r="E416" s="1"/>
      <c r="F416" s="1"/>
      <c r="G416" s="1"/>
    </row>
    <row r="417" spans="2:7">
      <c r="B417" s="1"/>
      <c r="C417" s="1"/>
      <c r="D417" s="1"/>
      <c r="E417" s="1"/>
      <c r="F417" s="1"/>
      <c r="G417" s="1"/>
    </row>
    <row r="418" spans="2:7">
      <c r="B418" s="1"/>
      <c r="C418" s="1"/>
      <c r="D418" s="1"/>
      <c r="E418" s="1"/>
      <c r="F418" s="1"/>
      <c r="G418" s="1"/>
    </row>
    <row r="419" spans="2:7">
      <c r="B419" s="1"/>
      <c r="C419" s="1"/>
      <c r="D419" s="1"/>
      <c r="E419" s="1"/>
      <c r="F419" s="1"/>
      <c r="G419" s="1"/>
    </row>
    <row r="420" spans="2:7">
      <c r="B420" s="1"/>
      <c r="C420" s="1"/>
      <c r="D420" s="1"/>
      <c r="E420" s="1"/>
      <c r="F420" s="1"/>
      <c r="G420" s="1"/>
    </row>
    <row r="421" spans="2:7">
      <c r="B421" s="1"/>
      <c r="C421" s="1"/>
      <c r="D421" s="1"/>
      <c r="E421" s="1"/>
      <c r="F421" s="1"/>
      <c r="G421" s="1"/>
    </row>
    <row r="422" spans="2:7">
      <c r="B422" s="1"/>
      <c r="C422" s="1"/>
      <c r="D422" s="1"/>
      <c r="E422" s="1"/>
      <c r="F422" s="1"/>
      <c r="G422" s="1"/>
    </row>
    <row r="423" spans="2:7">
      <c r="B423" s="1"/>
      <c r="C423" s="1"/>
      <c r="D423" s="1"/>
      <c r="E423" s="1"/>
      <c r="F423" s="1"/>
      <c r="G423" s="1"/>
    </row>
    <row r="424" spans="2:7">
      <c r="B424" s="1"/>
      <c r="C424" s="1"/>
      <c r="D424" s="1"/>
      <c r="E424" s="1"/>
      <c r="F424" s="1"/>
      <c r="G424" s="1"/>
    </row>
    <row r="425" spans="2:7">
      <c r="B425" s="1"/>
      <c r="C425" s="1"/>
      <c r="D425" s="1"/>
      <c r="E425" s="1"/>
      <c r="F425" s="1"/>
      <c r="G425" s="1"/>
    </row>
    <row r="426" spans="2:7">
      <c r="B426" s="1"/>
      <c r="C426" s="1"/>
      <c r="D426" s="1"/>
      <c r="E426" s="1"/>
      <c r="F426" s="1"/>
      <c r="G426" s="1"/>
    </row>
    <row r="427" spans="2:7">
      <c r="B427" s="1"/>
      <c r="C427" s="1"/>
      <c r="D427" s="1"/>
      <c r="E427" s="1"/>
      <c r="F427" s="1"/>
      <c r="G427" s="1"/>
    </row>
    <row r="428" spans="2:7">
      <c r="B428" s="1"/>
      <c r="C428" s="1"/>
      <c r="D428" s="1"/>
      <c r="E428" s="1"/>
      <c r="F428" s="1"/>
      <c r="G428" s="1"/>
    </row>
    <row r="429" spans="2:7">
      <c r="B429" s="1"/>
      <c r="C429" s="1"/>
      <c r="D429" s="1"/>
      <c r="E429" s="1"/>
      <c r="F429" s="1"/>
      <c r="G429" s="1"/>
    </row>
    <row r="430" spans="2:7">
      <c r="B430" s="1"/>
      <c r="C430" s="1"/>
      <c r="D430" s="1"/>
      <c r="E430" s="1"/>
      <c r="F430" s="1"/>
      <c r="G430" s="1"/>
    </row>
    <row r="431" spans="2:7">
      <c r="B431" s="1"/>
      <c r="C431" s="1"/>
      <c r="D431" s="1"/>
      <c r="E431" s="1"/>
      <c r="F431" s="1"/>
      <c r="G431" s="1"/>
    </row>
    <row r="432" spans="2:7">
      <c r="B432" s="1"/>
      <c r="C432" s="1"/>
      <c r="D432" s="1"/>
      <c r="E432" s="1"/>
      <c r="F432" s="1"/>
      <c r="G432" s="1"/>
    </row>
    <row r="433" spans="2:7">
      <c r="B433" s="1"/>
      <c r="C433" s="1"/>
      <c r="D433" s="1"/>
      <c r="E433" s="1"/>
      <c r="F433" s="1"/>
      <c r="G433" s="1"/>
    </row>
    <row r="434" spans="2:7">
      <c r="B434" s="1"/>
      <c r="C434" s="1"/>
      <c r="D434" s="1"/>
      <c r="E434" s="1"/>
      <c r="F434" s="1"/>
      <c r="G434" s="1"/>
    </row>
    <row r="435" spans="2:7">
      <c r="B435" s="1"/>
      <c r="C435" s="1"/>
      <c r="D435" s="1"/>
      <c r="E435" s="1"/>
      <c r="F435" s="1"/>
      <c r="G435" s="1"/>
    </row>
    <row r="436" spans="2:7">
      <c r="B436" s="1"/>
      <c r="C436" s="1"/>
      <c r="D436" s="1"/>
      <c r="E436" s="1"/>
      <c r="F436" s="1"/>
      <c r="G436" s="1"/>
    </row>
    <row r="437" spans="2:7">
      <c r="B437" s="1"/>
      <c r="C437" s="1"/>
      <c r="D437" s="1"/>
      <c r="E437" s="1"/>
      <c r="F437" s="1"/>
      <c r="G437" s="1"/>
    </row>
    <row r="438" spans="2:7">
      <c r="B438" s="1"/>
      <c r="C438" s="1"/>
      <c r="D438" s="1"/>
      <c r="E438" s="1"/>
      <c r="F438" s="1"/>
      <c r="G438" s="1"/>
    </row>
    <row r="439" spans="2:7">
      <c r="B439" s="1"/>
      <c r="C439" s="1"/>
      <c r="D439" s="1"/>
      <c r="E439" s="1"/>
      <c r="F439" s="1"/>
      <c r="G439" s="1"/>
    </row>
    <row r="440" spans="2:7">
      <c r="B440" s="1"/>
      <c r="C440" s="1"/>
      <c r="D440" s="1"/>
      <c r="E440" s="1"/>
      <c r="F440" s="1"/>
      <c r="G440" s="1"/>
    </row>
    <row r="441" spans="2:7">
      <c r="B441" s="1"/>
      <c r="C441" s="1"/>
      <c r="D441" s="1"/>
      <c r="E441" s="1"/>
      <c r="F441" s="1"/>
      <c r="G441" s="1"/>
    </row>
    <row r="442" spans="2:7">
      <c r="B442" s="1"/>
      <c r="C442" s="1"/>
      <c r="D442" s="1"/>
      <c r="E442" s="1"/>
      <c r="F442" s="1"/>
      <c r="G442" s="1"/>
    </row>
    <row r="443" spans="2:7">
      <c r="B443" s="1"/>
      <c r="C443" s="1"/>
      <c r="D443" s="1"/>
      <c r="E443" s="1"/>
      <c r="F443" s="1"/>
      <c r="G443" s="1"/>
    </row>
    <row r="444" spans="2:7">
      <c r="B444" s="1"/>
      <c r="C444" s="1"/>
      <c r="D444" s="1"/>
      <c r="E444" s="1"/>
      <c r="F444" s="1"/>
      <c r="G444" s="1"/>
    </row>
    <row r="445" spans="2:7">
      <c r="B445" s="1"/>
      <c r="C445" s="1"/>
      <c r="D445" s="1"/>
      <c r="E445" s="1"/>
      <c r="F445" s="1"/>
      <c r="G445" s="1"/>
    </row>
    <row r="446" spans="2:7">
      <c r="B446" s="1"/>
      <c r="C446" s="1"/>
      <c r="D446" s="1"/>
      <c r="E446" s="1"/>
      <c r="F446" s="1"/>
      <c r="G446" s="1"/>
    </row>
    <row r="447" spans="2:7">
      <c r="B447" s="1"/>
      <c r="C447" s="1"/>
      <c r="D447" s="1"/>
      <c r="E447" s="1"/>
      <c r="F447" s="1"/>
      <c r="G447" s="1"/>
    </row>
    <row r="448" spans="2:7">
      <c r="B448" s="1"/>
      <c r="C448" s="1"/>
      <c r="D448" s="1"/>
      <c r="E448" s="1"/>
      <c r="F448" s="1"/>
      <c r="G448" s="1"/>
    </row>
    <row r="449" spans="2:7">
      <c r="B449" s="1"/>
      <c r="C449" s="1"/>
      <c r="D449" s="1"/>
      <c r="E449" s="1"/>
      <c r="F449" s="1"/>
      <c r="G449" s="1"/>
    </row>
    <row r="450" spans="2:7">
      <c r="B450" s="1"/>
      <c r="C450" s="1"/>
      <c r="D450" s="1"/>
      <c r="E450" s="1"/>
      <c r="F450" s="1"/>
      <c r="G450" s="1"/>
    </row>
    <row r="451" spans="2:7">
      <c r="B451" s="1"/>
      <c r="C451" s="1"/>
      <c r="D451" s="1"/>
      <c r="E451" s="1"/>
      <c r="F451" s="1"/>
      <c r="G451" s="1"/>
    </row>
    <row r="452" spans="2:7">
      <c r="B452" s="1"/>
      <c r="C452" s="1"/>
      <c r="D452" s="1"/>
      <c r="E452" s="1"/>
      <c r="F452" s="1"/>
      <c r="G452" s="1"/>
    </row>
    <row r="453" spans="2:7">
      <c r="B453" s="1"/>
      <c r="C453" s="1"/>
      <c r="D453" s="1"/>
      <c r="E453" s="1"/>
      <c r="F453" s="1"/>
      <c r="G453" s="1"/>
    </row>
    <row r="454" spans="2:7">
      <c r="B454" s="1"/>
      <c r="C454" s="1"/>
      <c r="D454" s="1"/>
      <c r="E454" s="1"/>
      <c r="F454" s="1"/>
      <c r="G454" s="1"/>
    </row>
    <row r="455" spans="2:7">
      <c r="B455" s="1"/>
      <c r="C455" s="1"/>
      <c r="D455" s="1"/>
      <c r="E455" s="1"/>
      <c r="F455" s="1"/>
      <c r="G455" s="1"/>
    </row>
    <row r="456" spans="2:7">
      <c r="B456" s="1"/>
      <c r="C456" s="1"/>
      <c r="D456" s="1"/>
      <c r="E456" s="1"/>
      <c r="F456" s="1"/>
      <c r="G456" s="1"/>
    </row>
    <row r="457" spans="2:7">
      <c r="B457" s="1"/>
      <c r="C457" s="1"/>
      <c r="D457" s="1"/>
      <c r="E457" s="1"/>
      <c r="F457" s="1"/>
      <c r="G457" s="1"/>
    </row>
    <row r="458" spans="2:7">
      <c r="B458" s="1"/>
      <c r="C458" s="1"/>
      <c r="D458" s="1"/>
      <c r="E458" s="1"/>
      <c r="F458" s="1"/>
      <c r="G458" s="1"/>
    </row>
    <row r="459" spans="2:7">
      <c r="B459" s="1"/>
      <c r="C459" s="1"/>
      <c r="D459" s="1"/>
      <c r="E459" s="1"/>
      <c r="F459" s="1"/>
      <c r="G459" s="1"/>
    </row>
    <row r="460" spans="2:7">
      <c r="B460" s="1"/>
      <c r="C460" s="1"/>
      <c r="D460" s="1"/>
      <c r="E460" s="1"/>
      <c r="F460" s="1"/>
      <c r="G460" s="1"/>
    </row>
    <row r="461" spans="2:7">
      <c r="B461" s="1"/>
      <c r="C461" s="1"/>
      <c r="D461" s="1"/>
      <c r="E461" s="1"/>
      <c r="F461" s="1"/>
      <c r="G461" s="1"/>
    </row>
    <row r="462" spans="2:7">
      <c r="B462" s="1"/>
      <c r="C462" s="1"/>
      <c r="D462" s="1"/>
      <c r="E462" s="1"/>
      <c r="F462" s="1"/>
      <c r="G462" s="1"/>
    </row>
    <row r="463" spans="2:7">
      <c r="B463" s="1"/>
      <c r="C463" s="1"/>
      <c r="D463" s="1"/>
      <c r="E463" s="1"/>
      <c r="F463" s="1"/>
      <c r="G463" s="1"/>
    </row>
    <row r="464" spans="2:7">
      <c r="B464" s="1"/>
      <c r="C464" s="1"/>
      <c r="D464" s="1"/>
      <c r="E464" s="1"/>
      <c r="F464" s="1"/>
      <c r="G464" s="1"/>
    </row>
    <row r="465" spans="2:7">
      <c r="B465" s="1"/>
      <c r="C465" s="1"/>
      <c r="D465" s="1"/>
      <c r="E465" s="1"/>
      <c r="F465" s="1"/>
      <c r="G465" s="1"/>
    </row>
    <row r="466" spans="2:7">
      <c r="B466" s="1"/>
      <c r="C466" s="1"/>
      <c r="D466" s="1"/>
      <c r="E466" s="1"/>
      <c r="F466" s="1"/>
      <c r="G466" s="1"/>
    </row>
    <row r="467" spans="2:7">
      <c r="B467" s="1"/>
      <c r="C467" s="1"/>
      <c r="D467" s="1"/>
      <c r="E467" s="1"/>
      <c r="F467" s="1"/>
      <c r="G467" s="1"/>
    </row>
    <row r="468" spans="2:7">
      <c r="B468" s="1"/>
      <c r="C468" s="1"/>
      <c r="D468" s="1"/>
      <c r="E468" s="1"/>
      <c r="F468" s="1"/>
      <c r="G468" s="1"/>
    </row>
    <row r="469" spans="2:7">
      <c r="B469" s="1"/>
      <c r="C469" s="1"/>
      <c r="D469" s="1"/>
      <c r="E469" s="1"/>
      <c r="F469" s="1"/>
      <c r="G469" s="1"/>
    </row>
    <row r="470" spans="2:7">
      <c r="B470" s="1"/>
      <c r="C470" s="1"/>
      <c r="D470" s="1"/>
      <c r="E470" s="1"/>
      <c r="F470" s="1"/>
      <c r="G470" s="1"/>
    </row>
    <row r="471" spans="2:7">
      <c r="B471" s="1"/>
      <c r="C471" s="1"/>
      <c r="D471" s="1"/>
      <c r="E471" s="1"/>
      <c r="F471" s="1"/>
      <c r="G471" s="1"/>
    </row>
    <row r="472" spans="2:7">
      <c r="B472" s="1"/>
      <c r="C472" s="1"/>
      <c r="D472" s="1"/>
      <c r="E472" s="1"/>
      <c r="F472" s="1"/>
      <c r="G472" s="1"/>
    </row>
    <row r="473" spans="2:7">
      <c r="B473" s="1"/>
      <c r="C473" s="1"/>
      <c r="D473" s="1"/>
      <c r="E473" s="1"/>
      <c r="F473" s="1"/>
      <c r="G473" s="1"/>
    </row>
    <row r="474" spans="2:7">
      <c r="B474" s="1"/>
      <c r="C474" s="1"/>
      <c r="D474" s="1"/>
      <c r="E474" s="1"/>
      <c r="F474" s="1"/>
      <c r="G474" s="1"/>
    </row>
    <row r="475" spans="2:7">
      <c r="B475" s="1"/>
      <c r="C475" s="1"/>
      <c r="D475" s="1"/>
      <c r="E475" s="1"/>
      <c r="F475" s="1"/>
      <c r="G475" s="1"/>
    </row>
    <row r="476" spans="2:7">
      <c r="B476" s="1"/>
      <c r="C476" s="1"/>
      <c r="D476" s="1"/>
      <c r="E476" s="1"/>
      <c r="F476" s="1"/>
      <c r="G476" s="1"/>
    </row>
    <row r="477" spans="2:7">
      <c r="B477" s="1"/>
      <c r="C477" s="1"/>
      <c r="D477" s="1"/>
      <c r="E477" s="1"/>
      <c r="F477" s="1"/>
      <c r="G477" s="1"/>
    </row>
    <row r="478" spans="2:7">
      <c r="B478" s="1"/>
      <c r="C478" s="1"/>
      <c r="D478" s="1"/>
      <c r="E478" s="1"/>
      <c r="F478" s="1"/>
      <c r="G478" s="1"/>
    </row>
    <row r="479" spans="2:7">
      <c r="B479" s="1"/>
      <c r="C479" s="1"/>
      <c r="D479" s="1"/>
      <c r="E479" s="1"/>
      <c r="F479" s="1"/>
      <c r="G479" s="1"/>
    </row>
    <row r="480" spans="2:7">
      <c r="B480" s="1"/>
      <c r="C480" s="1"/>
      <c r="D480" s="1"/>
      <c r="E480" s="1"/>
      <c r="F480" s="1"/>
      <c r="G480" s="1"/>
    </row>
    <row r="481" spans="2:7">
      <c r="B481" s="1"/>
      <c r="C481" s="1"/>
      <c r="D481" s="1"/>
      <c r="E481" s="1"/>
      <c r="F481" s="1"/>
      <c r="G481" s="1"/>
    </row>
    <row r="482" spans="2:7">
      <c r="B482" s="1"/>
      <c r="C482" s="1"/>
      <c r="D482" s="1"/>
      <c r="E482" s="1"/>
      <c r="F482" s="1"/>
      <c r="G482" s="1"/>
    </row>
    <row r="483" spans="2:7">
      <c r="B483" s="1"/>
      <c r="C483" s="1"/>
      <c r="D483" s="1"/>
      <c r="E483" s="1"/>
      <c r="F483" s="1"/>
      <c r="G483" s="1"/>
    </row>
    <row r="484" spans="2:7">
      <c r="B484" s="1"/>
      <c r="C484" s="1"/>
      <c r="D484" s="1"/>
      <c r="E484" s="1"/>
      <c r="F484" s="1"/>
      <c r="G484" s="1"/>
    </row>
    <row r="485" spans="2:7">
      <c r="B485" s="1"/>
      <c r="C485" s="1"/>
      <c r="D485" s="1"/>
      <c r="E485" s="1"/>
      <c r="F485" s="1"/>
      <c r="G485" s="1"/>
    </row>
    <row r="486" spans="2:7">
      <c r="B486" s="1"/>
      <c r="C486" s="1"/>
      <c r="D486" s="1"/>
      <c r="E486" s="1"/>
      <c r="F486" s="1"/>
      <c r="G486" s="1"/>
    </row>
    <row r="487" spans="2:7">
      <c r="B487" s="1"/>
      <c r="C487" s="1"/>
      <c r="D487" s="1"/>
      <c r="E487" s="1"/>
      <c r="F487" s="1"/>
      <c r="G487" s="1"/>
    </row>
    <row r="488" spans="2:7">
      <c r="B488" s="1"/>
      <c r="C488" s="1"/>
      <c r="D488" s="1"/>
      <c r="E488" s="1"/>
      <c r="F488" s="1"/>
      <c r="G488" s="1"/>
    </row>
    <row r="489" spans="2:7">
      <c r="B489" s="1"/>
      <c r="C489" s="1"/>
      <c r="D489" s="1"/>
      <c r="E489" s="1"/>
      <c r="F489" s="1"/>
      <c r="G489" s="1"/>
    </row>
    <row r="490" spans="2:7">
      <c r="B490" s="1"/>
      <c r="C490" s="1"/>
      <c r="D490" s="1"/>
      <c r="E490" s="1"/>
      <c r="F490" s="1"/>
      <c r="G490" s="1"/>
    </row>
    <row r="491" spans="2:7">
      <c r="B491" s="1"/>
      <c r="C491" s="1"/>
      <c r="D491" s="1"/>
      <c r="E491" s="1"/>
      <c r="F491" s="1"/>
      <c r="G491" s="1"/>
    </row>
    <row r="492" spans="2:7">
      <c r="B492" s="1"/>
      <c r="C492" s="1"/>
      <c r="D492" s="1"/>
      <c r="E492" s="1"/>
      <c r="F492" s="1"/>
      <c r="G492" s="1"/>
    </row>
    <row r="493" spans="2:7">
      <c r="B493" s="1"/>
      <c r="C493" s="1"/>
      <c r="D493" s="1"/>
      <c r="E493" s="1"/>
      <c r="F493" s="1"/>
      <c r="G493" s="1"/>
    </row>
    <row r="494" spans="2:7">
      <c r="B494" s="1"/>
      <c r="C494" s="1"/>
      <c r="D494" s="1"/>
      <c r="E494" s="1"/>
      <c r="F494" s="1"/>
      <c r="G494" s="1"/>
    </row>
    <row r="495" spans="2:7">
      <c r="B495" s="1"/>
      <c r="C495" s="1"/>
      <c r="D495" s="1"/>
      <c r="E495" s="1"/>
      <c r="F495" s="1"/>
      <c r="G495" s="1"/>
    </row>
    <row r="496" spans="2:7">
      <c r="B496" s="1"/>
      <c r="C496" s="1"/>
      <c r="D496" s="1"/>
      <c r="E496" s="1"/>
      <c r="F496" s="1"/>
      <c r="G496" s="1"/>
    </row>
    <row r="497" spans="2:7">
      <c r="B497" s="1"/>
      <c r="C497" s="1"/>
      <c r="D497" s="1"/>
      <c r="E497" s="1"/>
      <c r="F497" s="1"/>
      <c r="G497" s="1"/>
    </row>
    <row r="498" spans="2:7">
      <c r="B498" s="1"/>
      <c r="C498" s="1"/>
      <c r="D498" s="1"/>
      <c r="E498" s="1"/>
      <c r="F498" s="1"/>
      <c r="G498" s="1"/>
    </row>
    <row r="499" spans="2:7">
      <c r="B499" s="1"/>
      <c r="C499" s="1"/>
      <c r="D499" s="1"/>
      <c r="E499" s="1"/>
      <c r="F499" s="1"/>
      <c r="G499" s="1"/>
    </row>
    <row r="500" spans="2:7">
      <c r="B500" s="1"/>
      <c r="C500" s="1"/>
      <c r="D500" s="1"/>
      <c r="E500" s="1"/>
      <c r="F500" s="1"/>
      <c r="G500" s="1"/>
    </row>
    <row r="501" spans="2:7">
      <c r="B501" s="1"/>
      <c r="C501" s="1"/>
      <c r="D501" s="1"/>
      <c r="E501" s="1"/>
      <c r="F501" s="1"/>
      <c r="G501" s="1"/>
    </row>
    <row r="502" spans="2:7">
      <c r="B502" s="1"/>
      <c r="C502" s="1"/>
      <c r="D502" s="1"/>
      <c r="E502" s="1"/>
      <c r="F502" s="1"/>
      <c r="G502" s="1"/>
    </row>
    <row r="503" spans="2:7">
      <c r="B503" s="1"/>
      <c r="C503" s="1"/>
      <c r="D503" s="1"/>
      <c r="E503" s="1"/>
      <c r="F503" s="1"/>
      <c r="G503" s="1"/>
    </row>
    <row r="504" spans="2:7">
      <c r="B504" s="1"/>
      <c r="C504" s="1"/>
      <c r="D504" s="1"/>
      <c r="E504" s="1"/>
      <c r="F504" s="1"/>
      <c r="G504" s="1"/>
    </row>
    <row r="505" spans="2:7">
      <c r="B505" s="1"/>
      <c r="C505" s="1"/>
      <c r="D505" s="1"/>
      <c r="E505" s="1"/>
      <c r="F505" s="1"/>
      <c r="G505" s="1"/>
    </row>
    <row r="506" spans="2:7">
      <c r="B506" s="1"/>
      <c r="C506" s="1"/>
      <c r="D506" s="1"/>
      <c r="E506" s="1"/>
      <c r="F506" s="1"/>
      <c r="G506" s="1"/>
    </row>
    <row r="507" spans="2:7">
      <c r="B507" s="1"/>
      <c r="C507" s="1"/>
      <c r="D507" s="1"/>
      <c r="E507" s="1"/>
      <c r="F507" s="1"/>
      <c r="G507" s="1"/>
    </row>
    <row r="508" spans="2:7">
      <c r="B508" s="1"/>
      <c r="C508" s="1"/>
      <c r="D508" s="1"/>
      <c r="E508" s="1"/>
      <c r="F508" s="1"/>
      <c r="G508" s="1"/>
    </row>
    <row r="509" spans="2:7">
      <c r="B509" s="1"/>
      <c r="C509" s="1"/>
      <c r="D509" s="1"/>
      <c r="E509" s="1"/>
      <c r="F509" s="1"/>
      <c r="G509" s="1"/>
    </row>
    <row r="510" spans="2:7">
      <c r="B510" s="1"/>
      <c r="C510" s="1"/>
      <c r="D510" s="1"/>
      <c r="E510" s="1"/>
      <c r="F510" s="1"/>
      <c r="G510" s="1"/>
    </row>
    <row r="511" spans="2:7">
      <c r="B511" s="1"/>
      <c r="C511" s="1"/>
      <c r="D511" s="1"/>
      <c r="E511" s="1"/>
      <c r="F511" s="1"/>
      <c r="G511" s="1"/>
    </row>
    <row r="512" spans="2:7">
      <c r="B512" s="1"/>
      <c r="C512" s="1"/>
      <c r="D512" s="1"/>
      <c r="E512" s="1"/>
      <c r="F512" s="1"/>
      <c r="G512" s="1"/>
    </row>
    <row r="513" spans="2:7">
      <c r="B513" s="1"/>
      <c r="C513" s="1"/>
      <c r="D513" s="1"/>
      <c r="E513" s="1"/>
      <c r="F513" s="1"/>
      <c r="G513" s="1"/>
    </row>
    <row r="514" spans="2:7">
      <c r="B514" s="1"/>
      <c r="C514" s="1"/>
      <c r="D514" s="1"/>
      <c r="E514" s="1"/>
      <c r="F514" s="1"/>
      <c r="G514" s="1"/>
    </row>
    <row r="515" spans="2:7">
      <c r="B515" s="1"/>
      <c r="C515" s="1"/>
      <c r="D515" s="1"/>
      <c r="E515" s="1"/>
      <c r="F515" s="1"/>
      <c r="G515" s="1"/>
    </row>
    <row r="516" spans="2:7">
      <c r="B516" s="1"/>
      <c r="C516" s="1"/>
      <c r="D516" s="1"/>
      <c r="E516" s="1"/>
      <c r="F516" s="1"/>
      <c r="G516" s="1"/>
    </row>
    <row r="517" spans="2:7">
      <c r="B517" s="1"/>
      <c r="C517" s="1"/>
      <c r="D517" s="1"/>
      <c r="E517" s="1"/>
      <c r="F517" s="1"/>
      <c r="G517" s="1"/>
    </row>
    <row r="518" spans="2:7">
      <c r="B518" s="1"/>
      <c r="C518" s="1"/>
      <c r="D518" s="1"/>
      <c r="E518" s="1"/>
      <c r="F518" s="1"/>
      <c r="G518" s="1"/>
    </row>
    <row r="519" spans="2:7">
      <c r="B519" s="1"/>
      <c r="C519" s="1"/>
      <c r="D519" s="1"/>
      <c r="E519" s="1"/>
      <c r="F519" s="1"/>
      <c r="G519" s="1"/>
    </row>
    <row r="520" spans="2:7">
      <c r="B520" s="1"/>
      <c r="C520" s="1"/>
      <c r="D520" s="1"/>
      <c r="E520" s="1"/>
      <c r="F520" s="1"/>
      <c r="G520" s="1"/>
    </row>
    <row r="521" spans="2:7">
      <c r="B521" s="1"/>
      <c r="C521" s="1"/>
      <c r="D521" s="1"/>
      <c r="E521" s="1"/>
      <c r="F521" s="1"/>
      <c r="G521" s="1"/>
    </row>
    <row r="522" spans="2:7">
      <c r="B522" s="1"/>
      <c r="C522" s="1"/>
      <c r="D522" s="1"/>
      <c r="E522" s="1"/>
      <c r="F522" s="1"/>
      <c r="G522" s="1"/>
    </row>
    <row r="523" spans="2:7">
      <c r="B523" s="1"/>
      <c r="C523" s="1"/>
      <c r="D523" s="1"/>
      <c r="E523" s="1"/>
      <c r="F523" s="1"/>
      <c r="G523" s="1"/>
    </row>
    <row r="524" spans="2:7">
      <c r="B524" s="1"/>
      <c r="C524" s="1"/>
      <c r="D524" s="1"/>
      <c r="E524" s="1"/>
      <c r="F524" s="1"/>
      <c r="G524" s="1"/>
    </row>
    <row r="525" spans="2:7">
      <c r="B525" s="1"/>
      <c r="C525" s="1"/>
      <c r="D525" s="1"/>
      <c r="E525" s="1"/>
      <c r="F525" s="1"/>
      <c r="G525" s="1"/>
    </row>
    <row r="526" spans="2:7">
      <c r="B526" s="1"/>
      <c r="C526" s="1"/>
      <c r="D526" s="1"/>
      <c r="E526" s="1"/>
      <c r="F526" s="1"/>
      <c r="G526" s="1"/>
    </row>
    <row r="527" spans="2:7">
      <c r="B527" s="1"/>
      <c r="C527" s="1"/>
      <c r="D527" s="1"/>
      <c r="E527" s="1"/>
      <c r="F527" s="1"/>
      <c r="G527" s="1"/>
    </row>
    <row r="528" spans="2:7">
      <c r="B528" s="1"/>
      <c r="C528" s="1"/>
      <c r="D528" s="1"/>
      <c r="E528" s="1"/>
      <c r="F528" s="1"/>
      <c r="G528" s="1"/>
    </row>
    <row r="529" spans="2:7">
      <c r="B529" s="1"/>
      <c r="C529" s="1"/>
      <c r="D529" s="1"/>
      <c r="E529" s="1"/>
      <c r="F529" s="1"/>
      <c r="G529" s="1"/>
    </row>
    <row r="530" spans="2:7">
      <c r="B530" s="1"/>
      <c r="C530" s="1"/>
      <c r="D530" s="1"/>
      <c r="E530" s="1"/>
      <c r="F530" s="1"/>
      <c r="G530" s="1"/>
    </row>
    <row r="531" spans="2:7">
      <c r="B531" s="1"/>
      <c r="C531" s="1"/>
      <c r="D531" s="1"/>
      <c r="E531" s="1"/>
      <c r="F531" s="1"/>
      <c r="G531" s="1"/>
    </row>
    <row r="532" spans="2:7">
      <c r="B532" s="1"/>
      <c r="C532" s="1"/>
      <c r="D532" s="1"/>
      <c r="E532" s="1"/>
      <c r="F532" s="1"/>
      <c r="G532" s="1"/>
    </row>
    <row r="533" spans="2:7">
      <c r="B533" s="1"/>
      <c r="C533" s="1"/>
      <c r="D533" s="1"/>
      <c r="E533" s="1"/>
      <c r="F533" s="1"/>
      <c r="G533" s="1"/>
    </row>
    <row r="534" spans="2:7">
      <c r="B534" s="1"/>
      <c r="C534" s="1"/>
      <c r="D534" s="1"/>
      <c r="E534" s="1"/>
      <c r="F534" s="1"/>
      <c r="G534" s="1"/>
    </row>
    <row r="535" spans="2:7">
      <c r="B535" s="1"/>
      <c r="C535" s="1"/>
      <c r="D535" s="1"/>
      <c r="E535" s="1"/>
      <c r="F535" s="1"/>
      <c r="G535" s="1"/>
    </row>
    <row r="536" spans="2:7">
      <c r="B536" s="1"/>
      <c r="C536" s="1"/>
      <c r="D536" s="1"/>
      <c r="E536" s="1"/>
      <c r="F536" s="1"/>
      <c r="G536" s="1"/>
    </row>
    <row r="537" spans="2:7">
      <c r="B537" s="1"/>
      <c r="C537" s="1"/>
      <c r="D537" s="1"/>
      <c r="E537" s="1"/>
      <c r="F537" s="1"/>
      <c r="G537" s="1"/>
    </row>
    <row r="538" spans="2:7">
      <c r="B538" s="1"/>
      <c r="C538" s="1"/>
      <c r="D538" s="1"/>
      <c r="E538" s="1"/>
      <c r="F538" s="1"/>
      <c r="G538" s="1"/>
    </row>
    <row r="539" spans="2:7">
      <c r="B539" s="1"/>
      <c r="C539" s="1"/>
      <c r="D539" s="1"/>
      <c r="E539" s="1"/>
      <c r="F539" s="1"/>
      <c r="G539" s="1"/>
    </row>
    <row r="540" spans="2:7">
      <c r="B540" s="1"/>
      <c r="C540" s="1"/>
      <c r="D540" s="1"/>
      <c r="E540" s="1"/>
      <c r="F540" s="1"/>
      <c r="G540" s="1"/>
    </row>
    <row r="541" spans="2:7">
      <c r="B541" s="1"/>
      <c r="C541" s="1"/>
      <c r="D541" s="1"/>
      <c r="E541" s="1"/>
      <c r="F541" s="1"/>
      <c r="G541" s="1"/>
    </row>
    <row r="542" spans="2:7">
      <c r="B542" s="1"/>
      <c r="C542" s="1"/>
      <c r="D542" s="1"/>
      <c r="E542" s="1"/>
      <c r="F542" s="1"/>
      <c r="G542" s="1"/>
    </row>
    <row r="543" spans="2:7">
      <c r="B543" s="1"/>
      <c r="C543" s="1"/>
      <c r="D543" s="1"/>
      <c r="E543" s="1"/>
      <c r="F543" s="1"/>
      <c r="G543" s="1"/>
    </row>
    <row r="544" spans="2:7">
      <c r="B544" s="1"/>
      <c r="C544" s="1"/>
      <c r="D544" s="1"/>
      <c r="E544" s="1"/>
      <c r="F544" s="1"/>
      <c r="G544" s="1"/>
    </row>
    <row r="545" spans="2:7">
      <c r="B545" s="1"/>
      <c r="C545" s="1"/>
      <c r="D545" s="1"/>
      <c r="E545" s="1"/>
      <c r="F545" s="1"/>
      <c r="G545" s="1"/>
    </row>
    <row r="546" spans="2:7">
      <c r="B546" s="1"/>
      <c r="C546" s="1"/>
      <c r="D546" s="1"/>
      <c r="E546" s="1"/>
      <c r="F546" s="1"/>
      <c r="G546" s="1"/>
    </row>
    <row r="547" spans="2:7">
      <c r="B547" s="1"/>
      <c r="C547" s="1"/>
      <c r="D547" s="1"/>
      <c r="E547" s="1"/>
      <c r="F547" s="1"/>
      <c r="G547" s="1"/>
    </row>
    <row r="548" spans="2:7">
      <c r="B548" s="1"/>
      <c r="C548" s="1"/>
      <c r="D548" s="1"/>
      <c r="E548" s="1"/>
      <c r="F548" s="1"/>
      <c r="G548" s="1"/>
    </row>
    <row r="549" spans="2:7">
      <c r="B549" s="1"/>
      <c r="C549" s="1"/>
      <c r="D549" s="1"/>
      <c r="E549" s="1"/>
      <c r="F549" s="1"/>
      <c r="G549" s="1"/>
    </row>
    <row r="550" spans="2:7">
      <c r="B550" s="1"/>
      <c r="C550" s="1"/>
      <c r="D550" s="1"/>
      <c r="E550" s="1"/>
      <c r="F550" s="1"/>
      <c r="G550" s="1"/>
    </row>
    <row r="551" spans="2:7">
      <c r="B551" s="1"/>
      <c r="C551" s="1"/>
      <c r="D551" s="1"/>
      <c r="E551" s="1"/>
      <c r="F551" s="1"/>
      <c r="G551" s="1"/>
    </row>
    <row r="552" spans="2:7">
      <c r="B552" s="1"/>
      <c r="C552" s="1"/>
      <c r="D552" s="1"/>
      <c r="E552" s="1"/>
      <c r="F552" s="1"/>
      <c r="G552" s="1"/>
    </row>
    <row r="553" spans="2:7">
      <c r="B553" s="1"/>
      <c r="C553" s="1"/>
      <c r="D553" s="1"/>
      <c r="E553" s="1"/>
      <c r="F553" s="1"/>
      <c r="G553" s="1"/>
    </row>
    <row r="554" spans="2:7">
      <c r="B554" s="1"/>
      <c r="C554" s="1"/>
      <c r="D554" s="1"/>
      <c r="E554" s="1"/>
      <c r="F554" s="1"/>
      <c r="G554" s="1"/>
    </row>
    <row r="555" spans="2:7">
      <c r="B555" s="1"/>
      <c r="C555" s="1"/>
      <c r="D555" s="1"/>
      <c r="E555" s="1"/>
      <c r="F555" s="1"/>
      <c r="G555" s="1"/>
    </row>
    <row r="556" spans="2:7">
      <c r="B556" s="1"/>
      <c r="C556" s="1"/>
      <c r="D556" s="1"/>
      <c r="E556" s="1"/>
      <c r="F556" s="1"/>
      <c r="G556" s="1"/>
    </row>
    <row r="557" spans="2:7">
      <c r="B557" s="1"/>
      <c r="C557" s="1"/>
      <c r="D557" s="1"/>
      <c r="E557" s="1"/>
      <c r="F557" s="1"/>
      <c r="G557" s="1"/>
    </row>
    <row r="558" spans="2:7">
      <c r="B558" s="1"/>
      <c r="C558" s="1"/>
      <c r="D558" s="1"/>
      <c r="E558" s="1"/>
      <c r="F558" s="1"/>
      <c r="G558" s="1"/>
    </row>
    <row r="559" spans="2:7">
      <c r="B559" s="1"/>
      <c r="C559" s="1"/>
      <c r="D559" s="1"/>
      <c r="E559" s="1"/>
      <c r="F559" s="1"/>
      <c r="G559" s="1"/>
    </row>
    <row r="560" spans="2:7">
      <c r="B560" s="1"/>
      <c r="C560" s="1"/>
      <c r="D560" s="1"/>
      <c r="E560" s="1"/>
      <c r="F560" s="1"/>
      <c r="G560" s="1"/>
    </row>
    <row r="561" spans="2:7">
      <c r="B561" s="1"/>
      <c r="C561" s="1"/>
      <c r="D561" s="1"/>
      <c r="E561" s="1"/>
      <c r="F561" s="1"/>
      <c r="G561" s="1"/>
    </row>
    <row r="562" spans="2:7">
      <c r="B562" s="1"/>
      <c r="C562" s="1"/>
      <c r="D562" s="1"/>
      <c r="E562" s="1"/>
      <c r="F562" s="1"/>
      <c r="G562" s="1"/>
    </row>
    <row r="563" spans="2:7">
      <c r="B563" s="1"/>
      <c r="C563" s="1"/>
      <c r="D563" s="1"/>
      <c r="E563" s="1"/>
      <c r="F563" s="1"/>
      <c r="G563" s="1"/>
    </row>
    <row r="564" spans="2:7">
      <c r="B564" s="1"/>
      <c r="C564" s="1"/>
      <c r="D564" s="1"/>
      <c r="E564" s="1"/>
      <c r="F564" s="1"/>
      <c r="G564" s="1"/>
    </row>
    <row r="565" spans="2:7">
      <c r="B565" s="1"/>
      <c r="C565" s="1"/>
      <c r="D565" s="1"/>
      <c r="E565" s="1"/>
      <c r="F565" s="1"/>
      <c r="G565" s="1"/>
    </row>
    <row r="566" spans="2:7">
      <c r="B566" s="1"/>
      <c r="C566" s="1"/>
      <c r="D566" s="1"/>
      <c r="E566" s="1"/>
      <c r="F566" s="1"/>
      <c r="G566" s="1"/>
    </row>
    <row r="567" spans="2:7">
      <c r="B567" s="1"/>
      <c r="C567" s="1"/>
      <c r="D567" s="1"/>
      <c r="E567" s="1"/>
      <c r="F567" s="1"/>
      <c r="G567" s="1"/>
    </row>
    <row r="568" spans="2:7">
      <c r="B568" s="1"/>
      <c r="C568" s="1"/>
      <c r="D568" s="1"/>
      <c r="E568" s="1"/>
      <c r="F568" s="1"/>
      <c r="G568" s="1"/>
    </row>
    <row r="569" spans="2:7">
      <c r="B569" s="1"/>
      <c r="C569" s="1"/>
      <c r="D569" s="1"/>
      <c r="E569" s="1"/>
      <c r="F569" s="1"/>
      <c r="G569" s="1"/>
    </row>
    <row r="570" spans="2:7">
      <c r="B570" s="1"/>
      <c r="C570" s="1"/>
      <c r="D570" s="1"/>
      <c r="E570" s="1"/>
      <c r="F570" s="1"/>
      <c r="G570" s="1"/>
    </row>
    <row r="571" spans="2:7">
      <c r="B571" s="1"/>
      <c r="C571" s="1"/>
      <c r="D571" s="1"/>
      <c r="E571" s="1"/>
      <c r="F571" s="1"/>
      <c r="G571" s="1"/>
    </row>
    <row r="572" spans="2:7">
      <c r="B572" s="1"/>
      <c r="C572" s="1"/>
      <c r="D572" s="1"/>
      <c r="E572" s="1"/>
      <c r="F572" s="1"/>
      <c r="G572" s="1"/>
    </row>
    <row r="573" spans="2:7">
      <c r="B573" s="1"/>
      <c r="C573" s="1"/>
      <c r="D573" s="1"/>
      <c r="E573" s="1"/>
      <c r="F573" s="1"/>
      <c r="G573" s="1"/>
    </row>
    <row r="574" spans="2:7">
      <c r="B574" s="1"/>
      <c r="C574" s="1"/>
      <c r="D574" s="1"/>
      <c r="E574" s="1"/>
      <c r="F574" s="1"/>
      <c r="G574" s="1"/>
    </row>
    <row r="575" spans="2:7">
      <c r="B575" s="1"/>
      <c r="C575" s="1"/>
      <c r="D575" s="1"/>
      <c r="E575" s="1"/>
      <c r="F575" s="1"/>
      <c r="G575" s="1"/>
    </row>
    <row r="576" spans="2:7">
      <c r="B576" s="1"/>
      <c r="C576" s="1"/>
      <c r="D576" s="1"/>
      <c r="E576" s="1"/>
      <c r="F576" s="1"/>
      <c r="G576" s="1"/>
    </row>
    <row r="577" spans="2:7">
      <c r="B577" s="1"/>
      <c r="C577" s="1"/>
      <c r="D577" s="1"/>
      <c r="E577" s="1"/>
      <c r="F577" s="1"/>
      <c r="G577" s="1"/>
    </row>
    <row r="578" spans="2:7">
      <c r="B578" s="1"/>
      <c r="C578" s="1"/>
      <c r="D578" s="1"/>
      <c r="E578" s="1"/>
      <c r="F578" s="1"/>
      <c r="G578" s="1"/>
    </row>
    <row r="579" spans="2:7">
      <c r="B579" s="1"/>
      <c r="C579" s="1"/>
      <c r="D579" s="1"/>
      <c r="E579" s="1"/>
      <c r="F579" s="1"/>
      <c r="G579" s="1"/>
    </row>
    <row r="580" spans="2:7">
      <c r="B580" s="1"/>
      <c r="C580" s="1"/>
      <c r="D580" s="1"/>
      <c r="E580" s="1"/>
      <c r="F580" s="1"/>
      <c r="G580" s="1"/>
    </row>
    <row r="581" spans="2:7">
      <c r="B581" s="1"/>
      <c r="C581" s="1"/>
      <c r="D581" s="1"/>
      <c r="E581" s="1"/>
      <c r="F581" s="1"/>
      <c r="G581" s="1"/>
    </row>
    <row r="582" spans="2:7">
      <c r="B582" s="1"/>
      <c r="C582" s="1"/>
      <c r="D582" s="1"/>
      <c r="E582" s="1"/>
      <c r="F582" s="1"/>
      <c r="G582" s="1"/>
    </row>
    <row r="583" spans="2:7">
      <c r="B583" s="1"/>
      <c r="C583" s="1"/>
      <c r="D583" s="1"/>
      <c r="E583" s="1"/>
      <c r="F583" s="1"/>
      <c r="G583" s="1"/>
    </row>
    <row r="584" spans="2:7">
      <c r="B584" s="1"/>
      <c r="C584" s="1"/>
      <c r="D584" s="1"/>
      <c r="E584" s="1"/>
      <c r="F584" s="1"/>
      <c r="G584" s="1"/>
    </row>
    <row r="585" spans="2:7">
      <c r="B585" s="1"/>
      <c r="C585" s="1"/>
      <c r="D585" s="1"/>
      <c r="E585" s="1"/>
      <c r="F585" s="1"/>
      <c r="G585" s="1"/>
    </row>
    <row r="586" spans="2:7">
      <c r="B586" s="1"/>
      <c r="C586" s="1"/>
      <c r="D586" s="1"/>
      <c r="E586" s="1"/>
      <c r="F586" s="1"/>
      <c r="G586" s="1"/>
    </row>
    <row r="587" spans="2:7">
      <c r="B587" s="1"/>
      <c r="C587" s="1"/>
      <c r="D587" s="1"/>
      <c r="E587" s="1"/>
      <c r="F587" s="1"/>
      <c r="G587" s="1"/>
    </row>
    <row r="588" spans="2:7">
      <c r="B588" s="1"/>
      <c r="C588" s="1"/>
      <c r="D588" s="1"/>
      <c r="E588" s="1"/>
      <c r="F588" s="1"/>
      <c r="G588" s="1"/>
    </row>
    <row r="589" spans="2:7">
      <c r="B589" s="1"/>
      <c r="C589" s="1"/>
      <c r="D589" s="1"/>
      <c r="E589" s="1"/>
      <c r="F589" s="1"/>
      <c r="G589" s="1"/>
    </row>
    <row r="590" spans="2:7">
      <c r="B590" s="1"/>
      <c r="C590" s="1"/>
      <c r="D590" s="1"/>
      <c r="E590" s="1"/>
      <c r="F590" s="1"/>
      <c r="G590" s="1"/>
    </row>
    <row r="591" spans="2:7">
      <c r="B591" s="1"/>
      <c r="C591" s="1"/>
      <c r="D591" s="1"/>
      <c r="E591" s="1"/>
      <c r="F591" s="1"/>
      <c r="G591" s="1"/>
    </row>
    <row r="592" spans="2:7">
      <c r="B592" s="1"/>
      <c r="C592" s="1"/>
      <c r="D592" s="1"/>
      <c r="E592" s="1"/>
      <c r="F592" s="1"/>
      <c r="G592" s="1"/>
    </row>
    <row r="593" spans="2:7">
      <c r="B593" s="1"/>
      <c r="C593" s="1"/>
      <c r="D593" s="1"/>
      <c r="E593" s="1"/>
      <c r="F593" s="1"/>
      <c r="G593" s="1"/>
    </row>
    <row r="594" spans="2:7">
      <c r="B594" s="1"/>
      <c r="C594" s="1"/>
      <c r="D594" s="1"/>
      <c r="E594" s="1"/>
      <c r="F594" s="1"/>
      <c r="G594" s="1"/>
    </row>
    <row r="595" spans="2:7">
      <c r="B595" s="1"/>
      <c r="C595" s="1"/>
      <c r="D595" s="1"/>
      <c r="E595" s="1"/>
      <c r="F595" s="1"/>
      <c r="G595" s="1"/>
    </row>
    <row r="596" spans="2:7">
      <c r="B596" s="1"/>
      <c r="C596" s="1"/>
      <c r="D596" s="1"/>
      <c r="E596" s="1"/>
      <c r="F596" s="1"/>
      <c r="G596" s="1"/>
    </row>
    <row r="597" spans="2:7">
      <c r="B597" s="1"/>
      <c r="C597" s="1"/>
      <c r="D597" s="1"/>
      <c r="E597" s="1"/>
      <c r="F597" s="1"/>
      <c r="G597" s="1"/>
    </row>
    <row r="598" spans="2:7">
      <c r="B598" s="1"/>
      <c r="C598" s="1"/>
      <c r="D598" s="1"/>
      <c r="E598" s="1"/>
      <c r="F598" s="1"/>
      <c r="G598" s="1"/>
    </row>
    <row r="599" spans="2:7">
      <c r="B599" s="1"/>
      <c r="C599" s="1"/>
      <c r="D599" s="1"/>
      <c r="E599" s="1"/>
      <c r="F599" s="1"/>
      <c r="G599" s="1"/>
    </row>
    <row r="600" spans="2:7">
      <c r="B600" s="1"/>
      <c r="C600" s="1"/>
      <c r="D600" s="1"/>
      <c r="E600" s="1"/>
      <c r="F600" s="1"/>
      <c r="G600" s="1"/>
    </row>
    <row r="601" spans="2:7">
      <c r="B601" s="1"/>
      <c r="C601" s="1"/>
      <c r="D601" s="1"/>
      <c r="E601" s="1"/>
      <c r="F601" s="1"/>
      <c r="G601" s="1"/>
    </row>
    <row r="602" spans="2:7">
      <c r="B602" s="1"/>
      <c r="C602" s="1"/>
      <c r="D602" s="1"/>
      <c r="E602" s="1"/>
      <c r="F602" s="1"/>
      <c r="G602" s="1"/>
    </row>
    <row r="603" spans="2:7">
      <c r="B603" s="1"/>
      <c r="C603" s="1"/>
      <c r="D603" s="1"/>
      <c r="E603" s="1"/>
      <c r="F603" s="1"/>
      <c r="G603" s="1"/>
    </row>
    <row r="604" spans="2:7">
      <c r="B604" s="1"/>
      <c r="C604" s="1"/>
      <c r="D604" s="1"/>
      <c r="E604" s="1"/>
      <c r="F604" s="1"/>
      <c r="G604" s="1"/>
    </row>
    <row r="605" spans="2:7">
      <c r="B605" s="1"/>
      <c r="C605" s="1"/>
      <c r="D605" s="1"/>
      <c r="E605" s="1"/>
      <c r="F605" s="1"/>
      <c r="G605" s="1"/>
    </row>
    <row r="606" spans="2:7">
      <c r="B606" s="1"/>
      <c r="C606" s="1"/>
      <c r="D606" s="1"/>
      <c r="E606" s="1"/>
      <c r="F606" s="1"/>
      <c r="G606" s="1"/>
    </row>
    <row r="607" spans="2:7">
      <c r="B607" s="1"/>
      <c r="C607" s="1"/>
      <c r="D607" s="1"/>
      <c r="E607" s="1"/>
      <c r="F607" s="1"/>
      <c r="G607" s="1"/>
    </row>
    <row r="608" spans="2:7">
      <c r="B608" s="1"/>
      <c r="C608" s="1"/>
      <c r="D608" s="1"/>
      <c r="E608" s="1"/>
      <c r="F608" s="1"/>
      <c r="G608" s="1"/>
    </row>
    <row r="609" spans="2:7">
      <c r="B609" s="1"/>
      <c r="C609" s="1"/>
      <c r="D609" s="1"/>
      <c r="E609" s="1"/>
      <c r="F609" s="1"/>
      <c r="G609" s="1"/>
    </row>
    <row r="610" spans="2:7">
      <c r="B610" s="1"/>
      <c r="C610" s="1"/>
      <c r="D610" s="1"/>
      <c r="E610" s="1"/>
      <c r="F610" s="1"/>
      <c r="G610" s="1"/>
    </row>
    <row r="611" spans="2:7">
      <c r="B611" s="1"/>
      <c r="C611" s="1"/>
      <c r="D611" s="1"/>
      <c r="E611" s="1"/>
      <c r="F611" s="1"/>
      <c r="G611" s="1"/>
    </row>
    <row r="612" spans="2:7">
      <c r="B612" s="1"/>
      <c r="C612" s="1"/>
      <c r="D612" s="1"/>
      <c r="E612" s="1"/>
      <c r="F612" s="1"/>
      <c r="G612" s="1"/>
    </row>
    <row r="613" spans="2:7">
      <c r="B613" s="1"/>
      <c r="C613" s="1"/>
      <c r="D613" s="1"/>
      <c r="E613" s="1"/>
      <c r="F613" s="1"/>
      <c r="G613" s="1"/>
    </row>
    <row r="614" spans="2:7">
      <c r="B614" s="1"/>
      <c r="C614" s="1"/>
      <c r="D614" s="1"/>
      <c r="E614" s="1"/>
      <c r="F614" s="1"/>
      <c r="G614" s="1"/>
    </row>
    <row r="615" spans="2:7">
      <c r="B615" s="1"/>
      <c r="C615" s="1"/>
      <c r="D615" s="1"/>
      <c r="E615" s="1"/>
      <c r="F615" s="1"/>
      <c r="G615" s="1"/>
    </row>
    <row r="616" spans="2:7">
      <c r="B616" s="1"/>
      <c r="C616" s="1"/>
      <c r="D616" s="1"/>
      <c r="E616" s="1"/>
      <c r="F616" s="1"/>
      <c r="G616" s="1"/>
    </row>
    <row r="617" spans="2:7">
      <c r="B617" s="1"/>
      <c r="C617" s="1"/>
      <c r="D617" s="1"/>
      <c r="E617" s="1"/>
      <c r="F617" s="1"/>
      <c r="G617" s="1"/>
    </row>
    <row r="618" spans="2:7">
      <c r="B618" s="1"/>
      <c r="C618" s="1"/>
      <c r="D618" s="1"/>
      <c r="E618" s="1"/>
      <c r="F618" s="1"/>
      <c r="G618" s="1"/>
    </row>
    <row r="619" spans="2:7">
      <c r="B619" s="1"/>
      <c r="C619" s="1"/>
      <c r="D619" s="1"/>
      <c r="E619" s="1"/>
      <c r="F619" s="1"/>
      <c r="G619" s="1"/>
    </row>
    <row r="620" spans="2:7">
      <c r="B620" s="1"/>
      <c r="C620" s="1"/>
      <c r="D620" s="1"/>
      <c r="E620" s="1"/>
      <c r="F620" s="1"/>
      <c r="G620" s="1"/>
    </row>
    <row r="621" spans="2:7">
      <c r="B621" s="1"/>
      <c r="C621" s="1"/>
      <c r="D621" s="1"/>
      <c r="E621" s="1"/>
      <c r="F621" s="1"/>
      <c r="G621" s="1"/>
    </row>
    <row r="622" spans="2:7">
      <c r="B622" s="1"/>
      <c r="C622" s="1"/>
      <c r="D622" s="1"/>
      <c r="E622" s="1"/>
      <c r="F622" s="1"/>
      <c r="G622" s="1"/>
    </row>
    <row r="623" spans="2:7">
      <c r="B623" s="1"/>
      <c r="C623" s="1"/>
      <c r="D623" s="1"/>
      <c r="E623" s="1"/>
      <c r="F623" s="1"/>
      <c r="G623" s="1"/>
    </row>
    <row r="624" spans="2:7">
      <c r="B624" s="1"/>
      <c r="C624" s="1"/>
      <c r="D624" s="1"/>
      <c r="E624" s="1"/>
      <c r="F624" s="1"/>
      <c r="G624" s="1"/>
    </row>
    <row r="625" spans="2:7">
      <c r="B625" s="1"/>
      <c r="C625" s="1"/>
      <c r="D625" s="1"/>
      <c r="E625" s="1"/>
      <c r="F625" s="1"/>
      <c r="G625" s="1"/>
    </row>
    <row r="626" spans="2:7">
      <c r="B626" s="1"/>
      <c r="C626" s="1"/>
      <c r="D626" s="1"/>
      <c r="E626" s="1"/>
      <c r="F626" s="1"/>
      <c r="G626" s="1"/>
    </row>
    <row r="627" spans="2:7">
      <c r="B627" s="1"/>
      <c r="C627" s="1"/>
      <c r="D627" s="1"/>
      <c r="E627" s="1"/>
      <c r="F627" s="1"/>
      <c r="G627" s="1"/>
    </row>
    <row r="628" spans="2:7">
      <c r="B628" s="1"/>
      <c r="C628" s="1"/>
      <c r="D628" s="1"/>
      <c r="E628" s="1"/>
      <c r="F628" s="1"/>
      <c r="G628" s="1"/>
    </row>
    <row r="629" spans="2:7">
      <c r="B629" s="1"/>
      <c r="C629" s="1"/>
      <c r="D629" s="1"/>
      <c r="E629" s="1"/>
      <c r="F629" s="1"/>
      <c r="G629" s="1"/>
    </row>
    <row r="630" spans="2:7">
      <c r="B630" s="1"/>
      <c r="C630" s="1"/>
      <c r="D630" s="1"/>
      <c r="E630" s="1"/>
      <c r="F630" s="1"/>
      <c r="G630" s="1"/>
    </row>
    <row r="631" spans="2:7">
      <c r="B631" s="1"/>
      <c r="C631" s="1"/>
      <c r="D631" s="1"/>
      <c r="E631" s="1"/>
      <c r="F631" s="1"/>
      <c r="G631" s="1"/>
    </row>
    <row r="632" spans="2:7">
      <c r="B632" s="1"/>
      <c r="C632" s="1"/>
      <c r="D632" s="1"/>
      <c r="E632" s="1"/>
      <c r="F632" s="1"/>
      <c r="G632" s="1"/>
    </row>
    <row r="633" spans="2:7">
      <c r="B633" s="1"/>
      <c r="C633" s="1"/>
      <c r="D633" s="1"/>
      <c r="E633" s="1"/>
      <c r="F633" s="1"/>
      <c r="G633" s="1"/>
    </row>
    <row r="634" spans="2:7">
      <c r="B634" s="1"/>
      <c r="C634" s="1"/>
      <c r="D634" s="1"/>
      <c r="E634" s="1"/>
      <c r="F634" s="1"/>
      <c r="G634" s="1"/>
    </row>
    <row r="635" spans="2:7">
      <c r="B635" s="1"/>
      <c r="C635" s="1"/>
      <c r="D635" s="1"/>
      <c r="E635" s="1"/>
      <c r="F635" s="1"/>
      <c r="G635" s="1"/>
    </row>
    <row r="636" spans="2:7">
      <c r="B636" s="1"/>
      <c r="C636" s="1"/>
      <c r="D636" s="1"/>
      <c r="E636" s="1"/>
      <c r="F636" s="1"/>
      <c r="G636" s="1"/>
    </row>
    <row r="637" spans="2:7">
      <c r="B637" s="1"/>
      <c r="C637" s="1"/>
      <c r="D637" s="1"/>
      <c r="E637" s="1"/>
      <c r="F637" s="1"/>
      <c r="G637" s="1"/>
    </row>
    <row r="638" spans="2:7">
      <c r="B638" s="1"/>
      <c r="C638" s="1"/>
      <c r="D638" s="1"/>
      <c r="E638" s="1"/>
      <c r="F638" s="1"/>
      <c r="G638" s="1"/>
    </row>
    <row r="639" spans="2:7">
      <c r="B639" s="1"/>
      <c r="C639" s="1"/>
      <c r="D639" s="1"/>
      <c r="E639" s="1"/>
      <c r="F639" s="1"/>
      <c r="G639" s="1"/>
    </row>
    <row r="640" spans="2:7">
      <c r="B640" s="1"/>
      <c r="C640" s="1"/>
      <c r="D640" s="1"/>
      <c r="E640" s="1"/>
      <c r="F640" s="1"/>
      <c r="G640" s="1"/>
    </row>
    <row r="641" spans="2:7">
      <c r="B641" s="1"/>
      <c r="C641" s="1"/>
      <c r="D641" s="1"/>
      <c r="E641" s="1"/>
      <c r="F641" s="1"/>
      <c r="G641" s="1"/>
    </row>
    <row r="642" spans="2:7">
      <c r="B642" s="1"/>
      <c r="C642" s="1"/>
      <c r="D642" s="1"/>
      <c r="E642" s="1"/>
      <c r="F642" s="1"/>
      <c r="G642" s="1"/>
    </row>
    <row r="643" spans="2:7">
      <c r="B643" s="1"/>
      <c r="C643" s="1"/>
      <c r="D643" s="1"/>
      <c r="E643" s="1"/>
      <c r="F643" s="1"/>
      <c r="G643" s="1"/>
    </row>
    <row r="644" spans="2:7">
      <c r="B644" s="1"/>
      <c r="C644" s="1"/>
      <c r="D644" s="1"/>
      <c r="E644" s="1"/>
      <c r="F644" s="1"/>
      <c r="G644" s="1"/>
    </row>
    <row r="645" spans="2:7">
      <c r="B645" s="1"/>
      <c r="C645" s="1"/>
      <c r="D645" s="1"/>
      <c r="E645" s="1"/>
      <c r="F645" s="1"/>
      <c r="G645" s="1"/>
    </row>
    <row r="646" spans="2:7">
      <c r="B646" s="1"/>
      <c r="C646" s="1"/>
      <c r="D646" s="1"/>
      <c r="E646" s="1"/>
      <c r="F646" s="1"/>
      <c r="G646" s="1"/>
    </row>
    <row r="647" spans="2:7">
      <c r="B647" s="1"/>
      <c r="C647" s="1"/>
      <c r="D647" s="1"/>
      <c r="E647" s="1"/>
      <c r="F647" s="1"/>
      <c r="G647" s="1"/>
    </row>
    <row r="648" spans="2:7">
      <c r="B648" s="1"/>
      <c r="C648" s="1"/>
      <c r="D648" s="1"/>
      <c r="E648" s="1"/>
      <c r="F648" s="1"/>
      <c r="G648" s="1"/>
    </row>
    <row r="649" spans="2:7">
      <c r="B649" s="1"/>
      <c r="C649" s="1"/>
      <c r="D649" s="1"/>
      <c r="E649" s="1"/>
      <c r="F649" s="1"/>
      <c r="G649" s="1"/>
    </row>
    <row r="650" spans="2:7">
      <c r="B650" s="1"/>
      <c r="C650" s="1"/>
      <c r="D650" s="1"/>
      <c r="E650" s="1"/>
      <c r="F650" s="1"/>
      <c r="G650" s="1"/>
    </row>
    <row r="651" spans="2:7">
      <c r="B651" s="1"/>
      <c r="C651" s="1"/>
      <c r="D651" s="1"/>
      <c r="E651" s="1"/>
      <c r="F651" s="1"/>
      <c r="G651" s="1"/>
    </row>
    <row r="652" spans="2:7">
      <c r="B652" s="1"/>
      <c r="C652" s="1"/>
      <c r="D652" s="1"/>
      <c r="E652" s="1"/>
      <c r="F652" s="1"/>
      <c r="G652" s="1"/>
    </row>
    <row r="653" spans="2:7">
      <c r="B653" s="1"/>
      <c r="C653" s="1"/>
      <c r="D653" s="1"/>
      <c r="E653" s="1"/>
      <c r="F653" s="1"/>
      <c r="G653" s="1"/>
    </row>
    <row r="654" spans="2:7">
      <c r="B654" s="1"/>
      <c r="C654" s="1"/>
      <c r="D654" s="1"/>
      <c r="E654" s="1"/>
      <c r="F654" s="1"/>
      <c r="G654" s="1"/>
    </row>
    <row r="655" spans="2:7">
      <c r="B655" s="1"/>
      <c r="C655" s="1"/>
      <c r="D655" s="1"/>
      <c r="E655" s="1"/>
      <c r="F655" s="1"/>
      <c r="G655" s="1"/>
    </row>
    <row r="656" spans="2:7">
      <c r="B656" s="1"/>
      <c r="C656" s="1"/>
      <c r="D656" s="1"/>
      <c r="E656" s="1"/>
      <c r="F656" s="1"/>
      <c r="G656" s="1"/>
    </row>
    <row r="657" spans="2:7">
      <c r="B657" s="1"/>
      <c r="C657" s="1"/>
      <c r="D657" s="1"/>
      <c r="E657" s="1"/>
      <c r="F657" s="1"/>
      <c r="G657" s="1"/>
    </row>
    <row r="658" spans="2:7">
      <c r="B658" s="1"/>
      <c r="C658" s="1"/>
      <c r="D658" s="1"/>
      <c r="E658" s="1"/>
      <c r="F658" s="1"/>
      <c r="G658" s="1"/>
    </row>
    <row r="659" spans="2:7">
      <c r="B659" s="1"/>
      <c r="C659" s="1"/>
      <c r="D659" s="1"/>
      <c r="E659" s="1"/>
      <c r="F659" s="1"/>
      <c r="G659" s="1"/>
    </row>
    <row r="660" spans="2:7">
      <c r="B660" s="1"/>
      <c r="C660" s="1"/>
      <c r="D660" s="1"/>
      <c r="E660" s="1"/>
      <c r="F660" s="1"/>
      <c r="G660" s="1"/>
    </row>
    <row r="661" spans="2:7">
      <c r="B661" s="1"/>
      <c r="C661" s="1"/>
      <c r="D661" s="1"/>
      <c r="E661" s="1"/>
      <c r="F661" s="1"/>
      <c r="G661" s="1"/>
    </row>
    <row r="662" spans="2:7">
      <c r="B662" s="1"/>
      <c r="C662" s="1"/>
      <c r="D662" s="1"/>
      <c r="E662" s="1"/>
      <c r="F662" s="1"/>
      <c r="G662" s="1"/>
    </row>
    <row r="663" spans="2:7">
      <c r="B663" s="1"/>
      <c r="C663" s="1"/>
      <c r="D663" s="1"/>
      <c r="E663" s="1"/>
      <c r="F663" s="1"/>
      <c r="G663" s="1"/>
    </row>
    <row r="664" spans="2:7">
      <c r="B664" s="1"/>
      <c r="C664" s="1"/>
      <c r="D664" s="1"/>
      <c r="E664" s="1"/>
      <c r="F664" s="1"/>
      <c r="G664" s="1"/>
    </row>
    <row r="665" spans="2:7">
      <c r="B665" s="1"/>
      <c r="C665" s="1"/>
      <c r="D665" s="1"/>
      <c r="E665" s="1"/>
      <c r="F665" s="1"/>
      <c r="G665" s="1"/>
    </row>
    <row r="666" spans="2:7">
      <c r="B666" s="1"/>
      <c r="C666" s="1"/>
      <c r="D666" s="1"/>
      <c r="E666" s="1"/>
      <c r="F666" s="1"/>
      <c r="G666" s="1"/>
    </row>
    <row r="667" spans="2:7">
      <c r="B667" s="1"/>
      <c r="C667" s="1"/>
      <c r="D667" s="1"/>
      <c r="E667" s="1"/>
      <c r="F667" s="1"/>
      <c r="G667" s="1"/>
    </row>
    <row r="668" spans="2:7">
      <c r="B668" s="1"/>
      <c r="C668" s="1"/>
      <c r="D668" s="1"/>
      <c r="E668" s="1"/>
      <c r="F668" s="1"/>
      <c r="G668" s="1"/>
    </row>
    <row r="669" spans="2:7">
      <c r="B669" s="1"/>
      <c r="C669" s="1"/>
      <c r="D669" s="1"/>
      <c r="E669" s="1"/>
      <c r="F669" s="1"/>
      <c r="G669" s="1"/>
    </row>
    <row r="670" spans="2:7">
      <c r="B670" s="1"/>
      <c r="C670" s="1"/>
      <c r="D670" s="1"/>
      <c r="E670" s="1"/>
      <c r="F670" s="1"/>
      <c r="G670" s="1"/>
    </row>
    <row r="671" spans="2:7">
      <c r="B671" s="1"/>
      <c r="C671" s="1"/>
      <c r="D671" s="1"/>
      <c r="E671" s="1"/>
      <c r="F671" s="1"/>
      <c r="G671" s="1"/>
    </row>
    <row r="672" spans="2:7">
      <c r="B672" s="1"/>
      <c r="C672" s="1"/>
      <c r="D672" s="1"/>
      <c r="E672" s="1"/>
      <c r="F672" s="1"/>
      <c r="G672" s="1"/>
    </row>
    <row r="673" spans="2:7">
      <c r="B673" s="1"/>
      <c r="C673" s="1"/>
      <c r="D673" s="1"/>
      <c r="E673" s="1"/>
      <c r="F673" s="1"/>
      <c r="G673" s="1"/>
    </row>
    <row r="674" spans="2:7">
      <c r="B674" s="1"/>
      <c r="C674" s="1"/>
      <c r="D674" s="1"/>
      <c r="E674" s="1"/>
      <c r="F674" s="1"/>
      <c r="G674" s="1"/>
    </row>
    <row r="675" spans="2:7">
      <c r="B675" s="1"/>
      <c r="C675" s="1"/>
      <c r="D675" s="1"/>
      <c r="E675" s="1"/>
      <c r="F675" s="1"/>
      <c r="G675" s="1"/>
    </row>
    <row r="676" spans="2:7">
      <c r="B676" s="1"/>
      <c r="C676" s="1"/>
      <c r="D676" s="1"/>
      <c r="E676" s="1"/>
      <c r="F676" s="1"/>
      <c r="G676" s="1"/>
    </row>
    <row r="677" spans="2:7">
      <c r="B677" s="1"/>
      <c r="C677" s="1"/>
      <c r="D677" s="1"/>
      <c r="E677" s="1"/>
      <c r="F677" s="1"/>
      <c r="G677" s="1"/>
    </row>
    <row r="678" spans="2:7">
      <c r="B678" s="1"/>
      <c r="C678" s="1"/>
      <c r="D678" s="1"/>
      <c r="E678" s="1"/>
      <c r="F678" s="1"/>
      <c r="G678" s="1"/>
    </row>
    <row r="679" spans="2:7">
      <c r="B679" s="1"/>
      <c r="C679" s="1"/>
      <c r="D679" s="1"/>
      <c r="E679" s="1"/>
      <c r="F679" s="1"/>
      <c r="G679" s="1"/>
    </row>
    <row r="680" spans="2:7">
      <c r="B680" s="1"/>
      <c r="C680" s="1"/>
      <c r="D680" s="1"/>
      <c r="E680" s="1"/>
      <c r="F680" s="1"/>
      <c r="G680" s="1"/>
    </row>
    <row r="681" spans="2:7">
      <c r="B681" s="1"/>
      <c r="C681" s="1"/>
      <c r="D681" s="1"/>
      <c r="E681" s="1"/>
      <c r="F681" s="1"/>
      <c r="G681" s="1"/>
    </row>
    <row r="682" spans="2:7">
      <c r="B682" s="1"/>
      <c r="C682" s="1"/>
      <c r="D682" s="1"/>
      <c r="E682" s="1"/>
      <c r="F682" s="1"/>
      <c r="G682" s="1"/>
    </row>
    <row r="683" spans="2:7">
      <c r="B683" s="1"/>
      <c r="C683" s="1"/>
      <c r="D683" s="1"/>
      <c r="E683" s="1"/>
      <c r="F683" s="1"/>
      <c r="G683" s="1"/>
    </row>
    <row r="684" spans="2:7">
      <c r="B684" s="1"/>
      <c r="C684" s="1"/>
      <c r="D684" s="1"/>
      <c r="E684" s="1"/>
      <c r="F684" s="1"/>
      <c r="G684" s="1"/>
    </row>
    <row r="685" spans="2:7">
      <c r="B685" s="1"/>
      <c r="C685" s="1"/>
      <c r="D685" s="1"/>
      <c r="E685" s="1"/>
      <c r="F685" s="1"/>
      <c r="G685" s="1"/>
    </row>
    <row r="686" spans="2:7">
      <c r="B686" s="1"/>
      <c r="C686" s="1"/>
      <c r="D686" s="1"/>
      <c r="E686" s="1"/>
      <c r="F686" s="1"/>
      <c r="G686" s="1"/>
    </row>
    <row r="687" spans="2:7">
      <c r="B687" s="1"/>
      <c r="C687" s="1"/>
      <c r="D687" s="1"/>
      <c r="E687" s="1"/>
      <c r="F687" s="1"/>
      <c r="G687" s="1"/>
    </row>
    <row r="688" spans="2:7">
      <c r="B688" s="1"/>
      <c r="C688" s="1"/>
      <c r="D688" s="1"/>
      <c r="E688" s="1"/>
      <c r="F688" s="1"/>
      <c r="G688" s="1"/>
    </row>
    <row r="689" spans="2:7">
      <c r="B689" s="1"/>
      <c r="C689" s="1"/>
      <c r="D689" s="1"/>
      <c r="E689" s="1"/>
      <c r="F689" s="1"/>
      <c r="G689" s="1"/>
    </row>
    <row r="690" spans="2:7">
      <c r="B690" s="1"/>
      <c r="C690" s="1"/>
      <c r="D690" s="1"/>
      <c r="E690" s="1"/>
      <c r="F690" s="1"/>
      <c r="G690" s="1"/>
    </row>
    <row r="691" spans="2:7">
      <c r="B691" s="1"/>
      <c r="C691" s="1"/>
      <c r="D691" s="1"/>
      <c r="E691" s="1"/>
      <c r="F691" s="1"/>
      <c r="G691" s="1"/>
    </row>
    <row r="692" spans="2:7">
      <c r="B692" s="1"/>
      <c r="C692" s="1"/>
      <c r="D692" s="1"/>
      <c r="E692" s="1"/>
      <c r="F692" s="1"/>
      <c r="G692" s="1"/>
    </row>
    <row r="693" spans="2:7">
      <c r="B693" s="1"/>
      <c r="C693" s="1"/>
      <c r="D693" s="1"/>
      <c r="E693" s="1"/>
      <c r="F693" s="1"/>
      <c r="G693" s="1"/>
    </row>
    <row r="694" spans="2:7">
      <c r="B694" s="1"/>
      <c r="C694" s="1"/>
      <c r="D694" s="1"/>
      <c r="E694" s="1"/>
      <c r="F694" s="1"/>
      <c r="G694" s="1"/>
    </row>
    <row r="695" spans="2:7">
      <c r="B695" s="1"/>
      <c r="C695" s="1"/>
      <c r="D695" s="1"/>
      <c r="E695" s="1"/>
      <c r="F695" s="1"/>
      <c r="G695" s="1"/>
    </row>
    <row r="696" spans="2:7">
      <c r="B696" s="1"/>
      <c r="C696" s="1"/>
      <c r="D696" s="1"/>
      <c r="E696" s="1"/>
      <c r="F696" s="1"/>
      <c r="G696" s="1"/>
    </row>
    <row r="697" spans="2:7">
      <c r="B697" s="1"/>
      <c r="C697" s="1"/>
      <c r="D697" s="1"/>
      <c r="E697" s="1"/>
      <c r="F697" s="1"/>
      <c r="G697" s="1"/>
    </row>
    <row r="698" spans="2:7">
      <c r="B698" s="1"/>
      <c r="C698" s="1"/>
      <c r="D698" s="1"/>
      <c r="E698" s="1"/>
      <c r="F698" s="1"/>
      <c r="G698" s="1"/>
    </row>
    <row r="699" spans="2:7">
      <c r="B699" s="1"/>
      <c r="C699" s="1"/>
      <c r="D699" s="1"/>
      <c r="E699" s="1"/>
      <c r="F699" s="1"/>
      <c r="G699" s="1"/>
    </row>
    <row r="700" spans="2:7">
      <c r="B700" s="1"/>
      <c r="C700" s="1"/>
      <c r="D700" s="1"/>
      <c r="E700" s="1"/>
      <c r="F700" s="1"/>
      <c r="G700" s="1"/>
    </row>
    <row r="701" spans="2:7">
      <c r="B701" s="1"/>
      <c r="C701" s="1"/>
      <c r="D701" s="1"/>
      <c r="E701" s="1"/>
      <c r="F701" s="1"/>
      <c r="G701" s="1"/>
    </row>
    <row r="702" spans="2:7">
      <c r="B702" s="1"/>
      <c r="C702" s="1"/>
      <c r="D702" s="1"/>
      <c r="E702" s="1"/>
      <c r="F702" s="1"/>
      <c r="G702" s="1"/>
    </row>
    <row r="703" spans="2:7">
      <c r="B703" s="1"/>
      <c r="C703" s="1"/>
      <c r="D703" s="1"/>
      <c r="E703" s="1"/>
      <c r="F703" s="1"/>
      <c r="G703" s="1"/>
    </row>
    <row r="704" spans="2:7">
      <c r="B704" s="1"/>
      <c r="C704" s="1"/>
      <c r="D704" s="1"/>
      <c r="E704" s="1"/>
      <c r="F704" s="1"/>
      <c r="G704" s="1"/>
    </row>
    <row r="705" spans="2:7">
      <c r="B705" s="1"/>
      <c r="C705" s="1"/>
      <c r="D705" s="1"/>
      <c r="E705" s="1"/>
      <c r="F705" s="1"/>
      <c r="G705" s="1"/>
    </row>
    <row r="706" spans="2:7">
      <c r="B706" s="1"/>
      <c r="C706" s="1"/>
      <c r="D706" s="1"/>
      <c r="E706" s="1"/>
      <c r="F706" s="1"/>
      <c r="G706" s="1"/>
    </row>
    <row r="707" spans="2:7">
      <c r="B707" s="1"/>
      <c r="C707" s="1"/>
      <c r="D707" s="1"/>
      <c r="E707" s="1"/>
      <c r="F707" s="1"/>
      <c r="G707" s="1"/>
    </row>
    <row r="708" spans="2:7">
      <c r="B708" s="1"/>
      <c r="C708" s="1"/>
      <c r="D708" s="1"/>
      <c r="E708" s="1"/>
      <c r="F708" s="1"/>
      <c r="G708" s="1"/>
    </row>
    <row r="709" spans="2:7">
      <c r="B709" s="1"/>
      <c r="C709" s="1"/>
      <c r="D709" s="1"/>
      <c r="E709" s="1"/>
      <c r="F709" s="1"/>
      <c r="G709" s="1"/>
    </row>
    <row r="710" spans="2:7">
      <c r="B710" s="1"/>
      <c r="C710" s="1"/>
      <c r="D710" s="1"/>
      <c r="E710" s="1"/>
      <c r="F710" s="1"/>
      <c r="G710" s="1"/>
    </row>
    <row r="711" spans="2:7">
      <c r="B711" s="1"/>
      <c r="C711" s="1"/>
      <c r="D711" s="1"/>
      <c r="E711" s="1"/>
      <c r="F711" s="1"/>
      <c r="G711" s="1"/>
    </row>
    <row r="712" spans="2:7">
      <c r="B712" s="1"/>
      <c r="C712" s="1"/>
      <c r="D712" s="1"/>
      <c r="E712" s="1"/>
      <c r="F712" s="1"/>
      <c r="G712" s="1"/>
    </row>
    <row r="713" spans="2:7">
      <c r="B713" s="1"/>
      <c r="C713" s="1"/>
      <c r="D713" s="1"/>
      <c r="E713" s="1"/>
      <c r="F713" s="1"/>
      <c r="G713" s="1"/>
    </row>
    <row r="714" spans="2:7">
      <c r="B714" s="1"/>
      <c r="C714" s="1"/>
      <c r="D714" s="1"/>
      <c r="E714" s="1"/>
      <c r="F714" s="1"/>
      <c r="G714" s="1"/>
    </row>
    <row r="715" spans="2:7">
      <c r="B715" s="1"/>
      <c r="C715" s="1"/>
      <c r="D715" s="1"/>
      <c r="E715" s="1"/>
      <c r="F715" s="1"/>
      <c r="G715" s="1"/>
    </row>
    <row r="716" spans="2:7">
      <c r="B716" s="1"/>
      <c r="C716" s="1"/>
      <c r="D716" s="1"/>
      <c r="E716" s="1"/>
      <c r="F716" s="1"/>
      <c r="G716" s="1"/>
    </row>
    <row r="717" spans="2:7">
      <c r="B717" s="1"/>
      <c r="C717" s="1"/>
      <c r="D717" s="1"/>
      <c r="E717" s="1"/>
      <c r="F717" s="1"/>
      <c r="G717" s="1"/>
    </row>
    <row r="718" spans="2:7">
      <c r="B718" s="1"/>
      <c r="C718" s="1"/>
      <c r="D718" s="1"/>
      <c r="E718" s="1"/>
      <c r="F718" s="1"/>
      <c r="G718" s="1"/>
    </row>
    <row r="719" spans="2:7">
      <c r="B719" s="1"/>
      <c r="C719" s="1"/>
      <c r="D719" s="1"/>
      <c r="E719" s="1"/>
      <c r="F719" s="1"/>
      <c r="G719" s="1"/>
    </row>
    <row r="720" spans="2:7">
      <c r="B720" s="1"/>
      <c r="C720" s="1"/>
      <c r="D720" s="1"/>
      <c r="E720" s="1"/>
      <c r="F720" s="1"/>
      <c r="G720" s="1"/>
    </row>
    <row r="721" spans="2:7">
      <c r="B721" s="1"/>
      <c r="C721" s="1"/>
      <c r="D721" s="1"/>
      <c r="E721" s="1"/>
      <c r="F721" s="1"/>
      <c r="G721" s="1"/>
    </row>
    <row r="722" spans="2:7">
      <c r="B722" s="1"/>
      <c r="C722" s="1"/>
      <c r="D722" s="1"/>
      <c r="E722" s="1"/>
      <c r="F722" s="1"/>
      <c r="G722" s="1"/>
    </row>
    <row r="723" spans="2:7">
      <c r="B723" s="1"/>
      <c r="C723" s="1"/>
      <c r="D723" s="1"/>
      <c r="E723" s="1"/>
      <c r="F723" s="1"/>
      <c r="G723" s="1"/>
    </row>
    <row r="724" spans="2:7">
      <c r="B724" s="1"/>
      <c r="C724" s="1"/>
      <c r="D724" s="1"/>
      <c r="E724" s="1"/>
      <c r="F724" s="1"/>
      <c r="G724" s="1"/>
    </row>
    <row r="725" spans="2:7">
      <c r="B725" s="1"/>
      <c r="C725" s="1"/>
      <c r="D725" s="1"/>
      <c r="E725" s="1"/>
      <c r="F725" s="1"/>
      <c r="G725" s="1"/>
    </row>
    <row r="726" spans="2:7">
      <c r="B726" s="1"/>
      <c r="C726" s="1"/>
      <c r="D726" s="1"/>
      <c r="E726" s="1"/>
      <c r="F726" s="1"/>
      <c r="G726" s="1"/>
    </row>
    <row r="727" spans="2:7">
      <c r="B727" s="1"/>
      <c r="C727" s="1"/>
      <c r="D727" s="1"/>
      <c r="E727" s="1"/>
      <c r="F727" s="1"/>
      <c r="G727" s="1"/>
    </row>
    <row r="728" spans="2:7">
      <c r="B728" s="1"/>
      <c r="C728" s="1"/>
      <c r="D728" s="1"/>
      <c r="E728" s="1"/>
      <c r="F728" s="1"/>
      <c r="G728" s="1"/>
    </row>
    <row r="729" spans="2:7">
      <c r="B729" s="1"/>
      <c r="C729" s="1"/>
      <c r="D729" s="1"/>
      <c r="E729" s="1"/>
      <c r="F729" s="1"/>
      <c r="G729" s="1"/>
    </row>
    <row r="730" spans="2:7">
      <c r="B730" s="1"/>
      <c r="C730" s="1"/>
      <c r="D730" s="1"/>
      <c r="E730" s="1"/>
      <c r="F730" s="1"/>
      <c r="G730" s="1"/>
    </row>
    <row r="731" spans="2:7">
      <c r="B731" s="1"/>
      <c r="C731" s="1"/>
      <c r="D731" s="1"/>
      <c r="E731" s="1"/>
      <c r="F731" s="1"/>
      <c r="G731" s="1"/>
    </row>
    <row r="732" spans="2:7">
      <c r="B732" s="1"/>
      <c r="C732" s="1"/>
      <c r="D732" s="1"/>
      <c r="E732" s="1"/>
      <c r="F732" s="1"/>
      <c r="G732" s="1"/>
    </row>
    <row r="733" spans="2:7">
      <c r="B733" s="1"/>
      <c r="C733" s="1"/>
      <c r="D733" s="1"/>
      <c r="E733" s="1"/>
      <c r="F733" s="1"/>
      <c r="G733" s="1"/>
    </row>
    <row r="734" spans="2:7">
      <c r="B734" s="1"/>
      <c r="C734" s="1"/>
      <c r="D734" s="1"/>
      <c r="E734" s="1"/>
      <c r="F734" s="1"/>
      <c r="G734" s="1"/>
    </row>
    <row r="735" spans="2:7">
      <c r="B735" s="1"/>
      <c r="C735" s="1"/>
      <c r="D735" s="1"/>
      <c r="E735" s="1"/>
      <c r="F735" s="1"/>
      <c r="G735" s="1"/>
    </row>
    <row r="736" spans="2:7">
      <c r="B736" s="1"/>
      <c r="C736" s="1"/>
      <c r="D736" s="1"/>
      <c r="E736" s="1"/>
      <c r="F736" s="1"/>
      <c r="G736" s="1"/>
    </row>
    <row r="737" spans="2:7">
      <c r="B737" s="1"/>
      <c r="C737" s="1"/>
      <c r="D737" s="1"/>
      <c r="E737" s="1"/>
      <c r="F737" s="1"/>
      <c r="G737" s="1"/>
    </row>
    <row r="738" spans="2:7">
      <c r="B738" s="1"/>
      <c r="C738" s="1"/>
      <c r="D738" s="1"/>
      <c r="E738" s="1"/>
      <c r="F738" s="1"/>
      <c r="G738" s="1"/>
    </row>
    <row r="739" spans="2:7">
      <c r="B739" s="1"/>
      <c r="C739" s="1"/>
      <c r="D739" s="1"/>
      <c r="E739" s="1"/>
      <c r="F739" s="1"/>
      <c r="G739" s="1"/>
    </row>
    <row r="740" spans="2:7">
      <c r="B740" s="1"/>
      <c r="C740" s="1"/>
      <c r="D740" s="1"/>
      <c r="E740" s="1"/>
      <c r="F740" s="1"/>
      <c r="G740" s="1"/>
    </row>
    <row r="741" spans="2:7">
      <c r="B741" s="1"/>
      <c r="C741" s="1"/>
      <c r="D741" s="1"/>
      <c r="E741" s="1"/>
      <c r="F741" s="1"/>
      <c r="G741" s="1"/>
    </row>
    <row r="742" spans="2:7">
      <c r="B742" s="1"/>
      <c r="C742" s="1"/>
      <c r="D742" s="1"/>
      <c r="E742" s="1"/>
      <c r="F742" s="1"/>
      <c r="G742" s="1"/>
    </row>
    <row r="743" spans="2:7">
      <c r="B743" s="1"/>
      <c r="C743" s="1"/>
      <c r="D743" s="1"/>
      <c r="E743" s="1"/>
      <c r="F743" s="1"/>
      <c r="G743" s="1"/>
    </row>
    <row r="744" spans="2:7">
      <c r="B744" s="1"/>
      <c r="C744" s="1"/>
      <c r="D744" s="1"/>
      <c r="E744" s="1"/>
      <c r="F744" s="1"/>
      <c r="G744" s="1"/>
    </row>
    <row r="745" spans="2:7">
      <c r="B745" s="1"/>
      <c r="C745" s="1"/>
      <c r="D745" s="1"/>
      <c r="E745" s="1"/>
      <c r="F745" s="1"/>
      <c r="G745" s="1"/>
    </row>
    <row r="746" spans="2:7">
      <c r="B746" s="1"/>
      <c r="C746" s="1"/>
      <c r="D746" s="1"/>
      <c r="E746" s="1"/>
      <c r="F746" s="1"/>
      <c r="G746" s="1"/>
    </row>
    <row r="747" spans="2:7">
      <c r="B747" s="1"/>
      <c r="C747" s="1"/>
      <c r="D747" s="1"/>
      <c r="E747" s="1"/>
      <c r="F747" s="1"/>
      <c r="G747" s="1"/>
    </row>
    <row r="748" spans="2:7">
      <c r="B748" s="1"/>
      <c r="C748" s="1"/>
      <c r="D748" s="1"/>
      <c r="E748" s="1"/>
      <c r="F748" s="1"/>
      <c r="G748" s="1"/>
    </row>
    <row r="749" spans="2:7">
      <c r="B749" s="1"/>
      <c r="C749" s="1"/>
      <c r="D749" s="1"/>
      <c r="E749" s="1"/>
      <c r="F749" s="1"/>
      <c r="G749" s="1"/>
    </row>
    <row r="750" spans="2:7">
      <c r="B750" s="1"/>
      <c r="C750" s="1"/>
      <c r="D750" s="1"/>
      <c r="E750" s="1"/>
      <c r="F750" s="1"/>
      <c r="G750" s="1"/>
    </row>
    <row r="751" spans="2:7">
      <c r="B751" s="1"/>
      <c r="C751" s="1"/>
      <c r="D751" s="1"/>
      <c r="E751" s="1"/>
      <c r="F751" s="1"/>
      <c r="G751" s="1"/>
    </row>
    <row r="752" spans="2:7">
      <c r="B752" s="1"/>
      <c r="C752" s="1"/>
      <c r="D752" s="1"/>
      <c r="E752" s="1"/>
      <c r="F752" s="1"/>
      <c r="G752" s="1"/>
    </row>
    <row r="753" spans="2:7">
      <c r="B753" s="1"/>
      <c r="C753" s="1"/>
      <c r="D753" s="1"/>
      <c r="E753" s="1"/>
      <c r="F753" s="1"/>
      <c r="G753" s="1"/>
    </row>
    <row r="754" spans="2:7">
      <c r="B754" s="1"/>
      <c r="C754" s="1"/>
      <c r="D754" s="1"/>
      <c r="E754" s="1"/>
      <c r="F754" s="1"/>
      <c r="G754" s="1"/>
    </row>
    <row r="755" spans="2:7">
      <c r="B755" s="1"/>
      <c r="C755" s="1"/>
      <c r="D755" s="1"/>
      <c r="E755" s="1"/>
      <c r="F755" s="1"/>
      <c r="G755" s="1"/>
    </row>
    <row r="756" spans="2:7">
      <c r="B756" s="1"/>
      <c r="C756" s="1"/>
      <c r="D756" s="1"/>
      <c r="E756" s="1"/>
      <c r="F756" s="1"/>
      <c r="G756" s="1"/>
    </row>
    <row r="757" spans="2:7">
      <c r="B757" s="1"/>
      <c r="C757" s="1"/>
      <c r="D757" s="1"/>
      <c r="E757" s="1"/>
      <c r="F757" s="1"/>
      <c r="G757" s="1"/>
    </row>
    <row r="758" spans="2:7">
      <c r="B758" s="1"/>
      <c r="C758" s="1"/>
      <c r="D758" s="1"/>
      <c r="E758" s="1"/>
      <c r="F758" s="1"/>
      <c r="G758" s="1"/>
    </row>
    <row r="759" spans="2:7">
      <c r="B759" s="1"/>
      <c r="C759" s="1"/>
      <c r="D759" s="1"/>
      <c r="E759" s="1"/>
      <c r="F759" s="1"/>
      <c r="G759" s="1"/>
    </row>
    <row r="760" spans="2:7">
      <c r="B760" s="1"/>
      <c r="C760" s="1"/>
      <c r="D760" s="1"/>
      <c r="E760" s="1"/>
      <c r="F760" s="1"/>
      <c r="G760" s="1"/>
    </row>
    <row r="761" spans="2:7">
      <c r="B761" s="1"/>
      <c r="C761" s="1"/>
      <c r="D761" s="1"/>
      <c r="E761" s="1"/>
      <c r="F761" s="1"/>
      <c r="G761" s="1"/>
    </row>
    <row r="762" spans="2:7">
      <c r="B762" s="1"/>
      <c r="C762" s="1"/>
      <c r="D762" s="1"/>
      <c r="E762" s="1"/>
      <c r="F762" s="1"/>
      <c r="G762" s="1"/>
    </row>
    <row r="763" spans="2:7">
      <c r="B763" s="1"/>
      <c r="C763" s="1"/>
      <c r="D763" s="1"/>
      <c r="E763" s="1"/>
      <c r="F763" s="1"/>
      <c r="G763" s="1"/>
    </row>
    <row r="764" spans="2:7">
      <c r="B764" s="1"/>
      <c r="C764" s="1"/>
      <c r="D764" s="1"/>
      <c r="E764" s="1"/>
      <c r="F764" s="1"/>
      <c r="G764" s="1"/>
    </row>
    <row r="765" spans="2:7">
      <c r="B765" s="1"/>
      <c r="C765" s="1"/>
      <c r="D765" s="1"/>
      <c r="E765" s="1"/>
      <c r="F765" s="1"/>
      <c r="G765" s="1"/>
    </row>
    <row r="766" spans="2:7">
      <c r="B766" s="1"/>
      <c r="C766" s="1"/>
      <c r="D766" s="1"/>
      <c r="E766" s="1"/>
      <c r="F766" s="1"/>
      <c r="G766" s="1"/>
    </row>
    <row r="767" spans="2:7">
      <c r="B767" s="1"/>
      <c r="C767" s="1"/>
      <c r="D767" s="1"/>
      <c r="E767" s="1"/>
      <c r="F767" s="1"/>
      <c r="G767" s="1"/>
    </row>
    <row r="768" spans="2:7">
      <c r="B768" s="1"/>
      <c r="C768" s="1"/>
      <c r="D768" s="1"/>
      <c r="E768" s="1"/>
      <c r="F768" s="1"/>
      <c r="G768" s="1"/>
    </row>
    <row r="769" spans="2:7">
      <c r="B769" s="1"/>
      <c r="C769" s="1"/>
      <c r="D769" s="1"/>
      <c r="E769" s="1"/>
      <c r="F769" s="1"/>
      <c r="G769" s="1"/>
    </row>
    <row r="770" spans="2:7">
      <c r="B770" s="1"/>
      <c r="C770" s="1"/>
      <c r="D770" s="1"/>
      <c r="E770" s="1"/>
      <c r="F770" s="1"/>
      <c r="G770" s="1"/>
    </row>
    <row r="771" spans="2:7">
      <c r="B771" s="1"/>
      <c r="C771" s="1"/>
      <c r="D771" s="1"/>
      <c r="E771" s="1"/>
      <c r="F771" s="1"/>
      <c r="G771" s="1"/>
    </row>
    <row r="772" spans="2:7">
      <c r="B772" s="1"/>
      <c r="C772" s="1"/>
      <c r="D772" s="1"/>
      <c r="E772" s="1"/>
      <c r="F772" s="1"/>
      <c r="G772" s="1"/>
    </row>
    <row r="773" spans="2:7">
      <c r="B773" s="1"/>
      <c r="C773" s="1"/>
      <c r="D773" s="1"/>
      <c r="E773" s="1"/>
      <c r="F773" s="1"/>
      <c r="G773" s="1"/>
    </row>
    <row r="774" spans="2:7">
      <c r="B774" s="1"/>
      <c r="C774" s="1"/>
      <c r="D774" s="1"/>
      <c r="E774" s="1"/>
      <c r="F774" s="1"/>
      <c r="G774" s="1"/>
    </row>
    <row r="775" spans="2:7">
      <c r="B775" s="1"/>
      <c r="C775" s="1"/>
      <c r="D775" s="1"/>
      <c r="E775" s="1"/>
      <c r="F775" s="1"/>
      <c r="G775" s="1"/>
    </row>
    <row r="776" spans="2:7">
      <c r="B776" s="1"/>
      <c r="C776" s="1"/>
      <c r="D776" s="1"/>
      <c r="E776" s="1"/>
      <c r="F776" s="1"/>
      <c r="G776" s="1"/>
    </row>
    <row r="777" spans="2:7">
      <c r="B777" s="1"/>
      <c r="C777" s="1"/>
      <c r="D777" s="1"/>
      <c r="E777" s="1"/>
      <c r="F777" s="1"/>
      <c r="G777" s="1"/>
    </row>
    <row r="778" spans="2:7">
      <c r="B778" s="1"/>
      <c r="C778" s="1"/>
      <c r="D778" s="1"/>
      <c r="E778" s="1"/>
      <c r="F778" s="1"/>
      <c r="G778" s="1"/>
    </row>
    <row r="779" spans="2:7">
      <c r="B779" s="1"/>
      <c r="C779" s="1"/>
      <c r="D779" s="1"/>
      <c r="E779" s="1"/>
      <c r="F779" s="1"/>
      <c r="G779" s="1"/>
    </row>
    <row r="780" spans="2:7">
      <c r="B780" s="1"/>
      <c r="C780" s="1"/>
      <c r="D780" s="1"/>
      <c r="E780" s="1"/>
      <c r="F780" s="1"/>
      <c r="G780" s="1"/>
    </row>
    <row r="781" spans="2:7">
      <c r="B781" s="1"/>
      <c r="C781" s="1"/>
      <c r="D781" s="1"/>
      <c r="E781" s="1"/>
      <c r="F781" s="1"/>
      <c r="G781" s="1"/>
    </row>
    <row r="782" spans="2:7">
      <c r="B782" s="1"/>
      <c r="C782" s="1"/>
      <c r="D782" s="1"/>
      <c r="E782" s="1"/>
      <c r="F782" s="1"/>
      <c r="G782" s="1"/>
    </row>
    <row r="783" spans="2:7">
      <c r="B783" s="1"/>
      <c r="C783" s="1"/>
      <c r="D783" s="1"/>
      <c r="E783" s="1"/>
      <c r="F783" s="1"/>
      <c r="G783" s="1"/>
    </row>
    <row r="784" spans="2:7">
      <c r="B784" s="1"/>
      <c r="C784" s="1"/>
      <c r="D784" s="1"/>
      <c r="E784" s="1"/>
      <c r="F784" s="1"/>
      <c r="G784" s="1"/>
    </row>
    <row r="785" spans="2:7">
      <c r="B785" s="1"/>
      <c r="C785" s="1"/>
      <c r="D785" s="1"/>
      <c r="E785" s="1"/>
      <c r="F785" s="1"/>
      <c r="G785" s="1"/>
    </row>
    <row r="786" spans="2:7">
      <c r="B786" s="1"/>
      <c r="C786" s="1"/>
      <c r="D786" s="1"/>
      <c r="E786" s="1"/>
      <c r="F786" s="1"/>
      <c r="G786" s="1"/>
    </row>
    <row r="787" spans="2:7">
      <c r="B787" s="1"/>
      <c r="C787" s="1"/>
      <c r="D787" s="1"/>
      <c r="E787" s="1"/>
      <c r="F787" s="1"/>
      <c r="G787" s="1"/>
    </row>
    <row r="788" spans="2:7">
      <c r="B788" s="1"/>
      <c r="C788" s="1"/>
      <c r="D788" s="1"/>
      <c r="E788" s="1"/>
      <c r="F788" s="1"/>
      <c r="G788" s="1"/>
    </row>
    <row r="789" spans="2:7">
      <c r="B789" s="1"/>
      <c r="C789" s="1"/>
      <c r="D789" s="1"/>
      <c r="E789" s="1"/>
      <c r="F789" s="1"/>
      <c r="G789" s="1"/>
    </row>
    <row r="790" spans="2:7">
      <c r="B790" s="1"/>
      <c r="C790" s="1"/>
      <c r="D790" s="1"/>
      <c r="E790" s="1"/>
      <c r="F790" s="1"/>
      <c r="G790" s="1"/>
    </row>
    <row r="791" spans="2:7">
      <c r="B791" s="1"/>
      <c r="C791" s="1"/>
      <c r="D791" s="1"/>
      <c r="E791" s="1"/>
      <c r="F791" s="1"/>
      <c r="G791" s="1"/>
    </row>
    <row r="792" spans="2:7">
      <c r="B792" s="1"/>
      <c r="C792" s="1"/>
      <c r="D792" s="1"/>
      <c r="E792" s="1"/>
      <c r="F792" s="1"/>
      <c r="G792" s="1"/>
    </row>
    <row r="793" spans="2:7">
      <c r="B793" s="1"/>
      <c r="C793" s="1"/>
      <c r="D793" s="1"/>
      <c r="E793" s="1"/>
      <c r="F793" s="1"/>
      <c r="G793" s="1"/>
    </row>
    <row r="794" spans="2:7">
      <c r="B794" s="1"/>
      <c r="C794" s="1"/>
      <c r="D794" s="1"/>
      <c r="E794" s="1"/>
      <c r="F794" s="1"/>
      <c r="G794" s="1"/>
    </row>
    <row r="795" spans="2:7">
      <c r="B795" s="1"/>
      <c r="C795" s="1"/>
      <c r="D795" s="1"/>
      <c r="E795" s="1"/>
      <c r="F795" s="1"/>
      <c r="G795" s="1"/>
    </row>
    <row r="796" spans="2:7">
      <c r="B796" s="1"/>
      <c r="C796" s="1"/>
      <c r="D796" s="1"/>
      <c r="E796" s="1"/>
      <c r="F796" s="1"/>
      <c r="G796" s="1"/>
    </row>
    <row r="797" spans="2:7">
      <c r="B797" s="1"/>
      <c r="C797" s="1"/>
      <c r="D797" s="1"/>
      <c r="E797" s="1"/>
      <c r="F797" s="1"/>
      <c r="G797" s="1"/>
    </row>
    <row r="798" spans="2:7">
      <c r="B798" s="1"/>
      <c r="C798" s="1"/>
      <c r="D798" s="1"/>
      <c r="E798" s="1"/>
      <c r="F798" s="1"/>
      <c r="G798" s="1"/>
    </row>
    <row r="799" spans="2:7">
      <c r="B799" s="1"/>
      <c r="C799" s="1"/>
      <c r="D799" s="1"/>
      <c r="E799" s="1"/>
      <c r="F799" s="1"/>
      <c r="G799" s="1"/>
    </row>
    <row r="800" spans="2:7">
      <c r="B800" s="1"/>
      <c r="C800" s="1"/>
      <c r="D800" s="1"/>
      <c r="E800" s="1"/>
      <c r="F800" s="1"/>
      <c r="G800" s="1"/>
    </row>
    <row r="801" spans="2:7">
      <c r="B801" s="1"/>
      <c r="C801" s="1"/>
      <c r="D801" s="1"/>
      <c r="E801" s="1"/>
      <c r="F801" s="1"/>
      <c r="G801" s="1"/>
    </row>
    <row r="802" spans="2:7">
      <c r="B802" s="1"/>
      <c r="C802" s="1"/>
      <c r="D802" s="1"/>
      <c r="E802" s="1"/>
      <c r="F802" s="1"/>
      <c r="G802" s="1"/>
    </row>
    <row r="803" spans="2:7">
      <c r="B803" s="1"/>
      <c r="C803" s="1"/>
      <c r="D803" s="1"/>
      <c r="E803" s="1"/>
      <c r="F803" s="1"/>
      <c r="G803" s="1"/>
    </row>
    <row r="804" spans="2:7">
      <c r="B804" s="1"/>
      <c r="C804" s="1"/>
      <c r="D804" s="1"/>
      <c r="E804" s="1"/>
      <c r="F804" s="1"/>
      <c r="G804" s="1"/>
    </row>
    <row r="805" spans="2:7">
      <c r="B805" s="1"/>
      <c r="C805" s="1"/>
      <c r="D805" s="1"/>
      <c r="E805" s="1"/>
      <c r="F805" s="1"/>
      <c r="G805" s="1"/>
    </row>
    <row r="806" spans="2:7">
      <c r="B806" s="1"/>
      <c r="C806" s="1"/>
      <c r="D806" s="1"/>
      <c r="E806" s="1"/>
      <c r="F806" s="1"/>
      <c r="G806" s="1"/>
    </row>
    <row r="807" spans="2:7">
      <c r="B807" s="1"/>
      <c r="C807" s="1"/>
      <c r="D807" s="1"/>
      <c r="E807" s="1"/>
      <c r="F807" s="1"/>
      <c r="G807" s="1"/>
    </row>
    <row r="808" spans="2:7">
      <c r="B808" s="1"/>
      <c r="C808" s="1"/>
      <c r="D808" s="1"/>
      <c r="E808" s="1"/>
      <c r="F808" s="1"/>
      <c r="G808" s="1"/>
    </row>
    <row r="809" spans="2:7">
      <c r="B809" s="1"/>
      <c r="C809" s="1"/>
      <c r="D809" s="1"/>
      <c r="E809" s="1"/>
      <c r="F809" s="1"/>
      <c r="G809" s="1"/>
    </row>
    <row r="810" spans="2:7">
      <c r="B810" s="1"/>
      <c r="C810" s="1"/>
      <c r="D810" s="1"/>
      <c r="E810" s="1"/>
      <c r="F810" s="1"/>
      <c r="G810" s="1"/>
    </row>
    <row r="811" spans="2:7">
      <c r="B811" s="1"/>
      <c r="C811" s="1"/>
      <c r="D811" s="1"/>
      <c r="E811" s="1"/>
      <c r="F811" s="1"/>
      <c r="G811" s="1"/>
    </row>
    <row r="812" spans="2:7">
      <c r="B812" s="1"/>
      <c r="C812" s="1"/>
      <c r="D812" s="1"/>
      <c r="E812" s="1"/>
      <c r="F812" s="1"/>
      <c r="G812" s="1"/>
    </row>
    <row r="813" spans="2:7">
      <c r="B813" s="1"/>
      <c r="C813" s="1"/>
      <c r="D813" s="1"/>
      <c r="E813" s="1"/>
      <c r="F813" s="1"/>
      <c r="G813" s="1"/>
    </row>
    <row r="814" spans="2:7">
      <c r="B814" s="1"/>
      <c r="C814" s="1"/>
      <c r="D814" s="1"/>
      <c r="E814" s="1"/>
      <c r="F814" s="1"/>
      <c r="G814" s="1"/>
    </row>
    <row r="815" spans="2:7">
      <c r="B815" s="1"/>
      <c r="C815" s="1"/>
      <c r="D815" s="1"/>
      <c r="E815" s="1"/>
      <c r="F815" s="1"/>
      <c r="G815" s="1"/>
    </row>
    <row r="816" spans="2:7">
      <c r="B816" s="1"/>
      <c r="C816" s="1"/>
      <c r="D816" s="1"/>
      <c r="E816" s="1"/>
      <c r="F816" s="1"/>
      <c r="G816" s="1"/>
    </row>
    <row r="817" spans="2:7">
      <c r="B817" s="1"/>
      <c r="C817" s="1"/>
      <c r="D817" s="1"/>
      <c r="E817" s="1"/>
      <c r="F817" s="1"/>
      <c r="G817" s="1"/>
    </row>
    <row r="818" spans="2:7">
      <c r="B818" s="1"/>
      <c r="C818" s="1"/>
      <c r="D818" s="1"/>
      <c r="E818" s="1"/>
      <c r="F818" s="1"/>
      <c r="G818" s="1"/>
    </row>
    <row r="819" spans="2:7">
      <c r="B819" s="1"/>
      <c r="C819" s="1"/>
      <c r="D819" s="1"/>
      <c r="E819" s="1"/>
      <c r="F819" s="1"/>
      <c r="G819" s="1"/>
    </row>
    <row r="820" spans="2:7">
      <c r="B820" s="1"/>
      <c r="C820" s="1"/>
      <c r="D820" s="1"/>
      <c r="E820" s="1"/>
      <c r="F820" s="1"/>
      <c r="G820" s="1"/>
    </row>
    <row r="821" spans="2:7">
      <c r="B821" s="1"/>
      <c r="C821" s="1"/>
      <c r="D821" s="1"/>
      <c r="E821" s="1"/>
      <c r="F821" s="1"/>
      <c r="G821" s="1"/>
    </row>
    <row r="822" spans="2:7">
      <c r="B822" s="1"/>
      <c r="C822" s="1"/>
      <c r="D822" s="1"/>
      <c r="E822" s="1"/>
      <c r="F822" s="1"/>
      <c r="G822" s="1"/>
    </row>
    <row r="823" spans="2:7">
      <c r="B823" s="1"/>
      <c r="C823" s="1"/>
      <c r="D823" s="1"/>
      <c r="E823" s="1"/>
      <c r="F823" s="1"/>
      <c r="G823" s="1"/>
    </row>
    <row r="824" spans="2:7">
      <c r="B824" s="1"/>
      <c r="C824" s="1"/>
      <c r="D824" s="1"/>
      <c r="E824" s="1"/>
      <c r="F824" s="1"/>
      <c r="G824" s="1"/>
    </row>
    <row r="825" spans="2:7">
      <c r="B825" s="1"/>
      <c r="C825" s="1"/>
      <c r="D825" s="1"/>
      <c r="E825" s="1"/>
      <c r="F825" s="1"/>
      <c r="G825" s="1"/>
    </row>
    <row r="826" spans="2:7">
      <c r="B826" s="1"/>
      <c r="C826" s="1"/>
      <c r="D826" s="1"/>
      <c r="E826" s="1"/>
      <c r="F826" s="1"/>
      <c r="G826" s="1"/>
    </row>
    <row r="827" spans="2:7">
      <c r="B827" s="1"/>
      <c r="C827" s="1"/>
      <c r="D827" s="1"/>
      <c r="E827" s="1"/>
      <c r="F827" s="1"/>
      <c r="G827" s="1"/>
    </row>
    <row r="828" spans="2:7">
      <c r="B828" s="1"/>
      <c r="C828" s="1"/>
      <c r="D828" s="1"/>
      <c r="E828" s="1"/>
      <c r="F828" s="1"/>
      <c r="G828" s="1"/>
    </row>
    <row r="829" spans="2:7">
      <c r="B829" s="1"/>
      <c r="C829" s="1"/>
      <c r="D829" s="1"/>
      <c r="E829" s="1"/>
      <c r="F829" s="1"/>
      <c r="G829" s="1"/>
    </row>
    <row r="830" spans="2:7">
      <c r="B830" s="1"/>
      <c r="C830" s="1"/>
      <c r="D830" s="1"/>
      <c r="E830" s="1"/>
      <c r="F830" s="1"/>
      <c r="G830" s="1"/>
    </row>
    <row r="831" spans="2:7">
      <c r="B831" s="1"/>
      <c r="C831" s="1"/>
      <c r="D831" s="1"/>
      <c r="E831" s="1"/>
      <c r="F831" s="1"/>
      <c r="G831" s="1"/>
    </row>
    <row r="832" spans="2:7">
      <c r="B832" s="1"/>
      <c r="C832" s="1"/>
      <c r="D832" s="1"/>
      <c r="E832" s="1"/>
      <c r="F832" s="1"/>
      <c r="G832" s="1"/>
    </row>
    <row r="833" spans="2:7">
      <c r="B833" s="1"/>
      <c r="C833" s="1"/>
      <c r="D833" s="1"/>
      <c r="E833" s="1"/>
      <c r="F833" s="1"/>
      <c r="G833" s="1"/>
    </row>
    <row r="834" spans="2:7">
      <c r="B834" s="1"/>
      <c r="C834" s="1"/>
      <c r="D834" s="1"/>
      <c r="E834" s="1"/>
      <c r="F834" s="1"/>
      <c r="G834" s="1"/>
    </row>
    <row r="835" spans="2:7">
      <c r="B835" s="1"/>
      <c r="C835" s="1"/>
      <c r="D835" s="1"/>
      <c r="E835" s="1"/>
      <c r="F835" s="1"/>
      <c r="G835" s="1"/>
    </row>
    <row r="836" spans="2:7">
      <c r="B836" s="1"/>
      <c r="C836" s="1"/>
      <c r="D836" s="1"/>
      <c r="E836" s="1"/>
      <c r="F836" s="1"/>
      <c r="G836" s="1"/>
    </row>
    <row r="837" spans="2:7">
      <c r="B837" s="1"/>
      <c r="C837" s="1"/>
      <c r="D837" s="1"/>
      <c r="E837" s="1"/>
      <c r="F837" s="1"/>
      <c r="G837" s="1"/>
    </row>
    <row r="838" spans="2:7">
      <c r="B838" s="1"/>
      <c r="C838" s="1"/>
      <c r="D838" s="1"/>
      <c r="E838" s="1"/>
      <c r="F838" s="1"/>
      <c r="G838" s="1"/>
    </row>
    <row r="839" spans="2:7">
      <c r="B839" s="1"/>
      <c r="C839" s="1"/>
      <c r="D839" s="1"/>
      <c r="E839" s="1"/>
      <c r="F839" s="1"/>
      <c r="G839" s="1"/>
    </row>
    <row r="840" spans="2:7">
      <c r="B840" s="1"/>
      <c r="C840" s="1"/>
      <c r="D840" s="1"/>
      <c r="E840" s="1"/>
      <c r="F840" s="1"/>
      <c r="G840" s="1"/>
    </row>
    <row r="841" spans="2:7">
      <c r="B841" s="1"/>
      <c r="C841" s="1"/>
      <c r="D841" s="1"/>
      <c r="E841" s="1"/>
      <c r="F841" s="1"/>
      <c r="G841" s="1"/>
    </row>
    <row r="842" spans="2:7">
      <c r="B842" s="1"/>
      <c r="C842" s="1"/>
      <c r="D842" s="1"/>
      <c r="E842" s="1"/>
      <c r="F842" s="1"/>
      <c r="G842" s="1"/>
    </row>
    <row r="843" spans="2:7">
      <c r="B843" s="1"/>
      <c r="C843" s="1"/>
      <c r="D843" s="1"/>
      <c r="E843" s="1"/>
      <c r="F843" s="1"/>
      <c r="G843" s="1"/>
    </row>
    <row r="844" spans="2:7">
      <c r="B844" s="1"/>
      <c r="C844" s="1"/>
      <c r="D844" s="1"/>
      <c r="E844" s="1"/>
      <c r="F844" s="1"/>
      <c r="G844" s="1"/>
    </row>
    <row r="845" spans="2:7">
      <c r="B845" s="1"/>
      <c r="C845" s="1"/>
      <c r="D845" s="1"/>
      <c r="E845" s="1"/>
      <c r="F845" s="1"/>
      <c r="G845" s="1"/>
    </row>
    <row r="846" spans="2:7">
      <c r="B846" s="1"/>
      <c r="C846" s="1"/>
      <c r="D846" s="1"/>
      <c r="E846" s="1"/>
      <c r="F846" s="1"/>
      <c r="G846" s="1"/>
    </row>
    <row r="847" spans="2:7">
      <c r="B847" s="1"/>
      <c r="C847" s="1"/>
      <c r="D847" s="1"/>
      <c r="E847" s="1"/>
      <c r="F847" s="1"/>
      <c r="G847" s="1"/>
    </row>
    <row r="848" spans="2:7">
      <c r="B848" s="1"/>
      <c r="C848" s="1"/>
      <c r="D848" s="1"/>
      <c r="E848" s="1"/>
      <c r="F848" s="1"/>
      <c r="G848" s="1"/>
    </row>
    <row r="849" spans="2:7">
      <c r="B849" s="1"/>
      <c r="C849" s="1"/>
      <c r="D849" s="1"/>
      <c r="E849" s="1"/>
      <c r="F849" s="1"/>
      <c r="G849" s="1"/>
    </row>
    <row r="850" spans="2:7">
      <c r="B850" s="1"/>
      <c r="C850" s="1"/>
      <c r="D850" s="1"/>
      <c r="E850" s="1"/>
      <c r="F850" s="1"/>
      <c r="G850" s="1"/>
    </row>
    <row r="851" spans="2:7">
      <c r="B851" s="1"/>
      <c r="C851" s="1"/>
      <c r="D851" s="1"/>
      <c r="E851" s="1"/>
      <c r="F851" s="1"/>
      <c r="G851" s="1"/>
    </row>
    <row r="852" spans="2:7">
      <c r="B852" s="1"/>
      <c r="C852" s="1"/>
      <c r="D852" s="1"/>
      <c r="E852" s="1"/>
      <c r="F852" s="1"/>
      <c r="G852" s="1"/>
    </row>
    <row r="853" spans="2:7">
      <c r="B853" s="1"/>
      <c r="C853" s="1"/>
      <c r="D853" s="1"/>
      <c r="E853" s="1"/>
      <c r="F853" s="1"/>
      <c r="G853" s="1"/>
    </row>
    <row r="854" spans="2:7">
      <c r="B854" s="1"/>
      <c r="C854" s="1"/>
      <c r="D854" s="1"/>
      <c r="E854" s="1"/>
      <c r="F854" s="1"/>
      <c r="G854" s="1"/>
    </row>
    <row r="855" spans="2:7">
      <c r="B855" s="1"/>
      <c r="C855" s="1"/>
      <c r="D855" s="1"/>
      <c r="E855" s="1"/>
      <c r="F855" s="1"/>
      <c r="G855" s="1"/>
    </row>
    <row r="856" spans="2:7">
      <c r="B856" s="1"/>
      <c r="C856" s="1"/>
      <c r="D856" s="1"/>
      <c r="E856" s="1"/>
      <c r="F856" s="1"/>
      <c r="G856" s="1"/>
    </row>
    <row r="857" spans="2:7">
      <c r="B857" s="1"/>
      <c r="C857" s="1"/>
      <c r="D857" s="1"/>
      <c r="E857" s="1"/>
      <c r="F857" s="1"/>
      <c r="G857" s="1"/>
    </row>
    <row r="858" spans="2:7">
      <c r="B858" s="1"/>
      <c r="C858" s="1"/>
      <c r="D858" s="1"/>
      <c r="E858" s="1"/>
      <c r="F858" s="1"/>
      <c r="G858" s="1"/>
    </row>
    <row r="859" spans="2:7">
      <c r="B859" s="1"/>
      <c r="C859" s="1"/>
      <c r="D859" s="1"/>
      <c r="E859" s="1"/>
      <c r="F859" s="1"/>
      <c r="G859" s="1"/>
    </row>
    <row r="860" spans="2:7">
      <c r="B860" s="1"/>
      <c r="C860" s="1"/>
      <c r="D860" s="1"/>
      <c r="E860" s="1"/>
      <c r="F860" s="1"/>
      <c r="G860" s="1"/>
    </row>
    <row r="861" spans="2:7">
      <c r="B861" s="1"/>
      <c r="C861" s="1"/>
      <c r="D861" s="1"/>
      <c r="E861" s="1"/>
      <c r="F861" s="1"/>
      <c r="G861" s="1"/>
    </row>
    <row r="862" spans="2:7">
      <c r="B862" s="1"/>
      <c r="C862" s="1"/>
      <c r="D862" s="1"/>
      <c r="E862" s="1"/>
      <c r="F862" s="1"/>
      <c r="G862" s="1"/>
    </row>
    <row r="863" spans="2:7">
      <c r="B863" s="1"/>
      <c r="C863" s="1"/>
      <c r="D863" s="1"/>
      <c r="E863" s="1"/>
      <c r="F863" s="1"/>
      <c r="G863" s="1"/>
    </row>
    <row r="864" spans="2:7">
      <c r="B864" s="1"/>
      <c r="C864" s="1"/>
      <c r="D864" s="1"/>
      <c r="E864" s="1"/>
      <c r="F864" s="1"/>
      <c r="G864" s="1"/>
    </row>
    <row r="865" spans="2:7">
      <c r="B865" s="1"/>
      <c r="C865" s="1"/>
      <c r="D865" s="1"/>
      <c r="E865" s="1"/>
      <c r="F865" s="1"/>
      <c r="G865" s="1"/>
    </row>
    <row r="866" spans="2:7">
      <c r="B866" s="1"/>
      <c r="C866" s="1"/>
      <c r="D866" s="1"/>
      <c r="E866" s="1"/>
      <c r="F866" s="1"/>
      <c r="G866" s="1"/>
    </row>
    <row r="867" spans="2:7">
      <c r="B867" s="1"/>
      <c r="C867" s="1"/>
      <c r="D867" s="1"/>
      <c r="E867" s="1"/>
      <c r="F867" s="1"/>
      <c r="G867" s="1"/>
    </row>
    <row r="868" spans="2:7">
      <c r="B868" s="1"/>
      <c r="C868" s="1"/>
      <c r="D868" s="1"/>
      <c r="E868" s="1"/>
      <c r="F868" s="1"/>
      <c r="G868" s="1"/>
    </row>
    <row r="869" spans="2:7">
      <c r="B869" s="1"/>
      <c r="C869" s="1"/>
      <c r="D869" s="1"/>
      <c r="E869" s="1"/>
      <c r="F869" s="1"/>
      <c r="G869" s="1"/>
    </row>
    <row r="870" spans="2:7">
      <c r="B870" s="1"/>
      <c r="C870" s="1"/>
      <c r="D870" s="1"/>
      <c r="E870" s="1"/>
      <c r="F870" s="1"/>
      <c r="G870" s="1"/>
    </row>
    <row r="871" spans="2:7">
      <c r="B871" s="1"/>
      <c r="C871" s="1"/>
      <c r="D871" s="1"/>
      <c r="E871" s="1"/>
      <c r="F871" s="1"/>
      <c r="G871" s="1"/>
    </row>
    <row r="872" spans="2:7">
      <c r="B872" s="1"/>
      <c r="C872" s="1"/>
      <c r="D872" s="1"/>
      <c r="E872" s="1"/>
      <c r="F872" s="1"/>
      <c r="G872" s="1"/>
    </row>
    <row r="873" spans="2:7">
      <c r="B873" s="1"/>
      <c r="C873" s="1"/>
      <c r="D873" s="1"/>
      <c r="E873" s="1"/>
      <c r="F873" s="1"/>
      <c r="G873" s="1"/>
    </row>
    <row r="874" spans="2:7">
      <c r="B874" s="1"/>
      <c r="C874" s="1"/>
      <c r="D874" s="1"/>
      <c r="E874" s="1"/>
      <c r="F874" s="1"/>
      <c r="G874" s="1"/>
    </row>
    <row r="875" spans="2:7">
      <c r="B875" s="1"/>
      <c r="C875" s="1"/>
      <c r="D875" s="1"/>
      <c r="E875" s="1"/>
      <c r="F875" s="1"/>
      <c r="G875" s="1"/>
    </row>
    <row r="876" spans="2:7">
      <c r="B876" s="1"/>
      <c r="C876" s="1"/>
      <c r="D876" s="1"/>
      <c r="E876" s="1"/>
      <c r="F876" s="1"/>
      <c r="G876" s="1"/>
    </row>
    <row r="877" spans="2:7">
      <c r="B877" s="1"/>
      <c r="C877" s="1"/>
      <c r="D877" s="1"/>
      <c r="E877" s="1"/>
      <c r="F877" s="1"/>
      <c r="G877" s="1"/>
    </row>
    <row r="878" spans="2:7">
      <c r="B878" s="1"/>
      <c r="C878" s="1"/>
      <c r="D878" s="1"/>
      <c r="E878" s="1"/>
      <c r="F878" s="1"/>
      <c r="G878" s="1"/>
    </row>
    <row r="879" spans="2:7">
      <c r="B879" s="1"/>
      <c r="C879" s="1"/>
      <c r="D879" s="1"/>
      <c r="E879" s="1"/>
      <c r="F879" s="1"/>
      <c r="G879" s="1"/>
    </row>
    <row r="880" spans="2:7">
      <c r="B880" s="1"/>
      <c r="C880" s="1"/>
      <c r="D880" s="1"/>
      <c r="E880" s="1"/>
      <c r="F880" s="1"/>
      <c r="G880" s="1"/>
    </row>
    <row r="881" spans="2:7">
      <c r="B881" s="1"/>
      <c r="C881" s="1"/>
      <c r="D881" s="1"/>
      <c r="E881" s="1"/>
      <c r="F881" s="1"/>
      <c r="G881" s="1"/>
    </row>
    <row r="882" spans="2:7">
      <c r="B882" s="1"/>
      <c r="C882" s="1"/>
      <c r="D882" s="1"/>
      <c r="E882" s="1"/>
      <c r="F882" s="1"/>
      <c r="G882" s="1"/>
    </row>
    <row r="883" spans="2:7">
      <c r="B883" s="1"/>
      <c r="C883" s="1"/>
      <c r="D883" s="1"/>
      <c r="E883" s="1"/>
      <c r="F883" s="1"/>
      <c r="G883" s="1"/>
    </row>
    <row r="884" spans="2:7">
      <c r="B884" s="1"/>
      <c r="C884" s="1"/>
      <c r="D884" s="1"/>
      <c r="E884" s="1"/>
      <c r="F884" s="1"/>
      <c r="G884" s="1"/>
    </row>
    <row r="885" spans="2:7">
      <c r="B885" s="1"/>
      <c r="C885" s="1"/>
      <c r="D885" s="1"/>
      <c r="E885" s="1"/>
      <c r="F885" s="1"/>
      <c r="G885" s="1"/>
    </row>
    <row r="886" spans="2:7">
      <c r="B886" s="1"/>
      <c r="C886" s="1"/>
      <c r="D886" s="1"/>
      <c r="E886" s="1"/>
      <c r="F886" s="1"/>
      <c r="G886" s="1"/>
    </row>
    <row r="887" spans="2:7">
      <c r="B887" s="1"/>
      <c r="C887" s="1"/>
      <c r="D887" s="1"/>
      <c r="E887" s="1"/>
      <c r="F887" s="1"/>
      <c r="G887" s="1"/>
    </row>
    <row r="888" spans="2:7">
      <c r="B888" s="1"/>
      <c r="C888" s="1"/>
      <c r="D888" s="1"/>
      <c r="E888" s="1"/>
      <c r="F888" s="1"/>
      <c r="G888" s="1"/>
    </row>
    <row r="889" spans="2:7">
      <c r="B889" s="1"/>
      <c r="C889" s="1"/>
      <c r="D889" s="1"/>
      <c r="E889" s="1"/>
      <c r="F889" s="1"/>
      <c r="G889" s="1"/>
    </row>
    <row r="890" spans="2:7">
      <c r="B890" s="1"/>
      <c r="C890" s="1"/>
      <c r="D890" s="1"/>
      <c r="E890" s="1"/>
      <c r="F890" s="1"/>
      <c r="G890" s="1"/>
    </row>
    <row r="891" spans="2:7">
      <c r="B891" s="1"/>
      <c r="C891" s="1"/>
      <c r="D891" s="1"/>
      <c r="E891" s="1"/>
      <c r="F891" s="1"/>
      <c r="G891" s="1"/>
    </row>
    <row r="892" spans="2:7">
      <c r="B892" s="1"/>
      <c r="C892" s="1"/>
      <c r="D892" s="1"/>
      <c r="E892" s="1"/>
      <c r="F892" s="1"/>
      <c r="G892" s="1"/>
    </row>
    <row r="893" spans="2:7">
      <c r="B893" s="1"/>
      <c r="C893" s="1"/>
      <c r="D893" s="1"/>
      <c r="E893" s="1"/>
      <c r="F893" s="1"/>
      <c r="G893" s="1"/>
    </row>
    <row r="894" spans="2:7">
      <c r="B894" s="1"/>
      <c r="C894" s="1"/>
      <c r="D894" s="1"/>
      <c r="E894" s="1"/>
      <c r="F894" s="1"/>
      <c r="G894" s="1"/>
    </row>
    <row r="895" spans="2:7">
      <c r="B895" s="1"/>
      <c r="C895" s="1"/>
      <c r="D895" s="1"/>
      <c r="E895" s="1"/>
      <c r="F895" s="1"/>
      <c r="G895" s="1"/>
    </row>
    <row r="896" spans="2:7">
      <c r="B896" s="1"/>
      <c r="C896" s="1"/>
      <c r="D896" s="1"/>
      <c r="E896" s="1"/>
      <c r="F896" s="1"/>
      <c r="G896" s="1"/>
    </row>
    <row r="897" spans="2:7">
      <c r="B897" s="1"/>
      <c r="C897" s="1"/>
      <c r="D897" s="1"/>
      <c r="E897" s="1"/>
      <c r="F897" s="1"/>
      <c r="G897" s="1"/>
    </row>
    <row r="898" spans="2:7">
      <c r="B898" s="1"/>
      <c r="C898" s="1"/>
      <c r="D898" s="1"/>
      <c r="E898" s="1"/>
      <c r="F898" s="1"/>
      <c r="G898" s="1"/>
    </row>
    <row r="899" spans="2:7">
      <c r="B899" s="1"/>
      <c r="C899" s="1"/>
      <c r="D899" s="1"/>
      <c r="E899" s="1"/>
      <c r="F899" s="1"/>
      <c r="G899" s="1"/>
    </row>
    <row r="900" spans="2:7">
      <c r="B900" s="1"/>
      <c r="C900" s="1"/>
      <c r="D900" s="1"/>
      <c r="E900" s="1"/>
      <c r="F900" s="1"/>
      <c r="G900" s="1"/>
    </row>
    <row r="901" spans="2:7">
      <c r="B901" s="1"/>
      <c r="C901" s="1"/>
      <c r="D901" s="1"/>
      <c r="E901" s="1"/>
      <c r="F901" s="1"/>
      <c r="G901" s="1"/>
    </row>
    <row r="902" spans="2:7">
      <c r="B902" s="1"/>
      <c r="C902" s="1"/>
      <c r="D902" s="1"/>
      <c r="E902" s="1"/>
      <c r="F902" s="1"/>
      <c r="G902" s="1"/>
    </row>
    <row r="903" spans="2:7">
      <c r="B903" s="1"/>
      <c r="C903" s="1"/>
      <c r="D903" s="1"/>
      <c r="E903" s="1"/>
      <c r="F903" s="1"/>
      <c r="G903" s="1"/>
    </row>
    <row r="904" spans="2:7">
      <c r="B904" s="1"/>
      <c r="C904" s="1"/>
      <c r="D904" s="1"/>
      <c r="E904" s="1"/>
      <c r="F904" s="1"/>
      <c r="G904" s="1"/>
    </row>
    <row r="905" spans="2:7">
      <c r="B905" s="1"/>
      <c r="C905" s="1"/>
      <c r="D905" s="1"/>
      <c r="E905" s="1"/>
      <c r="F905" s="1"/>
      <c r="G905" s="1"/>
    </row>
    <row r="906" spans="2:7">
      <c r="B906" s="1"/>
      <c r="C906" s="1"/>
      <c r="D906" s="1"/>
      <c r="E906" s="1"/>
      <c r="F906" s="1"/>
      <c r="G906" s="1"/>
    </row>
    <row r="907" spans="2:7">
      <c r="B907" s="1"/>
      <c r="C907" s="1"/>
      <c r="D907" s="1"/>
      <c r="E907" s="1"/>
      <c r="F907" s="1"/>
      <c r="G907" s="1"/>
    </row>
    <row r="908" spans="2:7">
      <c r="B908" s="1"/>
      <c r="C908" s="1"/>
      <c r="D908" s="1"/>
      <c r="E908" s="1"/>
      <c r="F908" s="1"/>
      <c r="G908" s="1"/>
    </row>
    <row r="909" spans="2:7">
      <c r="B909" s="1"/>
      <c r="C909" s="1"/>
      <c r="D909" s="1"/>
      <c r="E909" s="1"/>
      <c r="F909" s="1"/>
      <c r="G909" s="1"/>
    </row>
    <row r="910" spans="2:7">
      <c r="B910" s="1"/>
      <c r="C910" s="1"/>
      <c r="D910" s="1"/>
      <c r="E910" s="1"/>
      <c r="F910" s="1"/>
      <c r="G910" s="1"/>
    </row>
    <row r="911" spans="2:7">
      <c r="B911" s="1"/>
      <c r="C911" s="1"/>
      <c r="D911" s="1"/>
      <c r="E911" s="1"/>
      <c r="F911" s="1"/>
      <c r="G911" s="1"/>
    </row>
    <row r="912" spans="2:7">
      <c r="B912" s="1"/>
      <c r="C912" s="1"/>
      <c r="D912" s="1"/>
      <c r="E912" s="1"/>
      <c r="F912" s="1"/>
      <c r="G912" s="1"/>
    </row>
    <row r="913" spans="2:7">
      <c r="B913" s="1"/>
      <c r="C913" s="1"/>
      <c r="D913" s="1"/>
      <c r="E913" s="1"/>
      <c r="F913" s="1"/>
      <c r="G913" s="1"/>
    </row>
    <row r="914" spans="2:7">
      <c r="B914" s="1"/>
      <c r="C914" s="1"/>
      <c r="D914" s="1"/>
      <c r="E914" s="1"/>
      <c r="F914" s="1"/>
      <c r="G914" s="1"/>
    </row>
    <row r="915" spans="2:7">
      <c r="B915" s="1"/>
      <c r="C915" s="1"/>
      <c r="D915" s="1"/>
      <c r="E915" s="1"/>
      <c r="F915" s="1"/>
      <c r="G915" s="1"/>
    </row>
    <row r="916" spans="2:7">
      <c r="B916" s="1"/>
      <c r="C916" s="1"/>
      <c r="D916" s="1"/>
      <c r="E916" s="1"/>
      <c r="F916" s="1"/>
      <c r="G916" s="1"/>
    </row>
    <row r="917" spans="2:7">
      <c r="B917" s="1"/>
      <c r="C917" s="1"/>
      <c r="D917" s="1"/>
      <c r="E917" s="1"/>
      <c r="F917" s="1"/>
      <c r="G917" s="1"/>
    </row>
    <row r="918" spans="2:7">
      <c r="B918" s="1"/>
      <c r="C918" s="1"/>
      <c r="D918" s="1"/>
      <c r="E918" s="1"/>
      <c r="F918" s="1"/>
      <c r="G918" s="1"/>
    </row>
    <row r="919" spans="2:7">
      <c r="B919" s="1"/>
      <c r="C919" s="1"/>
      <c r="D919" s="1"/>
      <c r="E919" s="1"/>
      <c r="F919" s="1"/>
      <c r="G919" s="1"/>
    </row>
    <row r="920" spans="2:7">
      <c r="B920" s="1"/>
      <c r="C920" s="1"/>
      <c r="D920" s="1"/>
      <c r="E920" s="1"/>
      <c r="F920" s="1"/>
      <c r="G920" s="1"/>
    </row>
    <row r="921" spans="2:7">
      <c r="B921" s="1"/>
      <c r="C921" s="1"/>
      <c r="D921" s="1"/>
      <c r="E921" s="1"/>
      <c r="F921" s="1"/>
      <c r="G921" s="1"/>
    </row>
    <row r="922" spans="2:7">
      <c r="B922" s="1"/>
      <c r="C922" s="1"/>
      <c r="D922" s="1"/>
      <c r="E922" s="1"/>
      <c r="F922" s="1"/>
      <c r="G922" s="1"/>
    </row>
    <row r="923" spans="2:7">
      <c r="B923" s="1"/>
      <c r="C923" s="1"/>
      <c r="D923" s="1"/>
      <c r="E923" s="1"/>
      <c r="F923" s="1"/>
      <c r="G923" s="1"/>
    </row>
    <row r="924" spans="2:7">
      <c r="B924" s="1"/>
      <c r="C924" s="1"/>
      <c r="D924" s="1"/>
      <c r="E924" s="1"/>
      <c r="F924" s="1"/>
      <c r="G924" s="1"/>
    </row>
    <row r="925" spans="2:7">
      <c r="B925" s="1"/>
      <c r="C925" s="1"/>
      <c r="D925" s="1"/>
      <c r="E925" s="1"/>
      <c r="F925" s="1"/>
      <c r="G925" s="1"/>
    </row>
    <row r="926" spans="2:7">
      <c r="B926" s="1"/>
      <c r="C926" s="1"/>
      <c r="D926" s="1"/>
      <c r="E926" s="1"/>
      <c r="F926" s="1"/>
      <c r="G926" s="1"/>
    </row>
    <row r="927" spans="2:7">
      <c r="B927" s="1"/>
      <c r="C927" s="1"/>
      <c r="D927" s="1"/>
      <c r="E927" s="1"/>
      <c r="F927" s="1"/>
      <c r="G927" s="1"/>
    </row>
    <row r="928" spans="2:7">
      <c r="B928" s="1"/>
      <c r="C928" s="1"/>
      <c r="D928" s="1"/>
      <c r="E928" s="1"/>
      <c r="F928" s="1"/>
      <c r="G928" s="1"/>
    </row>
    <row r="929" spans="2:7">
      <c r="B929" s="1"/>
      <c r="C929" s="1"/>
      <c r="D929" s="1"/>
      <c r="E929" s="1"/>
      <c r="F929" s="1"/>
      <c r="G929" s="1"/>
    </row>
    <row r="930" spans="2:7">
      <c r="B930" s="1"/>
      <c r="C930" s="1"/>
      <c r="D930" s="1"/>
      <c r="E930" s="1"/>
      <c r="F930" s="1"/>
      <c r="G930" s="1"/>
    </row>
    <row r="931" spans="2:7">
      <c r="B931" s="1"/>
      <c r="C931" s="1"/>
      <c r="D931" s="1"/>
      <c r="E931" s="1"/>
      <c r="F931" s="1"/>
      <c r="G931" s="1"/>
    </row>
    <row r="932" spans="2:7">
      <c r="B932" s="1"/>
      <c r="C932" s="1"/>
      <c r="D932" s="1"/>
      <c r="E932" s="1"/>
      <c r="F932" s="1"/>
      <c r="G932" s="1"/>
    </row>
    <row r="933" spans="2:7">
      <c r="B933" s="1"/>
      <c r="C933" s="1"/>
      <c r="D933" s="1"/>
      <c r="E933" s="1"/>
      <c r="F933" s="1"/>
      <c r="G933" s="1"/>
    </row>
    <row r="934" spans="2:7">
      <c r="B934" s="1"/>
      <c r="C934" s="1"/>
      <c r="D934" s="1"/>
      <c r="E934" s="1"/>
      <c r="F934" s="1"/>
      <c r="G934" s="1"/>
    </row>
    <row r="935" spans="2:7">
      <c r="B935" s="1"/>
      <c r="C935" s="1"/>
      <c r="D935" s="1"/>
      <c r="E935" s="1"/>
      <c r="F935" s="1"/>
      <c r="G935" s="1"/>
    </row>
    <row r="936" spans="2:7">
      <c r="B936" s="1"/>
      <c r="C936" s="1"/>
      <c r="D936" s="1"/>
      <c r="E936" s="1"/>
      <c r="F936" s="1"/>
      <c r="G936" s="1"/>
    </row>
    <row r="937" spans="2:7">
      <c r="B937" s="1"/>
      <c r="C937" s="1"/>
      <c r="D937" s="1"/>
      <c r="E937" s="1"/>
      <c r="F937" s="1"/>
      <c r="G937" s="1"/>
    </row>
    <row r="938" spans="2:7">
      <c r="B938" s="1"/>
      <c r="C938" s="1"/>
      <c r="D938" s="1"/>
      <c r="E938" s="1"/>
      <c r="F938" s="1"/>
      <c r="G938" s="1"/>
    </row>
    <row r="939" spans="2:7">
      <c r="B939" s="1"/>
      <c r="C939" s="1"/>
      <c r="D939" s="1"/>
      <c r="E939" s="1"/>
      <c r="F939" s="1"/>
      <c r="G939" s="1"/>
    </row>
    <row r="940" spans="2:7">
      <c r="B940" s="1"/>
      <c r="C940" s="1"/>
      <c r="D940" s="1"/>
      <c r="E940" s="1"/>
      <c r="F940" s="1"/>
      <c r="G940" s="1"/>
    </row>
    <row r="941" spans="2:7">
      <c r="B941" s="1"/>
      <c r="C941" s="1"/>
      <c r="D941" s="1"/>
      <c r="E941" s="1"/>
      <c r="F941" s="1"/>
      <c r="G941" s="1"/>
    </row>
    <row r="942" spans="2:7">
      <c r="B942" s="1"/>
      <c r="C942" s="1"/>
      <c r="D942" s="1"/>
      <c r="E942" s="1"/>
      <c r="F942" s="1"/>
      <c r="G942" s="1"/>
    </row>
    <row r="943" spans="2:7">
      <c r="B943" s="1"/>
      <c r="C943" s="1"/>
      <c r="D943" s="1"/>
      <c r="E943" s="1"/>
      <c r="F943" s="1"/>
      <c r="G943" s="1"/>
    </row>
    <row r="944" spans="2:7">
      <c r="B944" s="1"/>
      <c r="C944" s="1"/>
      <c r="D944" s="1"/>
      <c r="E944" s="1"/>
      <c r="F944" s="1"/>
      <c r="G944" s="1"/>
    </row>
    <row r="945" spans="2:7">
      <c r="B945" s="1"/>
      <c r="C945" s="1"/>
      <c r="D945" s="1"/>
      <c r="E945" s="1"/>
      <c r="F945" s="1"/>
      <c r="G945" s="1"/>
    </row>
    <row r="946" spans="2:7">
      <c r="B946" s="1"/>
      <c r="C946" s="1"/>
      <c r="D946" s="1"/>
      <c r="E946" s="1"/>
      <c r="F946" s="1"/>
      <c r="G946" s="1"/>
    </row>
    <row r="947" spans="2:7">
      <c r="B947" s="1"/>
      <c r="C947" s="1"/>
      <c r="D947" s="1"/>
      <c r="E947" s="1"/>
      <c r="F947" s="1"/>
      <c r="G947" s="1"/>
    </row>
    <row r="948" spans="2:7">
      <c r="B948" s="1"/>
      <c r="C948" s="1"/>
      <c r="D948" s="1"/>
      <c r="E948" s="1"/>
      <c r="F948" s="1"/>
      <c r="G948" s="1"/>
    </row>
    <row r="949" spans="2:7">
      <c r="B949" s="1"/>
      <c r="C949" s="1"/>
      <c r="D949" s="1"/>
      <c r="E949" s="1"/>
      <c r="F949" s="1"/>
      <c r="G949" s="1"/>
    </row>
    <row r="950" spans="2:7">
      <c r="B950" s="1"/>
      <c r="C950" s="1"/>
      <c r="D950" s="1"/>
      <c r="E950" s="1"/>
      <c r="F950" s="1"/>
      <c r="G950" s="1"/>
    </row>
    <row r="951" spans="2:7">
      <c r="B951" s="1"/>
      <c r="C951" s="1"/>
      <c r="D951" s="1"/>
      <c r="E951" s="1"/>
      <c r="F951" s="1"/>
      <c r="G951" s="1"/>
    </row>
    <row r="952" spans="2:7">
      <c r="B952" s="1"/>
      <c r="C952" s="1"/>
      <c r="D952" s="1"/>
      <c r="E952" s="1"/>
      <c r="F952" s="1"/>
      <c r="G952" s="1"/>
    </row>
    <row r="953" spans="2:7">
      <c r="B953" s="1"/>
      <c r="C953" s="1"/>
      <c r="D953" s="1"/>
      <c r="E953" s="1"/>
      <c r="F953" s="1"/>
      <c r="G953" s="1"/>
    </row>
    <row r="954" spans="2:7">
      <c r="B954" s="1"/>
      <c r="C954" s="1"/>
      <c r="D954" s="1"/>
      <c r="E954" s="1"/>
      <c r="F954" s="1"/>
      <c r="G954" s="1"/>
    </row>
    <row r="955" spans="2:7">
      <c r="B955" s="1"/>
      <c r="C955" s="1"/>
      <c r="D955" s="1"/>
      <c r="E955" s="1"/>
      <c r="F955" s="1"/>
      <c r="G955" s="1"/>
    </row>
    <row r="956" spans="2:7">
      <c r="B956" s="1"/>
      <c r="C956" s="1"/>
      <c r="D956" s="1"/>
      <c r="E956" s="1"/>
      <c r="F956" s="1"/>
      <c r="G956" s="1"/>
    </row>
    <row r="957" spans="2:7">
      <c r="B957" s="1"/>
      <c r="C957" s="1"/>
      <c r="D957" s="1"/>
      <c r="E957" s="1"/>
      <c r="F957" s="1"/>
      <c r="G957" s="1"/>
    </row>
    <row r="958" spans="2:7">
      <c r="B958" s="1"/>
      <c r="C958" s="1"/>
      <c r="D958" s="1"/>
      <c r="E958" s="1"/>
      <c r="F958" s="1"/>
      <c r="G958" s="1"/>
    </row>
    <row r="959" spans="2:7">
      <c r="B959" s="1"/>
      <c r="C959" s="1"/>
      <c r="D959" s="1"/>
      <c r="E959" s="1"/>
      <c r="F959" s="1"/>
      <c r="G959" s="1"/>
    </row>
    <row r="960" spans="2:7">
      <c r="B960" s="1"/>
      <c r="C960" s="1"/>
      <c r="D960" s="1"/>
      <c r="E960" s="1"/>
      <c r="F960" s="1"/>
      <c r="G960" s="1"/>
    </row>
    <row r="961" spans="2:7">
      <c r="B961" s="1"/>
      <c r="C961" s="1"/>
      <c r="D961" s="1"/>
      <c r="E961" s="1"/>
      <c r="F961" s="1"/>
      <c r="G961" s="1"/>
    </row>
    <row r="962" spans="2:7">
      <c r="B962" s="1"/>
      <c r="C962" s="1"/>
      <c r="D962" s="1"/>
      <c r="E962" s="1"/>
      <c r="F962" s="1"/>
      <c r="G962" s="1"/>
    </row>
    <row r="963" spans="2:7">
      <c r="B963" s="1"/>
      <c r="C963" s="1"/>
      <c r="D963" s="1"/>
      <c r="E963" s="1"/>
      <c r="F963" s="1"/>
      <c r="G963" s="1"/>
    </row>
    <row r="964" spans="2:7">
      <c r="B964" s="1"/>
      <c r="C964" s="1"/>
      <c r="D964" s="1"/>
      <c r="E964" s="1"/>
      <c r="F964" s="1"/>
      <c r="G964" s="1"/>
    </row>
    <row r="965" spans="2:7">
      <c r="B965" s="1"/>
      <c r="C965" s="1"/>
      <c r="D965" s="1"/>
      <c r="E965" s="1"/>
      <c r="F965" s="1"/>
      <c r="G965" s="1"/>
    </row>
    <row r="966" spans="2:7">
      <c r="B966" s="1"/>
      <c r="C966" s="1"/>
      <c r="D966" s="1"/>
      <c r="E966" s="1"/>
      <c r="F966" s="1"/>
      <c r="G966" s="1"/>
    </row>
    <row r="967" spans="2:7">
      <c r="B967" s="1"/>
      <c r="C967" s="1"/>
      <c r="D967" s="1"/>
      <c r="E967" s="1"/>
      <c r="F967" s="1"/>
      <c r="G967" s="1"/>
    </row>
    <row r="968" spans="2:7">
      <c r="B968" s="1"/>
      <c r="C968" s="1"/>
      <c r="D968" s="1"/>
      <c r="E968" s="1"/>
      <c r="F968" s="1"/>
      <c r="G968" s="1"/>
    </row>
    <row r="969" spans="2:7">
      <c r="B969" s="1"/>
      <c r="C969" s="1"/>
      <c r="D969" s="1"/>
      <c r="E969" s="1"/>
      <c r="F969" s="1"/>
      <c r="G969" s="1"/>
    </row>
    <row r="970" spans="2:7">
      <c r="B970" s="1"/>
      <c r="C970" s="1"/>
      <c r="D970" s="1"/>
      <c r="E970" s="1"/>
      <c r="F970" s="1"/>
      <c r="G970" s="1"/>
    </row>
    <row r="971" spans="2:7">
      <c r="B971" s="1"/>
      <c r="C971" s="1"/>
      <c r="D971" s="1"/>
      <c r="E971" s="1"/>
      <c r="F971" s="1"/>
      <c r="G971" s="1"/>
    </row>
    <row r="972" spans="2:7">
      <c r="B972" s="1"/>
      <c r="C972" s="1"/>
      <c r="D972" s="1"/>
      <c r="E972" s="1"/>
      <c r="F972" s="1"/>
      <c r="G972" s="1"/>
    </row>
    <row r="973" spans="2:7">
      <c r="B973" s="1"/>
      <c r="C973" s="1"/>
      <c r="D973" s="1"/>
      <c r="E973" s="1"/>
      <c r="F973" s="1"/>
      <c r="G973" s="1"/>
    </row>
    <row r="974" spans="2:7">
      <c r="B974" s="1"/>
      <c r="C974" s="1"/>
      <c r="D974" s="1"/>
      <c r="E974" s="1"/>
      <c r="F974" s="1"/>
      <c r="G974" s="1"/>
    </row>
    <row r="975" spans="2:7">
      <c r="B975" s="1"/>
      <c r="C975" s="1"/>
      <c r="D975" s="1"/>
      <c r="E975" s="1"/>
      <c r="F975" s="1"/>
      <c r="G975" s="1"/>
    </row>
    <row r="976" spans="2:7">
      <c r="B976" s="1"/>
      <c r="C976" s="1"/>
      <c r="D976" s="1"/>
      <c r="E976" s="1"/>
      <c r="F976" s="1"/>
      <c r="G976" s="1"/>
    </row>
    <row r="977" spans="2:7">
      <c r="B977" s="1"/>
      <c r="C977" s="1"/>
      <c r="D977" s="1"/>
      <c r="E977" s="1"/>
      <c r="F977" s="1"/>
      <c r="G977" s="1"/>
    </row>
    <row r="978" spans="2:7">
      <c r="B978" s="1"/>
      <c r="C978" s="1"/>
      <c r="D978" s="1"/>
      <c r="E978" s="1"/>
      <c r="F978" s="1"/>
      <c r="G978" s="1"/>
    </row>
    <row r="979" spans="2:7">
      <c r="B979" s="1"/>
      <c r="C979" s="1"/>
      <c r="D979" s="1"/>
      <c r="E979" s="1"/>
      <c r="F979" s="1"/>
      <c r="G979" s="1"/>
    </row>
    <row r="980" spans="2:7">
      <c r="B980" s="1"/>
      <c r="C980" s="1"/>
      <c r="D980" s="1"/>
      <c r="E980" s="1"/>
      <c r="F980" s="1"/>
      <c r="G980" s="1"/>
    </row>
    <row r="981" spans="2:7">
      <c r="B981" s="1"/>
      <c r="C981" s="1"/>
      <c r="D981" s="1"/>
      <c r="E981" s="1"/>
      <c r="F981" s="1"/>
      <c r="G981" s="1"/>
    </row>
    <row r="982" spans="2:7">
      <c r="B982" s="1"/>
      <c r="C982" s="1"/>
      <c r="D982" s="1"/>
      <c r="E982" s="1"/>
      <c r="F982" s="1"/>
      <c r="G982" s="1"/>
    </row>
    <row r="983" spans="2:7">
      <c r="B983" s="1"/>
      <c r="C983" s="1"/>
      <c r="D983" s="1"/>
      <c r="E983" s="1"/>
      <c r="F983" s="1"/>
      <c r="G983" s="1"/>
    </row>
    <row r="984" spans="2:7">
      <c r="B984" s="1"/>
      <c r="C984" s="1"/>
      <c r="D984" s="1"/>
      <c r="E984" s="1"/>
      <c r="F984" s="1"/>
      <c r="G984" s="1"/>
    </row>
    <row r="985" spans="2:7">
      <c r="B985" s="1"/>
      <c r="C985" s="1"/>
      <c r="D985" s="1"/>
      <c r="E985" s="1"/>
      <c r="F985" s="1"/>
      <c r="G985" s="1"/>
    </row>
    <row r="986" spans="2:7">
      <c r="B986" s="1"/>
      <c r="C986" s="1"/>
      <c r="D986" s="1"/>
      <c r="E986" s="1"/>
      <c r="F986" s="1"/>
      <c r="G986" s="1"/>
    </row>
    <row r="987" spans="2:7">
      <c r="B987" s="1"/>
      <c r="C987" s="1"/>
      <c r="D987" s="1"/>
      <c r="E987" s="1"/>
      <c r="F987" s="1"/>
      <c r="G987" s="1"/>
    </row>
    <row r="988" spans="2:7">
      <c r="B988" s="1"/>
      <c r="C988" s="1"/>
      <c r="D988" s="1"/>
      <c r="E988" s="1"/>
      <c r="F988" s="1"/>
      <c r="G988" s="1"/>
    </row>
    <row r="989" spans="2:7">
      <c r="B989" s="1"/>
      <c r="C989" s="1"/>
      <c r="D989" s="1"/>
      <c r="E989" s="1"/>
      <c r="F989" s="1"/>
      <c r="G989" s="1"/>
    </row>
    <row r="990" spans="2:7">
      <c r="B990" s="1"/>
      <c r="C990" s="1"/>
      <c r="D990" s="1"/>
      <c r="E990" s="1"/>
      <c r="F990" s="1"/>
      <c r="G990" s="1"/>
    </row>
    <row r="991" spans="2:7">
      <c r="B991" s="1"/>
      <c r="C991" s="1"/>
      <c r="D991" s="1"/>
      <c r="E991" s="1"/>
      <c r="F991" s="1"/>
      <c r="G991" s="1"/>
    </row>
    <row r="992" spans="2:7">
      <c r="B992" s="1"/>
      <c r="C992" s="1"/>
      <c r="D992" s="1"/>
      <c r="E992" s="1"/>
      <c r="F992" s="1"/>
      <c r="G992" s="1"/>
    </row>
    <row r="993" spans="2:7">
      <c r="B993" s="1"/>
      <c r="C993" s="1"/>
      <c r="D993" s="1"/>
      <c r="E993" s="1"/>
      <c r="F993" s="1"/>
      <c r="G993" s="1"/>
    </row>
    <row r="994" spans="2:7">
      <c r="B994" s="1"/>
      <c r="C994" s="1"/>
      <c r="D994" s="1"/>
      <c r="E994" s="1"/>
      <c r="F994" s="1"/>
      <c r="G994" s="1"/>
    </row>
    <row r="995" spans="2:7">
      <c r="B995" s="1"/>
      <c r="C995" s="1"/>
      <c r="D995" s="1"/>
      <c r="E995" s="1"/>
      <c r="F995" s="1"/>
      <c r="G995" s="1"/>
    </row>
    <row r="996" spans="2:7">
      <c r="B996" s="1"/>
      <c r="C996" s="1"/>
      <c r="D996" s="1"/>
      <c r="E996" s="1"/>
      <c r="F996" s="1"/>
      <c r="G996" s="1"/>
    </row>
    <row r="997" spans="2:7">
      <c r="B997" s="1"/>
      <c r="C997" s="1"/>
      <c r="D997" s="1"/>
      <c r="E997" s="1"/>
      <c r="F997" s="1"/>
      <c r="G997" s="1"/>
    </row>
    <row r="998" spans="2:7">
      <c r="B998" s="1"/>
      <c r="C998" s="1"/>
      <c r="D998" s="1"/>
      <c r="E998" s="1"/>
      <c r="F998" s="1"/>
      <c r="G998" s="1"/>
    </row>
    <row r="999" spans="2:7">
      <c r="B999" s="1"/>
      <c r="C999" s="1"/>
      <c r="D999" s="1"/>
      <c r="E999" s="1"/>
      <c r="F999" s="1"/>
      <c r="G999" s="1"/>
    </row>
  </sheetData>
  <mergeCells count="2">
    <mergeCell ref="F23:H23"/>
    <mergeCell ref="B2:H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411"/>
  <sheetViews>
    <sheetView workbookViewId="0">
      <selection activeCell="O1" sqref="O1"/>
    </sheetView>
  </sheetViews>
  <sheetFormatPr defaultColWidth="15.140625" defaultRowHeight="15" customHeight="1"/>
  <cols>
    <col min="1" max="1" width="19.7109375" customWidth="1"/>
    <col min="2" max="2" width="7.7109375" customWidth="1"/>
    <col min="3" max="3" width="11.140625" customWidth="1"/>
    <col min="4" max="4" width="22.28515625" customWidth="1"/>
    <col min="5" max="5" width="7.7109375" customWidth="1"/>
    <col min="6" max="6" width="12.7109375" customWidth="1"/>
    <col min="7" max="7" width="13" customWidth="1"/>
    <col min="8" max="12" width="7.7109375" customWidth="1"/>
    <col min="13" max="13" width="10" customWidth="1"/>
    <col min="14" max="14" width="17" customWidth="1"/>
    <col min="15" max="16" width="7.7109375" customWidth="1"/>
    <col min="17" max="17" width="10.28515625" customWidth="1"/>
    <col min="18" max="18" width="7.7109375" customWidth="1"/>
    <col min="19" max="19" width="14" customWidth="1"/>
    <col min="20" max="20" width="17.7109375" customWidth="1"/>
    <col min="21" max="22" width="7.7109375" customWidth="1"/>
    <col min="23" max="23" width="10" customWidth="1"/>
    <col min="24" max="24" width="7.7109375" customWidth="1"/>
    <col min="25" max="25" width="9.85546875" customWidth="1"/>
    <col min="26" max="26" width="16.7109375" customWidth="1"/>
    <col min="27" max="27" width="7.7109375" customWidth="1"/>
    <col min="28" max="28" width="10.28515625" customWidth="1"/>
    <col min="29" max="29" width="15.140625" customWidth="1"/>
    <col min="30" max="30" width="14.7109375" customWidth="1"/>
    <col min="31" max="31" width="19.42578125" customWidth="1"/>
    <col min="32" max="32" width="9.140625" customWidth="1"/>
    <col min="33" max="33" width="16.7109375" customWidth="1"/>
    <col min="34" max="34" width="7.7109375" customWidth="1"/>
    <col min="35" max="35" width="15.42578125" customWidth="1"/>
    <col min="36" max="39" width="7.7109375" customWidth="1"/>
    <col min="40" max="40" width="9.140625" customWidth="1"/>
    <col min="41" max="41" width="16.140625" customWidth="1"/>
    <col min="42" max="42" width="7.7109375" customWidth="1"/>
    <col min="43" max="43" width="18.140625" customWidth="1"/>
    <col min="44" max="44" width="36.7109375" customWidth="1"/>
    <col min="45" max="46" width="7.7109375" customWidth="1"/>
    <col min="47" max="47" width="9.7109375" customWidth="1"/>
    <col min="48" max="48" width="29.85546875" customWidth="1"/>
    <col min="49" max="50" width="7.7109375" customWidth="1"/>
    <col min="51" max="51" width="10.28515625" customWidth="1"/>
    <col min="52" max="52" width="5.28515625" customWidth="1"/>
    <col min="53" max="53" width="10.140625" customWidth="1"/>
    <col min="54" max="54" width="41.7109375" customWidth="1"/>
    <col min="55" max="67" width="7.7109375" customWidth="1"/>
    <col min="68" max="68" width="16.28515625" customWidth="1"/>
    <col min="69" max="76" width="7.7109375" customWidth="1"/>
    <col min="77" max="77" width="7.85546875" customWidth="1"/>
    <col min="78" max="78" width="11.140625" customWidth="1"/>
    <col min="79" max="79" width="15.7109375" customWidth="1"/>
    <col min="80" max="82" width="7.7109375" customWidth="1"/>
    <col min="83" max="83" width="35.28515625" customWidth="1"/>
    <col min="84" max="84" width="4.42578125" customWidth="1"/>
    <col min="85" max="85" width="31.7109375" customWidth="1"/>
    <col min="86" max="86" width="16.42578125" customWidth="1"/>
    <col min="87" max="87" width="7.7109375" customWidth="1"/>
    <col min="88" max="88" width="16.140625" customWidth="1"/>
    <col min="89" max="98" width="15.140625" customWidth="1"/>
  </cols>
  <sheetData>
    <row r="1" spans="1:99">
      <c r="A1" s="46" t="s">
        <v>0</v>
      </c>
      <c r="B1" s="46" t="s">
        <v>16</v>
      </c>
      <c r="C1" s="46" t="s">
        <v>17</v>
      </c>
      <c r="D1" s="46" t="s">
        <v>18</v>
      </c>
      <c r="E1" s="46" t="s">
        <v>7504</v>
      </c>
      <c r="F1" s="46" t="s">
        <v>7505</v>
      </c>
      <c r="G1" s="46" t="s">
        <v>7506</v>
      </c>
      <c r="H1" s="46" t="s">
        <v>7507</v>
      </c>
      <c r="I1" s="46" t="s">
        <v>7508</v>
      </c>
      <c r="J1" s="46" t="s">
        <v>7509</v>
      </c>
      <c r="K1" s="46" t="s">
        <v>7510</v>
      </c>
      <c r="L1" s="46" t="s">
        <v>7511</v>
      </c>
      <c r="M1" s="46" t="s">
        <v>7512</v>
      </c>
      <c r="N1" s="46" t="s">
        <v>7513</v>
      </c>
      <c r="O1" s="46" t="s">
        <v>19</v>
      </c>
      <c r="P1" s="46" t="s">
        <v>20</v>
      </c>
      <c r="Q1" s="46" t="s">
        <v>21</v>
      </c>
      <c r="R1" s="46" t="s">
        <v>22</v>
      </c>
      <c r="S1" s="46" t="s">
        <v>23</v>
      </c>
      <c r="T1" s="46" t="s">
        <v>24</v>
      </c>
      <c r="U1" s="46" t="s">
        <v>25</v>
      </c>
      <c r="V1" s="46" t="s">
        <v>26</v>
      </c>
      <c r="W1" s="46" t="s">
        <v>27</v>
      </c>
      <c r="X1" s="46" t="s">
        <v>28</v>
      </c>
      <c r="Y1" s="46" t="s">
        <v>29</v>
      </c>
      <c r="Z1" s="46" t="s">
        <v>30</v>
      </c>
      <c r="AA1" s="46" t="s">
        <v>31</v>
      </c>
      <c r="AB1" s="46" t="s">
        <v>32</v>
      </c>
      <c r="AC1" s="46" t="s">
        <v>33</v>
      </c>
      <c r="AD1" s="46" t="s">
        <v>34</v>
      </c>
      <c r="AE1" s="46" t="s">
        <v>35</v>
      </c>
      <c r="AF1" s="46" t="s">
        <v>36</v>
      </c>
      <c r="AG1" s="46" t="s">
        <v>37</v>
      </c>
      <c r="AH1" s="46" t="s">
        <v>38</v>
      </c>
      <c r="AI1" s="46" t="s">
        <v>39</v>
      </c>
      <c r="AJ1" s="46" t="s">
        <v>40</v>
      </c>
      <c r="AK1" s="46" t="s">
        <v>41</v>
      </c>
      <c r="AL1" s="46" t="s">
        <v>42</v>
      </c>
      <c r="AM1" s="46" t="s">
        <v>43</v>
      </c>
      <c r="AN1" s="46" t="s">
        <v>44</v>
      </c>
      <c r="AO1" s="46" t="s">
        <v>45</v>
      </c>
      <c r="AP1" s="46" t="s">
        <v>46</v>
      </c>
      <c r="AQ1" s="46" t="s">
        <v>47</v>
      </c>
      <c r="AR1" s="46" t="s">
        <v>48</v>
      </c>
      <c r="AS1" s="46" t="s">
        <v>49</v>
      </c>
      <c r="AT1" s="46" t="s">
        <v>50</v>
      </c>
      <c r="AU1" s="46" t="s">
        <v>51</v>
      </c>
      <c r="AV1" s="46" t="s">
        <v>52</v>
      </c>
      <c r="AW1" s="46" t="s">
        <v>53</v>
      </c>
      <c r="AX1" s="46" t="s">
        <v>54</v>
      </c>
      <c r="AY1" s="46" t="s">
        <v>55</v>
      </c>
      <c r="AZ1" s="46" t="s">
        <v>56</v>
      </c>
      <c r="BA1" s="46" t="s">
        <v>57</v>
      </c>
      <c r="BB1" s="46" t="s">
        <v>58</v>
      </c>
      <c r="BC1" s="46" t="s">
        <v>59</v>
      </c>
      <c r="BD1" s="46" t="s">
        <v>60</v>
      </c>
      <c r="BE1" s="46" t="s">
        <v>61</v>
      </c>
      <c r="BF1" s="46" t="s">
        <v>62</v>
      </c>
      <c r="BG1" s="46" t="s">
        <v>63</v>
      </c>
      <c r="BH1" s="46" t="s">
        <v>64</v>
      </c>
      <c r="BI1" s="46" t="s">
        <v>65</v>
      </c>
      <c r="BJ1" s="46" t="s">
        <v>66</v>
      </c>
      <c r="BK1" s="46" t="s">
        <v>67</v>
      </c>
      <c r="BL1" s="46" t="s">
        <v>68</v>
      </c>
      <c r="BM1" s="46" t="s">
        <v>69</v>
      </c>
      <c r="BN1" s="46" t="s">
        <v>70</v>
      </c>
      <c r="BO1" s="46" t="s">
        <v>71</v>
      </c>
      <c r="BP1" s="46" t="s">
        <v>72</v>
      </c>
      <c r="BQ1" s="46" t="s">
        <v>73</v>
      </c>
      <c r="BR1" s="46" t="s">
        <v>74</v>
      </c>
      <c r="BS1" s="46" t="s">
        <v>75</v>
      </c>
      <c r="BT1" s="46" t="s">
        <v>76</v>
      </c>
      <c r="BU1" s="46" t="s">
        <v>77</v>
      </c>
      <c r="BV1" s="46" t="s">
        <v>78</v>
      </c>
      <c r="BW1" s="46" t="s">
        <v>79</v>
      </c>
      <c r="BX1" s="46" t="s">
        <v>80</v>
      </c>
      <c r="BY1" s="46" t="s">
        <v>81</v>
      </c>
      <c r="BZ1" s="46" t="s">
        <v>82</v>
      </c>
      <c r="CA1" s="46" t="s">
        <v>83</v>
      </c>
      <c r="CB1" s="46" t="s">
        <v>84</v>
      </c>
      <c r="CC1" s="46" t="s">
        <v>85</v>
      </c>
      <c r="CD1" s="46" t="s">
        <v>86</v>
      </c>
      <c r="CE1" s="46" t="s">
        <v>87</v>
      </c>
      <c r="CF1" s="46" t="s">
        <v>88</v>
      </c>
      <c r="CG1" s="46" t="s">
        <v>89</v>
      </c>
      <c r="CH1" s="46" t="s">
        <v>90</v>
      </c>
      <c r="CI1" s="46" t="s">
        <v>91</v>
      </c>
      <c r="CJ1" s="46" t="s">
        <v>92</v>
      </c>
      <c r="CK1" s="46" t="s">
        <v>93</v>
      </c>
      <c r="CL1" s="46" t="s">
        <v>94</v>
      </c>
      <c r="CM1" s="46" t="s">
        <v>95</v>
      </c>
      <c r="CN1" s="46" t="s">
        <v>96</v>
      </c>
      <c r="CO1" s="46" t="s">
        <v>2</v>
      </c>
      <c r="CP1" s="46" t="s">
        <v>3</v>
      </c>
      <c r="CQ1" s="46" t="s">
        <v>4</v>
      </c>
      <c r="CR1" s="46" t="s">
        <v>5</v>
      </c>
      <c r="CS1" s="46" t="s">
        <v>6</v>
      </c>
      <c r="CT1" s="46" t="s">
        <v>7</v>
      </c>
      <c r="CU1" s="46" t="s">
        <v>8</v>
      </c>
    </row>
    <row r="2" spans="1:99" ht="15" customHeight="1">
      <c r="A2" s="47">
        <v>359125051929760</v>
      </c>
      <c r="B2" s="47">
        <v>1006</v>
      </c>
      <c r="C2" s="47">
        <v>1006</v>
      </c>
      <c r="D2" s="46" t="s">
        <v>97</v>
      </c>
      <c r="E2" s="46" t="s">
        <v>7514</v>
      </c>
      <c r="F2" s="46">
        <v>13.35769273</v>
      </c>
      <c r="G2" s="46">
        <v>103.88579656</v>
      </c>
      <c r="H2" s="46">
        <v>16</v>
      </c>
      <c r="I2" s="46">
        <v>5</v>
      </c>
      <c r="J2" s="47">
        <v>0</v>
      </c>
      <c r="K2" s="46"/>
      <c r="L2" s="46"/>
      <c r="M2" s="46"/>
      <c r="N2" s="46"/>
      <c r="O2" s="47">
        <v>1</v>
      </c>
      <c r="P2" s="47">
        <v>1</v>
      </c>
      <c r="Q2" s="46">
        <v>13</v>
      </c>
      <c r="R2" s="47">
        <v>1</v>
      </c>
      <c r="S2" s="46"/>
      <c r="T2" s="47">
        <v>2</v>
      </c>
      <c r="U2" s="46"/>
      <c r="V2" s="47">
        <v>2</v>
      </c>
      <c r="W2" s="46"/>
      <c r="X2" s="46" t="s">
        <v>98</v>
      </c>
      <c r="Y2" s="46"/>
      <c r="Z2" s="47">
        <v>1</v>
      </c>
      <c r="AA2" s="46"/>
      <c r="AB2" s="47">
        <v>1</v>
      </c>
      <c r="AC2" s="46"/>
      <c r="AD2" s="46" t="s">
        <v>99</v>
      </c>
      <c r="AE2" s="46"/>
      <c r="AF2" s="47">
        <v>1</v>
      </c>
      <c r="AG2" s="46"/>
      <c r="AH2" s="47">
        <v>1</v>
      </c>
      <c r="AI2" s="46"/>
      <c r="AJ2" s="46" t="s">
        <v>100</v>
      </c>
      <c r="AK2" s="46"/>
      <c r="AL2" s="47">
        <v>2</v>
      </c>
      <c r="AM2" s="46"/>
      <c r="AN2" s="47">
        <v>1</v>
      </c>
      <c r="AO2" s="46"/>
      <c r="AP2" s="47">
        <v>5</v>
      </c>
      <c r="AQ2" s="46" t="s">
        <v>101</v>
      </c>
      <c r="AR2" s="47">
        <v>3</v>
      </c>
      <c r="AS2" s="46"/>
      <c r="AT2" s="47">
        <v>2</v>
      </c>
      <c r="AU2" s="46"/>
      <c r="AV2" s="47">
        <v>1</v>
      </c>
      <c r="AW2" s="46"/>
      <c r="AX2" s="47">
        <v>5</v>
      </c>
      <c r="AY2" s="46" t="s">
        <v>101</v>
      </c>
      <c r="AZ2" s="47">
        <v>3</v>
      </c>
      <c r="BA2" s="46"/>
      <c r="BB2" s="46" t="s">
        <v>102</v>
      </c>
      <c r="BC2" s="46"/>
      <c r="BD2" s="47">
        <v>0</v>
      </c>
      <c r="BE2" s="46"/>
      <c r="BF2" s="46"/>
      <c r="BG2" s="46"/>
      <c r="BH2" s="47">
        <v>2</v>
      </c>
      <c r="BI2" s="46"/>
      <c r="BJ2" s="47">
        <v>2</v>
      </c>
      <c r="BK2" s="46"/>
      <c r="BL2" s="46" t="s">
        <v>103</v>
      </c>
      <c r="BM2" s="46"/>
      <c r="BN2" s="47">
        <v>0</v>
      </c>
      <c r="BO2" s="46"/>
      <c r="BP2" s="46"/>
      <c r="BQ2" s="46"/>
      <c r="BR2" s="46"/>
      <c r="BS2" s="46"/>
      <c r="BT2" s="46"/>
      <c r="BU2" s="46"/>
      <c r="BV2" s="46"/>
      <c r="BW2" s="46"/>
      <c r="BX2" s="46"/>
      <c r="BY2" s="46"/>
      <c r="BZ2" s="46" t="s">
        <v>104</v>
      </c>
      <c r="CA2" s="46"/>
      <c r="CB2" s="46" t="s">
        <v>7515</v>
      </c>
      <c r="CC2" s="46" t="b">
        <v>0</v>
      </c>
      <c r="CD2" s="46" t="b">
        <v>1</v>
      </c>
      <c r="CE2" s="46" t="b">
        <v>1</v>
      </c>
      <c r="CF2" s="46" t="b">
        <v>1</v>
      </c>
      <c r="CG2" s="46" t="b">
        <v>0</v>
      </c>
      <c r="CH2" s="46" t="b">
        <v>0</v>
      </c>
      <c r="CI2" s="46" t="b">
        <v>0</v>
      </c>
      <c r="CJ2" s="46"/>
      <c r="CK2" s="46"/>
      <c r="CL2" s="46"/>
      <c r="CM2" s="46" t="s">
        <v>106</v>
      </c>
      <c r="CN2" s="46"/>
      <c r="CO2" s="46" t="s">
        <v>107</v>
      </c>
      <c r="CP2" s="46">
        <v>1026</v>
      </c>
      <c r="CQ2" s="46" t="s">
        <v>108</v>
      </c>
      <c r="CR2" s="46" t="s">
        <v>109</v>
      </c>
      <c r="CS2" s="46">
        <v>1</v>
      </c>
      <c r="CT2" s="46"/>
      <c r="CU2" s="46">
        <v>-1</v>
      </c>
    </row>
    <row r="3" spans="1:99" ht="15" customHeight="1">
      <c r="A3" s="47">
        <v>359125051929760</v>
      </c>
      <c r="B3" s="47">
        <v>1005</v>
      </c>
      <c r="C3" s="47">
        <v>1005</v>
      </c>
      <c r="D3" s="46" t="s">
        <v>110</v>
      </c>
      <c r="E3" s="46" t="s">
        <v>7516</v>
      </c>
      <c r="F3" s="46">
        <v>13.357699</v>
      </c>
      <c r="G3" s="46">
        <v>103.88582359999999</v>
      </c>
      <c r="H3" s="46">
        <v>0</v>
      </c>
      <c r="I3" s="46">
        <v>2595</v>
      </c>
      <c r="J3" s="47">
        <v>0</v>
      </c>
      <c r="K3" s="46"/>
      <c r="L3" s="46"/>
      <c r="M3" s="46"/>
      <c r="N3" s="46"/>
      <c r="O3" s="47">
        <v>1</v>
      </c>
      <c r="P3" s="47">
        <v>1</v>
      </c>
      <c r="Q3" s="46">
        <v>9</v>
      </c>
      <c r="R3" s="47">
        <v>1</v>
      </c>
      <c r="S3" s="46"/>
      <c r="T3" s="47">
        <v>1</v>
      </c>
      <c r="U3" s="46"/>
      <c r="V3" s="47">
        <v>1</v>
      </c>
      <c r="W3" s="46"/>
      <c r="X3" s="46"/>
      <c r="Y3" s="46"/>
      <c r="Z3" s="47">
        <v>4</v>
      </c>
      <c r="AA3" s="46"/>
      <c r="AB3" s="47">
        <v>4</v>
      </c>
      <c r="AC3" s="46"/>
      <c r="AD3" s="46" t="s">
        <v>111</v>
      </c>
      <c r="AE3" s="46"/>
      <c r="AF3" s="47">
        <v>1</v>
      </c>
      <c r="AG3" s="46"/>
      <c r="AH3" s="47">
        <v>1</v>
      </c>
      <c r="AI3" s="46"/>
      <c r="AJ3" s="46" t="s">
        <v>100</v>
      </c>
      <c r="AK3" s="46"/>
      <c r="AL3" s="47">
        <v>3</v>
      </c>
      <c r="AM3" s="46"/>
      <c r="AN3" s="47">
        <v>1</v>
      </c>
      <c r="AO3" s="46"/>
      <c r="AP3" s="47">
        <v>5</v>
      </c>
      <c r="AQ3" s="46" t="s">
        <v>101</v>
      </c>
      <c r="AR3" s="47">
        <v>3</v>
      </c>
      <c r="AS3" s="46"/>
      <c r="AT3" s="47">
        <v>3</v>
      </c>
      <c r="AU3" s="46"/>
      <c r="AV3" s="47">
        <v>1</v>
      </c>
      <c r="AW3" s="46"/>
      <c r="AX3" s="47">
        <v>5</v>
      </c>
      <c r="AY3" s="46" t="s">
        <v>101</v>
      </c>
      <c r="AZ3" s="47">
        <v>3</v>
      </c>
      <c r="BA3" s="46"/>
      <c r="BB3" s="46" t="s">
        <v>112</v>
      </c>
      <c r="BC3" s="46"/>
      <c r="BD3" s="47">
        <v>0</v>
      </c>
      <c r="BE3" s="46"/>
      <c r="BF3" s="46"/>
      <c r="BG3" s="46"/>
      <c r="BH3" s="47">
        <v>3</v>
      </c>
      <c r="BI3" s="46"/>
      <c r="BJ3" s="47">
        <v>3</v>
      </c>
      <c r="BK3" s="46"/>
      <c r="BL3" s="46" t="s">
        <v>113</v>
      </c>
      <c r="BM3" s="46"/>
      <c r="BN3" s="47">
        <v>0</v>
      </c>
      <c r="BO3" s="46"/>
      <c r="BP3" s="46"/>
      <c r="BQ3" s="46"/>
      <c r="BR3" s="46"/>
      <c r="BS3" s="46"/>
      <c r="BT3" s="46"/>
      <c r="BU3" s="46"/>
      <c r="BV3" s="46"/>
      <c r="BW3" s="46"/>
      <c r="BX3" s="46"/>
      <c r="BY3" s="46"/>
      <c r="BZ3" s="46" t="s">
        <v>114</v>
      </c>
      <c r="CA3" s="46"/>
      <c r="CB3" s="46" t="s">
        <v>7515</v>
      </c>
      <c r="CC3" s="46" t="b">
        <v>0</v>
      </c>
      <c r="CD3" s="46" t="b">
        <v>1</v>
      </c>
      <c r="CE3" s="46" t="b">
        <v>1</v>
      </c>
      <c r="CF3" s="46" t="b">
        <v>1</v>
      </c>
      <c r="CG3" s="46" t="b">
        <v>0</v>
      </c>
      <c r="CH3" s="46" t="b">
        <v>0</v>
      </c>
      <c r="CI3" s="46" t="b">
        <v>0</v>
      </c>
      <c r="CJ3" s="46"/>
      <c r="CK3" s="46"/>
      <c r="CL3" s="46"/>
      <c r="CM3" s="46" t="s">
        <v>115</v>
      </c>
      <c r="CN3" s="46"/>
      <c r="CO3" s="46" t="s">
        <v>116</v>
      </c>
      <c r="CP3" s="46">
        <v>1027</v>
      </c>
      <c r="CQ3" s="46" t="s">
        <v>117</v>
      </c>
      <c r="CR3" s="46" t="s">
        <v>118</v>
      </c>
      <c r="CS3" s="46">
        <v>2</v>
      </c>
      <c r="CT3" s="46"/>
      <c r="CU3" s="46">
        <v>-1</v>
      </c>
    </row>
    <row r="4" spans="1:99" ht="15" customHeight="1">
      <c r="A4" s="47">
        <v>359125050503749</v>
      </c>
      <c r="B4" s="47">
        <v>12</v>
      </c>
      <c r="C4" s="47">
        <v>12</v>
      </c>
      <c r="D4" s="46" t="s">
        <v>119</v>
      </c>
      <c r="E4" s="46" t="s">
        <v>7517</v>
      </c>
      <c r="F4" s="46">
        <v>13.35741756</v>
      </c>
      <c r="G4" s="46">
        <v>103.88638226</v>
      </c>
      <c r="H4" s="46">
        <v>5</v>
      </c>
      <c r="I4" s="46">
        <v>17</v>
      </c>
      <c r="J4" s="47">
        <v>0</v>
      </c>
      <c r="K4" s="46"/>
      <c r="L4" s="46"/>
      <c r="M4" s="46"/>
      <c r="N4" s="46"/>
      <c r="O4" s="47">
        <v>1</v>
      </c>
      <c r="P4" s="47">
        <v>1</v>
      </c>
      <c r="Q4" s="46">
        <v>5</v>
      </c>
      <c r="R4" s="47">
        <v>0</v>
      </c>
      <c r="S4" s="46"/>
      <c r="T4" s="47">
        <v>4</v>
      </c>
      <c r="U4" s="46"/>
      <c r="V4" s="46"/>
      <c r="W4" s="46"/>
      <c r="X4" s="46"/>
      <c r="Y4" s="46"/>
      <c r="Z4" s="47">
        <v>4</v>
      </c>
      <c r="AA4" s="46"/>
      <c r="AB4" s="46"/>
      <c r="AC4" s="46"/>
      <c r="AD4" s="46"/>
      <c r="AE4" s="46"/>
      <c r="AF4" s="47">
        <v>1</v>
      </c>
      <c r="AG4" s="46"/>
      <c r="AH4" s="46"/>
      <c r="AI4" s="46"/>
      <c r="AJ4" s="46" t="s">
        <v>120</v>
      </c>
      <c r="AK4" s="46"/>
      <c r="AL4" s="47">
        <v>3</v>
      </c>
      <c r="AM4" s="46"/>
      <c r="AN4" s="47">
        <v>1</v>
      </c>
      <c r="AO4" s="46"/>
      <c r="AP4" s="47">
        <v>5</v>
      </c>
      <c r="AQ4" s="46" t="s">
        <v>121</v>
      </c>
      <c r="AR4" s="47">
        <v>6</v>
      </c>
      <c r="AS4" s="46" t="s">
        <v>121</v>
      </c>
      <c r="AT4" s="46"/>
      <c r="AU4" s="46"/>
      <c r="AV4" s="46"/>
      <c r="AW4" s="46"/>
      <c r="AX4" s="46"/>
      <c r="AY4" s="46"/>
      <c r="AZ4" s="46"/>
      <c r="BA4" s="46"/>
      <c r="BB4" s="46"/>
      <c r="BC4" s="46"/>
      <c r="BD4" s="47">
        <v>0</v>
      </c>
      <c r="BE4" s="46"/>
      <c r="BF4" s="46"/>
      <c r="BG4" s="46"/>
      <c r="BH4" s="47">
        <v>2</v>
      </c>
      <c r="BI4" s="46"/>
      <c r="BJ4" s="46"/>
      <c r="BK4" s="46"/>
      <c r="BL4" s="46" t="s">
        <v>122</v>
      </c>
      <c r="BM4" s="46"/>
      <c r="BN4" s="47">
        <v>1</v>
      </c>
      <c r="BO4" s="46"/>
      <c r="BP4" s="47">
        <v>1</v>
      </c>
      <c r="BQ4" s="46"/>
      <c r="BR4" s="47">
        <v>1</v>
      </c>
      <c r="BS4" s="46"/>
      <c r="BT4" s="47">
        <v>1</v>
      </c>
      <c r="BU4" s="46"/>
      <c r="BV4" s="47">
        <v>2</v>
      </c>
      <c r="BW4" s="46"/>
      <c r="BX4" s="47">
        <v>4</v>
      </c>
      <c r="BY4" s="46"/>
      <c r="BZ4" s="46" t="s">
        <v>123</v>
      </c>
      <c r="CA4" s="46"/>
      <c r="CB4" s="46" t="s">
        <v>7515</v>
      </c>
      <c r="CC4" s="46" t="b">
        <v>0</v>
      </c>
      <c r="CD4" s="46" t="b">
        <v>1</v>
      </c>
      <c r="CE4" s="46" t="b">
        <v>1</v>
      </c>
      <c r="CF4" s="46" t="b">
        <v>1</v>
      </c>
      <c r="CG4" s="46" t="b">
        <v>0</v>
      </c>
      <c r="CH4" s="46" t="b">
        <v>0</v>
      </c>
      <c r="CI4" s="46" t="b">
        <v>0</v>
      </c>
      <c r="CJ4" s="46"/>
      <c r="CK4" s="46"/>
      <c r="CL4" s="46"/>
      <c r="CM4" s="46" t="s">
        <v>124</v>
      </c>
      <c r="CN4" s="46"/>
      <c r="CO4" s="46" t="s">
        <v>125</v>
      </c>
      <c r="CP4" s="46">
        <v>1000</v>
      </c>
      <c r="CQ4" s="46" t="s">
        <v>126</v>
      </c>
      <c r="CR4" s="46" t="s">
        <v>127</v>
      </c>
      <c r="CS4" s="46">
        <v>3</v>
      </c>
      <c r="CT4" s="46"/>
      <c r="CU4" s="46">
        <v>-1</v>
      </c>
    </row>
    <row r="5" spans="1:99" ht="15" customHeight="1">
      <c r="A5" s="47">
        <v>359125050503749</v>
      </c>
      <c r="B5" s="47">
        <v>11</v>
      </c>
      <c r="C5" s="47">
        <v>11</v>
      </c>
      <c r="D5" s="46" t="s">
        <v>128</v>
      </c>
      <c r="E5" s="46" t="s">
        <v>7518</v>
      </c>
      <c r="F5" s="46">
        <v>13.357341460000001</v>
      </c>
      <c r="G5" s="46">
        <v>103.88630363999999</v>
      </c>
      <c r="H5" s="46">
        <v>25</v>
      </c>
      <c r="I5" s="46">
        <v>6</v>
      </c>
      <c r="J5" s="47">
        <v>0</v>
      </c>
      <c r="K5" s="46"/>
      <c r="L5" s="46"/>
      <c r="M5" s="46"/>
      <c r="N5" s="46"/>
      <c r="O5" s="47">
        <v>1</v>
      </c>
      <c r="P5" s="47">
        <v>1</v>
      </c>
      <c r="Q5" s="46">
        <v>5</v>
      </c>
      <c r="R5" s="47">
        <v>1</v>
      </c>
      <c r="S5" s="46"/>
      <c r="T5" s="47">
        <v>4</v>
      </c>
      <c r="U5" s="46"/>
      <c r="V5" s="47">
        <v>4</v>
      </c>
      <c r="W5" s="46"/>
      <c r="X5" s="46"/>
      <c r="Y5" s="46"/>
      <c r="Z5" s="47">
        <v>4</v>
      </c>
      <c r="AA5" s="46"/>
      <c r="AB5" s="47">
        <v>4</v>
      </c>
      <c r="AC5" s="46"/>
      <c r="AD5" s="46"/>
      <c r="AE5" s="46"/>
      <c r="AF5" s="47">
        <v>4</v>
      </c>
      <c r="AG5" s="46"/>
      <c r="AH5" s="47">
        <v>1</v>
      </c>
      <c r="AI5" s="46"/>
      <c r="AJ5" s="46"/>
      <c r="AK5" s="46"/>
      <c r="AL5" s="47">
        <v>3</v>
      </c>
      <c r="AM5" s="46"/>
      <c r="AN5" s="47">
        <v>1</v>
      </c>
      <c r="AO5" s="46"/>
      <c r="AP5" s="47">
        <v>5</v>
      </c>
      <c r="AQ5" s="46" t="s">
        <v>7519</v>
      </c>
      <c r="AR5" s="47">
        <v>6</v>
      </c>
      <c r="AS5" s="46" t="s">
        <v>129</v>
      </c>
      <c r="AT5" s="47">
        <v>3</v>
      </c>
      <c r="AU5" s="46"/>
      <c r="AV5" s="47">
        <v>1</v>
      </c>
      <c r="AW5" s="46"/>
      <c r="AX5" s="47">
        <v>5</v>
      </c>
      <c r="AY5" s="46" t="s">
        <v>130</v>
      </c>
      <c r="AZ5" s="47">
        <v>6</v>
      </c>
      <c r="BA5" s="46" t="s">
        <v>130</v>
      </c>
      <c r="BB5" s="46"/>
      <c r="BC5" s="46"/>
      <c r="BD5" s="47">
        <v>0</v>
      </c>
      <c r="BE5" s="46"/>
      <c r="BF5" s="46"/>
      <c r="BG5" s="46"/>
      <c r="BH5" s="47">
        <v>3</v>
      </c>
      <c r="BI5" s="46"/>
      <c r="BJ5" s="47">
        <v>3</v>
      </c>
      <c r="BK5" s="46"/>
      <c r="BL5" s="46" t="s">
        <v>7520</v>
      </c>
      <c r="BM5" s="46"/>
      <c r="BN5" s="47">
        <v>1</v>
      </c>
      <c r="BO5" s="46"/>
      <c r="BP5" s="47">
        <v>1</v>
      </c>
      <c r="BQ5" s="46"/>
      <c r="BR5" s="47">
        <v>1</v>
      </c>
      <c r="BS5" s="46"/>
      <c r="BT5" s="47">
        <v>0</v>
      </c>
      <c r="BU5" s="46"/>
      <c r="BV5" s="47">
        <v>3</v>
      </c>
      <c r="BW5" s="46"/>
      <c r="BX5" s="47">
        <v>4</v>
      </c>
      <c r="BY5" s="46"/>
      <c r="BZ5" s="46"/>
      <c r="CA5" s="46"/>
      <c r="CB5" s="46" t="s">
        <v>7521</v>
      </c>
      <c r="CC5" s="46" t="b">
        <v>1</v>
      </c>
      <c r="CD5" s="46" t="b">
        <v>1</v>
      </c>
      <c r="CE5" s="46" t="b">
        <v>0</v>
      </c>
      <c r="CF5" s="46" t="b">
        <v>0</v>
      </c>
      <c r="CG5" s="46" t="b">
        <v>0</v>
      </c>
      <c r="CH5" s="46" t="b">
        <v>0</v>
      </c>
      <c r="CI5" s="46" t="b">
        <v>0</v>
      </c>
      <c r="CJ5" s="46"/>
      <c r="CK5" s="46"/>
      <c r="CL5" s="46"/>
      <c r="CM5" s="46" t="s">
        <v>124</v>
      </c>
      <c r="CN5" s="46"/>
      <c r="CO5" s="46" t="s">
        <v>132</v>
      </c>
      <c r="CP5" s="46">
        <v>1001</v>
      </c>
      <c r="CQ5" s="46" t="s">
        <v>133</v>
      </c>
      <c r="CR5" s="46" t="s">
        <v>134</v>
      </c>
      <c r="CS5" s="46">
        <v>4</v>
      </c>
      <c r="CT5" s="46"/>
      <c r="CU5" s="46">
        <v>-1</v>
      </c>
    </row>
    <row r="6" spans="1:99" ht="15" customHeight="1">
      <c r="A6" s="47">
        <v>359125050503749</v>
      </c>
      <c r="B6" s="47">
        <v>10</v>
      </c>
      <c r="C6" s="47">
        <v>10</v>
      </c>
      <c r="D6" s="46" t="s">
        <v>135</v>
      </c>
      <c r="E6" s="46" t="s">
        <v>7522</v>
      </c>
      <c r="F6" s="46">
        <v>13.35740397</v>
      </c>
      <c r="G6" s="46">
        <v>103.88635407</v>
      </c>
      <c r="H6" s="46">
        <v>30</v>
      </c>
      <c r="I6" s="46">
        <v>13</v>
      </c>
      <c r="J6" s="47">
        <v>0</v>
      </c>
      <c r="K6" s="46"/>
      <c r="L6" s="46"/>
      <c r="M6" s="46"/>
      <c r="N6" s="46"/>
      <c r="O6" s="47">
        <v>1</v>
      </c>
      <c r="P6" s="47">
        <v>1</v>
      </c>
      <c r="Q6" s="46">
        <v>5</v>
      </c>
      <c r="R6" s="47">
        <v>1</v>
      </c>
      <c r="S6" s="46"/>
      <c r="T6" s="47">
        <v>4</v>
      </c>
      <c r="U6" s="46"/>
      <c r="V6" s="47">
        <v>4</v>
      </c>
      <c r="W6" s="46"/>
      <c r="X6" s="46"/>
      <c r="Y6" s="46"/>
      <c r="Z6" s="47">
        <v>4</v>
      </c>
      <c r="AA6" s="46"/>
      <c r="AB6" s="47">
        <v>4</v>
      </c>
      <c r="AC6" s="46"/>
      <c r="AD6" s="46"/>
      <c r="AE6" s="46"/>
      <c r="AF6" s="47">
        <v>2</v>
      </c>
      <c r="AG6" s="46"/>
      <c r="AH6" s="47">
        <v>2</v>
      </c>
      <c r="AI6" s="46"/>
      <c r="AJ6" s="46" t="s">
        <v>136</v>
      </c>
      <c r="AK6" s="46"/>
      <c r="AL6" s="47">
        <v>3</v>
      </c>
      <c r="AM6" s="46"/>
      <c r="AN6" s="47">
        <v>1</v>
      </c>
      <c r="AO6" s="46"/>
      <c r="AP6" s="47">
        <v>5</v>
      </c>
      <c r="AQ6" s="46" t="s">
        <v>137</v>
      </c>
      <c r="AR6" s="47">
        <v>6</v>
      </c>
      <c r="AS6" s="46" t="s">
        <v>121</v>
      </c>
      <c r="AT6" s="47">
        <v>3</v>
      </c>
      <c r="AU6" s="46"/>
      <c r="AV6" s="47">
        <v>1</v>
      </c>
      <c r="AW6" s="46"/>
      <c r="AX6" s="47">
        <v>5</v>
      </c>
      <c r="AY6" s="46" t="s">
        <v>130</v>
      </c>
      <c r="AZ6" s="47">
        <v>6</v>
      </c>
      <c r="BA6" s="46" t="s">
        <v>130</v>
      </c>
      <c r="BB6" s="46"/>
      <c r="BC6" s="46"/>
      <c r="BD6" s="47">
        <v>0</v>
      </c>
      <c r="BE6" s="46"/>
      <c r="BF6" s="46"/>
      <c r="BG6" s="46"/>
      <c r="BH6" s="47">
        <v>3</v>
      </c>
      <c r="BI6" s="46"/>
      <c r="BJ6" s="47">
        <v>3</v>
      </c>
      <c r="BK6" s="46"/>
      <c r="BL6" s="46" t="s">
        <v>138</v>
      </c>
      <c r="BM6" s="46"/>
      <c r="BN6" s="47">
        <v>0</v>
      </c>
      <c r="BO6" s="46"/>
      <c r="BP6" s="46"/>
      <c r="BQ6" s="46"/>
      <c r="BR6" s="46"/>
      <c r="BS6" s="46"/>
      <c r="BT6" s="46"/>
      <c r="BU6" s="46"/>
      <c r="BV6" s="46"/>
      <c r="BW6" s="46"/>
      <c r="BX6" s="46"/>
      <c r="BY6" s="46"/>
      <c r="BZ6" s="46" t="s">
        <v>139</v>
      </c>
      <c r="CA6" s="46"/>
      <c r="CB6" s="46" t="s">
        <v>7523</v>
      </c>
      <c r="CC6" s="46" t="b">
        <v>0</v>
      </c>
      <c r="CD6" s="46" t="b">
        <v>1</v>
      </c>
      <c r="CE6" s="46" t="b">
        <v>1</v>
      </c>
      <c r="CF6" s="46" t="b">
        <v>0</v>
      </c>
      <c r="CG6" s="46" t="b">
        <v>0</v>
      </c>
      <c r="CH6" s="46" t="b">
        <v>0</v>
      </c>
      <c r="CI6" s="46" t="b">
        <v>0</v>
      </c>
      <c r="CJ6" s="46"/>
      <c r="CK6" s="46"/>
      <c r="CL6" s="46"/>
      <c r="CM6" s="46" t="s">
        <v>124</v>
      </c>
      <c r="CN6" s="46"/>
      <c r="CO6" s="46" t="s">
        <v>140</v>
      </c>
      <c r="CP6" s="46">
        <v>1002</v>
      </c>
      <c r="CQ6" s="46" t="s">
        <v>141</v>
      </c>
      <c r="CR6" s="46" t="s">
        <v>142</v>
      </c>
      <c r="CS6" s="46">
        <v>5</v>
      </c>
      <c r="CT6" s="46"/>
      <c r="CU6" s="46">
        <v>-1</v>
      </c>
    </row>
    <row r="7" spans="1:99" ht="15" customHeight="1">
      <c r="A7" s="47">
        <v>359125050503749</v>
      </c>
      <c r="B7" s="47">
        <v>14</v>
      </c>
      <c r="C7" s="47">
        <v>14</v>
      </c>
      <c r="D7" s="46" t="s">
        <v>143</v>
      </c>
      <c r="E7" s="46" t="s">
        <v>7524</v>
      </c>
      <c r="F7" s="46">
        <v>13.35750593</v>
      </c>
      <c r="G7" s="46">
        <v>103.88642226</v>
      </c>
      <c r="H7" s="46">
        <v>5</v>
      </c>
      <c r="I7" s="46">
        <v>4</v>
      </c>
      <c r="J7" s="47">
        <v>0</v>
      </c>
      <c r="K7" s="46"/>
      <c r="L7" s="46"/>
      <c r="M7" s="46"/>
      <c r="N7" s="46"/>
      <c r="O7" s="47">
        <v>1</v>
      </c>
      <c r="P7" s="47">
        <v>1</v>
      </c>
      <c r="Q7" s="46">
        <v>6</v>
      </c>
      <c r="R7" s="47">
        <v>1</v>
      </c>
      <c r="S7" s="46"/>
      <c r="T7" s="47">
        <v>4</v>
      </c>
      <c r="U7" s="46"/>
      <c r="V7" s="47">
        <v>4</v>
      </c>
      <c r="W7" s="46"/>
      <c r="X7" s="46"/>
      <c r="Y7" s="46"/>
      <c r="Z7" s="47">
        <v>4</v>
      </c>
      <c r="AA7" s="46"/>
      <c r="AB7" s="47">
        <v>4</v>
      </c>
      <c r="AC7" s="46"/>
      <c r="AD7" s="46"/>
      <c r="AE7" s="46"/>
      <c r="AF7" s="47">
        <v>2</v>
      </c>
      <c r="AG7" s="46"/>
      <c r="AH7" s="47">
        <v>2</v>
      </c>
      <c r="AI7" s="46"/>
      <c r="AJ7" s="46" t="s">
        <v>144</v>
      </c>
      <c r="AK7" s="46"/>
      <c r="AL7" s="47">
        <v>3</v>
      </c>
      <c r="AM7" s="46"/>
      <c r="AN7" s="47">
        <v>1</v>
      </c>
      <c r="AO7" s="46"/>
      <c r="AP7" s="47">
        <v>5</v>
      </c>
      <c r="AQ7" s="46" t="s">
        <v>121</v>
      </c>
      <c r="AR7" s="47">
        <v>1</v>
      </c>
      <c r="AS7" s="46"/>
      <c r="AT7" s="47">
        <v>3</v>
      </c>
      <c r="AU7" s="46"/>
      <c r="AV7" s="47">
        <v>1</v>
      </c>
      <c r="AW7" s="46"/>
      <c r="AX7" s="47">
        <v>5</v>
      </c>
      <c r="AY7" s="46" t="s">
        <v>121</v>
      </c>
      <c r="AZ7" s="47">
        <v>6</v>
      </c>
      <c r="BA7" s="46" t="s">
        <v>121</v>
      </c>
      <c r="BB7" s="46"/>
      <c r="BC7" s="46"/>
      <c r="BD7" s="47">
        <v>0</v>
      </c>
      <c r="BE7" s="46"/>
      <c r="BF7" s="46" t="s">
        <v>145</v>
      </c>
      <c r="BG7" s="46"/>
      <c r="BH7" s="47">
        <v>3</v>
      </c>
      <c r="BI7" s="46"/>
      <c r="BJ7" s="47">
        <v>3</v>
      </c>
      <c r="BK7" s="46"/>
      <c r="BL7" s="46"/>
      <c r="BM7" s="46"/>
      <c r="BN7" s="47">
        <v>1</v>
      </c>
      <c r="BO7" s="46"/>
      <c r="BP7" s="47">
        <v>1</v>
      </c>
      <c r="BQ7" s="46"/>
      <c r="BR7" s="47">
        <v>1</v>
      </c>
      <c r="BS7" s="46"/>
      <c r="BT7" s="47">
        <v>0</v>
      </c>
      <c r="BU7" s="46"/>
      <c r="BV7" s="47">
        <v>3</v>
      </c>
      <c r="BW7" s="46"/>
      <c r="BX7" s="47">
        <v>4</v>
      </c>
      <c r="BY7" s="46"/>
      <c r="BZ7" s="46"/>
      <c r="CA7" s="46"/>
      <c r="CB7" s="46" t="s">
        <v>7521</v>
      </c>
      <c r="CC7" s="46" t="b">
        <v>1</v>
      </c>
      <c r="CD7" s="46" t="b">
        <v>1</v>
      </c>
      <c r="CE7" s="46" t="b">
        <v>0</v>
      </c>
      <c r="CF7" s="46" t="b">
        <v>0</v>
      </c>
      <c r="CG7" s="46" t="b">
        <v>0</v>
      </c>
      <c r="CH7" s="46" t="b">
        <v>0</v>
      </c>
      <c r="CI7" s="46" t="b">
        <v>0</v>
      </c>
      <c r="CJ7" s="46"/>
      <c r="CK7" s="46"/>
      <c r="CL7" s="46"/>
      <c r="CM7" s="46" t="s">
        <v>146</v>
      </c>
      <c r="CN7" s="46"/>
      <c r="CO7" s="46" t="s">
        <v>147</v>
      </c>
      <c r="CP7" s="46">
        <v>1003</v>
      </c>
      <c r="CQ7" s="46" t="s">
        <v>148</v>
      </c>
      <c r="CR7" s="46" t="s">
        <v>149</v>
      </c>
      <c r="CS7" s="46">
        <v>6</v>
      </c>
      <c r="CT7" s="46"/>
      <c r="CU7" s="46">
        <v>-1</v>
      </c>
    </row>
    <row r="8" spans="1:99" ht="15" customHeight="1">
      <c r="A8" s="47">
        <v>359125050503749</v>
      </c>
      <c r="B8" s="47">
        <v>16</v>
      </c>
      <c r="C8" s="47">
        <v>16</v>
      </c>
      <c r="D8" s="46" t="s">
        <v>150</v>
      </c>
      <c r="E8" s="46" t="s">
        <v>7525</v>
      </c>
      <c r="F8" s="46">
        <v>13.35748285</v>
      </c>
      <c r="G8" s="46">
        <v>103.88655361000001</v>
      </c>
      <c r="H8" s="46">
        <v>-4</v>
      </c>
      <c r="I8" s="46">
        <v>9</v>
      </c>
      <c r="J8" s="47">
        <v>0</v>
      </c>
      <c r="K8" s="46"/>
      <c r="L8" s="46"/>
      <c r="M8" s="46"/>
      <c r="N8" s="46"/>
      <c r="O8" s="47">
        <v>1</v>
      </c>
      <c r="P8" s="47">
        <v>1</v>
      </c>
      <c r="Q8" s="46">
        <v>7</v>
      </c>
      <c r="R8" s="47">
        <v>1</v>
      </c>
      <c r="S8" s="46"/>
      <c r="T8" s="47">
        <v>4</v>
      </c>
      <c r="U8" s="46"/>
      <c r="V8" s="47">
        <v>4</v>
      </c>
      <c r="W8" s="46"/>
      <c r="X8" s="46"/>
      <c r="Y8" s="46"/>
      <c r="Z8" s="47">
        <v>4</v>
      </c>
      <c r="AA8" s="46"/>
      <c r="AB8" s="47">
        <v>4</v>
      </c>
      <c r="AC8" s="46"/>
      <c r="AD8" s="46"/>
      <c r="AE8" s="46"/>
      <c r="AF8" s="47">
        <v>2</v>
      </c>
      <c r="AG8" s="46"/>
      <c r="AH8" s="47">
        <v>2</v>
      </c>
      <c r="AI8" s="46"/>
      <c r="AJ8" s="46"/>
      <c r="AK8" s="46"/>
      <c r="AL8" s="47">
        <v>3</v>
      </c>
      <c r="AM8" s="46"/>
      <c r="AN8" s="47">
        <v>1</v>
      </c>
      <c r="AO8" s="46"/>
      <c r="AP8" s="47">
        <v>2</v>
      </c>
      <c r="AQ8" s="46"/>
      <c r="AR8" s="47">
        <v>5</v>
      </c>
      <c r="AS8" s="46"/>
      <c r="AT8" s="47">
        <v>3</v>
      </c>
      <c r="AU8" s="46"/>
      <c r="AV8" s="47">
        <v>1</v>
      </c>
      <c r="AW8" s="46"/>
      <c r="AX8" s="47">
        <v>2</v>
      </c>
      <c r="AY8" s="46"/>
      <c r="AZ8" s="47">
        <v>5</v>
      </c>
      <c r="BA8" s="46"/>
      <c r="BB8" s="46" t="s">
        <v>151</v>
      </c>
      <c r="BC8" s="46"/>
      <c r="BD8" s="47">
        <v>0</v>
      </c>
      <c r="BE8" s="46"/>
      <c r="BF8" s="46"/>
      <c r="BG8" s="46"/>
      <c r="BH8" s="47">
        <v>3</v>
      </c>
      <c r="BI8" s="46"/>
      <c r="BJ8" s="47">
        <v>3</v>
      </c>
      <c r="BK8" s="46"/>
      <c r="BL8" s="46" t="s">
        <v>152</v>
      </c>
      <c r="BM8" s="46"/>
      <c r="BN8" s="47">
        <v>1</v>
      </c>
      <c r="BO8" s="46"/>
      <c r="BP8" s="47">
        <v>1</v>
      </c>
      <c r="BQ8" s="46"/>
      <c r="BR8" s="47">
        <v>1</v>
      </c>
      <c r="BS8" s="46"/>
      <c r="BT8" s="47">
        <v>1</v>
      </c>
      <c r="BU8" s="46"/>
      <c r="BV8" s="47">
        <v>3</v>
      </c>
      <c r="BW8" s="46"/>
      <c r="BX8" s="47">
        <v>4</v>
      </c>
      <c r="BY8" s="46"/>
      <c r="BZ8" s="46"/>
      <c r="CA8" s="46"/>
      <c r="CB8" s="46" t="s">
        <v>7521</v>
      </c>
      <c r="CC8" s="46" t="b">
        <v>1</v>
      </c>
      <c r="CD8" s="46" t="b">
        <v>1</v>
      </c>
      <c r="CE8" s="46" t="b">
        <v>0</v>
      </c>
      <c r="CF8" s="46" t="b">
        <v>0</v>
      </c>
      <c r="CG8" s="46" t="b">
        <v>0</v>
      </c>
      <c r="CH8" s="46" t="b">
        <v>0</v>
      </c>
      <c r="CI8" s="46" t="b">
        <v>0</v>
      </c>
      <c r="CJ8" s="46"/>
      <c r="CK8" s="46"/>
      <c r="CL8" s="46"/>
      <c r="CM8" s="46" t="s">
        <v>146</v>
      </c>
      <c r="CN8" s="46"/>
      <c r="CO8" s="46" t="s">
        <v>153</v>
      </c>
      <c r="CP8" s="46">
        <v>1004</v>
      </c>
      <c r="CQ8" s="46" t="s">
        <v>154</v>
      </c>
      <c r="CR8" s="46" t="s">
        <v>155</v>
      </c>
      <c r="CS8" s="46">
        <v>7</v>
      </c>
      <c r="CT8" s="46"/>
      <c r="CU8" s="46">
        <v>-1</v>
      </c>
    </row>
    <row r="9" spans="1:99" ht="15" customHeight="1">
      <c r="A9" s="47">
        <v>359125050503749</v>
      </c>
      <c r="B9" s="47">
        <v>7</v>
      </c>
      <c r="C9" s="47">
        <v>7</v>
      </c>
      <c r="D9" s="46" t="s">
        <v>156</v>
      </c>
      <c r="E9" s="46" t="s">
        <v>7526</v>
      </c>
      <c r="F9" s="46">
        <v>13.35705383</v>
      </c>
      <c r="G9" s="46">
        <v>103.88632475</v>
      </c>
      <c r="H9" s="46">
        <v>19</v>
      </c>
      <c r="I9" s="46">
        <v>5</v>
      </c>
      <c r="J9" s="47">
        <v>0</v>
      </c>
      <c r="K9" s="46"/>
      <c r="L9" s="46"/>
      <c r="M9" s="46"/>
      <c r="N9" s="46"/>
      <c r="O9" s="47">
        <v>1</v>
      </c>
      <c r="P9" s="47">
        <v>1</v>
      </c>
      <c r="Q9" s="46">
        <v>3</v>
      </c>
      <c r="R9" s="47">
        <v>1</v>
      </c>
      <c r="S9" s="46"/>
      <c r="T9" s="47">
        <v>4</v>
      </c>
      <c r="U9" s="46"/>
      <c r="V9" s="47">
        <v>4</v>
      </c>
      <c r="W9" s="46"/>
      <c r="X9" s="46"/>
      <c r="Y9" s="46"/>
      <c r="Z9" s="47">
        <v>4</v>
      </c>
      <c r="AA9" s="46"/>
      <c r="AB9" s="47">
        <v>4</v>
      </c>
      <c r="AC9" s="46"/>
      <c r="AD9" s="46"/>
      <c r="AE9" s="46"/>
      <c r="AF9" s="47">
        <v>3</v>
      </c>
      <c r="AG9" s="46"/>
      <c r="AH9" s="47">
        <v>3</v>
      </c>
      <c r="AI9" s="46"/>
      <c r="AJ9" s="46"/>
      <c r="AK9" s="46"/>
      <c r="AL9" s="47">
        <v>3</v>
      </c>
      <c r="AM9" s="46"/>
      <c r="AN9" s="47">
        <v>1</v>
      </c>
      <c r="AO9" s="46"/>
      <c r="AP9" s="47">
        <v>5</v>
      </c>
      <c r="AQ9" s="46" t="s">
        <v>157</v>
      </c>
      <c r="AR9" s="47">
        <v>6</v>
      </c>
      <c r="AS9" s="46" t="s">
        <v>158</v>
      </c>
      <c r="AT9" s="47">
        <v>3</v>
      </c>
      <c r="AU9" s="46"/>
      <c r="AV9" s="47">
        <v>1</v>
      </c>
      <c r="AW9" s="46"/>
      <c r="AX9" s="47">
        <v>5</v>
      </c>
      <c r="AY9" s="46" t="s">
        <v>130</v>
      </c>
      <c r="AZ9" s="47">
        <v>6</v>
      </c>
      <c r="BA9" s="46" t="s">
        <v>158</v>
      </c>
      <c r="BB9" s="46"/>
      <c r="BC9" s="46"/>
      <c r="BD9" s="47">
        <v>0</v>
      </c>
      <c r="BE9" s="46"/>
      <c r="BF9" s="46"/>
      <c r="BG9" s="46"/>
      <c r="BH9" s="47">
        <v>3</v>
      </c>
      <c r="BI9" s="46"/>
      <c r="BJ9" s="47">
        <v>3</v>
      </c>
      <c r="BK9" s="46"/>
      <c r="BL9" s="46"/>
      <c r="BM9" s="46"/>
      <c r="BN9" s="47">
        <v>1</v>
      </c>
      <c r="BO9" s="46"/>
      <c r="BP9" s="47">
        <v>1</v>
      </c>
      <c r="BQ9" s="46"/>
      <c r="BR9" s="47">
        <v>1</v>
      </c>
      <c r="BS9" s="46"/>
      <c r="BT9" s="47">
        <v>0</v>
      </c>
      <c r="BU9" s="46"/>
      <c r="BV9" s="47">
        <v>3</v>
      </c>
      <c r="BW9" s="46"/>
      <c r="BX9" s="47">
        <v>4</v>
      </c>
      <c r="BY9" s="46"/>
      <c r="BZ9" s="46"/>
      <c r="CA9" s="46"/>
      <c r="CB9" s="46" t="s">
        <v>7527</v>
      </c>
      <c r="CC9" s="46" t="b">
        <v>1</v>
      </c>
      <c r="CD9" s="46" t="b">
        <v>1</v>
      </c>
      <c r="CE9" s="46" t="b">
        <v>0</v>
      </c>
      <c r="CF9" s="46" t="b">
        <v>1</v>
      </c>
      <c r="CG9" s="46" t="b">
        <v>0</v>
      </c>
      <c r="CH9" s="46" t="b">
        <v>0</v>
      </c>
      <c r="CI9" s="46" t="b">
        <v>0</v>
      </c>
      <c r="CJ9" s="46"/>
      <c r="CK9" s="46" t="s">
        <v>159</v>
      </c>
      <c r="CL9" s="46"/>
      <c r="CM9" s="46" t="s">
        <v>124</v>
      </c>
      <c r="CN9" s="46"/>
      <c r="CO9" s="46" t="s">
        <v>160</v>
      </c>
      <c r="CP9" s="46">
        <v>1005</v>
      </c>
      <c r="CQ9" s="46" t="s">
        <v>161</v>
      </c>
      <c r="CR9" s="46" t="s">
        <v>162</v>
      </c>
      <c r="CS9" s="46">
        <v>8</v>
      </c>
      <c r="CT9" s="46"/>
      <c r="CU9" s="46">
        <v>-1</v>
      </c>
    </row>
    <row r="10" spans="1:99" ht="15" customHeight="1">
      <c r="A10" s="47">
        <v>359125050503749</v>
      </c>
      <c r="B10" s="47">
        <v>9</v>
      </c>
      <c r="C10" s="47">
        <v>9</v>
      </c>
      <c r="D10" s="46" t="s">
        <v>163</v>
      </c>
      <c r="E10" s="46" t="s">
        <v>7528</v>
      </c>
      <c r="F10" s="46">
        <v>13.35733039</v>
      </c>
      <c r="G10" s="46">
        <v>103.88622248999999</v>
      </c>
      <c r="H10" s="46">
        <v>-19</v>
      </c>
      <c r="I10" s="46">
        <v>12</v>
      </c>
      <c r="J10" s="47">
        <v>0</v>
      </c>
      <c r="K10" s="46"/>
      <c r="L10" s="46"/>
      <c r="M10" s="46"/>
      <c r="N10" s="46"/>
      <c r="O10" s="47">
        <v>1</v>
      </c>
      <c r="P10" s="47">
        <v>1</v>
      </c>
      <c r="Q10" s="46">
        <v>8</v>
      </c>
      <c r="R10" s="47">
        <v>1</v>
      </c>
      <c r="S10" s="46"/>
      <c r="T10" s="47">
        <v>4</v>
      </c>
      <c r="U10" s="46"/>
      <c r="V10" s="47">
        <v>4</v>
      </c>
      <c r="W10" s="46"/>
      <c r="X10" s="46"/>
      <c r="Y10" s="46"/>
      <c r="Z10" s="47">
        <v>4</v>
      </c>
      <c r="AA10" s="46"/>
      <c r="AB10" s="47">
        <v>4</v>
      </c>
      <c r="AC10" s="46"/>
      <c r="AD10" s="46"/>
      <c r="AE10" s="46"/>
      <c r="AF10" s="47">
        <v>1</v>
      </c>
      <c r="AG10" s="46"/>
      <c r="AH10" s="47">
        <v>1</v>
      </c>
      <c r="AI10" s="46"/>
      <c r="AJ10" s="46"/>
      <c r="AK10" s="46"/>
      <c r="AL10" s="47">
        <v>3</v>
      </c>
      <c r="AM10" s="46"/>
      <c r="AN10" s="47">
        <v>1</v>
      </c>
      <c r="AO10" s="46"/>
      <c r="AP10" s="47">
        <v>5</v>
      </c>
      <c r="AQ10" s="46" t="s">
        <v>164</v>
      </c>
      <c r="AR10" s="47">
        <v>6</v>
      </c>
      <c r="AS10" s="46" t="s">
        <v>158</v>
      </c>
      <c r="AT10" s="47">
        <v>3</v>
      </c>
      <c r="AU10" s="46"/>
      <c r="AV10" s="47">
        <v>1</v>
      </c>
      <c r="AW10" s="46"/>
      <c r="AX10" s="47">
        <v>5</v>
      </c>
      <c r="AY10" s="46" t="s">
        <v>165</v>
      </c>
      <c r="AZ10" s="47">
        <v>6</v>
      </c>
      <c r="BA10" s="46" t="s">
        <v>158</v>
      </c>
      <c r="BB10" s="46"/>
      <c r="BC10" s="46"/>
      <c r="BD10" s="47">
        <v>0</v>
      </c>
      <c r="BE10" s="46"/>
      <c r="BF10" s="46"/>
      <c r="BG10" s="46"/>
      <c r="BH10" s="47">
        <v>3</v>
      </c>
      <c r="BI10" s="46"/>
      <c r="BJ10" s="47">
        <v>3</v>
      </c>
      <c r="BK10" s="46"/>
      <c r="BL10" s="46" t="s">
        <v>166</v>
      </c>
      <c r="BM10" s="46"/>
      <c r="BN10" s="47">
        <v>1</v>
      </c>
      <c r="BO10" s="46"/>
      <c r="BP10" s="47">
        <v>1</v>
      </c>
      <c r="BQ10" s="46"/>
      <c r="BR10" s="47">
        <v>1</v>
      </c>
      <c r="BS10" s="46"/>
      <c r="BT10" s="47">
        <v>0</v>
      </c>
      <c r="BU10" s="46"/>
      <c r="BV10" s="47">
        <v>1</v>
      </c>
      <c r="BW10" s="46"/>
      <c r="BX10" s="47">
        <v>4</v>
      </c>
      <c r="BY10" s="46"/>
      <c r="BZ10" s="46"/>
      <c r="CA10" s="46"/>
      <c r="CB10" s="46" t="s">
        <v>6051</v>
      </c>
      <c r="CC10" s="46" t="b">
        <v>0</v>
      </c>
      <c r="CD10" s="46" t="b">
        <v>1</v>
      </c>
      <c r="CE10" s="46" t="b">
        <v>0</v>
      </c>
      <c r="CF10" s="46" t="b">
        <v>0</v>
      </c>
      <c r="CG10" s="46" t="b">
        <v>0</v>
      </c>
      <c r="CH10" s="46" t="b">
        <v>0</v>
      </c>
      <c r="CI10" s="46" t="b">
        <v>0</v>
      </c>
      <c r="CJ10" s="46"/>
      <c r="CK10" s="46"/>
      <c r="CL10" s="46"/>
      <c r="CM10" s="46" t="s">
        <v>167</v>
      </c>
      <c r="CN10" s="46"/>
      <c r="CO10" s="46" t="s">
        <v>168</v>
      </c>
      <c r="CP10" s="46">
        <v>1006</v>
      </c>
      <c r="CQ10" s="46" t="s">
        <v>169</v>
      </c>
      <c r="CR10" s="46" t="s">
        <v>170</v>
      </c>
      <c r="CS10" s="46">
        <v>9</v>
      </c>
      <c r="CT10" s="46"/>
      <c r="CU10" s="46">
        <v>-1</v>
      </c>
    </row>
    <row r="11" spans="1:99" ht="15" customHeight="1">
      <c r="A11" s="47">
        <v>359125050503749</v>
      </c>
      <c r="B11" s="47">
        <v>17</v>
      </c>
      <c r="C11" s="47">
        <v>17</v>
      </c>
      <c r="D11" s="46" t="s">
        <v>171</v>
      </c>
      <c r="E11" s="46" t="s">
        <v>7529</v>
      </c>
      <c r="F11" s="46">
        <v>13.357439400000001</v>
      </c>
      <c r="G11" s="46">
        <v>103.8866494</v>
      </c>
      <c r="H11" s="46">
        <v>-15</v>
      </c>
      <c r="I11" s="46">
        <v>5</v>
      </c>
      <c r="J11" s="47">
        <v>0</v>
      </c>
      <c r="K11" s="46"/>
      <c r="L11" s="46"/>
      <c r="M11" s="46"/>
      <c r="N11" s="46"/>
      <c r="O11" s="47">
        <v>1</v>
      </c>
      <c r="P11" s="47">
        <v>1</v>
      </c>
      <c r="Q11" s="46">
        <v>2</v>
      </c>
      <c r="R11" s="47">
        <v>0</v>
      </c>
      <c r="S11" s="46"/>
      <c r="T11" s="47">
        <v>4</v>
      </c>
      <c r="U11" s="46"/>
      <c r="V11" s="46"/>
      <c r="W11" s="46"/>
      <c r="X11" s="46"/>
      <c r="Y11" s="46"/>
      <c r="Z11" s="47">
        <v>4</v>
      </c>
      <c r="AA11" s="46"/>
      <c r="AB11" s="46"/>
      <c r="AC11" s="46"/>
      <c r="AD11" s="46"/>
      <c r="AE11" s="46"/>
      <c r="AF11" s="47">
        <v>3</v>
      </c>
      <c r="AG11" s="46"/>
      <c r="AH11" s="46"/>
      <c r="AI11" s="46"/>
      <c r="AJ11" s="46"/>
      <c r="AK11" s="46"/>
      <c r="AL11" s="47">
        <v>3</v>
      </c>
      <c r="AM11" s="46"/>
      <c r="AN11" s="47">
        <v>1</v>
      </c>
      <c r="AO11" s="46"/>
      <c r="AP11" s="47">
        <v>5</v>
      </c>
      <c r="AQ11" s="46" t="s">
        <v>121</v>
      </c>
      <c r="AR11" s="47">
        <v>6</v>
      </c>
      <c r="AS11" s="46" t="s">
        <v>158</v>
      </c>
      <c r="AT11" s="46"/>
      <c r="AU11" s="46"/>
      <c r="AV11" s="46"/>
      <c r="AW11" s="46"/>
      <c r="AX11" s="46"/>
      <c r="AY11" s="46"/>
      <c r="AZ11" s="46"/>
      <c r="BA11" s="46"/>
      <c r="BB11" s="46"/>
      <c r="BC11" s="46"/>
      <c r="BD11" s="47">
        <v>0</v>
      </c>
      <c r="BE11" s="46"/>
      <c r="BF11" s="46"/>
      <c r="BG11" s="46"/>
      <c r="BH11" s="47">
        <v>3</v>
      </c>
      <c r="BI11" s="46"/>
      <c r="BJ11" s="46"/>
      <c r="BK11" s="46"/>
      <c r="BL11" s="46" t="s">
        <v>172</v>
      </c>
      <c r="BM11" s="46"/>
      <c r="BN11" s="47">
        <v>1</v>
      </c>
      <c r="BO11" s="46"/>
      <c r="BP11" s="47">
        <v>1</v>
      </c>
      <c r="BQ11" s="46"/>
      <c r="BR11" s="47">
        <v>1</v>
      </c>
      <c r="BS11" s="46"/>
      <c r="BT11" s="47">
        <v>1</v>
      </c>
      <c r="BU11" s="46"/>
      <c r="BV11" s="47">
        <v>3</v>
      </c>
      <c r="BW11" s="46"/>
      <c r="BX11" s="47">
        <v>4</v>
      </c>
      <c r="BY11" s="46"/>
      <c r="BZ11" s="46"/>
      <c r="CA11" s="46"/>
      <c r="CB11" s="46" t="s">
        <v>7527</v>
      </c>
      <c r="CC11" s="46" t="b">
        <v>1</v>
      </c>
      <c r="CD11" s="46" t="b">
        <v>1</v>
      </c>
      <c r="CE11" s="46" t="b">
        <v>0</v>
      </c>
      <c r="CF11" s="46" t="b">
        <v>1</v>
      </c>
      <c r="CG11" s="46" t="b">
        <v>0</v>
      </c>
      <c r="CH11" s="46" t="b">
        <v>0</v>
      </c>
      <c r="CI11" s="46" t="b">
        <v>0</v>
      </c>
      <c r="CJ11" s="46"/>
      <c r="CK11" s="46"/>
      <c r="CL11" s="46"/>
      <c r="CM11" s="46" t="s">
        <v>173</v>
      </c>
      <c r="CN11" s="46"/>
      <c r="CO11" s="46" t="s">
        <v>174</v>
      </c>
      <c r="CP11" s="46">
        <v>1007</v>
      </c>
      <c r="CQ11" s="46" t="s">
        <v>175</v>
      </c>
      <c r="CR11" s="46" t="s">
        <v>176</v>
      </c>
      <c r="CS11" s="46">
        <v>10</v>
      </c>
      <c r="CT11" s="46"/>
      <c r="CU11" s="46">
        <v>-1</v>
      </c>
    </row>
    <row r="12" spans="1:99" ht="15" customHeight="1">
      <c r="A12" s="47">
        <v>359125050503749</v>
      </c>
      <c r="B12" s="47">
        <v>19</v>
      </c>
      <c r="C12" s="47">
        <v>19</v>
      </c>
      <c r="D12" s="46" t="s">
        <v>177</v>
      </c>
      <c r="E12" s="46" t="s">
        <v>7530</v>
      </c>
      <c r="F12" s="46">
        <v>13.357518170000001</v>
      </c>
      <c r="G12" s="46">
        <v>103.88704228</v>
      </c>
      <c r="H12" s="46">
        <v>55</v>
      </c>
      <c r="I12" s="46">
        <v>5</v>
      </c>
      <c r="J12" s="47">
        <v>0</v>
      </c>
      <c r="K12" s="46"/>
      <c r="L12" s="46"/>
      <c r="M12" s="46"/>
      <c r="N12" s="46"/>
      <c r="O12" s="47">
        <v>1</v>
      </c>
      <c r="P12" s="47">
        <v>1</v>
      </c>
      <c r="Q12" s="46">
        <v>4</v>
      </c>
      <c r="R12" s="47">
        <v>1</v>
      </c>
      <c r="S12" s="46"/>
      <c r="T12" s="47">
        <v>4</v>
      </c>
      <c r="U12" s="46"/>
      <c r="V12" s="47">
        <v>4</v>
      </c>
      <c r="W12" s="46"/>
      <c r="X12" s="46"/>
      <c r="Y12" s="46"/>
      <c r="Z12" s="47">
        <v>4</v>
      </c>
      <c r="AA12" s="46"/>
      <c r="AB12" s="47">
        <v>4</v>
      </c>
      <c r="AC12" s="46"/>
      <c r="AD12" s="46"/>
      <c r="AE12" s="46"/>
      <c r="AF12" s="47">
        <v>1</v>
      </c>
      <c r="AG12" s="46"/>
      <c r="AH12" s="47">
        <v>4</v>
      </c>
      <c r="AI12" s="46"/>
      <c r="AJ12" s="46"/>
      <c r="AK12" s="46"/>
      <c r="AL12" s="47">
        <v>3</v>
      </c>
      <c r="AM12" s="46"/>
      <c r="AN12" s="47">
        <v>1</v>
      </c>
      <c r="AO12" s="46"/>
      <c r="AP12" s="47">
        <v>5</v>
      </c>
      <c r="AQ12" s="46" t="s">
        <v>121</v>
      </c>
      <c r="AR12" s="47">
        <v>4</v>
      </c>
      <c r="AS12" s="46"/>
      <c r="AT12" s="47">
        <v>3</v>
      </c>
      <c r="AU12" s="46"/>
      <c r="AV12" s="47">
        <v>1</v>
      </c>
      <c r="AW12" s="46"/>
      <c r="AX12" s="47">
        <v>5</v>
      </c>
      <c r="AY12" s="46" t="s">
        <v>121</v>
      </c>
      <c r="AZ12" s="47">
        <v>6</v>
      </c>
      <c r="BA12" s="46" t="s">
        <v>121</v>
      </c>
      <c r="BB12" s="46"/>
      <c r="BC12" s="46"/>
      <c r="BD12" s="47">
        <v>0</v>
      </c>
      <c r="BE12" s="46"/>
      <c r="BF12" s="46"/>
      <c r="BG12" s="46"/>
      <c r="BH12" s="47">
        <v>4</v>
      </c>
      <c r="BI12" s="46"/>
      <c r="BJ12" s="47">
        <v>4</v>
      </c>
      <c r="BK12" s="46"/>
      <c r="BL12" s="46"/>
      <c r="BM12" s="46"/>
      <c r="BN12" s="47">
        <v>1</v>
      </c>
      <c r="BO12" s="46"/>
      <c r="BP12" s="47">
        <v>1</v>
      </c>
      <c r="BQ12" s="46"/>
      <c r="BR12" s="47">
        <v>1</v>
      </c>
      <c r="BS12" s="46"/>
      <c r="BT12" s="47">
        <v>0</v>
      </c>
      <c r="BU12" s="46"/>
      <c r="BV12" s="47">
        <v>3</v>
      </c>
      <c r="BW12" s="46"/>
      <c r="BX12" s="47">
        <v>4</v>
      </c>
      <c r="BY12" s="46"/>
      <c r="BZ12" s="46"/>
      <c r="CA12" s="46"/>
      <c r="CB12" s="46" t="s">
        <v>6934</v>
      </c>
      <c r="CC12" s="46" t="b">
        <v>0</v>
      </c>
      <c r="CD12" s="46" t="b">
        <v>0</v>
      </c>
      <c r="CE12" s="46" t="b">
        <v>0</v>
      </c>
      <c r="CF12" s="46" t="b">
        <v>0</v>
      </c>
      <c r="CG12" s="46" t="b">
        <v>1</v>
      </c>
      <c r="CH12" s="46" t="b">
        <v>0</v>
      </c>
      <c r="CI12" s="46" t="b">
        <v>0</v>
      </c>
      <c r="CJ12" s="46"/>
      <c r="CK12" s="46"/>
      <c r="CL12" s="46"/>
      <c r="CM12" s="46" t="s">
        <v>146</v>
      </c>
      <c r="CN12" s="46"/>
      <c r="CO12" s="46" t="s">
        <v>178</v>
      </c>
      <c r="CP12" s="46">
        <v>1008</v>
      </c>
      <c r="CQ12" s="46" t="s">
        <v>179</v>
      </c>
      <c r="CR12" s="46" t="s">
        <v>180</v>
      </c>
      <c r="CS12" s="46">
        <v>11</v>
      </c>
      <c r="CT12" s="46"/>
      <c r="CU12" s="46">
        <v>-1</v>
      </c>
    </row>
    <row r="13" spans="1:99" ht="15" customHeight="1">
      <c r="A13" s="47">
        <v>359125051929760</v>
      </c>
      <c r="B13" s="47">
        <v>1009</v>
      </c>
      <c r="C13" s="47">
        <v>1009</v>
      </c>
      <c r="D13" s="46" t="s">
        <v>181</v>
      </c>
      <c r="E13" s="46" t="s">
        <v>7516</v>
      </c>
      <c r="F13" s="46">
        <v>13.357699</v>
      </c>
      <c r="G13" s="46">
        <v>103.88582359999999</v>
      </c>
      <c r="H13" s="46">
        <v>0</v>
      </c>
      <c r="I13" s="46">
        <v>2595</v>
      </c>
      <c r="J13" s="47">
        <v>0</v>
      </c>
      <c r="K13" s="46"/>
      <c r="L13" s="46"/>
      <c r="M13" s="46"/>
      <c r="N13" s="46"/>
      <c r="O13" s="47">
        <v>1</v>
      </c>
      <c r="P13" s="47">
        <v>1</v>
      </c>
      <c r="Q13" s="46">
        <v>5</v>
      </c>
      <c r="R13" s="47">
        <v>1</v>
      </c>
      <c r="S13" s="46"/>
      <c r="T13" s="47">
        <v>4</v>
      </c>
      <c r="U13" s="46"/>
      <c r="V13" s="47">
        <v>4</v>
      </c>
      <c r="W13" s="46"/>
      <c r="X13" s="46"/>
      <c r="Y13" s="46"/>
      <c r="Z13" s="47">
        <v>1</v>
      </c>
      <c r="AA13" s="46"/>
      <c r="AB13" s="47">
        <v>1</v>
      </c>
      <c r="AC13" s="46"/>
      <c r="AD13" s="46" t="s">
        <v>182</v>
      </c>
      <c r="AE13" s="46"/>
      <c r="AF13" s="47">
        <v>1</v>
      </c>
      <c r="AG13" s="46"/>
      <c r="AH13" s="47">
        <v>1</v>
      </c>
      <c r="AI13" s="46"/>
      <c r="AJ13" s="46" t="s">
        <v>183</v>
      </c>
      <c r="AK13" s="46"/>
      <c r="AL13" s="47">
        <v>3</v>
      </c>
      <c r="AM13" s="46"/>
      <c r="AN13" s="47">
        <v>1</v>
      </c>
      <c r="AO13" s="46"/>
      <c r="AP13" s="47">
        <v>2</v>
      </c>
      <c r="AQ13" s="46"/>
      <c r="AR13" s="47">
        <v>3</v>
      </c>
      <c r="AS13" s="46"/>
      <c r="AT13" s="47">
        <v>3</v>
      </c>
      <c r="AU13" s="46"/>
      <c r="AV13" s="47">
        <v>1</v>
      </c>
      <c r="AW13" s="46"/>
      <c r="AX13" s="47">
        <v>5</v>
      </c>
      <c r="AY13" s="46" t="s">
        <v>101</v>
      </c>
      <c r="AZ13" s="47">
        <v>4</v>
      </c>
      <c r="BA13" s="46"/>
      <c r="BB13" s="46" t="s">
        <v>184</v>
      </c>
      <c r="BC13" s="46"/>
      <c r="BD13" s="47">
        <v>0</v>
      </c>
      <c r="BE13" s="46"/>
      <c r="BF13" s="46"/>
      <c r="BG13" s="46"/>
      <c r="BH13" s="47">
        <v>3</v>
      </c>
      <c r="BI13" s="46"/>
      <c r="BJ13" s="47">
        <v>3</v>
      </c>
      <c r="BK13" s="46"/>
      <c r="BL13" s="46" t="s">
        <v>186</v>
      </c>
      <c r="BM13" s="46"/>
      <c r="BN13" s="47">
        <v>0</v>
      </c>
      <c r="BO13" s="46"/>
      <c r="BP13" s="46"/>
      <c r="BQ13" s="46"/>
      <c r="BR13" s="46"/>
      <c r="BS13" s="46"/>
      <c r="BT13" s="46"/>
      <c r="BU13" s="46"/>
      <c r="BV13" s="46"/>
      <c r="BW13" s="46"/>
      <c r="BX13" s="46"/>
      <c r="BY13" s="46"/>
      <c r="BZ13" s="46" t="s">
        <v>104</v>
      </c>
      <c r="CA13" s="46"/>
      <c r="CB13" s="46" t="s">
        <v>7515</v>
      </c>
      <c r="CC13" s="46" t="b">
        <v>0</v>
      </c>
      <c r="CD13" s="46" t="b">
        <v>1</v>
      </c>
      <c r="CE13" s="46" t="b">
        <v>1</v>
      </c>
      <c r="CF13" s="46" t="b">
        <v>1</v>
      </c>
      <c r="CG13" s="46" t="b">
        <v>0</v>
      </c>
      <c r="CH13" s="46" t="b">
        <v>0</v>
      </c>
      <c r="CI13" s="46" t="b">
        <v>0</v>
      </c>
      <c r="CJ13" s="46"/>
      <c r="CK13" s="46"/>
      <c r="CL13" s="46"/>
      <c r="CM13" s="46" t="s">
        <v>115</v>
      </c>
      <c r="CN13" s="46"/>
      <c r="CO13" s="46" t="s">
        <v>187</v>
      </c>
      <c r="CP13" s="46">
        <v>1012</v>
      </c>
      <c r="CQ13" s="46" t="s">
        <v>188</v>
      </c>
      <c r="CR13" s="46" t="s">
        <v>189</v>
      </c>
      <c r="CS13" s="46">
        <v>12</v>
      </c>
      <c r="CT13" s="46"/>
      <c r="CU13" s="46">
        <v>-1</v>
      </c>
    </row>
    <row r="14" spans="1:99" ht="15" customHeight="1">
      <c r="A14" s="47">
        <v>359125051929760</v>
      </c>
      <c r="B14" s="47">
        <v>1025</v>
      </c>
      <c r="C14" s="47">
        <v>1025</v>
      </c>
      <c r="D14" s="46" t="s">
        <v>190</v>
      </c>
      <c r="E14" s="46" t="s">
        <v>7531</v>
      </c>
      <c r="F14" s="46">
        <v>13.356672870000001</v>
      </c>
      <c r="G14" s="46">
        <v>103.88555236000001</v>
      </c>
      <c r="H14" s="46">
        <v>-8</v>
      </c>
      <c r="I14" s="46">
        <v>11</v>
      </c>
      <c r="J14" s="47">
        <v>0</v>
      </c>
      <c r="K14" s="46"/>
      <c r="L14" s="46"/>
      <c r="M14" s="46"/>
      <c r="N14" s="46"/>
      <c r="O14" s="47">
        <v>1</v>
      </c>
      <c r="P14" s="47">
        <v>1</v>
      </c>
      <c r="Q14" s="46">
        <v>5</v>
      </c>
      <c r="R14" s="47">
        <v>1</v>
      </c>
      <c r="S14" s="46"/>
      <c r="T14" s="47">
        <v>4</v>
      </c>
      <c r="U14" s="46"/>
      <c r="V14" s="47">
        <v>4</v>
      </c>
      <c r="W14" s="46"/>
      <c r="X14" s="46"/>
      <c r="Y14" s="46"/>
      <c r="Z14" s="47">
        <v>4</v>
      </c>
      <c r="AA14" s="46"/>
      <c r="AB14" s="47">
        <v>4</v>
      </c>
      <c r="AC14" s="46"/>
      <c r="AD14" s="46" t="s">
        <v>111</v>
      </c>
      <c r="AE14" s="46"/>
      <c r="AF14" s="47">
        <v>1</v>
      </c>
      <c r="AG14" s="46"/>
      <c r="AH14" s="47">
        <v>1</v>
      </c>
      <c r="AI14" s="46"/>
      <c r="AJ14" s="46" t="s">
        <v>191</v>
      </c>
      <c r="AK14" s="46"/>
      <c r="AL14" s="47">
        <v>3</v>
      </c>
      <c r="AM14" s="46"/>
      <c r="AN14" s="47">
        <v>1</v>
      </c>
      <c r="AO14" s="46"/>
      <c r="AP14" s="47">
        <v>5</v>
      </c>
      <c r="AQ14" s="46" t="s">
        <v>192</v>
      </c>
      <c r="AR14" s="47">
        <v>4</v>
      </c>
      <c r="AS14" s="46"/>
      <c r="AT14" s="47">
        <v>3</v>
      </c>
      <c r="AU14" s="46"/>
      <c r="AV14" s="47">
        <v>1</v>
      </c>
      <c r="AW14" s="46"/>
      <c r="AX14" s="47">
        <v>3</v>
      </c>
      <c r="AY14" s="46"/>
      <c r="AZ14" s="47">
        <v>3</v>
      </c>
      <c r="BA14" s="46"/>
      <c r="BB14" s="46" t="s">
        <v>193</v>
      </c>
      <c r="BC14" s="46"/>
      <c r="BD14" s="47">
        <v>1</v>
      </c>
      <c r="BE14" s="46"/>
      <c r="BF14" s="46" t="s">
        <v>194</v>
      </c>
      <c r="BG14" s="46"/>
      <c r="BH14" s="47">
        <v>3</v>
      </c>
      <c r="BI14" s="46"/>
      <c r="BJ14" s="47">
        <v>3</v>
      </c>
      <c r="BK14" s="46"/>
      <c r="BL14" s="46" t="s">
        <v>195</v>
      </c>
      <c r="BM14" s="46"/>
      <c r="BN14" s="47">
        <v>1</v>
      </c>
      <c r="BO14" s="46"/>
      <c r="BP14" s="47">
        <v>1</v>
      </c>
      <c r="BQ14" s="46"/>
      <c r="BR14" s="47">
        <v>1</v>
      </c>
      <c r="BS14" s="46"/>
      <c r="BT14" s="47">
        <v>1</v>
      </c>
      <c r="BU14" s="46"/>
      <c r="BV14" s="47">
        <v>3</v>
      </c>
      <c r="BW14" s="46"/>
      <c r="BX14" s="47">
        <v>2</v>
      </c>
      <c r="BY14" s="46"/>
      <c r="BZ14" s="46" t="s">
        <v>196</v>
      </c>
      <c r="CA14" s="46"/>
      <c r="CB14" s="46" t="s">
        <v>7527</v>
      </c>
      <c r="CC14" s="46" t="b">
        <v>1</v>
      </c>
      <c r="CD14" s="46" t="b">
        <v>1</v>
      </c>
      <c r="CE14" s="46" t="b">
        <v>0</v>
      </c>
      <c r="CF14" s="46" t="b">
        <v>1</v>
      </c>
      <c r="CG14" s="46" t="b">
        <v>0</v>
      </c>
      <c r="CH14" s="46" t="b">
        <v>0</v>
      </c>
      <c r="CI14" s="46" t="b">
        <v>0</v>
      </c>
      <c r="CJ14" s="46"/>
      <c r="CK14" s="46"/>
      <c r="CL14" s="46"/>
      <c r="CM14" s="46" t="s">
        <v>115</v>
      </c>
      <c r="CN14" s="46"/>
      <c r="CO14" s="46" t="s">
        <v>197</v>
      </c>
      <c r="CP14" s="46">
        <v>1014</v>
      </c>
      <c r="CQ14" s="46" t="s">
        <v>198</v>
      </c>
      <c r="CR14" s="46" t="s">
        <v>199</v>
      </c>
      <c r="CS14" s="46">
        <v>13</v>
      </c>
      <c r="CT14" s="46"/>
      <c r="CU14" s="46">
        <v>-1</v>
      </c>
    </row>
    <row r="15" spans="1:99" ht="15" customHeight="1">
      <c r="A15" s="47">
        <v>359125051929760</v>
      </c>
      <c r="B15" s="47">
        <v>1026</v>
      </c>
      <c r="C15" s="47">
        <v>1026</v>
      </c>
      <c r="D15" s="46" t="s">
        <v>200</v>
      </c>
      <c r="E15" s="46" t="s">
        <v>7532</v>
      </c>
      <c r="F15" s="46">
        <v>13.35665077</v>
      </c>
      <c r="G15" s="46">
        <v>103.88557158</v>
      </c>
      <c r="H15" s="46">
        <v>0</v>
      </c>
      <c r="I15" s="46">
        <v>11</v>
      </c>
      <c r="J15" s="47">
        <v>0</v>
      </c>
      <c r="K15" s="46"/>
      <c r="L15" s="46"/>
      <c r="M15" s="46"/>
      <c r="N15" s="46"/>
      <c r="O15" s="47">
        <v>1</v>
      </c>
      <c r="P15" s="47">
        <v>1</v>
      </c>
      <c r="Q15" s="46">
        <v>5</v>
      </c>
      <c r="R15" s="47">
        <v>1</v>
      </c>
      <c r="S15" s="46"/>
      <c r="T15" s="47">
        <v>4</v>
      </c>
      <c r="U15" s="46"/>
      <c r="V15" s="47">
        <v>4</v>
      </c>
      <c r="W15" s="46"/>
      <c r="X15" s="46"/>
      <c r="Y15" s="46"/>
      <c r="Z15" s="47">
        <v>4</v>
      </c>
      <c r="AA15" s="46"/>
      <c r="AB15" s="47">
        <v>4</v>
      </c>
      <c r="AC15" s="46"/>
      <c r="AD15" s="46" t="s">
        <v>201</v>
      </c>
      <c r="AE15" s="46"/>
      <c r="AF15" s="47">
        <v>1</v>
      </c>
      <c r="AG15" s="46"/>
      <c r="AH15" s="47">
        <v>1</v>
      </c>
      <c r="AI15" s="46"/>
      <c r="AJ15" s="46" t="s">
        <v>191</v>
      </c>
      <c r="AK15" s="46"/>
      <c r="AL15" s="47">
        <v>3</v>
      </c>
      <c r="AM15" s="46"/>
      <c r="AN15" s="47">
        <v>1</v>
      </c>
      <c r="AO15" s="46"/>
      <c r="AP15" s="47">
        <v>3</v>
      </c>
      <c r="AQ15" s="46"/>
      <c r="AR15" s="47">
        <v>1</v>
      </c>
      <c r="AS15" s="46"/>
      <c r="AT15" s="47">
        <v>5</v>
      </c>
      <c r="AU15" s="46" t="s">
        <v>202</v>
      </c>
      <c r="AV15" s="47">
        <v>3</v>
      </c>
      <c r="AW15" s="46"/>
      <c r="AX15" s="47">
        <v>5</v>
      </c>
      <c r="AY15" s="46" t="s">
        <v>202</v>
      </c>
      <c r="AZ15" s="47">
        <v>3</v>
      </c>
      <c r="BA15" s="46"/>
      <c r="BB15" s="46" t="s">
        <v>203</v>
      </c>
      <c r="BC15" s="46"/>
      <c r="BD15" s="47">
        <v>6</v>
      </c>
      <c r="BE15" s="46" t="s">
        <v>101</v>
      </c>
      <c r="BF15" s="46"/>
      <c r="BG15" s="46"/>
      <c r="BH15" s="47">
        <v>3</v>
      </c>
      <c r="BI15" s="46"/>
      <c r="BJ15" s="47">
        <v>3</v>
      </c>
      <c r="BK15" s="46"/>
      <c r="BL15" s="46" t="s">
        <v>204</v>
      </c>
      <c r="BM15" s="46"/>
      <c r="BN15" s="47">
        <v>1</v>
      </c>
      <c r="BO15" s="46"/>
      <c r="BP15" s="47">
        <v>1</v>
      </c>
      <c r="BQ15" s="46"/>
      <c r="BR15" s="47">
        <v>1</v>
      </c>
      <c r="BS15" s="46"/>
      <c r="BT15" s="47">
        <v>1</v>
      </c>
      <c r="BU15" s="46"/>
      <c r="BV15" s="47">
        <v>3</v>
      </c>
      <c r="BW15" s="46"/>
      <c r="BX15" s="47">
        <v>2</v>
      </c>
      <c r="BY15" s="46"/>
      <c r="BZ15" s="46"/>
      <c r="CA15" s="46"/>
      <c r="CB15" s="46" t="s">
        <v>7527</v>
      </c>
      <c r="CC15" s="46" t="b">
        <v>1</v>
      </c>
      <c r="CD15" s="46" t="b">
        <v>1</v>
      </c>
      <c r="CE15" s="46" t="b">
        <v>0</v>
      </c>
      <c r="CF15" s="46" t="b">
        <v>1</v>
      </c>
      <c r="CG15" s="46" t="b">
        <v>0</v>
      </c>
      <c r="CH15" s="46" t="b">
        <v>0</v>
      </c>
      <c r="CI15" s="46" t="b">
        <v>0</v>
      </c>
      <c r="CJ15" s="46"/>
      <c r="CK15" s="46"/>
      <c r="CL15" s="46"/>
      <c r="CM15" s="46" t="s">
        <v>115</v>
      </c>
      <c r="CN15" s="46"/>
      <c r="CO15" s="46" t="s">
        <v>205</v>
      </c>
      <c r="CP15" s="46">
        <v>1015</v>
      </c>
      <c r="CQ15" s="46" t="s">
        <v>206</v>
      </c>
      <c r="CR15" s="46" t="s">
        <v>207</v>
      </c>
      <c r="CS15" s="46">
        <v>14</v>
      </c>
      <c r="CT15" s="46"/>
      <c r="CU15" s="46">
        <v>-1</v>
      </c>
    </row>
    <row r="16" spans="1:99" ht="15" customHeight="1">
      <c r="A16" s="47">
        <v>359125051929760</v>
      </c>
      <c r="B16" s="47">
        <v>1027</v>
      </c>
      <c r="C16" s="47">
        <v>1027</v>
      </c>
      <c r="D16" s="46" t="s">
        <v>208</v>
      </c>
      <c r="E16" s="46" t="s">
        <v>7533</v>
      </c>
      <c r="F16" s="46">
        <v>13.35661537</v>
      </c>
      <c r="G16" s="46">
        <v>103.88548523</v>
      </c>
      <c r="H16" s="46">
        <v>70</v>
      </c>
      <c r="I16" s="46">
        <v>5</v>
      </c>
      <c r="J16" s="47">
        <v>0</v>
      </c>
      <c r="K16" s="46"/>
      <c r="L16" s="46"/>
      <c r="M16" s="46"/>
      <c r="N16" s="46"/>
      <c r="O16" s="47">
        <v>1</v>
      </c>
      <c r="P16" s="47">
        <v>1</v>
      </c>
      <c r="Q16" s="46">
        <v>9</v>
      </c>
      <c r="R16" s="47">
        <v>1</v>
      </c>
      <c r="S16" s="46"/>
      <c r="T16" s="47">
        <v>1</v>
      </c>
      <c r="U16" s="46"/>
      <c r="V16" s="47">
        <v>1</v>
      </c>
      <c r="W16" s="46"/>
      <c r="X16" s="46" t="s">
        <v>183</v>
      </c>
      <c r="Y16" s="46"/>
      <c r="Z16" s="47">
        <v>4</v>
      </c>
      <c r="AA16" s="46"/>
      <c r="AB16" s="47">
        <v>4</v>
      </c>
      <c r="AC16" s="46"/>
      <c r="AD16" s="46" t="s">
        <v>111</v>
      </c>
      <c r="AE16" s="46"/>
      <c r="AF16" s="47">
        <v>1</v>
      </c>
      <c r="AG16" s="46"/>
      <c r="AH16" s="47">
        <v>1</v>
      </c>
      <c r="AI16" s="46"/>
      <c r="AJ16" s="46" t="s">
        <v>191</v>
      </c>
      <c r="AK16" s="46"/>
      <c r="AL16" s="47">
        <v>3</v>
      </c>
      <c r="AM16" s="46"/>
      <c r="AN16" s="47">
        <v>1</v>
      </c>
      <c r="AO16" s="46"/>
      <c r="AP16" s="47">
        <v>5</v>
      </c>
      <c r="AQ16" s="46" t="s">
        <v>101</v>
      </c>
      <c r="AR16" s="47">
        <v>3</v>
      </c>
      <c r="AS16" s="46"/>
      <c r="AT16" s="47">
        <v>3</v>
      </c>
      <c r="AU16" s="46"/>
      <c r="AV16" s="47">
        <v>1</v>
      </c>
      <c r="AW16" s="46"/>
      <c r="AX16" s="47">
        <v>5</v>
      </c>
      <c r="AY16" s="46" t="s">
        <v>101</v>
      </c>
      <c r="AZ16" s="47">
        <v>3</v>
      </c>
      <c r="BA16" s="46"/>
      <c r="BB16" s="46" t="s">
        <v>209</v>
      </c>
      <c r="BC16" s="46"/>
      <c r="BD16" s="47">
        <v>1</v>
      </c>
      <c r="BE16" s="46"/>
      <c r="BF16" s="46" t="s">
        <v>210</v>
      </c>
      <c r="BG16" s="46"/>
      <c r="BH16" s="47">
        <v>3</v>
      </c>
      <c r="BI16" s="46"/>
      <c r="BJ16" s="47">
        <v>3</v>
      </c>
      <c r="BK16" s="46"/>
      <c r="BL16" s="46" t="s">
        <v>211</v>
      </c>
      <c r="BM16" s="46"/>
      <c r="BN16" s="47">
        <v>1</v>
      </c>
      <c r="BO16" s="46"/>
      <c r="BP16" s="47">
        <v>1</v>
      </c>
      <c r="BQ16" s="46"/>
      <c r="BR16" s="47">
        <v>1</v>
      </c>
      <c r="BS16" s="46"/>
      <c r="BT16" s="47">
        <v>1</v>
      </c>
      <c r="BU16" s="46"/>
      <c r="BV16" s="47">
        <v>3</v>
      </c>
      <c r="BW16" s="46"/>
      <c r="BX16" s="47">
        <v>2</v>
      </c>
      <c r="BY16" s="46"/>
      <c r="BZ16" s="46" t="s">
        <v>100</v>
      </c>
      <c r="CA16" s="46"/>
      <c r="CB16" s="46" t="s">
        <v>212</v>
      </c>
      <c r="CC16" s="46" t="b">
        <v>1</v>
      </c>
      <c r="CD16" s="46" t="b">
        <v>1</v>
      </c>
      <c r="CE16" s="46" t="b">
        <v>1</v>
      </c>
      <c r="CF16" s="46" t="b">
        <v>1</v>
      </c>
      <c r="CG16" s="46" t="b">
        <v>0</v>
      </c>
      <c r="CH16" s="46" t="b">
        <v>0</v>
      </c>
      <c r="CI16" s="46" t="b">
        <v>0</v>
      </c>
      <c r="CJ16" s="46"/>
      <c r="CK16" s="46" t="s">
        <v>213</v>
      </c>
      <c r="CL16" s="46"/>
      <c r="CM16" s="46" t="s">
        <v>106</v>
      </c>
      <c r="CN16" s="46"/>
      <c r="CO16" s="46" t="s">
        <v>214</v>
      </c>
      <c r="CP16" s="46">
        <v>1016</v>
      </c>
      <c r="CQ16" s="46" t="s">
        <v>215</v>
      </c>
      <c r="CR16" s="46" t="s">
        <v>216</v>
      </c>
      <c r="CS16" s="46">
        <v>15</v>
      </c>
      <c r="CT16" s="46"/>
      <c r="CU16" s="46">
        <v>-1</v>
      </c>
    </row>
    <row r="17" spans="1:99" ht="15" customHeight="1">
      <c r="A17" s="47">
        <v>359125050503749</v>
      </c>
      <c r="B17" s="47">
        <v>28</v>
      </c>
      <c r="C17" s="47">
        <v>28</v>
      </c>
      <c r="D17" s="46" t="s">
        <v>217</v>
      </c>
      <c r="E17" s="46" t="s">
        <v>7534</v>
      </c>
      <c r="F17" s="46">
        <v>13.35622191</v>
      </c>
      <c r="G17" s="46">
        <v>103.88554894000001</v>
      </c>
      <c r="H17" s="46">
        <v>-3</v>
      </c>
      <c r="I17" s="46">
        <v>3</v>
      </c>
      <c r="J17" s="47">
        <v>0</v>
      </c>
      <c r="K17" s="46"/>
      <c r="L17" s="46"/>
      <c r="M17" s="46"/>
      <c r="N17" s="46"/>
      <c r="O17" s="47">
        <v>1</v>
      </c>
      <c r="P17" s="47">
        <v>1</v>
      </c>
      <c r="Q17" s="46">
        <v>4</v>
      </c>
      <c r="R17" s="47">
        <v>1</v>
      </c>
      <c r="S17" s="46"/>
      <c r="T17" s="47">
        <v>4</v>
      </c>
      <c r="U17" s="46"/>
      <c r="V17" s="47">
        <v>4</v>
      </c>
      <c r="W17" s="46"/>
      <c r="X17" s="46"/>
      <c r="Y17" s="46"/>
      <c r="Z17" s="47">
        <v>4</v>
      </c>
      <c r="AA17" s="46"/>
      <c r="AB17" s="47">
        <v>4</v>
      </c>
      <c r="AC17" s="46"/>
      <c r="AD17" s="46"/>
      <c r="AE17" s="46"/>
      <c r="AF17" s="47">
        <v>1</v>
      </c>
      <c r="AG17" s="46"/>
      <c r="AH17" s="47">
        <v>1</v>
      </c>
      <c r="AI17" s="46"/>
      <c r="AJ17" s="46"/>
      <c r="AK17" s="46"/>
      <c r="AL17" s="47">
        <v>5</v>
      </c>
      <c r="AM17" s="46" t="s">
        <v>218</v>
      </c>
      <c r="AN17" s="47">
        <v>1</v>
      </c>
      <c r="AO17" s="46"/>
      <c r="AP17" s="47">
        <v>3</v>
      </c>
      <c r="AQ17" s="46"/>
      <c r="AR17" s="47">
        <v>3</v>
      </c>
      <c r="AS17" s="46"/>
      <c r="AT17" s="47">
        <v>5</v>
      </c>
      <c r="AU17" s="46" t="s">
        <v>218</v>
      </c>
      <c r="AV17" s="47">
        <v>1</v>
      </c>
      <c r="AW17" s="46"/>
      <c r="AX17" s="47">
        <v>3</v>
      </c>
      <c r="AY17" s="46"/>
      <c r="AZ17" s="47">
        <v>3</v>
      </c>
      <c r="BA17" s="46"/>
      <c r="BB17" s="46"/>
      <c r="BC17" s="46"/>
      <c r="BD17" s="47">
        <v>0</v>
      </c>
      <c r="BE17" s="46"/>
      <c r="BF17" s="46"/>
      <c r="BG17" s="46"/>
      <c r="BH17" s="47">
        <v>3</v>
      </c>
      <c r="BI17" s="46"/>
      <c r="BJ17" s="47">
        <v>3</v>
      </c>
      <c r="BK17" s="46"/>
      <c r="BL17" s="46"/>
      <c r="BM17" s="46"/>
      <c r="BN17" s="47">
        <v>1</v>
      </c>
      <c r="BO17" s="46"/>
      <c r="BP17" s="47">
        <v>1</v>
      </c>
      <c r="BQ17" s="46"/>
      <c r="BR17" s="47">
        <v>1</v>
      </c>
      <c r="BS17" s="46"/>
      <c r="BT17" s="47">
        <v>1</v>
      </c>
      <c r="BU17" s="46"/>
      <c r="BV17" s="47">
        <v>3</v>
      </c>
      <c r="BW17" s="46"/>
      <c r="BX17" s="47">
        <v>4</v>
      </c>
      <c r="BY17" s="46"/>
      <c r="BZ17" s="46"/>
      <c r="CA17" s="46"/>
      <c r="CB17" s="46" t="s">
        <v>6051</v>
      </c>
      <c r="CC17" s="46" t="b">
        <v>0</v>
      </c>
      <c r="CD17" s="46" t="b">
        <v>1</v>
      </c>
      <c r="CE17" s="46" t="b">
        <v>0</v>
      </c>
      <c r="CF17" s="46" t="b">
        <v>0</v>
      </c>
      <c r="CG17" s="46" t="b">
        <v>0</v>
      </c>
      <c r="CH17" s="46" t="b">
        <v>0</v>
      </c>
      <c r="CI17" s="46" t="b">
        <v>0</v>
      </c>
      <c r="CJ17" s="46"/>
      <c r="CK17" s="46" t="s">
        <v>219</v>
      </c>
      <c r="CL17" s="46"/>
      <c r="CM17" s="46" t="s">
        <v>146</v>
      </c>
      <c r="CN17" s="46"/>
      <c r="CO17" s="46" t="s">
        <v>220</v>
      </c>
      <c r="CP17" s="46">
        <v>1039</v>
      </c>
      <c r="CQ17" s="46" t="s">
        <v>221</v>
      </c>
      <c r="CR17" s="46" t="s">
        <v>222</v>
      </c>
      <c r="CS17" s="46">
        <v>16</v>
      </c>
      <c r="CT17" s="46"/>
      <c r="CU17" s="46">
        <v>-1</v>
      </c>
    </row>
    <row r="18" spans="1:99" ht="15" customHeight="1">
      <c r="A18" s="47">
        <v>359125050503749</v>
      </c>
      <c r="B18" s="47">
        <v>29</v>
      </c>
      <c r="C18" s="47">
        <v>29</v>
      </c>
      <c r="D18" s="46" t="s">
        <v>223</v>
      </c>
      <c r="E18" s="46" t="s">
        <v>7535</v>
      </c>
      <c r="F18" s="46">
        <v>13.35632099</v>
      </c>
      <c r="G18" s="46">
        <v>103.88551914</v>
      </c>
      <c r="H18" s="46">
        <v>-12</v>
      </c>
      <c r="I18" s="46">
        <v>5</v>
      </c>
      <c r="J18" s="47">
        <v>0</v>
      </c>
      <c r="K18" s="46"/>
      <c r="L18" s="46"/>
      <c r="M18" s="46"/>
      <c r="N18" s="46"/>
      <c r="O18" s="47">
        <v>1</v>
      </c>
      <c r="P18" s="47">
        <v>1</v>
      </c>
      <c r="Q18" s="46">
        <v>5</v>
      </c>
      <c r="R18" s="47">
        <v>0</v>
      </c>
      <c r="S18" s="46"/>
      <c r="T18" s="47">
        <v>4</v>
      </c>
      <c r="U18" s="46"/>
      <c r="V18" s="46"/>
      <c r="W18" s="46"/>
      <c r="X18" s="46"/>
      <c r="Y18" s="46"/>
      <c r="Z18" s="47">
        <v>4</v>
      </c>
      <c r="AA18" s="46"/>
      <c r="AB18" s="46"/>
      <c r="AC18" s="46"/>
      <c r="AD18" s="46"/>
      <c r="AE18" s="46"/>
      <c r="AF18" s="47">
        <v>1</v>
      </c>
      <c r="AG18" s="46"/>
      <c r="AH18" s="46"/>
      <c r="AI18" s="46"/>
      <c r="AJ18" s="46"/>
      <c r="AK18" s="46"/>
      <c r="AL18" s="47">
        <v>3</v>
      </c>
      <c r="AM18" s="46"/>
      <c r="AN18" s="47">
        <v>1</v>
      </c>
      <c r="AO18" s="46"/>
      <c r="AP18" s="47">
        <v>5</v>
      </c>
      <c r="AQ18" s="46" t="s">
        <v>101</v>
      </c>
      <c r="AR18" s="47">
        <v>3</v>
      </c>
      <c r="AS18" s="46"/>
      <c r="AT18" s="46"/>
      <c r="AU18" s="46"/>
      <c r="AV18" s="46"/>
      <c r="AW18" s="46"/>
      <c r="AX18" s="46"/>
      <c r="AY18" s="46"/>
      <c r="AZ18" s="46"/>
      <c r="BA18" s="46"/>
      <c r="BB18" s="46" t="s">
        <v>224</v>
      </c>
      <c r="BC18" s="46"/>
      <c r="BD18" s="47">
        <v>0</v>
      </c>
      <c r="BE18" s="46"/>
      <c r="BF18" s="46"/>
      <c r="BG18" s="46"/>
      <c r="BH18" s="47">
        <v>3</v>
      </c>
      <c r="BI18" s="46"/>
      <c r="BJ18" s="46"/>
      <c r="BK18" s="46"/>
      <c r="BL18" s="46"/>
      <c r="BM18" s="46"/>
      <c r="BN18" s="47">
        <v>1</v>
      </c>
      <c r="BO18" s="46"/>
      <c r="BP18" s="47">
        <v>1</v>
      </c>
      <c r="BQ18" s="46"/>
      <c r="BR18" s="47">
        <v>1</v>
      </c>
      <c r="BS18" s="46"/>
      <c r="BT18" s="47">
        <v>0</v>
      </c>
      <c r="BU18" s="46"/>
      <c r="BV18" s="47">
        <v>3</v>
      </c>
      <c r="BW18" s="46"/>
      <c r="BX18" s="47">
        <v>4</v>
      </c>
      <c r="BY18" s="46"/>
      <c r="BZ18" s="46"/>
      <c r="CA18" s="46"/>
      <c r="CB18" s="46" t="s">
        <v>7527</v>
      </c>
      <c r="CC18" s="46" t="b">
        <v>1</v>
      </c>
      <c r="CD18" s="46" t="b">
        <v>1</v>
      </c>
      <c r="CE18" s="46" t="b">
        <v>0</v>
      </c>
      <c r="CF18" s="46" t="b">
        <v>1</v>
      </c>
      <c r="CG18" s="46" t="b">
        <v>0</v>
      </c>
      <c r="CH18" s="46" t="b">
        <v>0</v>
      </c>
      <c r="CI18" s="46" t="b">
        <v>0</v>
      </c>
      <c r="CJ18" s="46"/>
      <c r="CK18" s="46"/>
      <c r="CL18" s="46"/>
      <c r="CM18" s="46" t="s">
        <v>146</v>
      </c>
      <c r="CN18" s="46"/>
      <c r="CO18" s="46" t="s">
        <v>225</v>
      </c>
      <c r="CP18" s="46">
        <v>1040</v>
      </c>
      <c r="CQ18" s="46" t="s">
        <v>226</v>
      </c>
      <c r="CR18" s="46" t="s">
        <v>227</v>
      </c>
      <c r="CS18" s="46">
        <v>17</v>
      </c>
      <c r="CT18" s="46"/>
      <c r="CU18" s="46">
        <v>-1</v>
      </c>
    </row>
    <row r="19" spans="1:99" ht="15" customHeight="1">
      <c r="A19" s="47">
        <v>359125050503749</v>
      </c>
      <c r="B19" s="47">
        <v>30</v>
      </c>
      <c r="C19" s="47">
        <v>30</v>
      </c>
      <c r="D19" s="46" t="s">
        <v>228</v>
      </c>
      <c r="E19" s="46" t="s">
        <v>7536</v>
      </c>
      <c r="F19" s="46">
        <v>13.356159529999999</v>
      </c>
      <c r="G19" s="46">
        <v>103.88564285</v>
      </c>
      <c r="H19" s="46">
        <v>4</v>
      </c>
      <c r="I19" s="46">
        <v>5</v>
      </c>
      <c r="J19" s="47">
        <v>0</v>
      </c>
      <c r="K19" s="46"/>
      <c r="L19" s="46"/>
      <c r="M19" s="46"/>
      <c r="N19" s="46"/>
      <c r="O19" s="47">
        <v>1</v>
      </c>
      <c r="P19" s="47">
        <v>1</v>
      </c>
      <c r="Q19" s="46">
        <v>3</v>
      </c>
      <c r="R19" s="47">
        <v>0</v>
      </c>
      <c r="S19" s="46"/>
      <c r="T19" s="47">
        <v>4</v>
      </c>
      <c r="U19" s="46"/>
      <c r="V19" s="46"/>
      <c r="W19" s="46"/>
      <c r="X19" s="46"/>
      <c r="Y19" s="46"/>
      <c r="Z19" s="47">
        <v>4</v>
      </c>
      <c r="AA19" s="46"/>
      <c r="AB19" s="46"/>
      <c r="AC19" s="46"/>
      <c r="AD19" s="46"/>
      <c r="AE19" s="46"/>
      <c r="AF19" s="47">
        <v>1</v>
      </c>
      <c r="AG19" s="46"/>
      <c r="AH19" s="46"/>
      <c r="AI19" s="46"/>
      <c r="AJ19" s="46"/>
      <c r="AK19" s="46"/>
      <c r="AL19" s="47">
        <v>3</v>
      </c>
      <c r="AM19" s="46"/>
      <c r="AN19" s="47">
        <v>1</v>
      </c>
      <c r="AO19" s="46"/>
      <c r="AP19" s="47">
        <v>5</v>
      </c>
      <c r="AQ19" s="46" t="s">
        <v>121</v>
      </c>
      <c r="AR19" s="47">
        <v>6</v>
      </c>
      <c r="AS19" s="46" t="s">
        <v>158</v>
      </c>
      <c r="AT19" s="46"/>
      <c r="AU19" s="46"/>
      <c r="AV19" s="46"/>
      <c r="AW19" s="46"/>
      <c r="AX19" s="46"/>
      <c r="AY19" s="46"/>
      <c r="AZ19" s="46"/>
      <c r="BA19" s="46"/>
      <c r="BB19" s="46"/>
      <c r="BC19" s="46"/>
      <c r="BD19" s="47">
        <v>0</v>
      </c>
      <c r="BE19" s="46"/>
      <c r="BF19" s="46"/>
      <c r="BG19" s="46"/>
      <c r="BH19" s="47">
        <v>3</v>
      </c>
      <c r="BI19" s="46"/>
      <c r="BJ19" s="46"/>
      <c r="BK19" s="46"/>
      <c r="BL19" s="46" t="s">
        <v>230</v>
      </c>
      <c r="BM19" s="46"/>
      <c r="BN19" s="47">
        <v>1</v>
      </c>
      <c r="BO19" s="46"/>
      <c r="BP19" s="47">
        <v>1</v>
      </c>
      <c r="BQ19" s="46"/>
      <c r="BR19" s="47">
        <v>1</v>
      </c>
      <c r="BS19" s="46"/>
      <c r="BT19" s="47">
        <v>0</v>
      </c>
      <c r="BU19" s="46"/>
      <c r="BV19" s="47">
        <v>3</v>
      </c>
      <c r="BW19" s="46"/>
      <c r="BX19" s="47">
        <v>4</v>
      </c>
      <c r="BY19" s="46"/>
      <c r="BZ19" s="46"/>
      <c r="CA19" s="46"/>
      <c r="CB19" s="46" t="s">
        <v>6051</v>
      </c>
      <c r="CC19" s="46" t="b">
        <v>0</v>
      </c>
      <c r="CD19" s="46" t="b">
        <v>1</v>
      </c>
      <c r="CE19" s="46" t="b">
        <v>0</v>
      </c>
      <c r="CF19" s="46" t="b">
        <v>0</v>
      </c>
      <c r="CG19" s="46" t="b">
        <v>0</v>
      </c>
      <c r="CH19" s="46" t="b">
        <v>0</v>
      </c>
      <c r="CI19" s="46" t="b">
        <v>0</v>
      </c>
      <c r="CJ19" s="46"/>
      <c r="CK19" s="46"/>
      <c r="CL19" s="46"/>
      <c r="CM19" s="46" t="s">
        <v>146</v>
      </c>
      <c r="CN19" s="46"/>
      <c r="CO19" s="46" t="s">
        <v>231</v>
      </c>
      <c r="CP19" s="46">
        <v>1041</v>
      </c>
      <c r="CQ19" s="46" t="s">
        <v>232</v>
      </c>
      <c r="CR19" s="46" t="s">
        <v>233</v>
      </c>
      <c r="CS19" s="46">
        <v>18</v>
      </c>
      <c r="CT19" s="46"/>
      <c r="CU19" s="46">
        <v>-1</v>
      </c>
    </row>
    <row r="20" spans="1:99" ht="15" customHeight="1">
      <c r="A20" s="47">
        <v>359125050503749</v>
      </c>
      <c r="B20" s="47">
        <v>31</v>
      </c>
      <c r="C20" s="47">
        <v>31</v>
      </c>
      <c r="D20" s="46" t="s">
        <v>234</v>
      </c>
      <c r="E20" s="46" t="s">
        <v>7537</v>
      </c>
      <c r="F20" s="46">
        <v>13.355953189999999</v>
      </c>
      <c r="G20" s="46">
        <v>103.88559336</v>
      </c>
      <c r="H20" s="46">
        <v>-2</v>
      </c>
      <c r="I20" s="46">
        <v>5</v>
      </c>
      <c r="J20" s="47">
        <v>0</v>
      </c>
      <c r="K20" s="46"/>
      <c r="L20" s="46"/>
      <c r="M20" s="46"/>
      <c r="N20" s="46"/>
      <c r="O20" s="47">
        <v>1</v>
      </c>
      <c r="P20" s="47">
        <v>1</v>
      </c>
      <c r="Q20" s="46">
        <v>3</v>
      </c>
      <c r="R20" s="47">
        <v>0</v>
      </c>
      <c r="S20" s="46"/>
      <c r="T20" s="47">
        <v>4</v>
      </c>
      <c r="U20" s="46"/>
      <c r="V20" s="46"/>
      <c r="W20" s="46"/>
      <c r="X20" s="46"/>
      <c r="Y20" s="46"/>
      <c r="Z20" s="47">
        <v>4</v>
      </c>
      <c r="AA20" s="46"/>
      <c r="AB20" s="46"/>
      <c r="AC20" s="46"/>
      <c r="AD20" s="46"/>
      <c r="AE20" s="46"/>
      <c r="AF20" s="47">
        <v>2</v>
      </c>
      <c r="AG20" s="46"/>
      <c r="AH20" s="46"/>
      <c r="AI20" s="46"/>
      <c r="AJ20" s="46" t="s">
        <v>235</v>
      </c>
      <c r="AK20" s="46"/>
      <c r="AL20" s="47">
        <v>5</v>
      </c>
      <c r="AM20" s="46" t="s">
        <v>218</v>
      </c>
      <c r="AN20" s="47">
        <v>1</v>
      </c>
      <c r="AO20" s="46"/>
      <c r="AP20" s="47">
        <v>5</v>
      </c>
      <c r="AQ20" s="46" t="s">
        <v>236</v>
      </c>
      <c r="AR20" s="47">
        <v>6</v>
      </c>
      <c r="AS20" s="46" t="s">
        <v>237</v>
      </c>
      <c r="AT20" s="46"/>
      <c r="AU20" s="46"/>
      <c r="AV20" s="46"/>
      <c r="AW20" s="46"/>
      <c r="AX20" s="46"/>
      <c r="AY20" s="46"/>
      <c r="AZ20" s="46"/>
      <c r="BA20" s="46"/>
      <c r="BB20" s="46"/>
      <c r="BC20" s="46"/>
      <c r="BD20" s="47">
        <v>0</v>
      </c>
      <c r="BE20" s="46"/>
      <c r="BF20" s="46"/>
      <c r="BG20" s="46"/>
      <c r="BH20" s="47">
        <v>3</v>
      </c>
      <c r="BI20" s="46"/>
      <c r="BJ20" s="46"/>
      <c r="BK20" s="46"/>
      <c r="BL20" s="46"/>
      <c r="BM20" s="46"/>
      <c r="BN20" s="47">
        <v>1</v>
      </c>
      <c r="BO20" s="46"/>
      <c r="BP20" s="47">
        <v>1</v>
      </c>
      <c r="BQ20" s="46"/>
      <c r="BR20" s="47">
        <v>1</v>
      </c>
      <c r="BS20" s="46"/>
      <c r="BT20" s="47">
        <v>0</v>
      </c>
      <c r="BU20" s="46"/>
      <c r="BV20" s="47">
        <v>3</v>
      </c>
      <c r="BW20" s="46"/>
      <c r="BX20" s="47">
        <v>4</v>
      </c>
      <c r="BY20" s="46"/>
      <c r="BZ20" s="46"/>
      <c r="CA20" s="46"/>
      <c r="CB20" s="46" t="s">
        <v>6051</v>
      </c>
      <c r="CC20" s="46" t="b">
        <v>0</v>
      </c>
      <c r="CD20" s="46" t="b">
        <v>1</v>
      </c>
      <c r="CE20" s="46" t="b">
        <v>0</v>
      </c>
      <c r="CF20" s="46" t="b">
        <v>0</v>
      </c>
      <c r="CG20" s="46" t="b">
        <v>0</v>
      </c>
      <c r="CH20" s="46" t="b">
        <v>0</v>
      </c>
      <c r="CI20" s="46" t="b">
        <v>0</v>
      </c>
      <c r="CJ20" s="46"/>
      <c r="CK20" s="46"/>
      <c r="CL20" s="46"/>
      <c r="CM20" s="46" t="s">
        <v>146</v>
      </c>
      <c r="CN20" s="46"/>
      <c r="CO20" s="46" t="s">
        <v>238</v>
      </c>
      <c r="CP20" s="46">
        <v>1042</v>
      </c>
      <c r="CQ20" s="46" t="s">
        <v>239</v>
      </c>
      <c r="CR20" s="46" t="s">
        <v>240</v>
      </c>
      <c r="CS20" s="46">
        <v>19</v>
      </c>
      <c r="CT20" s="46"/>
      <c r="CU20" s="46">
        <v>-1</v>
      </c>
    </row>
    <row r="21" spans="1:99" ht="15" customHeight="1">
      <c r="A21" s="47">
        <v>359125051929760</v>
      </c>
      <c r="B21" s="47">
        <v>1020</v>
      </c>
      <c r="C21" s="47">
        <v>1020</v>
      </c>
      <c r="D21" s="46" t="s">
        <v>241</v>
      </c>
      <c r="E21" s="46" t="s">
        <v>7538</v>
      </c>
      <c r="F21" s="46">
        <v>13.357911530000001</v>
      </c>
      <c r="G21" s="46">
        <v>103.8857009</v>
      </c>
      <c r="H21" s="46">
        <v>11</v>
      </c>
      <c r="I21" s="46">
        <v>13</v>
      </c>
      <c r="J21" s="47">
        <v>0</v>
      </c>
      <c r="K21" s="46"/>
      <c r="L21" s="46"/>
      <c r="M21" s="46"/>
      <c r="N21" s="46"/>
      <c r="O21" s="47">
        <v>1</v>
      </c>
      <c r="P21" s="47">
        <v>1</v>
      </c>
      <c r="Q21" s="46">
        <v>4</v>
      </c>
      <c r="R21" s="47">
        <v>1</v>
      </c>
      <c r="S21" s="46"/>
      <c r="T21" s="47">
        <v>2</v>
      </c>
      <c r="U21" s="46"/>
      <c r="V21" s="47">
        <v>2</v>
      </c>
      <c r="W21" s="46"/>
      <c r="X21" s="46" t="s">
        <v>242</v>
      </c>
      <c r="Y21" s="46"/>
      <c r="Z21" s="47">
        <v>4</v>
      </c>
      <c r="AA21" s="46"/>
      <c r="AB21" s="47">
        <v>4</v>
      </c>
      <c r="AC21" s="46"/>
      <c r="AD21" s="46" t="s">
        <v>243</v>
      </c>
      <c r="AE21" s="46"/>
      <c r="AF21" s="47">
        <v>1</v>
      </c>
      <c r="AG21" s="46"/>
      <c r="AH21" s="47">
        <v>1</v>
      </c>
      <c r="AI21" s="46"/>
      <c r="AJ21" s="46" t="s">
        <v>100</v>
      </c>
      <c r="AK21" s="46"/>
      <c r="AL21" s="47">
        <v>3</v>
      </c>
      <c r="AM21" s="46"/>
      <c r="AN21" s="47">
        <v>1</v>
      </c>
      <c r="AO21" s="46"/>
      <c r="AP21" s="47">
        <v>5</v>
      </c>
      <c r="AQ21" s="46" t="s">
        <v>101</v>
      </c>
      <c r="AR21" s="47">
        <v>3</v>
      </c>
      <c r="AS21" s="46"/>
      <c r="AT21" s="47">
        <v>3</v>
      </c>
      <c r="AU21" s="46"/>
      <c r="AV21" s="47">
        <v>1</v>
      </c>
      <c r="AW21" s="46"/>
      <c r="AX21" s="47">
        <v>5</v>
      </c>
      <c r="AY21" s="46" t="s">
        <v>101</v>
      </c>
      <c r="AZ21" s="47">
        <v>3</v>
      </c>
      <c r="BA21" s="46"/>
      <c r="BB21" s="46" t="s">
        <v>192</v>
      </c>
      <c r="BC21" s="46"/>
      <c r="BD21" s="47">
        <v>0</v>
      </c>
      <c r="BE21" s="46"/>
      <c r="BF21" s="46"/>
      <c r="BG21" s="46"/>
      <c r="BH21" s="47">
        <v>3</v>
      </c>
      <c r="BI21" s="46"/>
      <c r="BJ21" s="47">
        <v>3</v>
      </c>
      <c r="BK21" s="46"/>
      <c r="BL21" s="46" t="s">
        <v>244</v>
      </c>
      <c r="BM21" s="46"/>
      <c r="BN21" s="47">
        <v>0</v>
      </c>
      <c r="BO21" s="46"/>
      <c r="BP21" s="46"/>
      <c r="BQ21" s="46"/>
      <c r="BR21" s="46"/>
      <c r="BS21" s="46"/>
      <c r="BT21" s="46"/>
      <c r="BU21" s="46"/>
      <c r="BV21" s="46"/>
      <c r="BW21" s="46"/>
      <c r="BX21" s="46"/>
      <c r="BY21" s="46"/>
      <c r="BZ21" s="46" t="s">
        <v>245</v>
      </c>
      <c r="CA21" s="46"/>
      <c r="CB21" s="46" t="s">
        <v>7539</v>
      </c>
      <c r="CC21" s="46" t="b">
        <v>0</v>
      </c>
      <c r="CD21" s="46" t="b">
        <v>1</v>
      </c>
      <c r="CE21" s="46" t="b">
        <v>0</v>
      </c>
      <c r="CF21" s="46" t="b">
        <v>1</v>
      </c>
      <c r="CG21" s="46" t="b">
        <v>0</v>
      </c>
      <c r="CH21" s="46" t="b">
        <v>0</v>
      </c>
      <c r="CI21" s="46" t="b">
        <v>0</v>
      </c>
      <c r="CJ21" s="46"/>
      <c r="CK21" s="46"/>
      <c r="CL21" s="46"/>
      <c r="CM21" s="46" t="s">
        <v>115</v>
      </c>
      <c r="CN21" s="46"/>
      <c r="CO21" s="46" t="s">
        <v>246</v>
      </c>
      <c r="CP21" s="46">
        <v>1044</v>
      </c>
      <c r="CQ21" s="46" t="s">
        <v>247</v>
      </c>
      <c r="CR21" s="46" t="s">
        <v>248</v>
      </c>
      <c r="CS21" s="46">
        <v>20</v>
      </c>
      <c r="CT21" s="46"/>
      <c r="CU21" s="46">
        <v>-1</v>
      </c>
    </row>
    <row r="22" spans="1:99" ht="15" customHeight="1">
      <c r="A22" s="47">
        <v>359125051929760</v>
      </c>
      <c r="B22" s="47">
        <v>1022</v>
      </c>
      <c r="C22" s="47">
        <v>1022</v>
      </c>
      <c r="D22" s="46" t="s">
        <v>249</v>
      </c>
      <c r="E22" s="46" t="s">
        <v>7540</v>
      </c>
      <c r="F22" s="46">
        <v>13.357889589999999</v>
      </c>
      <c r="G22" s="46">
        <v>103.88584953</v>
      </c>
      <c r="H22" s="46">
        <v>-15</v>
      </c>
      <c r="I22" s="46">
        <v>5</v>
      </c>
      <c r="J22" s="47">
        <v>0</v>
      </c>
      <c r="K22" s="46"/>
      <c r="L22" s="46"/>
      <c r="M22" s="46"/>
      <c r="N22" s="46"/>
      <c r="O22" s="47">
        <v>1</v>
      </c>
      <c r="P22" s="47">
        <v>1</v>
      </c>
      <c r="Q22" s="46">
        <v>5</v>
      </c>
      <c r="R22" s="47">
        <v>1</v>
      </c>
      <c r="S22" s="46"/>
      <c r="T22" s="47">
        <v>2</v>
      </c>
      <c r="U22" s="46"/>
      <c r="V22" s="47">
        <v>2</v>
      </c>
      <c r="W22" s="46"/>
      <c r="X22" s="46" t="s">
        <v>182</v>
      </c>
      <c r="Y22" s="46"/>
      <c r="Z22" s="47">
        <v>3</v>
      </c>
      <c r="AA22" s="46"/>
      <c r="AB22" s="47">
        <v>3</v>
      </c>
      <c r="AC22" s="46"/>
      <c r="AD22" s="46" t="s">
        <v>250</v>
      </c>
      <c r="AE22" s="46"/>
      <c r="AF22" s="47">
        <v>1</v>
      </c>
      <c r="AG22" s="46"/>
      <c r="AH22" s="47">
        <v>1</v>
      </c>
      <c r="AI22" s="46"/>
      <c r="AJ22" s="46" t="s">
        <v>100</v>
      </c>
      <c r="AK22" s="46"/>
      <c r="AL22" s="47">
        <v>3</v>
      </c>
      <c r="AM22" s="46"/>
      <c r="AN22" s="47">
        <v>1</v>
      </c>
      <c r="AO22" s="46"/>
      <c r="AP22" s="47">
        <v>5</v>
      </c>
      <c r="AQ22" s="46" t="s">
        <v>251</v>
      </c>
      <c r="AR22" s="47">
        <v>3</v>
      </c>
      <c r="AS22" s="46"/>
      <c r="AT22" s="47">
        <v>3</v>
      </c>
      <c r="AU22" s="46"/>
      <c r="AV22" s="47">
        <v>1</v>
      </c>
      <c r="AW22" s="46"/>
      <c r="AX22" s="47">
        <v>5</v>
      </c>
      <c r="AY22" s="46" t="s">
        <v>101</v>
      </c>
      <c r="AZ22" s="47">
        <v>3</v>
      </c>
      <c r="BA22" s="46"/>
      <c r="BB22" s="46" t="s">
        <v>192</v>
      </c>
      <c r="BC22" s="46"/>
      <c r="BD22" s="47">
        <v>0</v>
      </c>
      <c r="BE22" s="46"/>
      <c r="BF22" s="46"/>
      <c r="BG22" s="46"/>
      <c r="BH22" s="47">
        <v>3</v>
      </c>
      <c r="BI22" s="46"/>
      <c r="BJ22" s="47">
        <v>3</v>
      </c>
      <c r="BK22" s="46"/>
      <c r="BL22" s="46" t="s">
        <v>252</v>
      </c>
      <c r="BM22" s="46"/>
      <c r="BN22" s="47">
        <v>1</v>
      </c>
      <c r="BO22" s="46"/>
      <c r="BP22" s="47">
        <v>1</v>
      </c>
      <c r="BQ22" s="46"/>
      <c r="BR22" s="47">
        <v>1</v>
      </c>
      <c r="BS22" s="46"/>
      <c r="BT22" s="47">
        <v>0</v>
      </c>
      <c r="BU22" s="46"/>
      <c r="BV22" s="47">
        <v>3</v>
      </c>
      <c r="BW22" s="46"/>
      <c r="BX22" s="47">
        <v>2</v>
      </c>
      <c r="BY22" s="46"/>
      <c r="BZ22" s="46" t="s">
        <v>253</v>
      </c>
      <c r="CA22" s="46"/>
      <c r="CB22" s="46" t="s">
        <v>7527</v>
      </c>
      <c r="CC22" s="46" t="b">
        <v>1</v>
      </c>
      <c r="CD22" s="46" t="b">
        <v>1</v>
      </c>
      <c r="CE22" s="46" t="b">
        <v>0</v>
      </c>
      <c r="CF22" s="46" t="b">
        <v>1</v>
      </c>
      <c r="CG22" s="46" t="b">
        <v>0</v>
      </c>
      <c r="CH22" s="46" t="b">
        <v>0</v>
      </c>
      <c r="CI22" s="46" t="b">
        <v>0</v>
      </c>
      <c r="CJ22" s="46"/>
      <c r="CK22" s="46"/>
      <c r="CL22" s="46"/>
      <c r="CM22" s="46" t="s">
        <v>106</v>
      </c>
      <c r="CN22" s="46"/>
      <c r="CO22" s="46" t="s">
        <v>254</v>
      </c>
      <c r="CP22" s="46">
        <v>1045</v>
      </c>
      <c r="CQ22" s="46" t="s">
        <v>255</v>
      </c>
      <c r="CR22" s="46" t="s">
        <v>256</v>
      </c>
      <c r="CS22" s="46">
        <v>21</v>
      </c>
      <c r="CT22" s="46"/>
      <c r="CU22" s="46">
        <v>-1</v>
      </c>
    </row>
    <row r="23" spans="1:99" ht="15" customHeight="1">
      <c r="A23" s="47">
        <v>359125051929760</v>
      </c>
      <c r="B23" s="47">
        <v>1001</v>
      </c>
      <c r="C23" s="47">
        <v>1001</v>
      </c>
      <c r="D23" s="46" t="s">
        <v>257</v>
      </c>
      <c r="E23" s="46" t="s">
        <v>7541</v>
      </c>
      <c r="F23" s="46">
        <v>13.358118429999999</v>
      </c>
      <c r="G23" s="46">
        <v>103.8857702</v>
      </c>
      <c r="H23" s="46">
        <v>-18</v>
      </c>
      <c r="I23" s="46">
        <v>10</v>
      </c>
      <c r="J23" s="47">
        <v>0</v>
      </c>
      <c r="K23" s="46"/>
      <c r="L23" s="46"/>
      <c r="M23" s="46"/>
      <c r="N23" s="46"/>
      <c r="O23" s="47">
        <v>1</v>
      </c>
      <c r="P23" s="47">
        <v>1</v>
      </c>
      <c r="Q23" s="46">
        <v>7</v>
      </c>
      <c r="R23" s="47">
        <v>1</v>
      </c>
      <c r="S23" s="46"/>
      <c r="T23" s="47">
        <v>3</v>
      </c>
      <c r="U23" s="46"/>
      <c r="V23" s="47">
        <v>4</v>
      </c>
      <c r="W23" s="46"/>
      <c r="X23" s="46" t="s">
        <v>183</v>
      </c>
      <c r="Y23" s="46"/>
      <c r="Z23" s="47">
        <v>4</v>
      </c>
      <c r="AA23" s="46"/>
      <c r="AB23" s="47">
        <v>4</v>
      </c>
      <c r="AC23" s="46"/>
      <c r="AD23" s="46" t="s">
        <v>243</v>
      </c>
      <c r="AE23" s="46"/>
      <c r="AF23" s="47">
        <v>1</v>
      </c>
      <c r="AG23" s="46"/>
      <c r="AH23" s="47">
        <v>1</v>
      </c>
      <c r="AI23" s="46"/>
      <c r="AJ23" s="46" t="s">
        <v>100</v>
      </c>
      <c r="AK23" s="46"/>
      <c r="AL23" s="47">
        <v>3</v>
      </c>
      <c r="AM23" s="46"/>
      <c r="AN23" s="47">
        <v>1</v>
      </c>
      <c r="AO23" s="46"/>
      <c r="AP23" s="47">
        <v>5</v>
      </c>
      <c r="AQ23" s="46" t="s">
        <v>101</v>
      </c>
      <c r="AR23" s="47">
        <v>2</v>
      </c>
      <c r="AS23" s="46"/>
      <c r="AT23" s="47">
        <v>3</v>
      </c>
      <c r="AU23" s="46"/>
      <c r="AV23" s="47">
        <v>1</v>
      </c>
      <c r="AW23" s="46"/>
      <c r="AX23" s="47">
        <v>5</v>
      </c>
      <c r="AY23" s="46" t="s">
        <v>101</v>
      </c>
      <c r="AZ23" s="47">
        <v>2</v>
      </c>
      <c r="BA23" s="46"/>
      <c r="BB23" s="46" t="s">
        <v>192</v>
      </c>
      <c r="BC23" s="46"/>
      <c r="BD23" s="47">
        <v>0</v>
      </c>
      <c r="BE23" s="46"/>
      <c r="BF23" s="46"/>
      <c r="BG23" s="46"/>
      <c r="BH23" s="47">
        <v>2</v>
      </c>
      <c r="BI23" s="46"/>
      <c r="BJ23" s="47">
        <v>2</v>
      </c>
      <c r="BK23" s="46"/>
      <c r="BL23" s="46" t="s">
        <v>258</v>
      </c>
      <c r="BM23" s="46"/>
      <c r="BN23" s="47">
        <v>1</v>
      </c>
      <c r="BO23" s="46"/>
      <c r="BP23" s="47">
        <v>1</v>
      </c>
      <c r="BQ23" s="46"/>
      <c r="BR23" s="47">
        <v>1</v>
      </c>
      <c r="BS23" s="46"/>
      <c r="BT23" s="47">
        <v>0</v>
      </c>
      <c r="BU23" s="46"/>
      <c r="BV23" s="47">
        <v>3</v>
      </c>
      <c r="BW23" s="46"/>
      <c r="BX23" s="47">
        <v>2</v>
      </c>
      <c r="BY23" s="46"/>
      <c r="BZ23" s="46"/>
      <c r="CA23" s="46"/>
      <c r="CB23" s="46" t="s">
        <v>7527</v>
      </c>
      <c r="CC23" s="46" t="b">
        <v>1</v>
      </c>
      <c r="CD23" s="46" t="b">
        <v>1</v>
      </c>
      <c r="CE23" s="46" t="b">
        <v>0</v>
      </c>
      <c r="CF23" s="46" t="b">
        <v>1</v>
      </c>
      <c r="CG23" s="46" t="b">
        <v>0</v>
      </c>
      <c r="CH23" s="46" t="b">
        <v>0</v>
      </c>
      <c r="CI23" s="46" t="b">
        <v>0</v>
      </c>
      <c r="CJ23" s="46"/>
      <c r="CK23" s="46"/>
      <c r="CL23" s="46"/>
      <c r="CM23" s="46" t="s">
        <v>115</v>
      </c>
      <c r="CN23" s="46"/>
      <c r="CO23" s="46" t="s">
        <v>259</v>
      </c>
      <c r="CP23" s="46">
        <v>1046</v>
      </c>
      <c r="CQ23" s="46" t="s">
        <v>260</v>
      </c>
      <c r="CR23" s="46" t="s">
        <v>261</v>
      </c>
      <c r="CS23" s="46">
        <v>22</v>
      </c>
      <c r="CT23" s="46"/>
      <c r="CU23" s="46">
        <v>-1</v>
      </c>
    </row>
    <row r="24" spans="1:99" ht="15" customHeight="1">
      <c r="A24" s="47">
        <v>359125051929760</v>
      </c>
      <c r="B24" s="47">
        <v>1023</v>
      </c>
      <c r="C24" s="47">
        <v>1023</v>
      </c>
      <c r="D24" s="46" t="s">
        <v>262</v>
      </c>
      <c r="E24" s="46" t="s">
        <v>7542</v>
      </c>
      <c r="F24" s="46">
        <v>13.358061579999999</v>
      </c>
      <c r="G24" s="46">
        <v>103.88566127999999</v>
      </c>
      <c r="H24" s="46">
        <v>-21</v>
      </c>
      <c r="I24" s="46">
        <v>16</v>
      </c>
      <c r="J24" s="47">
        <v>0</v>
      </c>
      <c r="K24" s="46"/>
      <c r="L24" s="46"/>
      <c r="M24" s="46"/>
      <c r="N24" s="46"/>
      <c r="O24" s="47">
        <v>1</v>
      </c>
      <c r="P24" s="47">
        <v>1</v>
      </c>
      <c r="Q24" s="46">
        <v>3</v>
      </c>
      <c r="R24" s="47">
        <v>1</v>
      </c>
      <c r="S24" s="46"/>
      <c r="T24" s="47">
        <v>4</v>
      </c>
      <c r="U24" s="46"/>
      <c r="V24" s="47">
        <v>4</v>
      </c>
      <c r="W24" s="46"/>
      <c r="X24" s="46"/>
      <c r="Y24" s="46"/>
      <c r="Z24" s="47">
        <v>4</v>
      </c>
      <c r="AA24" s="46"/>
      <c r="AB24" s="47">
        <v>4</v>
      </c>
      <c r="AC24" s="46"/>
      <c r="AD24" s="46" t="s">
        <v>243</v>
      </c>
      <c r="AE24" s="46"/>
      <c r="AF24" s="47">
        <v>1</v>
      </c>
      <c r="AG24" s="46"/>
      <c r="AH24" s="47">
        <v>1</v>
      </c>
      <c r="AI24" s="46"/>
      <c r="AJ24" s="46" t="s">
        <v>100</v>
      </c>
      <c r="AK24" s="46"/>
      <c r="AL24" s="47">
        <v>3</v>
      </c>
      <c r="AM24" s="46"/>
      <c r="AN24" s="47">
        <v>1</v>
      </c>
      <c r="AO24" s="46"/>
      <c r="AP24" s="47">
        <v>5</v>
      </c>
      <c r="AQ24" s="46" t="s">
        <v>101</v>
      </c>
      <c r="AR24" s="47">
        <v>3</v>
      </c>
      <c r="AS24" s="46"/>
      <c r="AT24" s="47">
        <v>3</v>
      </c>
      <c r="AU24" s="46"/>
      <c r="AV24" s="47">
        <v>1</v>
      </c>
      <c r="AW24" s="46"/>
      <c r="AX24" s="47">
        <v>5</v>
      </c>
      <c r="AY24" s="46" t="s">
        <v>101</v>
      </c>
      <c r="AZ24" s="47">
        <v>3</v>
      </c>
      <c r="BA24" s="46"/>
      <c r="BB24" s="46" t="s">
        <v>263</v>
      </c>
      <c r="BC24" s="46"/>
      <c r="BD24" s="47">
        <v>2</v>
      </c>
      <c r="BE24" s="46"/>
      <c r="BF24" s="46"/>
      <c r="BG24" s="46"/>
      <c r="BH24" s="47">
        <v>2</v>
      </c>
      <c r="BI24" s="46"/>
      <c r="BJ24" s="47">
        <v>3</v>
      </c>
      <c r="BK24" s="46"/>
      <c r="BL24" s="46" t="s">
        <v>264</v>
      </c>
      <c r="BM24" s="46"/>
      <c r="BN24" s="47">
        <v>1</v>
      </c>
      <c r="BO24" s="46"/>
      <c r="BP24" s="47">
        <v>1</v>
      </c>
      <c r="BQ24" s="46"/>
      <c r="BR24" s="47">
        <v>1</v>
      </c>
      <c r="BS24" s="46"/>
      <c r="BT24" s="47">
        <v>0</v>
      </c>
      <c r="BU24" s="46"/>
      <c r="BV24" s="47">
        <v>3</v>
      </c>
      <c r="BW24" s="46"/>
      <c r="BX24" s="47">
        <v>2</v>
      </c>
      <c r="BY24" s="46"/>
      <c r="BZ24" s="46" t="s">
        <v>253</v>
      </c>
      <c r="CA24" s="46"/>
      <c r="CB24" s="46" t="s">
        <v>7527</v>
      </c>
      <c r="CC24" s="46" t="b">
        <v>1</v>
      </c>
      <c r="CD24" s="46" t="b">
        <v>1</v>
      </c>
      <c r="CE24" s="46" t="b">
        <v>0</v>
      </c>
      <c r="CF24" s="46" t="b">
        <v>1</v>
      </c>
      <c r="CG24" s="46" t="b">
        <v>0</v>
      </c>
      <c r="CH24" s="46" t="b">
        <v>0</v>
      </c>
      <c r="CI24" s="46" t="b">
        <v>0</v>
      </c>
      <c r="CJ24" s="46"/>
      <c r="CK24" s="46"/>
      <c r="CL24" s="46"/>
      <c r="CM24" s="46" t="s">
        <v>106</v>
      </c>
      <c r="CN24" s="46"/>
      <c r="CO24" s="46" t="s">
        <v>265</v>
      </c>
      <c r="CP24" s="46">
        <v>1047</v>
      </c>
      <c r="CQ24" s="46" t="s">
        <v>266</v>
      </c>
      <c r="CR24" s="46" t="s">
        <v>267</v>
      </c>
      <c r="CS24" s="46">
        <v>23</v>
      </c>
      <c r="CT24" s="46"/>
      <c r="CU24" s="46">
        <v>-1</v>
      </c>
    </row>
    <row r="25" spans="1:99" ht="15" customHeight="1">
      <c r="A25" s="47">
        <v>359125051929760</v>
      </c>
      <c r="B25" s="47">
        <v>1002</v>
      </c>
      <c r="C25" s="47">
        <v>1002</v>
      </c>
      <c r="D25" s="46" t="s">
        <v>268</v>
      </c>
      <c r="E25" s="46" t="s">
        <v>7543</v>
      </c>
      <c r="F25" s="46">
        <v>13.3576923</v>
      </c>
      <c r="G25" s="46">
        <v>103.8860231</v>
      </c>
      <c r="H25" s="46">
        <v>0</v>
      </c>
      <c r="I25" s="46">
        <v>2595</v>
      </c>
      <c r="J25" s="47">
        <v>0</v>
      </c>
      <c r="K25" s="46"/>
      <c r="L25" s="46"/>
      <c r="M25" s="46"/>
      <c r="N25" s="46"/>
      <c r="O25" s="47">
        <v>1</v>
      </c>
      <c r="P25" s="47">
        <v>1</v>
      </c>
      <c r="Q25" s="46">
        <v>5</v>
      </c>
      <c r="R25" s="47">
        <v>1</v>
      </c>
      <c r="S25" s="46"/>
      <c r="T25" s="47">
        <v>4</v>
      </c>
      <c r="U25" s="46"/>
      <c r="V25" s="47">
        <v>4</v>
      </c>
      <c r="W25" s="46"/>
      <c r="X25" s="46"/>
      <c r="Y25" s="46"/>
      <c r="Z25" s="47">
        <v>4</v>
      </c>
      <c r="AA25" s="46"/>
      <c r="AB25" s="47">
        <v>4</v>
      </c>
      <c r="AC25" s="46"/>
      <c r="AD25" s="46" t="s">
        <v>243</v>
      </c>
      <c r="AE25" s="46"/>
      <c r="AF25" s="47">
        <v>1</v>
      </c>
      <c r="AG25" s="46"/>
      <c r="AH25" s="47">
        <v>1</v>
      </c>
      <c r="AI25" s="46"/>
      <c r="AJ25" s="46" t="s">
        <v>270</v>
      </c>
      <c r="AK25" s="46"/>
      <c r="AL25" s="47">
        <v>3</v>
      </c>
      <c r="AM25" s="46"/>
      <c r="AN25" s="47">
        <v>1</v>
      </c>
      <c r="AO25" s="46"/>
      <c r="AP25" s="47">
        <v>5</v>
      </c>
      <c r="AQ25" s="46" t="s">
        <v>101</v>
      </c>
      <c r="AR25" s="47">
        <v>3</v>
      </c>
      <c r="AS25" s="46"/>
      <c r="AT25" s="47">
        <v>3</v>
      </c>
      <c r="AU25" s="46"/>
      <c r="AV25" s="47">
        <v>1</v>
      </c>
      <c r="AW25" s="46"/>
      <c r="AX25" s="47">
        <v>5</v>
      </c>
      <c r="AY25" s="46" t="s">
        <v>101</v>
      </c>
      <c r="AZ25" s="47">
        <v>3</v>
      </c>
      <c r="BA25" s="46"/>
      <c r="BB25" s="46" t="s">
        <v>192</v>
      </c>
      <c r="BC25" s="46"/>
      <c r="BD25" s="47">
        <v>0</v>
      </c>
      <c r="BE25" s="46"/>
      <c r="BF25" s="46" t="s">
        <v>271</v>
      </c>
      <c r="BG25" s="46"/>
      <c r="BH25" s="47">
        <v>3</v>
      </c>
      <c r="BI25" s="46"/>
      <c r="BJ25" s="47">
        <v>3</v>
      </c>
      <c r="BK25" s="46"/>
      <c r="BL25" s="46" t="s">
        <v>272</v>
      </c>
      <c r="BM25" s="46"/>
      <c r="BN25" s="47">
        <v>1</v>
      </c>
      <c r="BO25" s="46"/>
      <c r="BP25" s="47">
        <v>1</v>
      </c>
      <c r="BQ25" s="46"/>
      <c r="BR25" s="47">
        <v>1</v>
      </c>
      <c r="BS25" s="46"/>
      <c r="BT25" s="47">
        <v>0</v>
      </c>
      <c r="BU25" s="46"/>
      <c r="BV25" s="47">
        <v>3</v>
      </c>
      <c r="BW25" s="46"/>
      <c r="BX25" s="47">
        <v>2</v>
      </c>
      <c r="BY25" s="46"/>
      <c r="BZ25" s="46" t="s">
        <v>253</v>
      </c>
      <c r="CA25" s="46"/>
      <c r="CB25" s="46" t="s">
        <v>7527</v>
      </c>
      <c r="CC25" s="46" t="b">
        <v>1</v>
      </c>
      <c r="CD25" s="46" t="b">
        <v>1</v>
      </c>
      <c r="CE25" s="46" t="b">
        <v>0</v>
      </c>
      <c r="CF25" s="46" t="b">
        <v>1</v>
      </c>
      <c r="CG25" s="46" t="b">
        <v>0</v>
      </c>
      <c r="CH25" s="46" t="b">
        <v>0</v>
      </c>
      <c r="CI25" s="46" t="b">
        <v>0</v>
      </c>
      <c r="CJ25" s="46"/>
      <c r="CK25" s="46"/>
      <c r="CL25" s="46"/>
      <c r="CM25" s="46" t="s">
        <v>106</v>
      </c>
      <c r="CN25" s="46"/>
      <c r="CO25" s="46" t="s">
        <v>273</v>
      </c>
      <c r="CP25" s="46">
        <v>1048</v>
      </c>
      <c r="CQ25" s="46" t="s">
        <v>274</v>
      </c>
      <c r="CR25" s="46" t="s">
        <v>275</v>
      </c>
      <c r="CS25" s="46">
        <v>24</v>
      </c>
      <c r="CT25" s="46"/>
      <c r="CU25" s="46">
        <v>-1</v>
      </c>
    </row>
    <row r="26" spans="1:99" ht="15" customHeight="1">
      <c r="A26" s="47">
        <v>359125051929760</v>
      </c>
      <c r="B26" s="47">
        <v>1004</v>
      </c>
      <c r="C26" s="47">
        <v>1004</v>
      </c>
      <c r="D26" s="46" t="s">
        <v>276</v>
      </c>
      <c r="E26" s="46" t="s">
        <v>7544</v>
      </c>
      <c r="F26" s="46">
        <v>13.35795072</v>
      </c>
      <c r="G26" s="46">
        <v>103.88588305</v>
      </c>
      <c r="H26" s="46">
        <v>-30</v>
      </c>
      <c r="I26" s="46">
        <v>11</v>
      </c>
      <c r="J26" s="47">
        <v>0</v>
      </c>
      <c r="K26" s="46"/>
      <c r="L26" s="46"/>
      <c r="M26" s="46"/>
      <c r="N26" s="46"/>
      <c r="O26" s="47">
        <v>1</v>
      </c>
      <c r="P26" s="47">
        <v>1</v>
      </c>
      <c r="Q26" s="46">
        <v>4</v>
      </c>
      <c r="R26" s="47">
        <v>1</v>
      </c>
      <c r="S26" s="46"/>
      <c r="T26" s="47">
        <v>3</v>
      </c>
      <c r="U26" s="46"/>
      <c r="V26" s="47">
        <v>3</v>
      </c>
      <c r="W26" s="46"/>
      <c r="X26" s="46" t="s">
        <v>277</v>
      </c>
      <c r="Y26" s="46"/>
      <c r="Z26" s="47">
        <v>4</v>
      </c>
      <c r="AA26" s="46"/>
      <c r="AB26" s="47">
        <v>4</v>
      </c>
      <c r="AC26" s="46"/>
      <c r="AD26" s="46" t="s">
        <v>243</v>
      </c>
      <c r="AE26" s="46"/>
      <c r="AF26" s="47">
        <v>1</v>
      </c>
      <c r="AG26" s="46"/>
      <c r="AH26" s="47">
        <v>1</v>
      </c>
      <c r="AI26" s="46"/>
      <c r="AJ26" s="46" t="s">
        <v>100</v>
      </c>
      <c r="AK26" s="46"/>
      <c r="AL26" s="47">
        <v>3</v>
      </c>
      <c r="AM26" s="46"/>
      <c r="AN26" s="47">
        <v>1</v>
      </c>
      <c r="AO26" s="46"/>
      <c r="AP26" s="47">
        <v>5</v>
      </c>
      <c r="AQ26" s="46" t="s">
        <v>101</v>
      </c>
      <c r="AR26" s="47">
        <v>3</v>
      </c>
      <c r="AS26" s="46"/>
      <c r="AT26" s="47">
        <v>3</v>
      </c>
      <c r="AU26" s="46"/>
      <c r="AV26" s="47">
        <v>1</v>
      </c>
      <c r="AW26" s="46"/>
      <c r="AX26" s="47">
        <v>5</v>
      </c>
      <c r="AY26" s="46" t="s">
        <v>101</v>
      </c>
      <c r="AZ26" s="47">
        <v>3</v>
      </c>
      <c r="BA26" s="46"/>
      <c r="BB26" s="46" t="s">
        <v>192</v>
      </c>
      <c r="BC26" s="46"/>
      <c r="BD26" s="47">
        <v>0</v>
      </c>
      <c r="BE26" s="46"/>
      <c r="BF26" s="46"/>
      <c r="BG26" s="46"/>
      <c r="BH26" s="47">
        <v>3</v>
      </c>
      <c r="BI26" s="46"/>
      <c r="BJ26" s="47">
        <v>3</v>
      </c>
      <c r="BK26" s="46"/>
      <c r="BL26" s="46" t="s">
        <v>278</v>
      </c>
      <c r="BM26" s="46"/>
      <c r="BN26" s="47">
        <v>0</v>
      </c>
      <c r="BO26" s="46"/>
      <c r="BP26" s="46"/>
      <c r="BQ26" s="46"/>
      <c r="BR26" s="46"/>
      <c r="BS26" s="46"/>
      <c r="BT26" s="46"/>
      <c r="BU26" s="46"/>
      <c r="BV26" s="46"/>
      <c r="BW26" s="46"/>
      <c r="BX26" s="46"/>
      <c r="BY26" s="46"/>
      <c r="BZ26" s="46" t="s">
        <v>279</v>
      </c>
      <c r="CA26" s="46"/>
      <c r="CB26" s="46" t="s">
        <v>7539</v>
      </c>
      <c r="CC26" s="46" t="b">
        <v>0</v>
      </c>
      <c r="CD26" s="46" t="b">
        <v>1</v>
      </c>
      <c r="CE26" s="46" t="b">
        <v>0</v>
      </c>
      <c r="CF26" s="46" t="b">
        <v>1</v>
      </c>
      <c r="CG26" s="46" t="b">
        <v>0</v>
      </c>
      <c r="CH26" s="46" t="b">
        <v>0</v>
      </c>
      <c r="CI26" s="46" t="b">
        <v>0</v>
      </c>
      <c r="CJ26" s="46"/>
      <c r="CK26" s="46"/>
      <c r="CL26" s="46"/>
      <c r="CM26" s="46" t="s">
        <v>115</v>
      </c>
      <c r="CN26" s="46"/>
      <c r="CO26" s="46" t="s">
        <v>280</v>
      </c>
      <c r="CP26" s="46">
        <v>1049</v>
      </c>
      <c r="CQ26" s="46" t="s">
        <v>281</v>
      </c>
      <c r="CR26" s="46" t="s">
        <v>282</v>
      </c>
      <c r="CS26" s="46">
        <v>25</v>
      </c>
      <c r="CT26" s="46"/>
      <c r="CU26" s="46">
        <v>-1</v>
      </c>
    </row>
    <row r="27" spans="1:99" ht="15" customHeight="1">
      <c r="A27" s="47">
        <v>359125051929760</v>
      </c>
      <c r="B27" s="46" t="s">
        <v>283</v>
      </c>
      <c r="C27" s="46" t="s">
        <v>283</v>
      </c>
      <c r="D27" s="46" t="s">
        <v>284</v>
      </c>
      <c r="E27" s="46" t="s">
        <v>7543</v>
      </c>
      <c r="F27" s="46">
        <v>13.3576923</v>
      </c>
      <c r="G27" s="46">
        <v>103.8860231</v>
      </c>
      <c r="H27" s="46">
        <v>0</v>
      </c>
      <c r="I27" s="46">
        <v>2595</v>
      </c>
      <c r="J27" s="47">
        <v>0</v>
      </c>
      <c r="K27" s="46"/>
      <c r="L27" s="46"/>
      <c r="M27" s="46"/>
      <c r="N27" s="46"/>
      <c r="O27" s="47">
        <v>1</v>
      </c>
      <c r="P27" s="47">
        <v>1</v>
      </c>
      <c r="Q27" s="46">
        <v>2</v>
      </c>
      <c r="R27" s="47">
        <v>0</v>
      </c>
      <c r="S27" s="46"/>
      <c r="T27" s="47">
        <v>4</v>
      </c>
      <c r="U27" s="46"/>
      <c r="V27" s="46"/>
      <c r="W27" s="46"/>
      <c r="X27" s="46"/>
      <c r="Y27" s="46"/>
      <c r="Z27" s="47">
        <v>4</v>
      </c>
      <c r="AA27" s="46"/>
      <c r="AB27" s="46"/>
      <c r="AC27" s="46"/>
      <c r="AD27" s="46" t="s">
        <v>243</v>
      </c>
      <c r="AE27" s="46"/>
      <c r="AF27" s="47">
        <v>1</v>
      </c>
      <c r="AG27" s="46"/>
      <c r="AH27" s="46"/>
      <c r="AI27" s="46"/>
      <c r="AJ27" s="46" t="s">
        <v>100</v>
      </c>
      <c r="AK27" s="46"/>
      <c r="AL27" s="47">
        <v>3</v>
      </c>
      <c r="AM27" s="46"/>
      <c r="AN27" s="47">
        <v>1</v>
      </c>
      <c r="AO27" s="46"/>
      <c r="AP27" s="47">
        <v>5</v>
      </c>
      <c r="AQ27" s="46" t="s">
        <v>101</v>
      </c>
      <c r="AR27" s="47">
        <v>6</v>
      </c>
      <c r="AS27" s="46" t="s">
        <v>285</v>
      </c>
      <c r="AT27" s="46"/>
      <c r="AU27" s="46"/>
      <c r="AV27" s="46"/>
      <c r="AW27" s="46"/>
      <c r="AX27" s="46"/>
      <c r="AY27" s="46"/>
      <c r="AZ27" s="46"/>
      <c r="BA27" s="46"/>
      <c r="BB27" s="46" t="s">
        <v>192</v>
      </c>
      <c r="BC27" s="46"/>
      <c r="BD27" s="47">
        <v>0</v>
      </c>
      <c r="BE27" s="46"/>
      <c r="BF27" s="46"/>
      <c r="BG27" s="46"/>
      <c r="BH27" s="47">
        <v>2</v>
      </c>
      <c r="BI27" s="46"/>
      <c r="BJ27" s="46"/>
      <c r="BK27" s="46"/>
      <c r="BL27" s="46" t="s">
        <v>287</v>
      </c>
      <c r="BM27" s="46"/>
      <c r="BN27" s="47">
        <v>0</v>
      </c>
      <c r="BO27" s="46"/>
      <c r="BP27" s="46"/>
      <c r="BQ27" s="46"/>
      <c r="BR27" s="46"/>
      <c r="BS27" s="46"/>
      <c r="BT27" s="46"/>
      <c r="BU27" s="46"/>
      <c r="BV27" s="46"/>
      <c r="BW27" s="46"/>
      <c r="BX27" s="46"/>
      <c r="BY27" s="46"/>
      <c r="BZ27" s="46" t="s">
        <v>245</v>
      </c>
      <c r="CA27" s="46"/>
      <c r="CB27" s="46" t="s">
        <v>7527</v>
      </c>
      <c r="CC27" s="46" t="b">
        <v>1</v>
      </c>
      <c r="CD27" s="46" t="b">
        <v>1</v>
      </c>
      <c r="CE27" s="46" t="b">
        <v>0</v>
      </c>
      <c r="CF27" s="46" t="b">
        <v>1</v>
      </c>
      <c r="CG27" s="46" t="b">
        <v>0</v>
      </c>
      <c r="CH27" s="46" t="b">
        <v>0</v>
      </c>
      <c r="CI27" s="46" t="b">
        <v>0</v>
      </c>
      <c r="CJ27" s="46"/>
      <c r="CK27" s="46"/>
      <c r="CL27" s="46"/>
      <c r="CM27" s="46" t="s">
        <v>288</v>
      </c>
      <c r="CN27" s="46"/>
      <c r="CO27" s="46" t="s">
        <v>289</v>
      </c>
      <c r="CP27" s="46">
        <v>1069</v>
      </c>
      <c r="CQ27" s="46" t="s">
        <v>290</v>
      </c>
      <c r="CR27" s="46" t="s">
        <v>291</v>
      </c>
      <c r="CS27" s="46">
        <v>26</v>
      </c>
      <c r="CT27" s="46"/>
      <c r="CU27" s="46">
        <v>-1</v>
      </c>
    </row>
    <row r="28" spans="1:99" ht="15" customHeight="1">
      <c r="A28" s="47">
        <v>359125050503749</v>
      </c>
      <c r="B28" s="47">
        <v>1</v>
      </c>
      <c r="C28" s="47">
        <v>1</v>
      </c>
      <c r="D28" s="46" t="s">
        <v>292</v>
      </c>
      <c r="E28" s="46" t="s">
        <v>7545</v>
      </c>
      <c r="F28" s="46">
        <v>13.35678502</v>
      </c>
      <c r="G28" s="46">
        <v>103.88623395</v>
      </c>
      <c r="H28" s="46">
        <v>-14</v>
      </c>
      <c r="I28" s="46">
        <v>5</v>
      </c>
      <c r="J28" s="47">
        <v>0</v>
      </c>
      <c r="K28" s="46"/>
      <c r="L28" s="46"/>
      <c r="M28" s="46"/>
      <c r="N28" s="46"/>
      <c r="O28" s="47">
        <v>1</v>
      </c>
      <c r="P28" s="47">
        <v>1</v>
      </c>
      <c r="Q28" s="46">
        <v>3</v>
      </c>
      <c r="R28" s="47">
        <v>0</v>
      </c>
      <c r="S28" s="46"/>
      <c r="T28" s="47">
        <v>4</v>
      </c>
      <c r="U28" s="46"/>
      <c r="V28" s="46"/>
      <c r="W28" s="46"/>
      <c r="X28" s="46"/>
      <c r="Y28" s="46"/>
      <c r="Z28" s="47">
        <v>4</v>
      </c>
      <c r="AA28" s="46"/>
      <c r="AB28" s="46"/>
      <c r="AC28" s="46"/>
      <c r="AD28" s="46"/>
      <c r="AE28" s="46"/>
      <c r="AF28" s="47">
        <v>3</v>
      </c>
      <c r="AG28" s="46"/>
      <c r="AH28" s="46"/>
      <c r="AI28" s="46"/>
      <c r="AJ28" s="46"/>
      <c r="AK28" s="46"/>
      <c r="AL28" s="47">
        <v>3</v>
      </c>
      <c r="AM28" s="46"/>
      <c r="AN28" s="47">
        <v>1</v>
      </c>
      <c r="AO28" s="46"/>
      <c r="AP28" s="47">
        <v>3</v>
      </c>
      <c r="AQ28" s="46"/>
      <c r="AR28" s="47">
        <v>1</v>
      </c>
      <c r="AS28" s="46"/>
      <c r="AT28" s="46"/>
      <c r="AU28" s="46"/>
      <c r="AV28" s="46"/>
      <c r="AW28" s="46"/>
      <c r="AX28" s="46"/>
      <c r="AY28" s="46"/>
      <c r="AZ28" s="46"/>
      <c r="BA28" s="46"/>
      <c r="BB28" s="46" t="s">
        <v>293</v>
      </c>
      <c r="BC28" s="46"/>
      <c r="BD28" s="47">
        <v>1</v>
      </c>
      <c r="BE28" s="46"/>
      <c r="BF28" s="46" t="s">
        <v>294</v>
      </c>
      <c r="BG28" s="46"/>
      <c r="BH28" s="47">
        <v>3</v>
      </c>
      <c r="BI28" s="46"/>
      <c r="BJ28" s="46"/>
      <c r="BK28" s="46"/>
      <c r="BL28" s="46" t="s">
        <v>295</v>
      </c>
      <c r="BM28" s="46"/>
      <c r="BN28" s="47">
        <v>1</v>
      </c>
      <c r="BO28" s="46"/>
      <c r="BP28" s="47">
        <v>1</v>
      </c>
      <c r="BQ28" s="46"/>
      <c r="BR28" s="47">
        <v>1</v>
      </c>
      <c r="BS28" s="46"/>
      <c r="BT28" s="47">
        <v>0</v>
      </c>
      <c r="BU28" s="46"/>
      <c r="BV28" s="47">
        <v>3</v>
      </c>
      <c r="BW28" s="46"/>
      <c r="BX28" s="47">
        <v>4</v>
      </c>
      <c r="BY28" s="46"/>
      <c r="BZ28" s="46"/>
      <c r="CA28" s="46"/>
      <c r="CB28" s="46" t="s">
        <v>6934</v>
      </c>
      <c r="CC28" s="46" t="b">
        <v>0</v>
      </c>
      <c r="CD28" s="46" t="b">
        <v>0</v>
      </c>
      <c r="CE28" s="46" t="b">
        <v>0</v>
      </c>
      <c r="CF28" s="46" t="b">
        <v>0</v>
      </c>
      <c r="CG28" s="46" t="b">
        <v>1</v>
      </c>
      <c r="CH28" s="46" t="b">
        <v>0</v>
      </c>
      <c r="CI28" s="46" t="b">
        <v>0</v>
      </c>
      <c r="CJ28" s="46"/>
      <c r="CK28" s="46" t="s">
        <v>296</v>
      </c>
      <c r="CL28" s="46"/>
      <c r="CM28" s="46" t="s">
        <v>297</v>
      </c>
      <c r="CN28" s="46"/>
      <c r="CO28" s="46" t="s">
        <v>298</v>
      </c>
      <c r="CP28" s="46">
        <v>948</v>
      </c>
      <c r="CQ28" s="46" t="s">
        <v>299</v>
      </c>
      <c r="CR28" s="46" t="s">
        <v>300</v>
      </c>
      <c r="CS28" s="46">
        <v>27</v>
      </c>
      <c r="CT28" s="46"/>
      <c r="CU28" s="46">
        <v>-1</v>
      </c>
    </row>
    <row r="29" spans="1:99" ht="15" customHeight="1">
      <c r="A29" s="47">
        <v>359125050503749</v>
      </c>
      <c r="B29" s="47">
        <v>2</v>
      </c>
      <c r="C29" s="47">
        <v>2</v>
      </c>
      <c r="D29" s="46" t="s">
        <v>301</v>
      </c>
      <c r="E29" s="46" t="s">
        <v>7546</v>
      </c>
      <c r="F29" s="46">
        <v>13.35682091</v>
      </c>
      <c r="G29" s="46">
        <v>103.88620938</v>
      </c>
      <c r="H29" s="46">
        <v>7</v>
      </c>
      <c r="I29" s="46">
        <v>9</v>
      </c>
      <c r="J29" s="47">
        <v>0</v>
      </c>
      <c r="K29" s="46"/>
      <c r="L29" s="46"/>
      <c r="M29" s="46"/>
      <c r="N29" s="46"/>
      <c r="O29" s="47">
        <v>1</v>
      </c>
      <c r="P29" s="47">
        <v>1</v>
      </c>
      <c r="Q29" s="46">
        <v>4</v>
      </c>
      <c r="R29" s="47">
        <v>0</v>
      </c>
      <c r="S29" s="46"/>
      <c r="T29" s="47">
        <v>4</v>
      </c>
      <c r="U29" s="46"/>
      <c r="V29" s="46"/>
      <c r="W29" s="46"/>
      <c r="X29" s="46"/>
      <c r="Y29" s="46"/>
      <c r="Z29" s="47">
        <v>4</v>
      </c>
      <c r="AA29" s="46"/>
      <c r="AB29" s="46"/>
      <c r="AC29" s="46"/>
      <c r="AD29" s="46"/>
      <c r="AE29" s="46"/>
      <c r="AF29" s="47">
        <v>3</v>
      </c>
      <c r="AG29" s="46"/>
      <c r="AH29" s="46"/>
      <c r="AI29" s="46"/>
      <c r="AJ29" s="46" t="s">
        <v>302</v>
      </c>
      <c r="AK29" s="46"/>
      <c r="AL29" s="47">
        <v>3</v>
      </c>
      <c r="AM29" s="46"/>
      <c r="AN29" s="47">
        <v>1</v>
      </c>
      <c r="AO29" s="46"/>
      <c r="AP29" s="47">
        <v>3</v>
      </c>
      <c r="AQ29" s="46"/>
      <c r="AR29" s="47">
        <v>1</v>
      </c>
      <c r="AS29" s="46"/>
      <c r="AT29" s="46"/>
      <c r="AU29" s="46"/>
      <c r="AV29" s="46"/>
      <c r="AW29" s="46"/>
      <c r="AX29" s="46"/>
      <c r="AY29" s="46"/>
      <c r="AZ29" s="46"/>
      <c r="BA29" s="46"/>
      <c r="BB29" s="46" t="s">
        <v>303</v>
      </c>
      <c r="BC29" s="46"/>
      <c r="BD29" s="47">
        <v>0</v>
      </c>
      <c r="BE29" s="46"/>
      <c r="BF29" s="46"/>
      <c r="BG29" s="46"/>
      <c r="BH29" s="47">
        <v>2</v>
      </c>
      <c r="BI29" s="46"/>
      <c r="BJ29" s="46"/>
      <c r="BK29" s="46"/>
      <c r="BL29" s="46" t="s">
        <v>304</v>
      </c>
      <c r="BM29" s="46"/>
      <c r="BN29" s="47">
        <v>1</v>
      </c>
      <c r="BO29" s="46"/>
      <c r="BP29" s="47">
        <v>1</v>
      </c>
      <c r="BQ29" s="46"/>
      <c r="BR29" s="47">
        <v>1</v>
      </c>
      <c r="BS29" s="46"/>
      <c r="BT29" s="47">
        <v>0</v>
      </c>
      <c r="BU29" s="46"/>
      <c r="BV29" s="47">
        <v>3</v>
      </c>
      <c r="BW29" s="46"/>
      <c r="BX29" s="47">
        <v>4</v>
      </c>
      <c r="BY29" s="46"/>
      <c r="BZ29" s="46" t="s">
        <v>123</v>
      </c>
      <c r="CA29" s="46"/>
      <c r="CB29" s="46" t="s">
        <v>6934</v>
      </c>
      <c r="CC29" s="46" t="b">
        <v>0</v>
      </c>
      <c r="CD29" s="46" t="b">
        <v>0</v>
      </c>
      <c r="CE29" s="46" t="b">
        <v>0</v>
      </c>
      <c r="CF29" s="46" t="b">
        <v>0</v>
      </c>
      <c r="CG29" s="46" t="b">
        <v>1</v>
      </c>
      <c r="CH29" s="46" t="b">
        <v>0</v>
      </c>
      <c r="CI29" s="46" t="b">
        <v>0</v>
      </c>
      <c r="CJ29" s="46"/>
      <c r="CK29" s="46"/>
      <c r="CL29" s="46"/>
      <c r="CM29" s="46" t="s">
        <v>305</v>
      </c>
      <c r="CN29" s="46"/>
      <c r="CO29" s="46" t="s">
        <v>307</v>
      </c>
      <c r="CP29" s="46">
        <v>949</v>
      </c>
      <c r="CQ29" s="46" t="s">
        <v>308</v>
      </c>
      <c r="CR29" s="46" t="s">
        <v>309</v>
      </c>
      <c r="CS29" s="46">
        <v>28</v>
      </c>
      <c r="CT29" s="46"/>
      <c r="CU29" s="46">
        <v>-1</v>
      </c>
    </row>
    <row r="30" spans="1:99" ht="15" customHeight="1">
      <c r="A30" s="47">
        <v>359125050503749</v>
      </c>
      <c r="B30" s="47">
        <v>4</v>
      </c>
      <c r="C30" s="47">
        <v>4</v>
      </c>
      <c r="D30" s="46" t="s">
        <v>310</v>
      </c>
      <c r="E30" s="46" t="s">
        <v>7547</v>
      </c>
      <c r="F30" s="46">
        <v>13.35699061</v>
      </c>
      <c r="G30" s="46">
        <v>103.88618984</v>
      </c>
      <c r="H30" s="46">
        <v>4</v>
      </c>
      <c r="I30" s="46">
        <v>5</v>
      </c>
      <c r="J30" s="47">
        <v>0</v>
      </c>
      <c r="K30" s="46"/>
      <c r="L30" s="46"/>
      <c r="M30" s="46"/>
      <c r="N30" s="46"/>
      <c r="O30" s="47">
        <v>1</v>
      </c>
      <c r="P30" s="47">
        <v>1</v>
      </c>
      <c r="Q30" s="46">
        <v>5</v>
      </c>
      <c r="R30" s="47">
        <v>1</v>
      </c>
      <c r="S30" s="46"/>
      <c r="T30" s="47">
        <v>4</v>
      </c>
      <c r="U30" s="46"/>
      <c r="V30" s="47">
        <v>4</v>
      </c>
      <c r="W30" s="46"/>
      <c r="X30" s="46"/>
      <c r="Y30" s="46"/>
      <c r="Z30" s="47">
        <v>4</v>
      </c>
      <c r="AA30" s="46"/>
      <c r="AB30" s="47">
        <v>4</v>
      </c>
      <c r="AC30" s="46"/>
      <c r="AD30" s="46"/>
      <c r="AE30" s="46"/>
      <c r="AF30" s="47">
        <v>1</v>
      </c>
      <c r="AG30" s="46"/>
      <c r="AH30" s="47">
        <v>1</v>
      </c>
      <c r="AI30" s="46"/>
      <c r="AJ30" s="46"/>
      <c r="AK30" s="46"/>
      <c r="AL30" s="47">
        <v>3</v>
      </c>
      <c r="AM30" s="46"/>
      <c r="AN30" s="47">
        <v>1</v>
      </c>
      <c r="AO30" s="46"/>
      <c r="AP30" s="47">
        <v>3</v>
      </c>
      <c r="AQ30" s="46"/>
      <c r="AR30" s="47">
        <v>1</v>
      </c>
      <c r="AS30" s="46"/>
      <c r="AT30" s="47">
        <v>3</v>
      </c>
      <c r="AU30" s="46"/>
      <c r="AV30" s="47">
        <v>1</v>
      </c>
      <c r="AW30" s="46"/>
      <c r="AX30" s="47">
        <v>3</v>
      </c>
      <c r="AY30" s="46"/>
      <c r="AZ30" s="47">
        <v>1</v>
      </c>
      <c r="BA30" s="46"/>
      <c r="BB30" s="46" t="s">
        <v>311</v>
      </c>
      <c r="BC30" s="46"/>
      <c r="BD30" s="47">
        <v>0</v>
      </c>
      <c r="BE30" s="46"/>
      <c r="BF30" s="46"/>
      <c r="BG30" s="46"/>
      <c r="BH30" s="47">
        <v>3</v>
      </c>
      <c r="BI30" s="46"/>
      <c r="BJ30" s="47">
        <v>3</v>
      </c>
      <c r="BK30" s="46"/>
      <c r="BL30" s="46" t="s">
        <v>312</v>
      </c>
      <c r="BM30" s="46"/>
      <c r="BN30" s="47">
        <v>1</v>
      </c>
      <c r="BO30" s="46"/>
      <c r="BP30" s="47">
        <v>1</v>
      </c>
      <c r="BQ30" s="46"/>
      <c r="BR30" s="47">
        <v>1</v>
      </c>
      <c r="BS30" s="46"/>
      <c r="BT30" s="47">
        <v>1</v>
      </c>
      <c r="BU30" s="46"/>
      <c r="BV30" s="47">
        <v>3</v>
      </c>
      <c r="BW30" s="46"/>
      <c r="BX30" s="47">
        <v>4</v>
      </c>
      <c r="BY30" s="46"/>
      <c r="BZ30" s="46" t="s">
        <v>313</v>
      </c>
      <c r="CA30" s="46"/>
      <c r="CB30" s="46" t="s">
        <v>212</v>
      </c>
      <c r="CC30" s="46" t="b">
        <v>1</v>
      </c>
      <c r="CD30" s="46" t="b">
        <v>1</v>
      </c>
      <c r="CE30" s="46" t="b">
        <v>1</v>
      </c>
      <c r="CF30" s="46" t="b">
        <v>1</v>
      </c>
      <c r="CG30" s="46" t="b">
        <v>0</v>
      </c>
      <c r="CH30" s="46" t="b">
        <v>0</v>
      </c>
      <c r="CI30" s="46" t="b">
        <v>0</v>
      </c>
      <c r="CJ30" s="46"/>
      <c r="CK30" s="46"/>
      <c r="CL30" s="46"/>
      <c r="CM30" s="46" t="s">
        <v>314</v>
      </c>
      <c r="CN30" s="46"/>
      <c r="CO30" s="46" t="s">
        <v>315</v>
      </c>
      <c r="CP30" s="46">
        <v>950</v>
      </c>
      <c r="CQ30" s="46" t="s">
        <v>316</v>
      </c>
      <c r="CR30" s="46" t="s">
        <v>317</v>
      </c>
      <c r="CS30" s="46">
        <v>29</v>
      </c>
      <c r="CT30" s="46"/>
      <c r="CU30" s="46">
        <v>-1</v>
      </c>
    </row>
    <row r="31" spans="1:99" ht="15" customHeight="1">
      <c r="A31" s="47">
        <v>359125050503749</v>
      </c>
      <c r="B31" s="47">
        <v>3</v>
      </c>
      <c r="C31" s="47">
        <v>3</v>
      </c>
      <c r="D31" s="46" t="s">
        <v>318</v>
      </c>
      <c r="E31" s="46" t="s">
        <v>7548</v>
      </c>
      <c r="F31" s="46">
        <v>13.357001589999999</v>
      </c>
      <c r="G31" s="46">
        <v>103.88637036</v>
      </c>
      <c r="H31" s="46">
        <v>18</v>
      </c>
      <c r="I31" s="46">
        <v>5</v>
      </c>
      <c r="J31" s="47">
        <v>0</v>
      </c>
      <c r="K31" s="46"/>
      <c r="L31" s="46"/>
      <c r="M31" s="46"/>
      <c r="N31" s="46"/>
      <c r="O31" s="47">
        <v>1</v>
      </c>
      <c r="P31" s="47">
        <v>1</v>
      </c>
      <c r="Q31" s="46">
        <v>5</v>
      </c>
      <c r="R31" s="47">
        <v>1</v>
      </c>
      <c r="S31" s="46"/>
      <c r="T31" s="47">
        <v>4</v>
      </c>
      <c r="U31" s="46"/>
      <c r="V31" s="47">
        <v>4</v>
      </c>
      <c r="W31" s="46"/>
      <c r="X31" s="46"/>
      <c r="Y31" s="46"/>
      <c r="Z31" s="47">
        <v>4</v>
      </c>
      <c r="AA31" s="46"/>
      <c r="AB31" s="47">
        <v>4</v>
      </c>
      <c r="AC31" s="46"/>
      <c r="AD31" s="46"/>
      <c r="AE31" s="46"/>
      <c r="AF31" s="47">
        <v>1</v>
      </c>
      <c r="AG31" s="46"/>
      <c r="AH31" s="47">
        <v>1</v>
      </c>
      <c r="AI31" s="46"/>
      <c r="AJ31" s="46"/>
      <c r="AK31" s="46"/>
      <c r="AL31" s="47">
        <v>3</v>
      </c>
      <c r="AM31" s="46"/>
      <c r="AN31" s="47">
        <v>1</v>
      </c>
      <c r="AO31" s="46"/>
      <c r="AP31" s="47">
        <v>3</v>
      </c>
      <c r="AQ31" s="46"/>
      <c r="AR31" s="47">
        <v>1</v>
      </c>
      <c r="AS31" s="46"/>
      <c r="AT31" s="47">
        <v>3</v>
      </c>
      <c r="AU31" s="46"/>
      <c r="AV31" s="47">
        <v>1</v>
      </c>
      <c r="AW31" s="46"/>
      <c r="AX31" s="47">
        <v>3</v>
      </c>
      <c r="AY31" s="46"/>
      <c r="AZ31" s="47">
        <v>1</v>
      </c>
      <c r="BA31" s="46"/>
      <c r="BB31" s="46" t="s">
        <v>319</v>
      </c>
      <c r="BC31" s="46"/>
      <c r="BD31" s="47">
        <v>0</v>
      </c>
      <c r="BE31" s="46"/>
      <c r="BF31" s="46"/>
      <c r="BG31" s="46"/>
      <c r="BH31" s="47">
        <v>3</v>
      </c>
      <c r="BI31" s="46"/>
      <c r="BJ31" s="47">
        <v>3</v>
      </c>
      <c r="BK31" s="46"/>
      <c r="BL31" s="46" t="s">
        <v>320</v>
      </c>
      <c r="BM31" s="46"/>
      <c r="BN31" s="47">
        <v>1</v>
      </c>
      <c r="BO31" s="46"/>
      <c r="BP31" s="47">
        <v>1</v>
      </c>
      <c r="BQ31" s="46"/>
      <c r="BR31" s="47">
        <v>1</v>
      </c>
      <c r="BS31" s="46"/>
      <c r="BT31" s="47">
        <v>1</v>
      </c>
      <c r="BU31" s="46"/>
      <c r="BV31" s="47">
        <v>3</v>
      </c>
      <c r="BW31" s="46"/>
      <c r="BX31" s="47">
        <v>4</v>
      </c>
      <c r="BY31" s="46"/>
      <c r="BZ31" s="46"/>
      <c r="CA31" s="46"/>
      <c r="CB31" s="46" t="s">
        <v>7521</v>
      </c>
      <c r="CC31" s="46" t="b">
        <v>1</v>
      </c>
      <c r="CD31" s="46" t="b">
        <v>1</v>
      </c>
      <c r="CE31" s="46" t="b">
        <v>0</v>
      </c>
      <c r="CF31" s="46" t="b">
        <v>0</v>
      </c>
      <c r="CG31" s="46" t="b">
        <v>0</v>
      </c>
      <c r="CH31" s="46" t="b">
        <v>0</v>
      </c>
      <c r="CI31" s="46" t="b">
        <v>0</v>
      </c>
      <c r="CJ31" s="46"/>
      <c r="CK31" s="46" t="s">
        <v>7549</v>
      </c>
      <c r="CL31" s="46"/>
      <c r="CM31" s="46" t="s">
        <v>321</v>
      </c>
      <c r="CN31" s="46"/>
      <c r="CO31" s="46" t="s">
        <v>323</v>
      </c>
      <c r="CP31" s="46">
        <v>951</v>
      </c>
      <c r="CQ31" s="46" t="s">
        <v>324</v>
      </c>
      <c r="CR31" s="46" t="s">
        <v>325</v>
      </c>
      <c r="CS31" s="46">
        <v>30</v>
      </c>
      <c r="CT31" s="46"/>
      <c r="CU31" s="46">
        <v>-1</v>
      </c>
    </row>
    <row r="32" spans="1:99" ht="15" customHeight="1">
      <c r="A32" s="47">
        <v>359125050503749</v>
      </c>
      <c r="B32" s="47">
        <v>6</v>
      </c>
      <c r="C32" s="47">
        <v>6</v>
      </c>
      <c r="D32" s="46" t="s">
        <v>326</v>
      </c>
      <c r="E32" s="46" t="s">
        <v>7550</v>
      </c>
      <c r="F32" s="46">
        <v>13.35711165</v>
      </c>
      <c r="G32" s="46">
        <v>103.88619358</v>
      </c>
      <c r="H32" s="46">
        <v>-17</v>
      </c>
      <c r="I32" s="46">
        <v>5</v>
      </c>
      <c r="J32" s="47">
        <v>0</v>
      </c>
      <c r="K32" s="46"/>
      <c r="L32" s="46"/>
      <c r="M32" s="46"/>
      <c r="N32" s="46"/>
      <c r="O32" s="47">
        <v>1</v>
      </c>
      <c r="P32" s="47">
        <v>1</v>
      </c>
      <c r="Q32" s="46">
        <v>8</v>
      </c>
      <c r="R32" s="47">
        <v>1</v>
      </c>
      <c r="S32" s="46"/>
      <c r="T32" s="47">
        <v>4</v>
      </c>
      <c r="U32" s="46"/>
      <c r="V32" s="47">
        <v>4</v>
      </c>
      <c r="W32" s="46"/>
      <c r="X32" s="46"/>
      <c r="Y32" s="46"/>
      <c r="Z32" s="47">
        <v>4</v>
      </c>
      <c r="AA32" s="46"/>
      <c r="AB32" s="47">
        <v>4</v>
      </c>
      <c r="AC32" s="46"/>
      <c r="AD32" s="46" t="s">
        <v>327</v>
      </c>
      <c r="AE32" s="46"/>
      <c r="AF32" s="47">
        <v>4</v>
      </c>
      <c r="AG32" s="46"/>
      <c r="AH32" s="47">
        <v>1</v>
      </c>
      <c r="AI32" s="46"/>
      <c r="AJ32" s="46" t="s">
        <v>328</v>
      </c>
      <c r="AK32" s="46"/>
      <c r="AL32" s="47">
        <v>3</v>
      </c>
      <c r="AM32" s="46"/>
      <c r="AN32" s="47">
        <v>1</v>
      </c>
      <c r="AO32" s="46"/>
      <c r="AP32" s="47">
        <v>3</v>
      </c>
      <c r="AQ32" s="46"/>
      <c r="AR32" s="47">
        <v>1</v>
      </c>
      <c r="AS32" s="46"/>
      <c r="AT32" s="47">
        <v>3</v>
      </c>
      <c r="AU32" s="46"/>
      <c r="AV32" s="47">
        <v>1</v>
      </c>
      <c r="AW32" s="46"/>
      <c r="AX32" s="47">
        <v>3</v>
      </c>
      <c r="AY32" s="46"/>
      <c r="AZ32" s="47">
        <v>1</v>
      </c>
      <c r="BA32" s="46"/>
      <c r="BB32" s="46" t="s">
        <v>329</v>
      </c>
      <c r="BC32" s="46"/>
      <c r="BD32" s="47">
        <v>0</v>
      </c>
      <c r="BE32" s="46"/>
      <c r="BF32" s="46" t="s">
        <v>330</v>
      </c>
      <c r="BG32" s="46"/>
      <c r="BH32" s="47">
        <v>3</v>
      </c>
      <c r="BI32" s="46"/>
      <c r="BJ32" s="47">
        <v>3</v>
      </c>
      <c r="BK32" s="46"/>
      <c r="BL32" s="46" t="s">
        <v>331</v>
      </c>
      <c r="BM32" s="46"/>
      <c r="BN32" s="47">
        <v>1</v>
      </c>
      <c r="BO32" s="46"/>
      <c r="BP32" s="47">
        <v>1</v>
      </c>
      <c r="BQ32" s="46"/>
      <c r="BR32" s="47">
        <v>1</v>
      </c>
      <c r="BS32" s="46"/>
      <c r="BT32" s="47">
        <v>0</v>
      </c>
      <c r="BU32" s="46"/>
      <c r="BV32" s="47">
        <v>3</v>
      </c>
      <c r="BW32" s="46"/>
      <c r="BX32" s="47">
        <v>4</v>
      </c>
      <c r="BY32" s="46"/>
      <c r="BZ32" s="46"/>
      <c r="CA32" s="46"/>
      <c r="CB32" s="46" t="s">
        <v>6051</v>
      </c>
      <c r="CC32" s="46" t="b">
        <v>0</v>
      </c>
      <c r="CD32" s="46" t="b">
        <v>1</v>
      </c>
      <c r="CE32" s="46" t="b">
        <v>0</v>
      </c>
      <c r="CF32" s="46" t="b">
        <v>0</v>
      </c>
      <c r="CG32" s="46" t="b">
        <v>0</v>
      </c>
      <c r="CH32" s="46" t="b">
        <v>0</v>
      </c>
      <c r="CI32" s="46" t="b">
        <v>0</v>
      </c>
      <c r="CJ32" s="46"/>
      <c r="CK32" s="46"/>
      <c r="CL32" s="46"/>
      <c r="CM32" s="46" t="s">
        <v>332</v>
      </c>
      <c r="CN32" s="46"/>
      <c r="CO32" s="46" t="s">
        <v>333</v>
      </c>
      <c r="CP32" s="46">
        <v>952</v>
      </c>
      <c r="CQ32" s="46" t="s">
        <v>334</v>
      </c>
      <c r="CR32" s="46" t="s">
        <v>335</v>
      </c>
      <c r="CS32" s="46">
        <v>31</v>
      </c>
      <c r="CT32" s="46"/>
      <c r="CU32" s="46">
        <v>-1</v>
      </c>
    </row>
    <row r="33" spans="1:99" ht="15" customHeight="1">
      <c r="A33" s="47">
        <v>359125050503749</v>
      </c>
      <c r="B33" s="47">
        <v>15</v>
      </c>
      <c r="C33" s="47">
        <v>15</v>
      </c>
      <c r="D33" s="46" t="s">
        <v>336</v>
      </c>
      <c r="E33" s="46" t="s">
        <v>7551</v>
      </c>
      <c r="F33" s="46">
        <v>13.35758828</v>
      </c>
      <c r="G33" s="46">
        <v>103.8865608</v>
      </c>
      <c r="H33" s="46">
        <v>11</v>
      </c>
      <c r="I33" s="46">
        <v>5</v>
      </c>
      <c r="J33" s="47">
        <v>0</v>
      </c>
      <c r="K33" s="46"/>
      <c r="L33" s="46"/>
      <c r="M33" s="46"/>
      <c r="N33" s="46"/>
      <c r="O33" s="47">
        <v>1</v>
      </c>
      <c r="P33" s="47">
        <v>2</v>
      </c>
      <c r="Q33" s="46">
        <v>10</v>
      </c>
      <c r="R33" s="47">
        <v>1</v>
      </c>
      <c r="S33" s="46"/>
      <c r="T33" s="47">
        <v>4</v>
      </c>
      <c r="U33" s="46"/>
      <c r="V33" s="47">
        <v>4</v>
      </c>
      <c r="W33" s="46"/>
      <c r="X33" s="46"/>
      <c r="Y33" s="46"/>
      <c r="Z33" s="47">
        <v>4</v>
      </c>
      <c r="AA33" s="46"/>
      <c r="AB33" s="47">
        <v>4</v>
      </c>
      <c r="AC33" s="46"/>
      <c r="AD33" s="46"/>
      <c r="AE33" s="46"/>
      <c r="AF33" s="47">
        <v>1</v>
      </c>
      <c r="AG33" s="46"/>
      <c r="AH33" s="47">
        <v>1</v>
      </c>
      <c r="AI33" s="46"/>
      <c r="AJ33" s="46" t="s">
        <v>328</v>
      </c>
      <c r="AK33" s="46"/>
      <c r="AL33" s="47">
        <v>3</v>
      </c>
      <c r="AM33" s="46"/>
      <c r="AN33" s="47">
        <v>1</v>
      </c>
      <c r="AO33" s="46"/>
      <c r="AP33" s="47">
        <v>3</v>
      </c>
      <c r="AQ33" s="46"/>
      <c r="AR33" s="47">
        <v>1</v>
      </c>
      <c r="AS33" s="46"/>
      <c r="AT33" s="47">
        <v>3</v>
      </c>
      <c r="AU33" s="46"/>
      <c r="AV33" s="47">
        <v>1</v>
      </c>
      <c r="AW33" s="46"/>
      <c r="AX33" s="47">
        <v>3</v>
      </c>
      <c r="AY33" s="46"/>
      <c r="AZ33" s="47">
        <v>1</v>
      </c>
      <c r="BA33" s="46"/>
      <c r="BB33" s="46"/>
      <c r="BC33" s="46"/>
      <c r="BD33" s="47">
        <v>0</v>
      </c>
      <c r="BE33" s="46"/>
      <c r="BF33" s="46"/>
      <c r="BG33" s="46"/>
      <c r="BH33" s="47">
        <v>3</v>
      </c>
      <c r="BI33" s="46"/>
      <c r="BJ33" s="47">
        <v>3</v>
      </c>
      <c r="BK33" s="46"/>
      <c r="BL33" s="46" t="s">
        <v>337</v>
      </c>
      <c r="BM33" s="46"/>
      <c r="BN33" s="47">
        <v>1</v>
      </c>
      <c r="BO33" s="46"/>
      <c r="BP33" s="47">
        <v>1</v>
      </c>
      <c r="BQ33" s="46"/>
      <c r="BR33" s="47">
        <v>1</v>
      </c>
      <c r="BS33" s="46"/>
      <c r="BT33" s="47">
        <v>0</v>
      </c>
      <c r="BU33" s="46"/>
      <c r="BV33" s="47">
        <v>3</v>
      </c>
      <c r="BW33" s="46"/>
      <c r="BX33" s="47">
        <v>4</v>
      </c>
      <c r="BY33" s="46"/>
      <c r="BZ33" s="46" t="s">
        <v>338</v>
      </c>
      <c r="CA33" s="46"/>
      <c r="CB33" s="46" t="s">
        <v>7521</v>
      </c>
      <c r="CC33" s="46" t="b">
        <v>1</v>
      </c>
      <c r="CD33" s="46" t="b">
        <v>1</v>
      </c>
      <c r="CE33" s="46" t="b">
        <v>0</v>
      </c>
      <c r="CF33" s="46" t="b">
        <v>0</v>
      </c>
      <c r="CG33" s="46" t="b">
        <v>0</v>
      </c>
      <c r="CH33" s="46" t="b">
        <v>0</v>
      </c>
      <c r="CI33" s="46" t="b">
        <v>0</v>
      </c>
      <c r="CJ33" s="46"/>
      <c r="CK33" s="46"/>
      <c r="CL33" s="46"/>
      <c r="CM33" s="46" t="s">
        <v>332</v>
      </c>
      <c r="CN33" s="46"/>
      <c r="CO33" s="46" t="s">
        <v>339</v>
      </c>
      <c r="CP33" s="46">
        <v>953</v>
      </c>
      <c r="CQ33" s="46" t="s">
        <v>340</v>
      </c>
      <c r="CR33" s="46" t="s">
        <v>341</v>
      </c>
      <c r="CS33" s="46">
        <v>32</v>
      </c>
      <c r="CT33" s="46"/>
      <c r="CU33" s="46">
        <v>-1</v>
      </c>
    </row>
    <row r="34" spans="1:99" ht="15" customHeight="1">
      <c r="A34" s="47">
        <v>359125051929760</v>
      </c>
      <c r="B34" s="47">
        <v>1014</v>
      </c>
      <c r="C34" s="47">
        <v>1014</v>
      </c>
      <c r="D34" s="46" t="s">
        <v>342</v>
      </c>
      <c r="E34" s="46"/>
      <c r="F34" s="46"/>
      <c r="G34" s="46"/>
      <c r="H34" s="46"/>
      <c r="I34" s="46"/>
      <c r="J34" s="47">
        <v>0</v>
      </c>
      <c r="K34" s="46"/>
      <c r="L34" s="46"/>
      <c r="M34" s="46"/>
      <c r="N34" s="46"/>
      <c r="O34" s="47">
        <v>1</v>
      </c>
      <c r="P34" s="47">
        <v>1</v>
      </c>
      <c r="Q34" s="46">
        <v>4</v>
      </c>
      <c r="R34" s="47">
        <v>1</v>
      </c>
      <c r="S34" s="46"/>
      <c r="T34" s="47">
        <v>2</v>
      </c>
      <c r="U34" s="46"/>
      <c r="V34" s="47">
        <v>3</v>
      </c>
      <c r="W34" s="46"/>
      <c r="X34" s="46" t="s">
        <v>343</v>
      </c>
      <c r="Y34" s="46"/>
      <c r="Z34" s="47">
        <v>5</v>
      </c>
      <c r="AA34" s="46"/>
      <c r="AB34" s="47">
        <v>4</v>
      </c>
      <c r="AC34" s="46"/>
      <c r="AD34" s="46" t="s">
        <v>243</v>
      </c>
      <c r="AE34" s="46"/>
      <c r="AF34" s="47">
        <v>3</v>
      </c>
      <c r="AG34" s="46"/>
      <c r="AH34" s="47">
        <v>3</v>
      </c>
      <c r="AI34" s="46"/>
      <c r="AJ34" s="46" t="s">
        <v>343</v>
      </c>
      <c r="AK34" s="46"/>
      <c r="AL34" s="47">
        <v>3</v>
      </c>
      <c r="AM34" s="46"/>
      <c r="AN34" s="47">
        <v>1</v>
      </c>
      <c r="AO34" s="46"/>
      <c r="AP34" s="47">
        <v>4</v>
      </c>
      <c r="AQ34" s="46"/>
      <c r="AR34" s="47">
        <v>4</v>
      </c>
      <c r="AS34" s="46"/>
      <c r="AT34" s="47">
        <v>3</v>
      </c>
      <c r="AU34" s="46"/>
      <c r="AV34" s="47">
        <v>1</v>
      </c>
      <c r="AW34" s="46"/>
      <c r="AX34" s="47">
        <v>3</v>
      </c>
      <c r="AY34" s="46"/>
      <c r="AZ34" s="47">
        <v>3</v>
      </c>
      <c r="BA34" s="46"/>
      <c r="BB34" s="46" t="s">
        <v>345</v>
      </c>
      <c r="BC34" s="46"/>
      <c r="BD34" s="47">
        <v>0</v>
      </c>
      <c r="BE34" s="46"/>
      <c r="BF34" s="46" t="s">
        <v>346</v>
      </c>
      <c r="BG34" s="46"/>
      <c r="BH34" s="47">
        <v>3</v>
      </c>
      <c r="BI34" s="46"/>
      <c r="BJ34" s="47">
        <v>3</v>
      </c>
      <c r="BK34" s="46"/>
      <c r="BL34" s="46" t="s">
        <v>347</v>
      </c>
      <c r="BM34" s="46"/>
      <c r="BN34" s="47">
        <v>1</v>
      </c>
      <c r="BO34" s="46"/>
      <c r="BP34" s="47">
        <v>1</v>
      </c>
      <c r="BQ34" s="46"/>
      <c r="BR34" s="47">
        <v>1</v>
      </c>
      <c r="BS34" s="46"/>
      <c r="BT34" s="47">
        <v>0</v>
      </c>
      <c r="BU34" s="46"/>
      <c r="BV34" s="47">
        <v>3</v>
      </c>
      <c r="BW34" s="46"/>
      <c r="BX34" s="47">
        <v>2</v>
      </c>
      <c r="BY34" s="46"/>
      <c r="BZ34" s="46"/>
      <c r="CA34" s="46"/>
      <c r="CB34" s="46" t="s">
        <v>7539</v>
      </c>
      <c r="CC34" s="46" t="b">
        <v>0</v>
      </c>
      <c r="CD34" s="46" t="b">
        <v>1</v>
      </c>
      <c r="CE34" s="46" t="b">
        <v>0</v>
      </c>
      <c r="CF34" s="46" t="b">
        <v>1</v>
      </c>
      <c r="CG34" s="46" t="b">
        <v>0</v>
      </c>
      <c r="CH34" s="46" t="b">
        <v>0</v>
      </c>
      <c r="CI34" s="46" t="b">
        <v>0</v>
      </c>
      <c r="CJ34" s="46"/>
      <c r="CK34" s="46"/>
      <c r="CL34" s="46"/>
      <c r="CM34" s="46" t="s">
        <v>348</v>
      </c>
      <c r="CN34" s="46"/>
      <c r="CO34" s="46" t="s">
        <v>349</v>
      </c>
      <c r="CP34" s="46">
        <v>957</v>
      </c>
      <c r="CQ34" s="46" t="s">
        <v>350</v>
      </c>
      <c r="CR34" s="46" t="s">
        <v>351</v>
      </c>
      <c r="CS34" s="46">
        <v>33</v>
      </c>
      <c r="CT34" s="46"/>
      <c r="CU34" s="46">
        <v>-1</v>
      </c>
    </row>
    <row r="35" spans="1:99" ht="15" customHeight="1">
      <c r="A35" s="47">
        <v>359125051929760</v>
      </c>
      <c r="B35" s="47">
        <v>1013</v>
      </c>
      <c r="C35" s="47">
        <v>1013</v>
      </c>
      <c r="D35" s="46" t="s">
        <v>352</v>
      </c>
      <c r="E35" s="46"/>
      <c r="F35" s="46"/>
      <c r="G35" s="46"/>
      <c r="H35" s="46"/>
      <c r="I35" s="46"/>
      <c r="J35" s="47">
        <v>0</v>
      </c>
      <c r="K35" s="46"/>
      <c r="L35" s="46"/>
      <c r="M35" s="46"/>
      <c r="N35" s="46"/>
      <c r="O35" s="47">
        <v>1</v>
      </c>
      <c r="P35" s="47">
        <v>1</v>
      </c>
      <c r="Q35" s="46">
        <v>4</v>
      </c>
      <c r="R35" s="47">
        <v>1</v>
      </c>
      <c r="S35" s="46"/>
      <c r="T35" s="47">
        <v>3</v>
      </c>
      <c r="U35" s="46"/>
      <c r="V35" s="47">
        <v>1</v>
      </c>
      <c r="W35" s="46"/>
      <c r="X35" s="46" t="s">
        <v>191</v>
      </c>
      <c r="Y35" s="46"/>
      <c r="Z35" s="47">
        <v>1</v>
      </c>
      <c r="AA35" s="46"/>
      <c r="AB35" s="47">
        <v>3</v>
      </c>
      <c r="AC35" s="46"/>
      <c r="AD35" s="46" t="s">
        <v>353</v>
      </c>
      <c r="AE35" s="46"/>
      <c r="AF35" s="47">
        <v>2</v>
      </c>
      <c r="AG35" s="46"/>
      <c r="AH35" s="47">
        <v>2</v>
      </c>
      <c r="AI35" s="46"/>
      <c r="AJ35" s="46" t="s">
        <v>354</v>
      </c>
      <c r="AK35" s="46"/>
      <c r="AL35" s="47">
        <v>3</v>
      </c>
      <c r="AM35" s="46"/>
      <c r="AN35" s="47">
        <v>1</v>
      </c>
      <c r="AO35" s="46"/>
      <c r="AP35" s="47">
        <v>3</v>
      </c>
      <c r="AQ35" s="46"/>
      <c r="AR35" s="47">
        <v>1</v>
      </c>
      <c r="AS35" s="46"/>
      <c r="AT35" s="47">
        <v>3</v>
      </c>
      <c r="AU35" s="46"/>
      <c r="AV35" s="47">
        <v>3</v>
      </c>
      <c r="AW35" s="46"/>
      <c r="AX35" s="47">
        <v>3</v>
      </c>
      <c r="AY35" s="46"/>
      <c r="AZ35" s="47">
        <v>3</v>
      </c>
      <c r="BA35" s="46"/>
      <c r="BB35" s="46" t="s">
        <v>355</v>
      </c>
      <c r="BC35" s="46"/>
      <c r="BD35" s="47">
        <v>0</v>
      </c>
      <c r="BE35" s="46"/>
      <c r="BF35" s="46"/>
      <c r="BG35" s="46"/>
      <c r="BH35" s="47">
        <v>3</v>
      </c>
      <c r="BI35" s="46"/>
      <c r="BJ35" s="47">
        <v>3</v>
      </c>
      <c r="BK35" s="46"/>
      <c r="BL35" s="46" t="s">
        <v>356</v>
      </c>
      <c r="BM35" s="46"/>
      <c r="BN35" s="47">
        <v>1</v>
      </c>
      <c r="BO35" s="46"/>
      <c r="BP35" s="47">
        <v>1</v>
      </c>
      <c r="BQ35" s="46"/>
      <c r="BR35" s="47">
        <v>1</v>
      </c>
      <c r="BS35" s="46"/>
      <c r="BT35" s="47">
        <v>0</v>
      </c>
      <c r="BU35" s="46"/>
      <c r="BV35" s="47">
        <v>1</v>
      </c>
      <c r="BW35" s="46"/>
      <c r="BX35" s="47">
        <v>2</v>
      </c>
      <c r="BY35" s="46"/>
      <c r="BZ35" s="46" t="s">
        <v>357</v>
      </c>
      <c r="CA35" s="46"/>
      <c r="CB35" s="46" t="s">
        <v>7527</v>
      </c>
      <c r="CC35" s="46" t="b">
        <v>1</v>
      </c>
      <c r="CD35" s="46" t="b">
        <v>1</v>
      </c>
      <c r="CE35" s="46" t="b">
        <v>0</v>
      </c>
      <c r="CF35" s="46" t="b">
        <v>1</v>
      </c>
      <c r="CG35" s="46" t="b">
        <v>0</v>
      </c>
      <c r="CH35" s="46" t="b">
        <v>0</v>
      </c>
      <c r="CI35" s="46" t="b">
        <v>0</v>
      </c>
      <c r="CJ35" s="46"/>
      <c r="CK35" s="46"/>
      <c r="CL35" s="46"/>
      <c r="CM35" s="46" t="s">
        <v>106</v>
      </c>
      <c r="CN35" s="46"/>
      <c r="CO35" s="46" t="s">
        <v>358</v>
      </c>
      <c r="CP35" s="46">
        <v>958</v>
      </c>
      <c r="CQ35" s="46" t="s">
        <v>359</v>
      </c>
      <c r="CR35" s="46" t="s">
        <v>360</v>
      </c>
      <c r="CS35" s="46">
        <v>34</v>
      </c>
      <c r="CT35" s="46"/>
      <c r="CU35" s="46">
        <v>-1</v>
      </c>
    </row>
    <row r="36" spans="1:99" ht="15" customHeight="1">
      <c r="A36" s="47">
        <v>359125051929760</v>
      </c>
      <c r="B36" s="47">
        <v>1012</v>
      </c>
      <c r="C36" s="47">
        <v>1012</v>
      </c>
      <c r="D36" s="46" t="s">
        <v>361</v>
      </c>
      <c r="E36" s="46"/>
      <c r="F36" s="46"/>
      <c r="G36" s="46"/>
      <c r="H36" s="46"/>
      <c r="I36" s="46"/>
      <c r="J36" s="47">
        <v>0</v>
      </c>
      <c r="K36" s="46"/>
      <c r="L36" s="46"/>
      <c r="M36" s="46"/>
      <c r="N36" s="46"/>
      <c r="O36" s="47">
        <v>1</v>
      </c>
      <c r="P36" s="47">
        <v>1</v>
      </c>
      <c r="Q36" s="46">
        <v>5</v>
      </c>
      <c r="R36" s="47">
        <v>1</v>
      </c>
      <c r="S36" s="46"/>
      <c r="T36" s="47">
        <v>3</v>
      </c>
      <c r="U36" s="46"/>
      <c r="V36" s="47">
        <v>2</v>
      </c>
      <c r="W36" s="46"/>
      <c r="X36" s="46" t="s">
        <v>362</v>
      </c>
      <c r="Y36" s="46"/>
      <c r="Z36" s="47">
        <v>4</v>
      </c>
      <c r="AA36" s="46"/>
      <c r="AB36" s="47">
        <v>4</v>
      </c>
      <c r="AC36" s="46"/>
      <c r="AD36" s="46" t="s">
        <v>363</v>
      </c>
      <c r="AE36" s="46"/>
      <c r="AF36" s="47">
        <v>2</v>
      </c>
      <c r="AG36" s="46"/>
      <c r="AH36" s="47">
        <v>2</v>
      </c>
      <c r="AI36" s="46"/>
      <c r="AJ36" s="46" t="s">
        <v>364</v>
      </c>
      <c r="AK36" s="46"/>
      <c r="AL36" s="47">
        <v>3</v>
      </c>
      <c r="AM36" s="46"/>
      <c r="AN36" s="47">
        <v>1</v>
      </c>
      <c r="AO36" s="46"/>
      <c r="AP36" s="47">
        <v>3</v>
      </c>
      <c r="AQ36" s="46"/>
      <c r="AR36" s="47">
        <v>3</v>
      </c>
      <c r="AS36" s="46"/>
      <c r="AT36" s="47">
        <v>3</v>
      </c>
      <c r="AU36" s="46"/>
      <c r="AV36" s="47">
        <v>1</v>
      </c>
      <c r="AW36" s="46"/>
      <c r="AX36" s="47">
        <v>3</v>
      </c>
      <c r="AY36" s="46"/>
      <c r="AZ36" s="47">
        <v>3</v>
      </c>
      <c r="BA36" s="46"/>
      <c r="BB36" s="46" t="s">
        <v>365</v>
      </c>
      <c r="BC36" s="46"/>
      <c r="BD36" s="47">
        <v>0</v>
      </c>
      <c r="BE36" s="46"/>
      <c r="BF36" s="46" t="s">
        <v>366</v>
      </c>
      <c r="BG36" s="46"/>
      <c r="BH36" s="47">
        <v>3</v>
      </c>
      <c r="BI36" s="46"/>
      <c r="BJ36" s="47">
        <v>3</v>
      </c>
      <c r="BK36" s="46"/>
      <c r="BL36" s="46" t="s">
        <v>368</v>
      </c>
      <c r="BM36" s="46"/>
      <c r="BN36" s="47">
        <v>1</v>
      </c>
      <c r="BO36" s="46"/>
      <c r="BP36" s="47">
        <v>1</v>
      </c>
      <c r="BQ36" s="46"/>
      <c r="BR36" s="47">
        <v>1</v>
      </c>
      <c r="BS36" s="46"/>
      <c r="BT36" s="47">
        <v>1</v>
      </c>
      <c r="BU36" s="46"/>
      <c r="BV36" s="47">
        <v>1</v>
      </c>
      <c r="BW36" s="46"/>
      <c r="BX36" s="47">
        <v>2</v>
      </c>
      <c r="BY36" s="46"/>
      <c r="BZ36" s="46" t="s">
        <v>369</v>
      </c>
      <c r="CA36" s="46"/>
      <c r="CB36" s="46" t="s">
        <v>7521</v>
      </c>
      <c r="CC36" s="46" t="b">
        <v>1</v>
      </c>
      <c r="CD36" s="46" t="b">
        <v>1</v>
      </c>
      <c r="CE36" s="46" t="b">
        <v>0</v>
      </c>
      <c r="CF36" s="46" t="b">
        <v>0</v>
      </c>
      <c r="CG36" s="46" t="b">
        <v>0</v>
      </c>
      <c r="CH36" s="46" t="b">
        <v>0</v>
      </c>
      <c r="CI36" s="46" t="b">
        <v>0</v>
      </c>
      <c r="CJ36" s="46"/>
      <c r="CK36" s="46"/>
      <c r="CL36" s="46"/>
      <c r="CM36" s="46" t="s">
        <v>370</v>
      </c>
      <c r="CN36" s="46"/>
      <c r="CO36" s="46" t="s">
        <v>371</v>
      </c>
      <c r="CP36" s="46">
        <v>959</v>
      </c>
      <c r="CQ36" s="46" t="s">
        <v>372</v>
      </c>
      <c r="CR36" s="46" t="s">
        <v>373</v>
      </c>
      <c r="CS36" s="46">
        <v>35</v>
      </c>
      <c r="CT36" s="46"/>
      <c r="CU36" s="46">
        <v>-1</v>
      </c>
    </row>
    <row r="37" spans="1:99" ht="15" customHeight="1">
      <c r="A37" s="47">
        <v>359125051929760</v>
      </c>
      <c r="B37" s="47">
        <v>1011</v>
      </c>
      <c r="C37" s="47">
        <v>1011</v>
      </c>
      <c r="D37" s="46" t="s">
        <v>374</v>
      </c>
      <c r="E37" s="46"/>
      <c r="F37" s="46"/>
      <c r="G37" s="46"/>
      <c r="H37" s="46"/>
      <c r="I37" s="46"/>
      <c r="J37" s="47">
        <v>0</v>
      </c>
      <c r="K37" s="46"/>
      <c r="L37" s="46"/>
      <c r="M37" s="46"/>
      <c r="N37" s="46"/>
      <c r="O37" s="47">
        <v>1</v>
      </c>
      <c r="P37" s="47">
        <v>1</v>
      </c>
      <c r="Q37" s="46">
        <v>5</v>
      </c>
      <c r="R37" s="47">
        <v>1</v>
      </c>
      <c r="S37" s="46"/>
      <c r="T37" s="47">
        <v>3</v>
      </c>
      <c r="U37" s="46"/>
      <c r="V37" s="47">
        <v>3</v>
      </c>
      <c r="W37" s="46"/>
      <c r="X37" s="46" t="s">
        <v>183</v>
      </c>
      <c r="Y37" s="46"/>
      <c r="Z37" s="47">
        <v>4</v>
      </c>
      <c r="AA37" s="46"/>
      <c r="AB37" s="47">
        <v>4</v>
      </c>
      <c r="AC37" s="46"/>
      <c r="AD37" s="46" t="s">
        <v>375</v>
      </c>
      <c r="AE37" s="46"/>
      <c r="AF37" s="47">
        <v>2</v>
      </c>
      <c r="AG37" s="46"/>
      <c r="AH37" s="47">
        <v>1</v>
      </c>
      <c r="AI37" s="46"/>
      <c r="AJ37" s="46" t="s">
        <v>376</v>
      </c>
      <c r="AK37" s="46"/>
      <c r="AL37" s="47">
        <v>3</v>
      </c>
      <c r="AM37" s="46"/>
      <c r="AN37" s="47">
        <v>1</v>
      </c>
      <c r="AO37" s="46"/>
      <c r="AP37" s="47">
        <v>3</v>
      </c>
      <c r="AQ37" s="46"/>
      <c r="AR37" s="47">
        <v>3</v>
      </c>
      <c r="AS37" s="46"/>
      <c r="AT37" s="47">
        <v>3</v>
      </c>
      <c r="AU37" s="46"/>
      <c r="AV37" s="47">
        <v>1</v>
      </c>
      <c r="AW37" s="46"/>
      <c r="AX37" s="47">
        <v>3</v>
      </c>
      <c r="AY37" s="46"/>
      <c r="AZ37" s="47">
        <v>3</v>
      </c>
      <c r="BA37" s="46"/>
      <c r="BB37" s="46" t="s">
        <v>377</v>
      </c>
      <c r="BC37" s="46"/>
      <c r="BD37" s="47">
        <v>0</v>
      </c>
      <c r="BE37" s="46"/>
      <c r="BF37" s="46" t="s">
        <v>378</v>
      </c>
      <c r="BG37" s="46"/>
      <c r="BH37" s="47">
        <v>3</v>
      </c>
      <c r="BI37" s="46"/>
      <c r="BJ37" s="47">
        <v>3</v>
      </c>
      <c r="BK37" s="46"/>
      <c r="BL37" s="46" t="s">
        <v>379</v>
      </c>
      <c r="BM37" s="46"/>
      <c r="BN37" s="47">
        <v>1</v>
      </c>
      <c r="BO37" s="46"/>
      <c r="BP37" s="47">
        <v>1</v>
      </c>
      <c r="BQ37" s="46"/>
      <c r="BR37" s="47">
        <v>1</v>
      </c>
      <c r="BS37" s="46"/>
      <c r="BT37" s="47">
        <v>1</v>
      </c>
      <c r="BU37" s="46"/>
      <c r="BV37" s="47">
        <v>1</v>
      </c>
      <c r="BW37" s="46"/>
      <c r="BX37" s="47">
        <v>2</v>
      </c>
      <c r="BY37" s="46"/>
      <c r="BZ37" s="46" t="s">
        <v>380</v>
      </c>
      <c r="CA37" s="46"/>
      <c r="CB37" s="46" t="s">
        <v>7527</v>
      </c>
      <c r="CC37" s="46" t="b">
        <v>1</v>
      </c>
      <c r="CD37" s="46" t="b">
        <v>1</v>
      </c>
      <c r="CE37" s="46" t="b">
        <v>0</v>
      </c>
      <c r="CF37" s="46" t="b">
        <v>1</v>
      </c>
      <c r="CG37" s="46" t="b">
        <v>0</v>
      </c>
      <c r="CH37" s="46" t="b">
        <v>0</v>
      </c>
      <c r="CI37" s="46" t="b">
        <v>0</v>
      </c>
      <c r="CJ37" s="46"/>
      <c r="CK37" s="46"/>
      <c r="CL37" s="46"/>
      <c r="CM37" s="46" t="s">
        <v>106</v>
      </c>
      <c r="CN37" s="46"/>
      <c r="CO37" s="46" t="s">
        <v>381</v>
      </c>
      <c r="CP37" s="46">
        <v>960</v>
      </c>
      <c r="CQ37" s="46" t="s">
        <v>382</v>
      </c>
      <c r="CR37" s="46" t="s">
        <v>383</v>
      </c>
      <c r="CS37" s="46">
        <v>36</v>
      </c>
      <c r="CT37" s="46"/>
      <c r="CU37" s="46">
        <v>-1</v>
      </c>
    </row>
    <row r="38" spans="1:99" ht="15" customHeight="1">
      <c r="A38" s="47">
        <v>359125051929760</v>
      </c>
      <c r="B38" s="47">
        <v>1024</v>
      </c>
      <c r="C38" s="47">
        <v>1024</v>
      </c>
      <c r="D38" s="46" t="s">
        <v>384</v>
      </c>
      <c r="E38" s="46" t="s">
        <v>7552</v>
      </c>
      <c r="F38" s="46">
        <v>13.35706628</v>
      </c>
      <c r="G38" s="46">
        <v>103.88572730999999</v>
      </c>
      <c r="H38" s="46">
        <v>-8</v>
      </c>
      <c r="I38" s="46">
        <v>5</v>
      </c>
      <c r="J38" s="47">
        <v>0</v>
      </c>
      <c r="K38" s="46"/>
      <c r="L38" s="46"/>
      <c r="M38" s="46"/>
      <c r="N38" s="46"/>
      <c r="O38" s="47">
        <v>1</v>
      </c>
      <c r="P38" s="47">
        <v>1</v>
      </c>
      <c r="Q38" s="46">
        <v>4</v>
      </c>
      <c r="R38" s="47">
        <v>1</v>
      </c>
      <c r="S38" s="46"/>
      <c r="T38" s="47">
        <v>1</v>
      </c>
      <c r="U38" s="46"/>
      <c r="V38" s="47">
        <v>1</v>
      </c>
      <c r="W38" s="46"/>
      <c r="X38" s="46" t="s">
        <v>385</v>
      </c>
      <c r="Y38" s="46"/>
      <c r="Z38" s="47">
        <v>4</v>
      </c>
      <c r="AA38" s="46"/>
      <c r="AB38" s="47">
        <v>4</v>
      </c>
      <c r="AC38" s="46"/>
      <c r="AD38" s="46" t="s">
        <v>243</v>
      </c>
      <c r="AE38" s="46"/>
      <c r="AF38" s="47">
        <v>1</v>
      </c>
      <c r="AG38" s="46"/>
      <c r="AH38" s="47">
        <v>1</v>
      </c>
      <c r="AI38" s="46"/>
      <c r="AJ38" s="46" t="s">
        <v>387</v>
      </c>
      <c r="AK38" s="46"/>
      <c r="AL38" s="47">
        <v>3</v>
      </c>
      <c r="AM38" s="46"/>
      <c r="AN38" s="47">
        <v>1</v>
      </c>
      <c r="AO38" s="46"/>
      <c r="AP38" s="47">
        <v>4</v>
      </c>
      <c r="AQ38" s="46"/>
      <c r="AR38" s="47">
        <v>4</v>
      </c>
      <c r="AS38" s="46"/>
      <c r="AT38" s="47">
        <v>3</v>
      </c>
      <c r="AU38" s="46"/>
      <c r="AV38" s="47">
        <v>1</v>
      </c>
      <c r="AW38" s="46"/>
      <c r="AX38" s="47">
        <v>4</v>
      </c>
      <c r="AY38" s="46"/>
      <c r="AZ38" s="47">
        <v>4</v>
      </c>
      <c r="BA38" s="46"/>
      <c r="BB38" s="46" t="s">
        <v>388</v>
      </c>
      <c r="BC38" s="46"/>
      <c r="BD38" s="47">
        <v>0</v>
      </c>
      <c r="BE38" s="46"/>
      <c r="BF38" s="46" t="s">
        <v>112</v>
      </c>
      <c r="BG38" s="46"/>
      <c r="BH38" s="47">
        <v>3</v>
      </c>
      <c r="BI38" s="46"/>
      <c r="BJ38" s="47">
        <v>4</v>
      </c>
      <c r="BK38" s="46"/>
      <c r="BL38" s="46" t="s">
        <v>389</v>
      </c>
      <c r="BM38" s="46"/>
      <c r="BN38" s="47">
        <v>0</v>
      </c>
      <c r="BO38" s="46"/>
      <c r="BP38" s="46"/>
      <c r="BQ38" s="46"/>
      <c r="BR38" s="46"/>
      <c r="BS38" s="46"/>
      <c r="BT38" s="46"/>
      <c r="BU38" s="46"/>
      <c r="BV38" s="46"/>
      <c r="BW38" s="46"/>
      <c r="BX38" s="46"/>
      <c r="BY38" s="46"/>
      <c r="BZ38" s="46" t="s">
        <v>390</v>
      </c>
      <c r="CA38" s="46"/>
      <c r="CB38" s="46" t="s">
        <v>7527</v>
      </c>
      <c r="CC38" s="46" t="b">
        <v>1</v>
      </c>
      <c r="CD38" s="46" t="b">
        <v>1</v>
      </c>
      <c r="CE38" s="46" t="b">
        <v>0</v>
      </c>
      <c r="CF38" s="46" t="b">
        <v>1</v>
      </c>
      <c r="CG38" s="46" t="b">
        <v>0</v>
      </c>
      <c r="CH38" s="46" t="b">
        <v>0</v>
      </c>
      <c r="CI38" s="46" t="b">
        <v>0</v>
      </c>
      <c r="CJ38" s="46"/>
      <c r="CK38" s="46"/>
      <c r="CL38" s="46"/>
      <c r="CM38" s="46" t="s">
        <v>115</v>
      </c>
      <c r="CN38" s="46"/>
      <c r="CO38" s="46" t="s">
        <v>391</v>
      </c>
      <c r="CP38" s="46">
        <v>961</v>
      </c>
      <c r="CQ38" s="46" t="s">
        <v>392</v>
      </c>
      <c r="CR38" s="46" t="s">
        <v>393</v>
      </c>
      <c r="CS38" s="46">
        <v>37</v>
      </c>
      <c r="CT38" s="46"/>
      <c r="CU38" s="46">
        <v>-1</v>
      </c>
    </row>
    <row r="39" spans="1:99" ht="15" customHeight="1">
      <c r="A39" s="47">
        <v>359125051929760</v>
      </c>
      <c r="B39" s="47">
        <v>1017</v>
      </c>
      <c r="C39" s="47">
        <v>1017</v>
      </c>
      <c r="D39" s="46" t="s">
        <v>394</v>
      </c>
      <c r="E39" s="46"/>
      <c r="F39" s="46"/>
      <c r="G39" s="46"/>
      <c r="H39" s="46"/>
      <c r="I39" s="46"/>
      <c r="J39" s="47">
        <v>0</v>
      </c>
      <c r="K39" s="46"/>
      <c r="L39" s="46"/>
      <c r="M39" s="46"/>
      <c r="N39" s="46"/>
      <c r="O39" s="47">
        <v>1</v>
      </c>
      <c r="P39" s="47">
        <v>1</v>
      </c>
      <c r="Q39" s="46">
        <v>5</v>
      </c>
      <c r="R39" s="47">
        <v>1</v>
      </c>
      <c r="S39" s="46"/>
      <c r="T39" s="47">
        <v>1</v>
      </c>
      <c r="U39" s="46"/>
      <c r="V39" s="47">
        <v>1</v>
      </c>
      <c r="W39" s="46"/>
      <c r="X39" s="46" t="s">
        <v>395</v>
      </c>
      <c r="Y39" s="46"/>
      <c r="Z39" s="47">
        <v>4</v>
      </c>
      <c r="AA39" s="46"/>
      <c r="AB39" s="47">
        <v>4</v>
      </c>
      <c r="AC39" s="46"/>
      <c r="AD39" s="46" t="s">
        <v>396</v>
      </c>
      <c r="AE39" s="46"/>
      <c r="AF39" s="47">
        <v>1</v>
      </c>
      <c r="AG39" s="46"/>
      <c r="AH39" s="47">
        <v>1</v>
      </c>
      <c r="AI39" s="46"/>
      <c r="AJ39" s="46" t="s">
        <v>183</v>
      </c>
      <c r="AK39" s="46"/>
      <c r="AL39" s="47">
        <v>3</v>
      </c>
      <c r="AM39" s="46"/>
      <c r="AN39" s="47">
        <v>1</v>
      </c>
      <c r="AO39" s="46"/>
      <c r="AP39" s="47">
        <v>5</v>
      </c>
      <c r="AQ39" s="46" t="s">
        <v>101</v>
      </c>
      <c r="AR39" s="47">
        <v>3</v>
      </c>
      <c r="AS39" s="46"/>
      <c r="AT39" s="47">
        <v>3</v>
      </c>
      <c r="AU39" s="46"/>
      <c r="AV39" s="47">
        <v>1</v>
      </c>
      <c r="AW39" s="46"/>
      <c r="AX39" s="47">
        <v>3</v>
      </c>
      <c r="AY39" s="46"/>
      <c r="AZ39" s="47">
        <v>3</v>
      </c>
      <c r="BA39" s="46"/>
      <c r="BB39" s="46" t="s">
        <v>397</v>
      </c>
      <c r="BC39" s="46"/>
      <c r="BD39" s="47">
        <v>0</v>
      </c>
      <c r="BE39" s="46"/>
      <c r="BF39" s="46" t="s">
        <v>398</v>
      </c>
      <c r="BG39" s="46"/>
      <c r="BH39" s="47">
        <v>3</v>
      </c>
      <c r="BI39" s="46"/>
      <c r="BJ39" s="47">
        <v>3</v>
      </c>
      <c r="BK39" s="46"/>
      <c r="BL39" s="46" t="s">
        <v>399</v>
      </c>
      <c r="BM39" s="46"/>
      <c r="BN39" s="47">
        <v>1</v>
      </c>
      <c r="BO39" s="46"/>
      <c r="BP39" s="47">
        <v>1</v>
      </c>
      <c r="BQ39" s="46"/>
      <c r="BR39" s="47">
        <v>1</v>
      </c>
      <c r="BS39" s="46"/>
      <c r="BT39" s="47">
        <v>1</v>
      </c>
      <c r="BU39" s="46"/>
      <c r="BV39" s="47">
        <v>1</v>
      </c>
      <c r="BW39" s="46"/>
      <c r="BX39" s="47">
        <v>2</v>
      </c>
      <c r="BY39" s="46"/>
      <c r="BZ39" s="46" t="s">
        <v>400</v>
      </c>
      <c r="CA39" s="46"/>
      <c r="CB39" s="46" t="s">
        <v>7527</v>
      </c>
      <c r="CC39" s="46" t="b">
        <v>1</v>
      </c>
      <c r="CD39" s="46" t="b">
        <v>1</v>
      </c>
      <c r="CE39" s="46" t="b">
        <v>0</v>
      </c>
      <c r="CF39" s="46" t="b">
        <v>1</v>
      </c>
      <c r="CG39" s="46" t="b">
        <v>0</v>
      </c>
      <c r="CH39" s="46" t="b">
        <v>0</v>
      </c>
      <c r="CI39" s="46" t="b">
        <v>0</v>
      </c>
      <c r="CJ39" s="46"/>
      <c r="CK39" s="46"/>
      <c r="CL39" s="46"/>
      <c r="CM39" s="46" t="s">
        <v>370</v>
      </c>
      <c r="CN39" s="46"/>
      <c r="CO39" s="46" t="s">
        <v>401</v>
      </c>
      <c r="CP39" s="46">
        <v>970</v>
      </c>
      <c r="CQ39" s="46" t="s">
        <v>402</v>
      </c>
      <c r="CR39" s="46" t="s">
        <v>403</v>
      </c>
      <c r="CS39" s="46">
        <v>38</v>
      </c>
      <c r="CT39" s="46"/>
      <c r="CU39" s="46">
        <v>-1</v>
      </c>
    </row>
    <row r="40" spans="1:99" ht="15" customHeight="1">
      <c r="A40" s="47">
        <v>359125051929760</v>
      </c>
      <c r="B40" s="47">
        <v>1008</v>
      </c>
      <c r="C40" s="47">
        <v>1008</v>
      </c>
      <c r="D40" s="46" t="s">
        <v>404</v>
      </c>
      <c r="E40" s="46" t="s">
        <v>7516</v>
      </c>
      <c r="F40" s="46">
        <v>13.357699</v>
      </c>
      <c r="G40" s="46">
        <v>103.88582359999999</v>
      </c>
      <c r="H40" s="46">
        <v>0</v>
      </c>
      <c r="I40" s="46">
        <v>2595</v>
      </c>
      <c r="J40" s="47">
        <v>0</v>
      </c>
      <c r="K40" s="46"/>
      <c r="L40" s="46"/>
      <c r="M40" s="46"/>
      <c r="N40" s="46"/>
      <c r="O40" s="47">
        <v>1</v>
      </c>
      <c r="P40" s="47">
        <v>1</v>
      </c>
      <c r="Q40" s="46">
        <v>5</v>
      </c>
      <c r="R40" s="47">
        <v>1</v>
      </c>
      <c r="S40" s="46"/>
      <c r="T40" s="47">
        <v>1</v>
      </c>
      <c r="U40" s="46"/>
      <c r="V40" s="47">
        <v>3</v>
      </c>
      <c r="W40" s="46"/>
      <c r="X40" s="46" t="s">
        <v>405</v>
      </c>
      <c r="Y40" s="46"/>
      <c r="Z40" s="47">
        <v>4</v>
      </c>
      <c r="AA40" s="46"/>
      <c r="AB40" s="47">
        <v>4</v>
      </c>
      <c r="AC40" s="46"/>
      <c r="AD40" s="46" t="s">
        <v>406</v>
      </c>
      <c r="AE40" s="46"/>
      <c r="AF40" s="47">
        <v>1</v>
      </c>
      <c r="AG40" s="46"/>
      <c r="AH40" s="47">
        <v>3</v>
      </c>
      <c r="AI40" s="46"/>
      <c r="AJ40" s="46" t="s">
        <v>100</v>
      </c>
      <c r="AK40" s="46"/>
      <c r="AL40" s="47">
        <v>3</v>
      </c>
      <c r="AM40" s="46"/>
      <c r="AN40" s="47">
        <v>1</v>
      </c>
      <c r="AO40" s="46"/>
      <c r="AP40" s="47">
        <v>2</v>
      </c>
      <c r="AQ40" s="46"/>
      <c r="AR40" s="47">
        <v>3</v>
      </c>
      <c r="AS40" s="46"/>
      <c r="AT40" s="47">
        <v>3</v>
      </c>
      <c r="AU40" s="46"/>
      <c r="AV40" s="47">
        <v>1</v>
      </c>
      <c r="AW40" s="46"/>
      <c r="AX40" s="47">
        <v>5</v>
      </c>
      <c r="AY40" s="46" t="s">
        <v>112</v>
      </c>
      <c r="AZ40" s="47">
        <v>4</v>
      </c>
      <c r="BA40" s="46"/>
      <c r="BB40" s="46" t="s">
        <v>407</v>
      </c>
      <c r="BC40" s="46"/>
      <c r="BD40" s="47">
        <v>0</v>
      </c>
      <c r="BE40" s="46"/>
      <c r="BF40" s="46" t="s">
        <v>192</v>
      </c>
      <c r="BG40" s="46"/>
      <c r="BH40" s="47">
        <v>3</v>
      </c>
      <c r="BI40" s="46"/>
      <c r="BJ40" s="47">
        <v>3</v>
      </c>
      <c r="BK40" s="46"/>
      <c r="BL40" s="46" t="s">
        <v>408</v>
      </c>
      <c r="BM40" s="46"/>
      <c r="BN40" s="47">
        <v>0</v>
      </c>
      <c r="BO40" s="46"/>
      <c r="BP40" s="46"/>
      <c r="BQ40" s="46"/>
      <c r="BR40" s="46"/>
      <c r="BS40" s="46"/>
      <c r="BT40" s="46"/>
      <c r="BU40" s="46"/>
      <c r="BV40" s="46"/>
      <c r="BW40" s="46"/>
      <c r="BX40" s="46"/>
      <c r="BY40" s="46"/>
      <c r="BZ40" s="46" t="s">
        <v>409</v>
      </c>
      <c r="CA40" s="46"/>
      <c r="CB40" s="46" t="s">
        <v>7553</v>
      </c>
      <c r="CC40" s="46" t="b">
        <v>1</v>
      </c>
      <c r="CD40" s="46" t="b">
        <v>1</v>
      </c>
      <c r="CE40" s="46" t="b">
        <v>1</v>
      </c>
      <c r="CF40" s="46" t="b">
        <v>0</v>
      </c>
      <c r="CG40" s="46" t="b">
        <v>0</v>
      </c>
      <c r="CH40" s="46" t="b">
        <v>0</v>
      </c>
      <c r="CI40" s="46" t="b">
        <v>0</v>
      </c>
      <c r="CJ40" s="46"/>
      <c r="CK40" s="46"/>
      <c r="CL40" s="46"/>
      <c r="CM40" s="46" t="s">
        <v>106</v>
      </c>
      <c r="CN40" s="46"/>
      <c r="CO40" s="46" t="s">
        <v>410</v>
      </c>
      <c r="CP40" s="46">
        <v>972</v>
      </c>
      <c r="CQ40" s="46" t="s">
        <v>411</v>
      </c>
      <c r="CR40" s="46" t="s">
        <v>412</v>
      </c>
      <c r="CS40" s="46">
        <v>39</v>
      </c>
      <c r="CT40" s="46"/>
      <c r="CU40" s="46">
        <v>-1</v>
      </c>
    </row>
    <row r="41" spans="1:99" ht="15" customHeight="1">
      <c r="A41" s="47">
        <v>359125051929760</v>
      </c>
      <c r="B41" s="47">
        <v>1007</v>
      </c>
      <c r="C41" s="47">
        <v>1007</v>
      </c>
      <c r="D41" s="46" t="s">
        <v>413</v>
      </c>
      <c r="E41" s="46" t="s">
        <v>7554</v>
      </c>
      <c r="F41" s="46">
        <v>13.3571291</v>
      </c>
      <c r="G41" s="46">
        <v>103.88562760000001</v>
      </c>
      <c r="H41" s="46">
        <v>9</v>
      </c>
      <c r="I41" s="46">
        <v>17</v>
      </c>
      <c r="J41" s="47">
        <v>0</v>
      </c>
      <c r="K41" s="46"/>
      <c r="L41" s="46"/>
      <c r="M41" s="46"/>
      <c r="N41" s="46"/>
      <c r="O41" s="47">
        <v>1</v>
      </c>
      <c r="P41" s="47">
        <v>1</v>
      </c>
      <c r="Q41" s="46">
        <v>4</v>
      </c>
      <c r="R41" s="47">
        <v>1</v>
      </c>
      <c r="S41" s="46"/>
      <c r="T41" s="47">
        <v>1</v>
      </c>
      <c r="U41" s="46"/>
      <c r="V41" s="47">
        <v>1</v>
      </c>
      <c r="W41" s="46"/>
      <c r="X41" s="46" t="s">
        <v>414</v>
      </c>
      <c r="Y41" s="46"/>
      <c r="Z41" s="47">
        <v>2</v>
      </c>
      <c r="AA41" s="46"/>
      <c r="AB41" s="47">
        <v>2</v>
      </c>
      <c r="AC41" s="46"/>
      <c r="AD41" s="46" t="s">
        <v>415</v>
      </c>
      <c r="AE41" s="46"/>
      <c r="AF41" s="47">
        <v>1</v>
      </c>
      <c r="AG41" s="46"/>
      <c r="AH41" s="47">
        <v>1</v>
      </c>
      <c r="AI41" s="46"/>
      <c r="AJ41" s="46" t="s">
        <v>416</v>
      </c>
      <c r="AK41" s="46"/>
      <c r="AL41" s="47">
        <v>3</v>
      </c>
      <c r="AM41" s="46"/>
      <c r="AN41" s="47">
        <v>1</v>
      </c>
      <c r="AO41" s="46"/>
      <c r="AP41" s="47">
        <v>5</v>
      </c>
      <c r="AQ41" s="46" t="s">
        <v>417</v>
      </c>
      <c r="AR41" s="47">
        <v>3</v>
      </c>
      <c r="AS41" s="46"/>
      <c r="AT41" s="47">
        <v>2</v>
      </c>
      <c r="AU41" s="46"/>
      <c r="AV41" s="47">
        <v>1</v>
      </c>
      <c r="AW41" s="46"/>
      <c r="AX41" s="47">
        <v>5</v>
      </c>
      <c r="AY41" s="46" t="s">
        <v>417</v>
      </c>
      <c r="AZ41" s="47">
        <v>3</v>
      </c>
      <c r="BA41" s="46"/>
      <c r="BB41" s="46" t="s">
        <v>388</v>
      </c>
      <c r="BC41" s="46"/>
      <c r="BD41" s="47">
        <v>0</v>
      </c>
      <c r="BE41" s="46"/>
      <c r="BF41" s="46"/>
      <c r="BG41" s="46"/>
      <c r="BH41" s="47">
        <v>3</v>
      </c>
      <c r="BI41" s="46"/>
      <c r="BJ41" s="47">
        <v>3</v>
      </c>
      <c r="BK41" s="46"/>
      <c r="BL41" s="46" t="s">
        <v>418</v>
      </c>
      <c r="BM41" s="46"/>
      <c r="BN41" s="47">
        <v>0</v>
      </c>
      <c r="BO41" s="46"/>
      <c r="BP41" s="46"/>
      <c r="BQ41" s="46"/>
      <c r="BR41" s="46"/>
      <c r="BS41" s="46"/>
      <c r="BT41" s="46"/>
      <c r="BU41" s="46"/>
      <c r="BV41" s="46"/>
      <c r="BW41" s="46"/>
      <c r="BX41" s="46"/>
      <c r="BY41" s="46"/>
      <c r="BZ41" s="46" t="s">
        <v>419</v>
      </c>
      <c r="CA41" s="46"/>
      <c r="CB41" s="46" t="s">
        <v>7527</v>
      </c>
      <c r="CC41" s="46" t="b">
        <v>1</v>
      </c>
      <c r="CD41" s="46" t="b">
        <v>1</v>
      </c>
      <c r="CE41" s="46" t="b">
        <v>0</v>
      </c>
      <c r="CF41" s="46" t="b">
        <v>1</v>
      </c>
      <c r="CG41" s="46" t="b">
        <v>0</v>
      </c>
      <c r="CH41" s="46" t="b">
        <v>0</v>
      </c>
      <c r="CI41" s="46" t="b">
        <v>0</v>
      </c>
      <c r="CJ41" s="46"/>
      <c r="CK41" s="46" t="s">
        <v>420</v>
      </c>
      <c r="CL41" s="46"/>
      <c r="CM41" s="46" t="s">
        <v>115</v>
      </c>
      <c r="CN41" s="46"/>
      <c r="CO41" s="46" t="s">
        <v>421</v>
      </c>
      <c r="CP41" s="46">
        <v>973</v>
      </c>
      <c r="CQ41" s="46" t="s">
        <v>422</v>
      </c>
      <c r="CR41" s="46" t="s">
        <v>423</v>
      </c>
      <c r="CS41" s="46">
        <v>40</v>
      </c>
      <c r="CT41" s="46"/>
      <c r="CU41" s="46">
        <v>-1</v>
      </c>
    </row>
    <row r="42" spans="1:99" ht="15" customHeight="1">
      <c r="A42" s="47">
        <v>359125051929760</v>
      </c>
      <c r="B42" s="47">
        <v>1016</v>
      </c>
      <c r="C42" s="47">
        <v>1016</v>
      </c>
      <c r="D42" s="46" t="s">
        <v>424</v>
      </c>
      <c r="E42" s="46" t="s">
        <v>7555</v>
      </c>
      <c r="F42" s="46">
        <v>13.356940399999999</v>
      </c>
      <c r="G42" s="46">
        <v>103.8851641</v>
      </c>
      <c r="H42" s="46">
        <v>0</v>
      </c>
      <c r="I42" s="46">
        <v>24</v>
      </c>
      <c r="J42" s="47">
        <v>0</v>
      </c>
      <c r="K42" s="46"/>
      <c r="L42" s="46"/>
      <c r="M42" s="46"/>
      <c r="N42" s="46"/>
      <c r="O42" s="47">
        <v>1</v>
      </c>
      <c r="P42" s="47">
        <v>1</v>
      </c>
      <c r="Q42" s="46">
        <v>5</v>
      </c>
      <c r="R42" s="47">
        <v>1</v>
      </c>
      <c r="S42" s="46"/>
      <c r="T42" s="47">
        <v>1</v>
      </c>
      <c r="U42" s="46"/>
      <c r="V42" s="47">
        <v>1</v>
      </c>
      <c r="W42" s="46"/>
      <c r="X42" s="46" t="s">
        <v>100</v>
      </c>
      <c r="Y42" s="46"/>
      <c r="Z42" s="47">
        <v>4</v>
      </c>
      <c r="AA42" s="46"/>
      <c r="AB42" s="47">
        <v>4</v>
      </c>
      <c r="AC42" s="46"/>
      <c r="AD42" s="46" t="s">
        <v>396</v>
      </c>
      <c r="AE42" s="46"/>
      <c r="AF42" s="47">
        <v>1</v>
      </c>
      <c r="AG42" s="46"/>
      <c r="AH42" s="47">
        <v>1</v>
      </c>
      <c r="AI42" s="46"/>
      <c r="AJ42" s="46" t="s">
        <v>425</v>
      </c>
      <c r="AK42" s="46"/>
      <c r="AL42" s="47">
        <v>3</v>
      </c>
      <c r="AM42" s="46"/>
      <c r="AN42" s="47">
        <v>1</v>
      </c>
      <c r="AO42" s="46"/>
      <c r="AP42" s="47">
        <v>5</v>
      </c>
      <c r="AQ42" s="46" t="s">
        <v>101</v>
      </c>
      <c r="AR42" s="47">
        <v>3</v>
      </c>
      <c r="AS42" s="46"/>
      <c r="AT42" s="47">
        <v>3</v>
      </c>
      <c r="AU42" s="46"/>
      <c r="AV42" s="47">
        <v>1</v>
      </c>
      <c r="AW42" s="46"/>
      <c r="AX42" s="47">
        <v>3</v>
      </c>
      <c r="AY42" s="46"/>
      <c r="AZ42" s="47">
        <v>3</v>
      </c>
      <c r="BA42" s="46"/>
      <c r="BB42" s="46" t="s">
        <v>426</v>
      </c>
      <c r="BC42" s="46"/>
      <c r="BD42" s="47">
        <v>0</v>
      </c>
      <c r="BE42" s="46"/>
      <c r="BF42" s="46"/>
      <c r="BG42" s="46"/>
      <c r="BH42" s="47">
        <v>2</v>
      </c>
      <c r="BI42" s="46"/>
      <c r="BJ42" s="47">
        <v>3</v>
      </c>
      <c r="BK42" s="46"/>
      <c r="BL42" s="46" t="s">
        <v>427</v>
      </c>
      <c r="BM42" s="46"/>
      <c r="BN42" s="47">
        <v>1</v>
      </c>
      <c r="BO42" s="46"/>
      <c r="BP42" s="47">
        <v>1</v>
      </c>
      <c r="BQ42" s="46"/>
      <c r="BR42" s="47">
        <v>1</v>
      </c>
      <c r="BS42" s="46"/>
      <c r="BT42" s="47">
        <v>0</v>
      </c>
      <c r="BU42" s="46"/>
      <c r="BV42" s="47">
        <v>2</v>
      </c>
      <c r="BW42" s="46"/>
      <c r="BX42" s="47">
        <v>2</v>
      </c>
      <c r="BY42" s="46"/>
      <c r="BZ42" s="46" t="s">
        <v>428</v>
      </c>
      <c r="CA42" s="46"/>
      <c r="CB42" s="46" t="s">
        <v>7527</v>
      </c>
      <c r="CC42" s="46" t="b">
        <v>1</v>
      </c>
      <c r="CD42" s="46" t="b">
        <v>1</v>
      </c>
      <c r="CE42" s="46" t="b">
        <v>0</v>
      </c>
      <c r="CF42" s="46" t="b">
        <v>1</v>
      </c>
      <c r="CG42" s="46" t="b">
        <v>0</v>
      </c>
      <c r="CH42" s="46" t="b">
        <v>0</v>
      </c>
      <c r="CI42" s="46" t="b">
        <v>0</v>
      </c>
      <c r="CJ42" s="46"/>
      <c r="CK42" s="46"/>
      <c r="CL42" s="46"/>
      <c r="CM42" s="46" t="s">
        <v>429</v>
      </c>
      <c r="CN42" s="46"/>
      <c r="CO42" s="46" t="s">
        <v>430</v>
      </c>
      <c r="CP42" s="46">
        <v>974</v>
      </c>
      <c r="CQ42" s="46" t="s">
        <v>431</v>
      </c>
      <c r="CR42" s="46" t="s">
        <v>432</v>
      </c>
      <c r="CS42" s="46">
        <v>41</v>
      </c>
      <c r="CT42" s="46"/>
      <c r="CU42" s="46">
        <v>-1</v>
      </c>
    </row>
    <row r="43" spans="1:99" ht="15" customHeight="1">
      <c r="A43" s="47">
        <v>359125051929760</v>
      </c>
      <c r="B43" s="47">
        <v>1018</v>
      </c>
      <c r="C43" s="47">
        <v>1018</v>
      </c>
      <c r="D43" s="46" t="s">
        <v>433</v>
      </c>
      <c r="E43" s="46" t="s">
        <v>7556</v>
      </c>
      <c r="F43" s="46">
        <v>13.357727969999999</v>
      </c>
      <c r="G43" s="46">
        <v>103.88709081</v>
      </c>
      <c r="H43" s="46">
        <v>79</v>
      </c>
      <c r="I43" s="46">
        <v>31</v>
      </c>
      <c r="J43" s="47">
        <v>0</v>
      </c>
      <c r="K43" s="46"/>
      <c r="L43" s="46"/>
      <c r="M43" s="46"/>
      <c r="N43" s="46"/>
      <c r="O43" s="47">
        <v>1</v>
      </c>
      <c r="P43" s="47">
        <v>1</v>
      </c>
      <c r="Q43" s="46">
        <v>12</v>
      </c>
      <c r="R43" s="47">
        <v>1</v>
      </c>
      <c r="S43" s="46"/>
      <c r="T43" s="47">
        <v>3</v>
      </c>
      <c r="U43" s="46"/>
      <c r="V43" s="47">
        <v>3</v>
      </c>
      <c r="W43" s="46"/>
      <c r="X43" s="46" t="s">
        <v>376</v>
      </c>
      <c r="Y43" s="46"/>
      <c r="Z43" s="47">
        <v>4</v>
      </c>
      <c r="AA43" s="46"/>
      <c r="AB43" s="47">
        <v>4</v>
      </c>
      <c r="AC43" s="46"/>
      <c r="AD43" s="46" t="s">
        <v>396</v>
      </c>
      <c r="AE43" s="46"/>
      <c r="AF43" s="47">
        <v>2</v>
      </c>
      <c r="AG43" s="46"/>
      <c r="AH43" s="47">
        <v>3</v>
      </c>
      <c r="AI43" s="46"/>
      <c r="AJ43" s="46" t="s">
        <v>434</v>
      </c>
      <c r="AK43" s="46"/>
      <c r="AL43" s="47">
        <v>3</v>
      </c>
      <c r="AM43" s="46"/>
      <c r="AN43" s="47">
        <v>1</v>
      </c>
      <c r="AO43" s="46"/>
      <c r="AP43" s="47">
        <v>5</v>
      </c>
      <c r="AQ43" s="46" t="s">
        <v>101</v>
      </c>
      <c r="AR43" s="47">
        <v>3</v>
      </c>
      <c r="AS43" s="46"/>
      <c r="AT43" s="47">
        <v>3</v>
      </c>
      <c r="AU43" s="46"/>
      <c r="AV43" s="47">
        <v>1</v>
      </c>
      <c r="AW43" s="46"/>
      <c r="AX43" s="47">
        <v>5</v>
      </c>
      <c r="AY43" s="46" t="s">
        <v>101</v>
      </c>
      <c r="AZ43" s="47">
        <v>4</v>
      </c>
      <c r="BA43" s="46"/>
      <c r="BB43" s="46" t="s">
        <v>121</v>
      </c>
      <c r="BC43" s="46"/>
      <c r="BD43" s="47">
        <v>0</v>
      </c>
      <c r="BE43" s="46"/>
      <c r="BF43" s="46"/>
      <c r="BG43" s="46"/>
      <c r="BH43" s="47">
        <v>3</v>
      </c>
      <c r="BI43" s="46"/>
      <c r="BJ43" s="47">
        <v>3</v>
      </c>
      <c r="BK43" s="46"/>
      <c r="BL43" s="46" t="s">
        <v>437</v>
      </c>
      <c r="BM43" s="46"/>
      <c r="BN43" s="47">
        <v>1</v>
      </c>
      <c r="BO43" s="46"/>
      <c r="BP43" s="47">
        <v>1</v>
      </c>
      <c r="BQ43" s="46"/>
      <c r="BR43" s="47">
        <v>1</v>
      </c>
      <c r="BS43" s="46"/>
      <c r="BT43" s="47">
        <v>0</v>
      </c>
      <c r="BU43" s="46"/>
      <c r="BV43" s="47">
        <v>3</v>
      </c>
      <c r="BW43" s="46"/>
      <c r="BX43" s="47">
        <v>2</v>
      </c>
      <c r="BY43" s="46"/>
      <c r="BZ43" s="46"/>
      <c r="CA43" s="46"/>
      <c r="CB43" s="46" t="s">
        <v>7527</v>
      </c>
      <c r="CC43" s="46" t="b">
        <v>1</v>
      </c>
      <c r="CD43" s="46" t="b">
        <v>1</v>
      </c>
      <c r="CE43" s="46" t="b">
        <v>0</v>
      </c>
      <c r="CF43" s="46" t="b">
        <v>1</v>
      </c>
      <c r="CG43" s="46" t="b">
        <v>0</v>
      </c>
      <c r="CH43" s="46" t="b">
        <v>0</v>
      </c>
      <c r="CI43" s="46" t="b">
        <v>0</v>
      </c>
      <c r="CJ43" s="46"/>
      <c r="CK43" s="46"/>
      <c r="CL43" s="46"/>
      <c r="CM43" s="46" t="s">
        <v>106</v>
      </c>
      <c r="CN43" s="46"/>
      <c r="CO43" s="46" t="s">
        <v>438</v>
      </c>
      <c r="CP43" s="46">
        <v>975</v>
      </c>
      <c r="CQ43" s="46" t="s">
        <v>439</v>
      </c>
      <c r="CR43" s="46" t="s">
        <v>440</v>
      </c>
      <c r="CS43" s="46">
        <v>42</v>
      </c>
      <c r="CT43" s="46"/>
      <c r="CU43" s="46">
        <v>-1</v>
      </c>
    </row>
    <row r="44" spans="1:99" ht="15" customHeight="1">
      <c r="A44" s="47">
        <v>359125051929760</v>
      </c>
      <c r="B44" s="47">
        <v>2003</v>
      </c>
      <c r="C44" s="47">
        <v>2003</v>
      </c>
      <c r="D44" s="46" t="s">
        <v>441</v>
      </c>
      <c r="E44" s="46" t="s">
        <v>7557</v>
      </c>
      <c r="F44" s="46">
        <v>13.37634898</v>
      </c>
      <c r="G44" s="46">
        <v>103.85764282</v>
      </c>
      <c r="H44" s="46">
        <v>-6</v>
      </c>
      <c r="I44" s="46">
        <v>3</v>
      </c>
      <c r="J44" s="47">
        <v>0</v>
      </c>
      <c r="K44" s="46"/>
      <c r="L44" s="46"/>
      <c r="M44" s="46"/>
      <c r="N44" s="46"/>
      <c r="O44" s="47">
        <v>2</v>
      </c>
      <c r="P44" s="47">
        <v>1</v>
      </c>
      <c r="Q44" s="46">
        <v>2</v>
      </c>
      <c r="R44" s="47">
        <v>0</v>
      </c>
      <c r="S44" s="46"/>
      <c r="T44" s="47">
        <v>4</v>
      </c>
      <c r="U44" s="46"/>
      <c r="V44" s="46"/>
      <c r="W44" s="46"/>
      <c r="X44" s="46"/>
      <c r="Y44" s="46"/>
      <c r="Z44" s="47">
        <v>4</v>
      </c>
      <c r="AA44" s="46"/>
      <c r="AB44" s="46"/>
      <c r="AC44" s="46"/>
      <c r="AD44" s="46" t="s">
        <v>243</v>
      </c>
      <c r="AE44" s="46"/>
      <c r="AF44" s="47">
        <v>2</v>
      </c>
      <c r="AG44" s="46"/>
      <c r="AH44" s="46"/>
      <c r="AI44" s="46"/>
      <c r="AJ44" s="46" t="s">
        <v>183</v>
      </c>
      <c r="AK44" s="46"/>
      <c r="AL44" s="47">
        <v>3</v>
      </c>
      <c r="AM44" s="46"/>
      <c r="AN44" s="47">
        <v>1</v>
      </c>
      <c r="AO44" s="46"/>
      <c r="AP44" s="47">
        <v>3</v>
      </c>
      <c r="AQ44" s="46"/>
      <c r="AR44" s="47">
        <v>3</v>
      </c>
      <c r="AS44" s="46"/>
      <c r="AT44" s="46"/>
      <c r="AU44" s="46"/>
      <c r="AV44" s="46"/>
      <c r="AW44" s="46"/>
      <c r="AX44" s="46"/>
      <c r="AY44" s="46"/>
      <c r="AZ44" s="46"/>
      <c r="BA44" s="46"/>
      <c r="BB44" s="46" t="s">
        <v>443</v>
      </c>
      <c r="BC44" s="46"/>
      <c r="BD44" s="47">
        <v>1</v>
      </c>
      <c r="BE44" s="46"/>
      <c r="BF44" s="46" t="s">
        <v>444</v>
      </c>
      <c r="BG44" s="46"/>
      <c r="BH44" s="47">
        <v>3</v>
      </c>
      <c r="BI44" s="46"/>
      <c r="BJ44" s="46"/>
      <c r="BK44" s="46"/>
      <c r="BL44" s="46" t="s">
        <v>445</v>
      </c>
      <c r="BM44" s="46"/>
      <c r="BN44" s="47">
        <v>1</v>
      </c>
      <c r="BO44" s="46"/>
      <c r="BP44" s="47">
        <v>1</v>
      </c>
      <c r="BQ44" s="46"/>
      <c r="BR44" s="47">
        <v>1</v>
      </c>
      <c r="BS44" s="46"/>
      <c r="BT44" s="47">
        <v>0</v>
      </c>
      <c r="BU44" s="46"/>
      <c r="BV44" s="47">
        <v>1</v>
      </c>
      <c r="BW44" s="46"/>
      <c r="BX44" s="47">
        <v>5</v>
      </c>
      <c r="BY44" s="46"/>
      <c r="BZ44" s="46"/>
      <c r="CA44" s="46"/>
      <c r="CB44" s="46" t="s">
        <v>7527</v>
      </c>
      <c r="CC44" s="46" t="b">
        <v>1</v>
      </c>
      <c r="CD44" s="46" t="b">
        <v>1</v>
      </c>
      <c r="CE44" s="46" t="b">
        <v>0</v>
      </c>
      <c r="CF44" s="46" t="b">
        <v>1</v>
      </c>
      <c r="CG44" s="46" t="b">
        <v>0</v>
      </c>
      <c r="CH44" s="46" t="b">
        <v>0</v>
      </c>
      <c r="CI44" s="46" t="b">
        <v>0</v>
      </c>
      <c r="CJ44" s="46"/>
      <c r="CK44" s="46"/>
      <c r="CL44" s="46"/>
      <c r="CM44" s="46" t="s">
        <v>446</v>
      </c>
      <c r="CN44" s="46"/>
      <c r="CO44" s="46" t="s">
        <v>447</v>
      </c>
      <c r="CP44" s="46">
        <v>1087</v>
      </c>
      <c r="CQ44" s="46" t="s">
        <v>448</v>
      </c>
      <c r="CR44" s="46" t="s">
        <v>449</v>
      </c>
      <c r="CS44" s="46">
        <v>43</v>
      </c>
      <c r="CT44" s="46"/>
      <c r="CU44" s="46">
        <v>-1</v>
      </c>
    </row>
    <row r="45" spans="1:99" ht="15" customHeight="1">
      <c r="A45" s="47">
        <v>359125051929760</v>
      </c>
      <c r="B45" s="47">
        <v>2092</v>
      </c>
      <c r="C45" s="47">
        <v>2092</v>
      </c>
      <c r="D45" s="46" t="s">
        <v>450</v>
      </c>
      <c r="E45" s="46" t="s">
        <v>7558</v>
      </c>
      <c r="F45" s="46">
        <v>13.37631498</v>
      </c>
      <c r="G45" s="46">
        <v>103.85761508</v>
      </c>
      <c r="H45" s="46">
        <v>11</v>
      </c>
      <c r="I45" s="46">
        <v>5</v>
      </c>
      <c r="J45" s="47">
        <v>0</v>
      </c>
      <c r="K45" s="46"/>
      <c r="L45" s="46"/>
      <c r="M45" s="46"/>
      <c r="N45" s="46"/>
      <c r="O45" s="47">
        <v>2</v>
      </c>
      <c r="P45" s="47">
        <v>1</v>
      </c>
      <c r="Q45" s="46">
        <v>5</v>
      </c>
      <c r="R45" s="47">
        <v>1</v>
      </c>
      <c r="S45" s="46"/>
      <c r="T45" s="47">
        <v>3</v>
      </c>
      <c r="U45" s="46"/>
      <c r="V45" s="47">
        <v>3</v>
      </c>
      <c r="W45" s="46"/>
      <c r="X45" s="46"/>
      <c r="Y45" s="46"/>
      <c r="Z45" s="47">
        <v>1</v>
      </c>
      <c r="AA45" s="46"/>
      <c r="AB45" s="47">
        <v>1</v>
      </c>
      <c r="AC45" s="46"/>
      <c r="AD45" s="46"/>
      <c r="AE45" s="46"/>
      <c r="AF45" s="47">
        <v>2</v>
      </c>
      <c r="AG45" s="46"/>
      <c r="AH45" s="47">
        <v>2</v>
      </c>
      <c r="AI45" s="46"/>
      <c r="AJ45" s="46" t="s">
        <v>183</v>
      </c>
      <c r="AK45" s="46"/>
      <c r="AL45" s="47">
        <v>3</v>
      </c>
      <c r="AM45" s="46"/>
      <c r="AN45" s="47">
        <v>1</v>
      </c>
      <c r="AO45" s="46"/>
      <c r="AP45" s="47">
        <v>3</v>
      </c>
      <c r="AQ45" s="46"/>
      <c r="AR45" s="47">
        <v>3</v>
      </c>
      <c r="AS45" s="46"/>
      <c r="AT45" s="47">
        <v>3</v>
      </c>
      <c r="AU45" s="46"/>
      <c r="AV45" s="47">
        <v>3</v>
      </c>
      <c r="AW45" s="46"/>
      <c r="AX45" s="47">
        <v>3</v>
      </c>
      <c r="AY45" s="46"/>
      <c r="AZ45" s="47">
        <v>3</v>
      </c>
      <c r="BA45" s="46"/>
      <c r="BB45" s="46" t="s">
        <v>451</v>
      </c>
      <c r="BC45" s="46"/>
      <c r="BD45" s="47">
        <v>1</v>
      </c>
      <c r="BE45" s="46"/>
      <c r="BF45" s="46" t="s">
        <v>218</v>
      </c>
      <c r="BG45" s="46"/>
      <c r="BH45" s="47">
        <v>3</v>
      </c>
      <c r="BI45" s="46"/>
      <c r="BJ45" s="47">
        <v>3</v>
      </c>
      <c r="BK45" s="46"/>
      <c r="BL45" s="46" t="s">
        <v>452</v>
      </c>
      <c r="BM45" s="46"/>
      <c r="BN45" s="47">
        <v>1</v>
      </c>
      <c r="BO45" s="46"/>
      <c r="BP45" s="47">
        <v>1</v>
      </c>
      <c r="BQ45" s="46"/>
      <c r="BR45" s="47">
        <v>1</v>
      </c>
      <c r="BS45" s="46"/>
      <c r="BT45" s="47">
        <v>1</v>
      </c>
      <c r="BU45" s="46"/>
      <c r="BV45" s="47">
        <v>2</v>
      </c>
      <c r="BW45" s="46"/>
      <c r="BX45" s="47">
        <v>5</v>
      </c>
      <c r="BY45" s="46"/>
      <c r="BZ45" s="46"/>
      <c r="CA45" s="46"/>
      <c r="CB45" s="46" t="s">
        <v>7527</v>
      </c>
      <c r="CC45" s="46" t="b">
        <v>1</v>
      </c>
      <c r="CD45" s="46" t="b">
        <v>1</v>
      </c>
      <c r="CE45" s="46" t="b">
        <v>0</v>
      </c>
      <c r="CF45" s="46" t="b">
        <v>1</v>
      </c>
      <c r="CG45" s="46" t="b">
        <v>0</v>
      </c>
      <c r="CH45" s="46" t="b">
        <v>0</v>
      </c>
      <c r="CI45" s="46" t="b">
        <v>0</v>
      </c>
      <c r="CJ45" s="46"/>
      <c r="CK45" s="46"/>
      <c r="CL45" s="46"/>
      <c r="CM45" s="46" t="s">
        <v>446</v>
      </c>
      <c r="CN45" s="46"/>
      <c r="CO45" s="46" t="s">
        <v>453</v>
      </c>
      <c r="CP45" s="46">
        <v>1088</v>
      </c>
      <c r="CQ45" s="46" t="s">
        <v>454</v>
      </c>
      <c r="CR45" s="46" t="s">
        <v>455</v>
      </c>
      <c r="CS45" s="46">
        <v>44</v>
      </c>
      <c r="CT45" s="46"/>
      <c r="CU45" s="46">
        <v>-1</v>
      </c>
    </row>
    <row r="46" spans="1:99" ht="15" customHeight="1">
      <c r="A46" s="47">
        <v>359125051929760</v>
      </c>
      <c r="B46" s="47">
        <v>2093</v>
      </c>
      <c r="C46" s="47">
        <v>2093</v>
      </c>
      <c r="D46" s="46" t="s">
        <v>456</v>
      </c>
      <c r="E46" s="46" t="s">
        <v>7559</v>
      </c>
      <c r="F46" s="46">
        <v>13.37637614</v>
      </c>
      <c r="G46" s="46">
        <v>103.85769191999999</v>
      </c>
      <c r="H46" s="46">
        <v>6</v>
      </c>
      <c r="I46" s="46">
        <v>5</v>
      </c>
      <c r="J46" s="47">
        <v>0</v>
      </c>
      <c r="K46" s="46"/>
      <c r="L46" s="46"/>
      <c r="M46" s="46"/>
      <c r="N46" s="46"/>
      <c r="O46" s="47">
        <v>2</v>
      </c>
      <c r="P46" s="47">
        <v>1</v>
      </c>
      <c r="Q46" s="46">
        <v>7</v>
      </c>
      <c r="R46" s="47">
        <v>1</v>
      </c>
      <c r="S46" s="46"/>
      <c r="T46" s="47">
        <v>4</v>
      </c>
      <c r="U46" s="46"/>
      <c r="V46" s="47">
        <v>4</v>
      </c>
      <c r="W46" s="46"/>
      <c r="X46" s="46"/>
      <c r="Y46" s="46"/>
      <c r="Z46" s="47">
        <v>1</v>
      </c>
      <c r="AA46" s="46"/>
      <c r="AB46" s="47">
        <v>4</v>
      </c>
      <c r="AC46" s="46"/>
      <c r="AD46" s="46" t="s">
        <v>183</v>
      </c>
      <c r="AE46" s="46"/>
      <c r="AF46" s="47">
        <v>2</v>
      </c>
      <c r="AG46" s="46"/>
      <c r="AH46" s="47">
        <v>2</v>
      </c>
      <c r="AI46" s="46"/>
      <c r="AJ46" s="46" t="s">
        <v>183</v>
      </c>
      <c r="AK46" s="46"/>
      <c r="AL46" s="47">
        <v>3</v>
      </c>
      <c r="AM46" s="46"/>
      <c r="AN46" s="47">
        <v>1</v>
      </c>
      <c r="AO46" s="46"/>
      <c r="AP46" s="47">
        <v>2</v>
      </c>
      <c r="AQ46" s="46"/>
      <c r="AR46" s="47">
        <v>3</v>
      </c>
      <c r="AS46" s="46"/>
      <c r="AT46" s="47">
        <v>3</v>
      </c>
      <c r="AU46" s="46"/>
      <c r="AV46" s="47">
        <v>1</v>
      </c>
      <c r="AW46" s="46"/>
      <c r="AX46" s="47">
        <v>2</v>
      </c>
      <c r="AY46" s="46"/>
      <c r="AZ46" s="47">
        <v>3</v>
      </c>
      <c r="BA46" s="46"/>
      <c r="BB46" s="46" t="s">
        <v>457</v>
      </c>
      <c r="BC46" s="46"/>
      <c r="BD46" s="47">
        <v>0</v>
      </c>
      <c r="BE46" s="46"/>
      <c r="BF46" s="46"/>
      <c r="BG46" s="46"/>
      <c r="BH46" s="47">
        <v>3</v>
      </c>
      <c r="BI46" s="46"/>
      <c r="BJ46" s="47">
        <v>3</v>
      </c>
      <c r="BK46" s="46"/>
      <c r="BL46" s="46" t="s">
        <v>458</v>
      </c>
      <c r="BM46" s="46"/>
      <c r="BN46" s="47">
        <v>1</v>
      </c>
      <c r="BO46" s="46"/>
      <c r="BP46" s="47">
        <v>1</v>
      </c>
      <c r="BQ46" s="46"/>
      <c r="BR46" s="47">
        <v>1</v>
      </c>
      <c r="BS46" s="46"/>
      <c r="BT46" s="47">
        <v>0</v>
      </c>
      <c r="BU46" s="46"/>
      <c r="BV46" s="47">
        <v>1</v>
      </c>
      <c r="BW46" s="46"/>
      <c r="BX46" s="47">
        <v>5</v>
      </c>
      <c r="BY46" s="46"/>
      <c r="BZ46" s="46" t="s">
        <v>459</v>
      </c>
      <c r="CA46" s="46"/>
      <c r="CB46" s="46" t="s">
        <v>7527</v>
      </c>
      <c r="CC46" s="46" t="b">
        <v>1</v>
      </c>
      <c r="CD46" s="46" t="b">
        <v>1</v>
      </c>
      <c r="CE46" s="46" t="b">
        <v>0</v>
      </c>
      <c r="CF46" s="46" t="b">
        <v>1</v>
      </c>
      <c r="CG46" s="46" t="b">
        <v>0</v>
      </c>
      <c r="CH46" s="46" t="b">
        <v>0</v>
      </c>
      <c r="CI46" s="46" t="b">
        <v>0</v>
      </c>
      <c r="CJ46" s="46"/>
      <c r="CK46" s="46"/>
      <c r="CL46" s="46"/>
      <c r="CM46" s="46" t="s">
        <v>106</v>
      </c>
      <c r="CN46" s="46"/>
      <c r="CO46" s="46" t="s">
        <v>460</v>
      </c>
      <c r="CP46" s="46">
        <v>1090</v>
      </c>
      <c r="CQ46" s="46" t="s">
        <v>461</v>
      </c>
      <c r="CR46" s="46" t="s">
        <v>462</v>
      </c>
      <c r="CS46" s="46">
        <v>45</v>
      </c>
      <c r="CT46" s="46"/>
      <c r="CU46" s="46">
        <v>-1</v>
      </c>
    </row>
    <row r="47" spans="1:99" ht="15" customHeight="1">
      <c r="A47" s="47">
        <v>359125051929760</v>
      </c>
      <c r="B47" s="47">
        <v>2004</v>
      </c>
      <c r="C47" s="47">
        <v>2004</v>
      </c>
      <c r="D47" s="46" t="s">
        <v>463</v>
      </c>
      <c r="E47" s="46" t="s">
        <v>7560</v>
      </c>
      <c r="F47" s="46">
        <v>13.376359239999999</v>
      </c>
      <c r="G47" s="46">
        <v>103.8578602</v>
      </c>
      <c r="H47" s="46">
        <v>14</v>
      </c>
      <c r="I47" s="46">
        <v>21</v>
      </c>
      <c r="J47" s="47">
        <v>0</v>
      </c>
      <c r="K47" s="46"/>
      <c r="L47" s="46"/>
      <c r="M47" s="46"/>
      <c r="N47" s="46"/>
      <c r="O47" s="47">
        <v>2</v>
      </c>
      <c r="P47" s="47">
        <v>1</v>
      </c>
      <c r="Q47" s="46">
        <v>2</v>
      </c>
      <c r="R47" s="47">
        <v>0</v>
      </c>
      <c r="S47" s="46"/>
      <c r="T47" s="47">
        <v>4</v>
      </c>
      <c r="U47" s="46"/>
      <c r="V47" s="46"/>
      <c r="W47" s="46"/>
      <c r="X47" s="46"/>
      <c r="Y47" s="46"/>
      <c r="Z47" s="47">
        <v>4</v>
      </c>
      <c r="AA47" s="46"/>
      <c r="AB47" s="46"/>
      <c r="AC47" s="46"/>
      <c r="AD47" s="46"/>
      <c r="AE47" s="46"/>
      <c r="AF47" s="47">
        <v>4</v>
      </c>
      <c r="AG47" s="46"/>
      <c r="AH47" s="46"/>
      <c r="AI47" s="46"/>
      <c r="AJ47" s="46"/>
      <c r="AK47" s="46"/>
      <c r="AL47" s="47">
        <v>5</v>
      </c>
      <c r="AM47" s="46" t="s">
        <v>464</v>
      </c>
      <c r="AN47" s="47">
        <v>1</v>
      </c>
      <c r="AO47" s="46"/>
      <c r="AP47" s="47">
        <v>3</v>
      </c>
      <c r="AQ47" s="46"/>
      <c r="AR47" s="47">
        <v>3</v>
      </c>
      <c r="AS47" s="46"/>
      <c r="AT47" s="46"/>
      <c r="AU47" s="46"/>
      <c r="AV47" s="46"/>
      <c r="AW47" s="46"/>
      <c r="AX47" s="46"/>
      <c r="AY47" s="46"/>
      <c r="AZ47" s="46"/>
      <c r="BA47" s="46"/>
      <c r="BB47" s="46" t="s">
        <v>465</v>
      </c>
      <c r="BC47" s="46"/>
      <c r="BD47" s="47">
        <v>1</v>
      </c>
      <c r="BE47" s="46"/>
      <c r="BF47" s="46" t="s">
        <v>218</v>
      </c>
      <c r="BG47" s="46"/>
      <c r="BH47" s="47">
        <v>3</v>
      </c>
      <c r="BI47" s="46"/>
      <c r="BJ47" s="46"/>
      <c r="BK47" s="46"/>
      <c r="BL47" s="46" t="s">
        <v>466</v>
      </c>
      <c r="BM47" s="46"/>
      <c r="BN47" s="47">
        <v>1</v>
      </c>
      <c r="BO47" s="46"/>
      <c r="BP47" s="47">
        <v>1</v>
      </c>
      <c r="BQ47" s="46"/>
      <c r="BR47" s="47">
        <v>1</v>
      </c>
      <c r="BS47" s="46"/>
      <c r="BT47" s="47">
        <v>1</v>
      </c>
      <c r="BU47" s="46"/>
      <c r="BV47" s="47">
        <v>3</v>
      </c>
      <c r="BW47" s="46"/>
      <c r="BX47" s="47">
        <v>5</v>
      </c>
      <c r="BY47" s="46"/>
      <c r="BZ47" s="46" t="s">
        <v>467</v>
      </c>
      <c r="CA47" s="46"/>
      <c r="CB47" s="46" t="s">
        <v>7527</v>
      </c>
      <c r="CC47" s="46" t="b">
        <v>1</v>
      </c>
      <c r="CD47" s="46" t="b">
        <v>1</v>
      </c>
      <c r="CE47" s="46" t="b">
        <v>0</v>
      </c>
      <c r="CF47" s="46" t="b">
        <v>1</v>
      </c>
      <c r="CG47" s="46" t="b">
        <v>0</v>
      </c>
      <c r="CH47" s="46" t="b">
        <v>0</v>
      </c>
      <c r="CI47" s="46" t="b">
        <v>0</v>
      </c>
      <c r="CJ47" s="46"/>
      <c r="CK47" s="46"/>
      <c r="CL47" s="46"/>
      <c r="CM47" s="46" t="s">
        <v>115</v>
      </c>
      <c r="CN47" s="46"/>
      <c r="CO47" s="46" t="s">
        <v>468</v>
      </c>
      <c r="CP47" s="46">
        <v>1091</v>
      </c>
      <c r="CQ47" s="46" t="s">
        <v>469</v>
      </c>
      <c r="CR47" s="46" t="s">
        <v>470</v>
      </c>
      <c r="CS47" s="46">
        <v>46</v>
      </c>
      <c r="CT47" s="46"/>
      <c r="CU47" s="46">
        <v>-1</v>
      </c>
    </row>
    <row r="48" spans="1:99" ht="15" customHeight="1">
      <c r="A48" s="47">
        <v>359125051929760</v>
      </c>
      <c r="B48" s="47">
        <v>2005</v>
      </c>
      <c r="C48" s="47">
        <v>2005</v>
      </c>
      <c r="D48" s="46" t="s">
        <v>471</v>
      </c>
      <c r="E48" s="46" t="s">
        <v>7561</v>
      </c>
      <c r="F48" s="46">
        <v>13.373405200000001</v>
      </c>
      <c r="G48" s="46">
        <v>103.860242</v>
      </c>
      <c r="H48" s="46">
        <v>0</v>
      </c>
      <c r="I48" s="46">
        <v>2107</v>
      </c>
      <c r="J48" s="47">
        <v>0</v>
      </c>
      <c r="K48" s="46"/>
      <c r="L48" s="46"/>
      <c r="M48" s="46"/>
      <c r="N48" s="46"/>
      <c r="O48" s="47">
        <v>2</v>
      </c>
      <c r="P48" s="47">
        <v>1</v>
      </c>
      <c r="Q48" s="46">
        <v>4</v>
      </c>
      <c r="R48" s="47">
        <v>0</v>
      </c>
      <c r="S48" s="46"/>
      <c r="T48" s="47">
        <v>4</v>
      </c>
      <c r="U48" s="46"/>
      <c r="V48" s="46"/>
      <c r="W48" s="46"/>
      <c r="X48" s="46"/>
      <c r="Y48" s="46"/>
      <c r="Z48" s="47">
        <v>4</v>
      </c>
      <c r="AA48" s="46"/>
      <c r="AB48" s="46"/>
      <c r="AC48" s="46"/>
      <c r="AD48" s="46"/>
      <c r="AE48" s="46"/>
      <c r="AF48" s="47">
        <v>2</v>
      </c>
      <c r="AG48" s="46"/>
      <c r="AH48" s="46"/>
      <c r="AI48" s="46"/>
      <c r="AJ48" s="46" t="s">
        <v>183</v>
      </c>
      <c r="AK48" s="46"/>
      <c r="AL48" s="47">
        <v>3</v>
      </c>
      <c r="AM48" s="46"/>
      <c r="AN48" s="47">
        <v>1</v>
      </c>
      <c r="AO48" s="46"/>
      <c r="AP48" s="47">
        <v>5</v>
      </c>
      <c r="AQ48" s="46" t="s">
        <v>192</v>
      </c>
      <c r="AR48" s="47">
        <v>4</v>
      </c>
      <c r="AS48" s="46"/>
      <c r="AT48" s="46"/>
      <c r="AU48" s="46"/>
      <c r="AV48" s="46"/>
      <c r="AW48" s="46"/>
      <c r="AX48" s="46"/>
      <c r="AY48" s="46"/>
      <c r="AZ48" s="46"/>
      <c r="BA48" s="46"/>
      <c r="BB48" s="46" t="s">
        <v>192</v>
      </c>
      <c r="BC48" s="46"/>
      <c r="BD48" s="47">
        <v>0</v>
      </c>
      <c r="BE48" s="46"/>
      <c r="BF48" s="46"/>
      <c r="BG48" s="46"/>
      <c r="BH48" s="47">
        <v>3</v>
      </c>
      <c r="BI48" s="46"/>
      <c r="BJ48" s="46"/>
      <c r="BK48" s="46"/>
      <c r="BL48" s="46" t="s">
        <v>472</v>
      </c>
      <c r="BM48" s="46"/>
      <c r="BN48" s="47">
        <v>1</v>
      </c>
      <c r="BO48" s="46"/>
      <c r="BP48" s="47">
        <v>1</v>
      </c>
      <c r="BQ48" s="46"/>
      <c r="BR48" s="47">
        <v>1</v>
      </c>
      <c r="BS48" s="46"/>
      <c r="BT48" s="47">
        <v>0</v>
      </c>
      <c r="BU48" s="46"/>
      <c r="BV48" s="47">
        <v>3</v>
      </c>
      <c r="BW48" s="46"/>
      <c r="BX48" s="47">
        <v>5</v>
      </c>
      <c r="BY48" s="46"/>
      <c r="BZ48" s="46"/>
      <c r="CA48" s="46"/>
      <c r="CB48" s="46" t="s">
        <v>7527</v>
      </c>
      <c r="CC48" s="46" t="b">
        <v>1</v>
      </c>
      <c r="CD48" s="46" t="b">
        <v>1</v>
      </c>
      <c r="CE48" s="46" t="b">
        <v>0</v>
      </c>
      <c r="CF48" s="46" t="b">
        <v>1</v>
      </c>
      <c r="CG48" s="46" t="b">
        <v>0</v>
      </c>
      <c r="CH48" s="46" t="b">
        <v>0</v>
      </c>
      <c r="CI48" s="46" t="b">
        <v>0</v>
      </c>
      <c r="CJ48" s="46"/>
      <c r="CK48" s="46"/>
      <c r="CL48" s="46"/>
      <c r="CM48" s="46" t="s">
        <v>106</v>
      </c>
      <c r="CN48" s="46"/>
      <c r="CO48" s="46" t="s">
        <v>473</v>
      </c>
      <c r="CP48" s="46">
        <v>1092</v>
      </c>
      <c r="CQ48" s="46" t="s">
        <v>474</v>
      </c>
      <c r="CR48" s="46" t="s">
        <v>475</v>
      </c>
      <c r="CS48" s="46">
        <v>47</v>
      </c>
      <c r="CT48" s="46"/>
      <c r="CU48" s="46">
        <v>-1</v>
      </c>
    </row>
    <row r="49" spans="1:99" ht="15" customHeight="1">
      <c r="A49" s="47">
        <v>359125050503749</v>
      </c>
      <c r="B49" s="47">
        <v>8</v>
      </c>
      <c r="C49" s="47">
        <v>8</v>
      </c>
      <c r="D49" s="46" t="s">
        <v>525</v>
      </c>
      <c r="E49" s="46" t="s">
        <v>7562</v>
      </c>
      <c r="F49" s="46">
        <v>13.357264839999999</v>
      </c>
      <c r="G49" s="46">
        <v>103.88629496</v>
      </c>
      <c r="H49" s="46">
        <v>-3</v>
      </c>
      <c r="I49" s="46">
        <v>5</v>
      </c>
      <c r="J49" s="47">
        <v>0</v>
      </c>
      <c r="K49" s="46"/>
      <c r="L49" s="46"/>
      <c r="M49" s="46"/>
      <c r="N49" s="46"/>
      <c r="O49" s="47">
        <v>1</v>
      </c>
      <c r="P49" s="47">
        <v>1</v>
      </c>
      <c r="Q49" s="46">
        <v>4</v>
      </c>
      <c r="R49" s="47">
        <v>1</v>
      </c>
      <c r="S49" s="46"/>
      <c r="T49" s="47">
        <v>4</v>
      </c>
      <c r="U49" s="46"/>
      <c r="V49" s="47">
        <v>4</v>
      </c>
      <c r="W49" s="46"/>
      <c r="X49" s="46"/>
      <c r="Y49" s="46"/>
      <c r="Z49" s="47">
        <v>4</v>
      </c>
      <c r="AA49" s="46"/>
      <c r="AB49" s="47">
        <v>4</v>
      </c>
      <c r="AC49" s="46"/>
      <c r="AD49" s="46"/>
      <c r="AE49" s="46"/>
      <c r="AF49" s="47">
        <v>1</v>
      </c>
      <c r="AG49" s="46"/>
      <c r="AH49" s="47">
        <v>1</v>
      </c>
      <c r="AI49" s="46"/>
      <c r="AJ49" s="46" t="s">
        <v>526</v>
      </c>
      <c r="AK49" s="46"/>
      <c r="AL49" s="47">
        <v>3</v>
      </c>
      <c r="AM49" s="46"/>
      <c r="AN49" s="47">
        <v>1</v>
      </c>
      <c r="AO49" s="46"/>
      <c r="AP49" s="47">
        <v>5</v>
      </c>
      <c r="AQ49" s="46" t="s">
        <v>530</v>
      </c>
      <c r="AR49" s="47">
        <v>6</v>
      </c>
      <c r="AS49" s="46" t="s">
        <v>158</v>
      </c>
      <c r="AT49" s="47">
        <v>3</v>
      </c>
      <c r="AU49" s="46"/>
      <c r="AV49" s="47">
        <v>1</v>
      </c>
      <c r="AW49" s="46"/>
      <c r="AX49" s="47">
        <v>5</v>
      </c>
      <c r="AY49" s="46" t="s">
        <v>130</v>
      </c>
      <c r="AZ49" s="47">
        <v>6</v>
      </c>
      <c r="BA49" s="46" t="s">
        <v>158</v>
      </c>
      <c r="BB49" s="46"/>
      <c r="BC49" s="46"/>
      <c r="BD49" s="47">
        <v>0</v>
      </c>
      <c r="BE49" s="46"/>
      <c r="BF49" s="46"/>
      <c r="BG49" s="46"/>
      <c r="BH49" s="47">
        <v>3</v>
      </c>
      <c r="BI49" s="46"/>
      <c r="BJ49" s="47">
        <v>1</v>
      </c>
      <c r="BK49" s="46"/>
      <c r="BL49" s="46" t="s">
        <v>543</v>
      </c>
      <c r="BM49" s="46"/>
      <c r="BN49" s="47">
        <v>1</v>
      </c>
      <c r="BO49" s="46"/>
      <c r="BP49" s="47">
        <v>1</v>
      </c>
      <c r="BQ49" s="46"/>
      <c r="BR49" s="47">
        <v>1</v>
      </c>
      <c r="BS49" s="46"/>
      <c r="BT49" s="47">
        <v>0</v>
      </c>
      <c r="BU49" s="46"/>
      <c r="BV49" s="47">
        <v>3</v>
      </c>
      <c r="BW49" s="46"/>
      <c r="BX49" s="47">
        <v>4</v>
      </c>
      <c r="BY49" s="46"/>
      <c r="BZ49" s="46"/>
      <c r="CA49" s="46"/>
      <c r="CB49" s="46" t="s">
        <v>6051</v>
      </c>
      <c r="CC49" s="46" t="b">
        <v>0</v>
      </c>
      <c r="CD49" s="46" t="b">
        <v>1</v>
      </c>
      <c r="CE49" s="46" t="b">
        <v>0</v>
      </c>
      <c r="CF49" s="46" t="b">
        <v>0</v>
      </c>
      <c r="CG49" s="46" t="b">
        <v>0</v>
      </c>
      <c r="CH49" s="46" t="b">
        <v>0</v>
      </c>
      <c r="CI49" s="46" t="b">
        <v>0</v>
      </c>
      <c r="CJ49" s="46"/>
      <c r="CK49" s="46"/>
      <c r="CL49" s="46"/>
      <c r="CM49" s="46" t="s">
        <v>567</v>
      </c>
      <c r="CN49" s="46"/>
      <c r="CO49" s="46" t="s">
        <v>568</v>
      </c>
      <c r="CP49" s="46">
        <v>1126</v>
      </c>
      <c r="CQ49" s="46" t="s">
        <v>569</v>
      </c>
      <c r="CR49" s="46" t="s">
        <v>570</v>
      </c>
      <c r="CS49" s="46">
        <v>48</v>
      </c>
      <c r="CT49" s="46"/>
      <c r="CU49" s="46">
        <v>-1</v>
      </c>
    </row>
    <row r="50" spans="1:99" ht="15" customHeight="1">
      <c r="A50" s="47">
        <v>359125050503749</v>
      </c>
      <c r="B50" s="47">
        <v>1015</v>
      </c>
      <c r="C50" s="47">
        <v>1015</v>
      </c>
      <c r="D50" s="46" t="s">
        <v>572</v>
      </c>
      <c r="E50" s="46" t="s">
        <v>7563</v>
      </c>
      <c r="F50" s="46">
        <v>13.357114169999999</v>
      </c>
      <c r="G50" s="46">
        <v>103.88579378999999</v>
      </c>
      <c r="H50" s="46">
        <v>-24</v>
      </c>
      <c r="I50" s="46">
        <v>7</v>
      </c>
      <c r="J50" s="47">
        <v>0</v>
      </c>
      <c r="K50" s="46"/>
      <c r="L50" s="46"/>
      <c r="M50" s="46"/>
      <c r="N50" s="46"/>
      <c r="O50" s="47">
        <v>1</v>
      </c>
      <c r="P50" s="47">
        <v>1</v>
      </c>
      <c r="Q50" s="46">
        <v>4</v>
      </c>
      <c r="R50" s="47">
        <v>0</v>
      </c>
      <c r="S50" s="46"/>
      <c r="T50" s="47">
        <v>4</v>
      </c>
      <c r="U50" s="46"/>
      <c r="V50" s="46"/>
      <c r="W50" s="46"/>
      <c r="X50" s="46"/>
      <c r="Y50" s="46"/>
      <c r="Z50" s="47">
        <v>4</v>
      </c>
      <c r="AA50" s="46"/>
      <c r="AB50" s="46"/>
      <c r="AC50" s="46"/>
      <c r="AD50" s="46"/>
      <c r="AE50" s="46"/>
      <c r="AF50" s="47">
        <v>1</v>
      </c>
      <c r="AG50" s="46"/>
      <c r="AH50" s="46"/>
      <c r="AI50" s="46"/>
      <c r="AJ50" s="46"/>
      <c r="AK50" s="46"/>
      <c r="AL50" s="47">
        <v>3</v>
      </c>
      <c r="AM50" s="46"/>
      <c r="AN50" s="47">
        <v>1</v>
      </c>
      <c r="AO50" s="46"/>
      <c r="AP50" s="47">
        <v>5</v>
      </c>
      <c r="AQ50" s="46" t="s">
        <v>577</v>
      </c>
      <c r="AR50" s="47">
        <v>6</v>
      </c>
      <c r="AS50" s="46" t="s">
        <v>158</v>
      </c>
      <c r="AT50" s="46"/>
      <c r="AU50" s="46"/>
      <c r="AV50" s="46"/>
      <c r="AW50" s="46"/>
      <c r="AX50" s="46"/>
      <c r="AY50" s="46"/>
      <c r="AZ50" s="46"/>
      <c r="BA50" s="46"/>
      <c r="BB50" s="46"/>
      <c r="BC50" s="46"/>
      <c r="BD50" s="47">
        <v>1</v>
      </c>
      <c r="BE50" s="46"/>
      <c r="BF50" s="46" t="s">
        <v>578</v>
      </c>
      <c r="BG50" s="46"/>
      <c r="BH50" s="47">
        <v>3</v>
      </c>
      <c r="BI50" s="46"/>
      <c r="BJ50" s="46"/>
      <c r="BK50" s="46"/>
      <c r="BL50" s="46"/>
      <c r="BM50" s="46"/>
      <c r="BN50" s="47">
        <v>0</v>
      </c>
      <c r="BO50" s="46"/>
      <c r="BP50" s="46"/>
      <c r="BQ50" s="46"/>
      <c r="BR50" s="46"/>
      <c r="BS50" s="46"/>
      <c r="BT50" s="46"/>
      <c r="BU50" s="46"/>
      <c r="BV50" s="46"/>
      <c r="BW50" s="46"/>
      <c r="BX50" s="46"/>
      <c r="BY50" s="46"/>
      <c r="BZ50" s="46"/>
      <c r="CA50" s="46"/>
      <c r="CB50" s="46" t="s">
        <v>212</v>
      </c>
      <c r="CC50" s="46" t="b">
        <v>1</v>
      </c>
      <c r="CD50" s="46" t="b">
        <v>1</v>
      </c>
      <c r="CE50" s="46" t="b">
        <v>1</v>
      </c>
      <c r="CF50" s="46" t="b">
        <v>1</v>
      </c>
      <c r="CG50" s="46" t="b">
        <v>0</v>
      </c>
      <c r="CH50" s="46" t="b">
        <v>0</v>
      </c>
      <c r="CI50" s="46" t="b">
        <v>0</v>
      </c>
      <c r="CJ50" s="46"/>
      <c r="CK50" s="46"/>
      <c r="CL50" s="46"/>
      <c r="CM50" s="46" t="s">
        <v>584</v>
      </c>
      <c r="CN50" s="46"/>
      <c r="CO50" s="46" t="s">
        <v>585</v>
      </c>
      <c r="CP50" s="46">
        <v>1127</v>
      </c>
      <c r="CQ50" s="46" t="s">
        <v>587</v>
      </c>
      <c r="CR50" s="46" t="s">
        <v>588</v>
      </c>
      <c r="CS50" s="46">
        <v>49</v>
      </c>
      <c r="CT50" s="46"/>
      <c r="CU50" s="46">
        <v>-1</v>
      </c>
    </row>
    <row r="51" spans="1:99" ht="15" customHeight="1">
      <c r="A51" s="47">
        <v>359125050503749</v>
      </c>
      <c r="B51" s="46" t="s">
        <v>589</v>
      </c>
      <c r="C51" s="46" t="s">
        <v>589</v>
      </c>
      <c r="D51" s="46" t="s">
        <v>284</v>
      </c>
      <c r="E51" s="46" t="s">
        <v>7564</v>
      </c>
      <c r="F51" s="46">
        <v>13.357181990000001</v>
      </c>
      <c r="G51" s="46">
        <v>103.88569311000001</v>
      </c>
      <c r="H51" s="46">
        <v>7</v>
      </c>
      <c r="I51" s="46">
        <v>6</v>
      </c>
      <c r="J51" s="47">
        <v>0</v>
      </c>
      <c r="K51" s="46"/>
      <c r="L51" s="46"/>
      <c r="M51" s="46"/>
      <c r="N51" s="46"/>
      <c r="O51" s="47">
        <v>1</v>
      </c>
      <c r="P51" s="47">
        <v>1</v>
      </c>
      <c r="Q51" s="46">
        <v>3</v>
      </c>
      <c r="R51" s="47">
        <v>0</v>
      </c>
      <c r="S51" s="46"/>
      <c r="T51" s="47">
        <v>4</v>
      </c>
      <c r="U51" s="46"/>
      <c r="V51" s="46"/>
      <c r="W51" s="46"/>
      <c r="X51" s="46"/>
      <c r="Y51" s="46"/>
      <c r="Z51" s="47">
        <v>4</v>
      </c>
      <c r="AA51" s="46"/>
      <c r="AB51" s="46"/>
      <c r="AC51" s="46"/>
      <c r="AD51" s="46"/>
      <c r="AE51" s="46"/>
      <c r="AF51" s="47">
        <v>1</v>
      </c>
      <c r="AG51" s="46"/>
      <c r="AH51" s="46"/>
      <c r="AI51" s="46"/>
      <c r="AJ51" s="46"/>
      <c r="AK51" s="46"/>
      <c r="AL51" s="47">
        <v>3</v>
      </c>
      <c r="AM51" s="46"/>
      <c r="AN51" s="47">
        <v>1</v>
      </c>
      <c r="AO51" s="46"/>
      <c r="AP51" s="47">
        <v>2</v>
      </c>
      <c r="AQ51" s="46"/>
      <c r="AR51" s="47">
        <v>3</v>
      </c>
      <c r="AS51" s="46"/>
      <c r="AT51" s="46"/>
      <c r="AU51" s="46"/>
      <c r="AV51" s="46"/>
      <c r="AW51" s="46"/>
      <c r="AX51" s="46"/>
      <c r="AY51" s="46"/>
      <c r="AZ51" s="46"/>
      <c r="BA51" s="46"/>
      <c r="BB51" s="46"/>
      <c r="BC51" s="46"/>
      <c r="BD51" s="47">
        <v>0</v>
      </c>
      <c r="BE51" s="46"/>
      <c r="BF51" s="46"/>
      <c r="BG51" s="46"/>
      <c r="BH51" s="47">
        <v>3</v>
      </c>
      <c r="BI51" s="46"/>
      <c r="BJ51" s="46"/>
      <c r="BK51" s="46"/>
      <c r="BL51" s="46" t="s">
        <v>591</v>
      </c>
      <c r="BM51" s="46"/>
      <c r="BN51" s="47">
        <v>0</v>
      </c>
      <c r="BO51" s="46"/>
      <c r="BP51" s="46"/>
      <c r="BQ51" s="46"/>
      <c r="BR51" s="46"/>
      <c r="BS51" s="46"/>
      <c r="BT51" s="46"/>
      <c r="BU51" s="46"/>
      <c r="BV51" s="46"/>
      <c r="BW51" s="46"/>
      <c r="BX51" s="46"/>
      <c r="BY51" s="46"/>
      <c r="BZ51" s="46"/>
      <c r="CA51" s="46"/>
      <c r="CB51" s="46" t="s">
        <v>7527</v>
      </c>
      <c r="CC51" s="46" t="b">
        <v>1</v>
      </c>
      <c r="CD51" s="46" t="b">
        <v>1</v>
      </c>
      <c r="CE51" s="46" t="b">
        <v>0</v>
      </c>
      <c r="CF51" s="46" t="b">
        <v>1</v>
      </c>
      <c r="CG51" s="46" t="b">
        <v>0</v>
      </c>
      <c r="CH51" s="46" t="b">
        <v>0</v>
      </c>
      <c r="CI51" s="46" t="b">
        <v>0</v>
      </c>
      <c r="CJ51" s="46"/>
      <c r="CK51" s="46"/>
      <c r="CL51" s="46"/>
      <c r="CM51" s="46" t="s">
        <v>597</v>
      </c>
      <c r="CN51" s="46"/>
      <c r="CO51" s="46" t="s">
        <v>598</v>
      </c>
      <c r="CP51" s="46">
        <v>1128</v>
      </c>
      <c r="CQ51" s="46" t="s">
        <v>600</v>
      </c>
      <c r="CR51" s="46" t="s">
        <v>601</v>
      </c>
      <c r="CS51" s="46">
        <v>50</v>
      </c>
      <c r="CT51" s="46"/>
      <c r="CU51" s="46">
        <v>-1</v>
      </c>
    </row>
    <row r="52" spans="1:99" ht="15" customHeight="1">
      <c r="A52" s="47">
        <v>359125051929760</v>
      </c>
      <c r="B52" s="47">
        <v>2084</v>
      </c>
      <c r="C52" s="47">
        <v>2084</v>
      </c>
      <c r="D52" s="46" t="s">
        <v>604</v>
      </c>
      <c r="E52" s="46" t="s">
        <v>7565</v>
      </c>
      <c r="F52" s="46">
        <v>13.37643931</v>
      </c>
      <c r="G52" s="46">
        <v>103.85767903999999</v>
      </c>
      <c r="H52" s="46">
        <v>20</v>
      </c>
      <c r="I52" s="46">
        <v>5</v>
      </c>
      <c r="J52" s="47">
        <v>0</v>
      </c>
      <c r="K52" s="46"/>
      <c r="L52" s="46"/>
      <c r="M52" s="46"/>
      <c r="N52" s="46"/>
      <c r="O52" s="47">
        <v>2</v>
      </c>
      <c r="P52" s="47">
        <v>2</v>
      </c>
      <c r="Q52" s="46">
        <v>16</v>
      </c>
      <c r="R52" s="47">
        <v>1</v>
      </c>
      <c r="S52" s="46"/>
      <c r="T52" s="47">
        <v>2</v>
      </c>
      <c r="U52" s="46"/>
      <c r="V52" s="47">
        <v>2</v>
      </c>
      <c r="W52" s="46"/>
      <c r="X52" s="46"/>
      <c r="Y52" s="46"/>
      <c r="Z52" s="47">
        <v>2</v>
      </c>
      <c r="AA52" s="46"/>
      <c r="AB52" s="47">
        <v>2</v>
      </c>
      <c r="AC52" s="46"/>
      <c r="AD52" s="46"/>
      <c r="AE52" s="46"/>
      <c r="AF52" s="47">
        <v>2</v>
      </c>
      <c r="AG52" s="46"/>
      <c r="AH52" s="47">
        <v>2</v>
      </c>
      <c r="AI52" s="46"/>
      <c r="AJ52" s="46"/>
      <c r="AK52" s="46"/>
      <c r="AL52" s="47">
        <v>3</v>
      </c>
      <c r="AM52" s="46"/>
      <c r="AN52" s="47">
        <v>1</v>
      </c>
      <c r="AO52" s="46"/>
      <c r="AP52" s="47">
        <v>3</v>
      </c>
      <c r="AQ52" s="46"/>
      <c r="AR52" s="47">
        <v>1</v>
      </c>
      <c r="AS52" s="46"/>
      <c r="AT52" s="47">
        <v>3</v>
      </c>
      <c r="AU52" s="46"/>
      <c r="AV52" s="47">
        <v>1</v>
      </c>
      <c r="AW52" s="46"/>
      <c r="AX52" s="47">
        <v>3</v>
      </c>
      <c r="AY52" s="46"/>
      <c r="AZ52" s="47">
        <v>1</v>
      </c>
      <c r="BA52" s="46"/>
      <c r="BB52" s="46" t="s">
        <v>605</v>
      </c>
      <c r="BC52" s="46"/>
      <c r="BD52" s="47">
        <v>0</v>
      </c>
      <c r="BE52" s="46"/>
      <c r="BF52" s="46" t="s">
        <v>612</v>
      </c>
      <c r="BG52" s="46"/>
      <c r="BH52" s="47">
        <v>3</v>
      </c>
      <c r="BI52" s="46"/>
      <c r="BJ52" s="47">
        <v>3</v>
      </c>
      <c r="BK52" s="46"/>
      <c r="BL52" s="46" t="s">
        <v>614</v>
      </c>
      <c r="BM52" s="46"/>
      <c r="BN52" s="47">
        <v>0</v>
      </c>
      <c r="BO52" s="46"/>
      <c r="BP52" s="46"/>
      <c r="BQ52" s="46"/>
      <c r="BR52" s="46"/>
      <c r="BS52" s="46"/>
      <c r="BT52" s="46"/>
      <c r="BU52" s="46"/>
      <c r="BV52" s="46"/>
      <c r="BW52" s="46"/>
      <c r="BX52" s="46"/>
      <c r="BY52" s="46"/>
      <c r="BZ52" s="46"/>
      <c r="CA52" s="46"/>
      <c r="CB52" s="46" t="s">
        <v>7527</v>
      </c>
      <c r="CC52" s="46" t="b">
        <v>1</v>
      </c>
      <c r="CD52" s="46" t="b">
        <v>1</v>
      </c>
      <c r="CE52" s="46" t="b">
        <v>0</v>
      </c>
      <c r="CF52" s="46" t="b">
        <v>1</v>
      </c>
      <c r="CG52" s="46" t="b">
        <v>0</v>
      </c>
      <c r="CH52" s="46" t="b">
        <v>0</v>
      </c>
      <c r="CI52" s="46" t="b">
        <v>0</v>
      </c>
      <c r="CJ52" s="46"/>
      <c r="CK52" s="46"/>
      <c r="CL52" s="46"/>
      <c r="CM52" s="46" t="s">
        <v>620</v>
      </c>
      <c r="CN52" s="46"/>
      <c r="CO52" s="46" t="s">
        <v>622</v>
      </c>
      <c r="CP52" s="46">
        <v>1154</v>
      </c>
      <c r="CQ52" s="46" t="s">
        <v>623</v>
      </c>
      <c r="CR52" s="46" t="s">
        <v>624</v>
      </c>
      <c r="CS52" s="46">
        <v>51</v>
      </c>
      <c r="CT52" s="46"/>
      <c r="CU52" s="46">
        <v>-1</v>
      </c>
    </row>
    <row r="53" spans="1:99" ht="15" customHeight="1">
      <c r="A53" s="47">
        <v>359125051929760</v>
      </c>
      <c r="B53" s="47">
        <v>2086</v>
      </c>
      <c r="C53" s="47">
        <v>2086</v>
      </c>
      <c r="D53" s="46" t="s">
        <v>625</v>
      </c>
      <c r="E53" s="46" t="s">
        <v>7566</v>
      </c>
      <c r="F53" s="46">
        <v>13.376539599999999</v>
      </c>
      <c r="G53" s="46">
        <v>103.85758704</v>
      </c>
      <c r="H53" s="46">
        <v>11</v>
      </c>
      <c r="I53" s="46">
        <v>5</v>
      </c>
      <c r="J53" s="47">
        <v>0</v>
      </c>
      <c r="K53" s="46"/>
      <c r="L53" s="46"/>
      <c r="M53" s="46"/>
      <c r="N53" s="46"/>
      <c r="O53" s="47">
        <v>2</v>
      </c>
      <c r="P53" s="47">
        <v>1</v>
      </c>
      <c r="Q53" s="46">
        <v>9</v>
      </c>
      <c r="R53" s="47">
        <v>1</v>
      </c>
      <c r="S53" s="46"/>
      <c r="T53" s="47">
        <v>3</v>
      </c>
      <c r="U53" s="46"/>
      <c r="V53" s="47">
        <v>3</v>
      </c>
      <c r="W53" s="46"/>
      <c r="X53" s="46"/>
      <c r="Y53" s="46"/>
      <c r="Z53" s="47">
        <v>3</v>
      </c>
      <c r="AA53" s="46"/>
      <c r="AB53" s="47">
        <v>3</v>
      </c>
      <c r="AC53" s="46"/>
      <c r="AD53" s="46"/>
      <c r="AE53" s="46"/>
      <c r="AF53" s="47">
        <v>3</v>
      </c>
      <c r="AG53" s="46"/>
      <c r="AH53" s="47">
        <v>3</v>
      </c>
      <c r="AI53" s="46"/>
      <c r="AJ53" s="46"/>
      <c r="AK53" s="46"/>
      <c r="AL53" s="47">
        <v>3</v>
      </c>
      <c r="AM53" s="46"/>
      <c r="AN53" s="47">
        <v>1</v>
      </c>
      <c r="AO53" s="46"/>
      <c r="AP53" s="47">
        <v>3</v>
      </c>
      <c r="AQ53" s="46"/>
      <c r="AR53" s="47">
        <v>1</v>
      </c>
      <c r="AS53" s="46"/>
      <c r="AT53" s="47">
        <v>3</v>
      </c>
      <c r="AU53" s="46"/>
      <c r="AV53" s="47">
        <v>1</v>
      </c>
      <c r="AW53" s="46"/>
      <c r="AX53" s="47">
        <v>3</v>
      </c>
      <c r="AY53" s="46"/>
      <c r="AZ53" s="47">
        <v>1</v>
      </c>
      <c r="BA53" s="46"/>
      <c r="BB53" s="46" t="s">
        <v>628</v>
      </c>
      <c r="BC53" s="46"/>
      <c r="BD53" s="47">
        <v>1</v>
      </c>
      <c r="BE53" s="46"/>
      <c r="BF53" s="46"/>
      <c r="BG53" s="46"/>
      <c r="BH53" s="47">
        <v>3</v>
      </c>
      <c r="BI53" s="46"/>
      <c r="BJ53" s="47">
        <v>3</v>
      </c>
      <c r="BK53" s="46"/>
      <c r="BL53" s="46" t="s">
        <v>633</v>
      </c>
      <c r="BM53" s="46"/>
      <c r="BN53" s="47">
        <v>1</v>
      </c>
      <c r="BO53" s="46"/>
      <c r="BP53" s="47">
        <v>1</v>
      </c>
      <c r="BQ53" s="46"/>
      <c r="BR53" s="47">
        <v>1</v>
      </c>
      <c r="BS53" s="46"/>
      <c r="BT53" s="47">
        <v>0</v>
      </c>
      <c r="BU53" s="46"/>
      <c r="BV53" s="47">
        <v>2</v>
      </c>
      <c r="BW53" s="46"/>
      <c r="BX53" s="47">
        <v>5</v>
      </c>
      <c r="BY53" s="46"/>
      <c r="BZ53" s="46"/>
      <c r="CA53" s="46"/>
      <c r="CB53" s="46" t="s">
        <v>7527</v>
      </c>
      <c r="CC53" s="46" t="b">
        <v>1</v>
      </c>
      <c r="CD53" s="46" t="b">
        <v>1</v>
      </c>
      <c r="CE53" s="46" t="b">
        <v>0</v>
      </c>
      <c r="CF53" s="46" t="b">
        <v>1</v>
      </c>
      <c r="CG53" s="46" t="b">
        <v>0</v>
      </c>
      <c r="CH53" s="46" t="b">
        <v>0</v>
      </c>
      <c r="CI53" s="46" t="b">
        <v>0</v>
      </c>
      <c r="CJ53" s="46"/>
      <c r="CK53" s="46"/>
      <c r="CL53" s="46"/>
      <c r="CM53" s="46" t="s">
        <v>620</v>
      </c>
      <c r="CN53" s="46"/>
      <c r="CO53" s="46" t="s">
        <v>634</v>
      </c>
      <c r="CP53" s="46">
        <v>1155</v>
      </c>
      <c r="CQ53" s="46" t="s">
        <v>635</v>
      </c>
      <c r="CR53" s="46" t="s">
        <v>636</v>
      </c>
      <c r="CS53" s="46">
        <v>52</v>
      </c>
      <c r="CT53" s="46"/>
      <c r="CU53" s="46">
        <v>-1</v>
      </c>
    </row>
    <row r="54" spans="1:99" ht="15" customHeight="1">
      <c r="A54" s="47">
        <v>359125051929760</v>
      </c>
      <c r="B54" s="47">
        <v>2087</v>
      </c>
      <c r="C54" s="47">
        <v>2087</v>
      </c>
      <c r="D54" s="46" t="s">
        <v>637</v>
      </c>
      <c r="E54" s="46" t="s">
        <v>7567</v>
      </c>
      <c r="F54" s="46">
        <v>13.37657643</v>
      </c>
      <c r="G54" s="46">
        <v>103.85771762</v>
      </c>
      <c r="H54" s="46">
        <v>-1</v>
      </c>
      <c r="I54" s="46">
        <v>5</v>
      </c>
      <c r="J54" s="47">
        <v>0</v>
      </c>
      <c r="K54" s="46"/>
      <c r="L54" s="46"/>
      <c r="M54" s="46"/>
      <c r="N54" s="46"/>
      <c r="O54" s="47">
        <v>2</v>
      </c>
      <c r="P54" s="47">
        <v>1</v>
      </c>
      <c r="Q54" s="46">
        <v>6</v>
      </c>
      <c r="R54" s="47">
        <v>1</v>
      </c>
      <c r="S54" s="46"/>
      <c r="T54" s="47">
        <v>3</v>
      </c>
      <c r="U54" s="46"/>
      <c r="V54" s="47">
        <v>3</v>
      </c>
      <c r="W54" s="46"/>
      <c r="X54" s="46"/>
      <c r="Y54" s="46"/>
      <c r="Z54" s="47">
        <v>3</v>
      </c>
      <c r="AA54" s="46"/>
      <c r="AB54" s="47">
        <v>3</v>
      </c>
      <c r="AC54" s="46"/>
      <c r="AD54" s="46"/>
      <c r="AE54" s="46"/>
      <c r="AF54" s="47">
        <v>3</v>
      </c>
      <c r="AG54" s="46"/>
      <c r="AH54" s="47">
        <v>3</v>
      </c>
      <c r="AI54" s="46"/>
      <c r="AJ54" s="46"/>
      <c r="AK54" s="46"/>
      <c r="AL54" s="47">
        <v>3</v>
      </c>
      <c r="AM54" s="46"/>
      <c r="AN54" s="47">
        <v>1</v>
      </c>
      <c r="AO54" s="46"/>
      <c r="AP54" s="47">
        <v>3</v>
      </c>
      <c r="AQ54" s="46"/>
      <c r="AR54" s="47">
        <v>3</v>
      </c>
      <c r="AS54" s="46"/>
      <c r="AT54" s="47">
        <v>3</v>
      </c>
      <c r="AU54" s="46"/>
      <c r="AV54" s="47">
        <v>1</v>
      </c>
      <c r="AW54" s="46"/>
      <c r="AX54" s="47">
        <v>3</v>
      </c>
      <c r="AY54" s="46"/>
      <c r="AZ54" s="47">
        <v>3</v>
      </c>
      <c r="BA54" s="46"/>
      <c r="BB54" s="46" t="s">
        <v>645</v>
      </c>
      <c r="BC54" s="46"/>
      <c r="BD54" s="47">
        <v>0</v>
      </c>
      <c r="BE54" s="46"/>
      <c r="BF54" s="46"/>
      <c r="BG54" s="46"/>
      <c r="BH54" s="47">
        <v>3</v>
      </c>
      <c r="BI54" s="46"/>
      <c r="BJ54" s="47">
        <v>3</v>
      </c>
      <c r="BK54" s="46"/>
      <c r="BL54" s="46" t="s">
        <v>614</v>
      </c>
      <c r="BM54" s="46"/>
      <c r="BN54" s="47">
        <v>1</v>
      </c>
      <c r="BO54" s="46"/>
      <c r="BP54" s="47">
        <v>1</v>
      </c>
      <c r="BQ54" s="46"/>
      <c r="BR54" s="47">
        <v>1</v>
      </c>
      <c r="BS54" s="46"/>
      <c r="BT54" s="47">
        <v>1</v>
      </c>
      <c r="BU54" s="46"/>
      <c r="BV54" s="47">
        <v>2</v>
      </c>
      <c r="BW54" s="46"/>
      <c r="BX54" s="47">
        <v>5</v>
      </c>
      <c r="BY54" s="46"/>
      <c r="BZ54" s="46"/>
      <c r="CA54" s="46"/>
      <c r="CB54" s="46" t="s">
        <v>7527</v>
      </c>
      <c r="CC54" s="46" t="b">
        <v>1</v>
      </c>
      <c r="CD54" s="46" t="b">
        <v>1</v>
      </c>
      <c r="CE54" s="46" t="b">
        <v>0</v>
      </c>
      <c r="CF54" s="46" t="b">
        <v>1</v>
      </c>
      <c r="CG54" s="46" t="b">
        <v>0</v>
      </c>
      <c r="CH54" s="46" t="b">
        <v>0</v>
      </c>
      <c r="CI54" s="46" t="b">
        <v>0</v>
      </c>
      <c r="CJ54" s="46"/>
      <c r="CK54" s="46"/>
      <c r="CL54" s="46"/>
      <c r="CM54" s="46" t="s">
        <v>620</v>
      </c>
      <c r="CN54" s="46"/>
      <c r="CO54" s="46" t="s">
        <v>652</v>
      </c>
      <c r="CP54" s="46">
        <v>1156</v>
      </c>
      <c r="CQ54" s="46" t="s">
        <v>654</v>
      </c>
      <c r="CR54" s="46" t="s">
        <v>656</v>
      </c>
      <c r="CS54" s="46">
        <v>53</v>
      </c>
      <c r="CT54" s="46"/>
      <c r="CU54" s="46">
        <v>-1</v>
      </c>
    </row>
    <row r="55" spans="1:99" ht="15" customHeight="1">
      <c r="A55" s="47">
        <v>359125051929760</v>
      </c>
      <c r="B55" s="47">
        <v>1001</v>
      </c>
      <c r="C55" s="47">
        <v>1001</v>
      </c>
      <c r="D55" s="46" t="s">
        <v>660</v>
      </c>
      <c r="E55" s="46" t="s">
        <v>7568</v>
      </c>
      <c r="F55" s="46">
        <v>13.37638731</v>
      </c>
      <c r="G55" s="46">
        <v>103.85772192</v>
      </c>
      <c r="H55" s="46">
        <v>-5</v>
      </c>
      <c r="I55" s="46">
        <v>5</v>
      </c>
      <c r="J55" s="47">
        <v>0</v>
      </c>
      <c r="K55" s="46"/>
      <c r="L55" s="46"/>
      <c r="M55" s="46"/>
      <c r="N55" s="46"/>
      <c r="O55" s="47">
        <v>2</v>
      </c>
      <c r="P55" s="47">
        <v>1</v>
      </c>
      <c r="Q55" s="46">
        <v>2001</v>
      </c>
      <c r="R55" s="47">
        <v>0</v>
      </c>
      <c r="S55" s="46"/>
      <c r="T55" s="47">
        <v>3</v>
      </c>
      <c r="U55" s="46"/>
      <c r="V55" s="46"/>
      <c r="W55" s="46"/>
      <c r="X55" s="46"/>
      <c r="Y55" s="46"/>
      <c r="Z55" s="47">
        <v>3</v>
      </c>
      <c r="AA55" s="46"/>
      <c r="AB55" s="46"/>
      <c r="AC55" s="46"/>
      <c r="AD55" s="46"/>
      <c r="AE55" s="46"/>
      <c r="AF55" s="47">
        <v>3</v>
      </c>
      <c r="AG55" s="46"/>
      <c r="AH55" s="46"/>
      <c r="AI55" s="46"/>
      <c r="AJ55" s="46"/>
      <c r="AK55" s="46"/>
      <c r="AL55" s="47">
        <v>2</v>
      </c>
      <c r="AM55" s="46"/>
      <c r="AN55" s="47">
        <v>1</v>
      </c>
      <c r="AO55" s="46"/>
      <c r="AP55" s="47">
        <v>3</v>
      </c>
      <c r="AQ55" s="46"/>
      <c r="AR55" s="47">
        <v>3</v>
      </c>
      <c r="AS55" s="46"/>
      <c r="AT55" s="46"/>
      <c r="AU55" s="46"/>
      <c r="AV55" s="46"/>
      <c r="AW55" s="46"/>
      <c r="AX55" s="46"/>
      <c r="AY55" s="46"/>
      <c r="AZ55" s="46"/>
      <c r="BA55" s="46"/>
      <c r="BB55" s="46" t="s">
        <v>662</v>
      </c>
      <c r="BC55" s="46"/>
      <c r="BD55" s="47">
        <v>1</v>
      </c>
      <c r="BE55" s="46"/>
      <c r="BF55" s="46" t="s">
        <v>666</v>
      </c>
      <c r="BG55" s="46"/>
      <c r="BH55" s="47">
        <v>3</v>
      </c>
      <c r="BI55" s="46"/>
      <c r="BJ55" s="46"/>
      <c r="BK55" s="46"/>
      <c r="BL55" s="46" t="s">
        <v>668</v>
      </c>
      <c r="BM55" s="46"/>
      <c r="BN55" s="47">
        <v>1</v>
      </c>
      <c r="BO55" s="46"/>
      <c r="BP55" s="47">
        <v>1</v>
      </c>
      <c r="BQ55" s="46"/>
      <c r="BR55" s="47">
        <v>1</v>
      </c>
      <c r="BS55" s="46"/>
      <c r="BT55" s="47">
        <v>1</v>
      </c>
      <c r="BU55" s="46"/>
      <c r="BV55" s="47">
        <v>2</v>
      </c>
      <c r="BW55" s="46"/>
      <c r="BX55" s="47">
        <v>5</v>
      </c>
      <c r="BY55" s="46"/>
      <c r="BZ55" s="46"/>
      <c r="CA55" s="46"/>
      <c r="CB55" s="46" t="s">
        <v>7527</v>
      </c>
      <c r="CC55" s="46" t="b">
        <v>1</v>
      </c>
      <c r="CD55" s="46" t="b">
        <v>1</v>
      </c>
      <c r="CE55" s="46" t="b">
        <v>0</v>
      </c>
      <c r="CF55" s="46" t="b">
        <v>1</v>
      </c>
      <c r="CG55" s="46" t="b">
        <v>0</v>
      </c>
      <c r="CH55" s="46" t="b">
        <v>0</v>
      </c>
      <c r="CI55" s="46" t="b">
        <v>0</v>
      </c>
      <c r="CJ55" s="46"/>
      <c r="CK55" s="46"/>
      <c r="CL55" s="46"/>
      <c r="CM55" s="46" t="s">
        <v>620</v>
      </c>
      <c r="CN55" s="46"/>
      <c r="CO55" s="46" t="s">
        <v>671</v>
      </c>
      <c r="CP55" s="46">
        <v>1157</v>
      </c>
      <c r="CQ55" s="46" t="s">
        <v>672</v>
      </c>
      <c r="CR55" s="46" t="s">
        <v>673</v>
      </c>
      <c r="CS55" s="46">
        <v>54</v>
      </c>
      <c r="CT55" s="46"/>
      <c r="CU55" s="46">
        <v>-1</v>
      </c>
    </row>
    <row r="56" spans="1:99" ht="15" customHeight="1">
      <c r="A56" s="47">
        <v>359125051929760</v>
      </c>
      <c r="B56" s="47">
        <v>2089</v>
      </c>
      <c r="C56" s="47">
        <v>2089</v>
      </c>
      <c r="D56" s="46" t="s">
        <v>674</v>
      </c>
      <c r="E56" s="46" t="s">
        <v>7569</v>
      </c>
      <c r="F56" s="46">
        <v>13.376404109999999</v>
      </c>
      <c r="G56" s="46">
        <v>103.85765241999999</v>
      </c>
      <c r="H56" s="46">
        <v>9</v>
      </c>
      <c r="I56" s="46">
        <v>5</v>
      </c>
      <c r="J56" s="47">
        <v>0</v>
      </c>
      <c r="K56" s="46"/>
      <c r="L56" s="46"/>
      <c r="M56" s="46"/>
      <c r="N56" s="46"/>
      <c r="O56" s="47">
        <v>2</v>
      </c>
      <c r="P56" s="47">
        <v>1</v>
      </c>
      <c r="Q56" s="46">
        <v>3</v>
      </c>
      <c r="R56" s="47">
        <v>1</v>
      </c>
      <c r="S56" s="46"/>
      <c r="T56" s="47">
        <v>3</v>
      </c>
      <c r="U56" s="46"/>
      <c r="V56" s="47">
        <v>3</v>
      </c>
      <c r="W56" s="46"/>
      <c r="X56" s="46"/>
      <c r="Y56" s="46"/>
      <c r="Z56" s="47">
        <v>1</v>
      </c>
      <c r="AA56" s="46"/>
      <c r="AB56" s="47">
        <v>1</v>
      </c>
      <c r="AC56" s="46"/>
      <c r="AD56" s="46"/>
      <c r="AE56" s="46"/>
      <c r="AF56" s="47">
        <v>1</v>
      </c>
      <c r="AG56" s="46"/>
      <c r="AH56" s="47">
        <v>3</v>
      </c>
      <c r="AI56" s="46"/>
      <c r="AJ56" s="46"/>
      <c r="AK56" s="46"/>
      <c r="AL56" s="47">
        <v>3</v>
      </c>
      <c r="AM56" s="46"/>
      <c r="AN56" s="47">
        <v>1</v>
      </c>
      <c r="AO56" s="46"/>
      <c r="AP56" s="47">
        <v>2</v>
      </c>
      <c r="AQ56" s="46"/>
      <c r="AR56" s="47">
        <v>3</v>
      </c>
      <c r="AS56" s="46"/>
      <c r="AT56" s="47">
        <v>3</v>
      </c>
      <c r="AU56" s="46"/>
      <c r="AV56" s="47">
        <v>1</v>
      </c>
      <c r="AW56" s="46"/>
      <c r="AX56" s="47">
        <v>2</v>
      </c>
      <c r="AY56" s="46"/>
      <c r="AZ56" s="47">
        <v>3</v>
      </c>
      <c r="BA56" s="46"/>
      <c r="BB56" s="46"/>
      <c r="BC56" s="46"/>
      <c r="BD56" s="47">
        <v>1</v>
      </c>
      <c r="BE56" s="46"/>
      <c r="BF56" s="46" t="s">
        <v>680</v>
      </c>
      <c r="BG56" s="46"/>
      <c r="BH56" s="47">
        <v>3</v>
      </c>
      <c r="BI56" s="46"/>
      <c r="BJ56" s="47">
        <v>3</v>
      </c>
      <c r="BK56" s="46"/>
      <c r="BL56" s="46" t="s">
        <v>682</v>
      </c>
      <c r="BM56" s="46"/>
      <c r="BN56" s="47">
        <v>1</v>
      </c>
      <c r="BO56" s="46"/>
      <c r="BP56" s="47">
        <v>1</v>
      </c>
      <c r="BQ56" s="46"/>
      <c r="BR56" s="47">
        <v>1</v>
      </c>
      <c r="BS56" s="46"/>
      <c r="BT56" s="47">
        <v>1</v>
      </c>
      <c r="BU56" s="46"/>
      <c r="BV56" s="47">
        <v>3</v>
      </c>
      <c r="BW56" s="46"/>
      <c r="BX56" s="47">
        <v>5</v>
      </c>
      <c r="BY56" s="46"/>
      <c r="BZ56" s="46"/>
      <c r="CA56" s="46"/>
      <c r="CB56" s="46" t="s">
        <v>7527</v>
      </c>
      <c r="CC56" s="46" t="b">
        <v>1</v>
      </c>
      <c r="CD56" s="46" t="b">
        <v>1</v>
      </c>
      <c r="CE56" s="46" t="b">
        <v>0</v>
      </c>
      <c r="CF56" s="46" t="b">
        <v>1</v>
      </c>
      <c r="CG56" s="46" t="b">
        <v>0</v>
      </c>
      <c r="CH56" s="46" t="b">
        <v>0</v>
      </c>
      <c r="CI56" s="46" t="b">
        <v>0</v>
      </c>
      <c r="CJ56" s="46"/>
      <c r="CK56" s="46"/>
      <c r="CL56" s="46"/>
      <c r="CM56" s="46" t="s">
        <v>620</v>
      </c>
      <c r="CN56" s="46"/>
      <c r="CO56" s="46" t="s">
        <v>683</v>
      </c>
      <c r="CP56" s="46">
        <v>1158</v>
      </c>
      <c r="CQ56" s="46" t="s">
        <v>684</v>
      </c>
      <c r="CR56" s="46" t="s">
        <v>685</v>
      </c>
      <c r="CS56" s="46">
        <v>55</v>
      </c>
      <c r="CT56" s="46"/>
      <c r="CU56" s="46">
        <v>-1</v>
      </c>
    </row>
    <row r="57" spans="1:99" ht="15" customHeight="1">
      <c r="A57" s="47">
        <v>359125051929760</v>
      </c>
      <c r="B57" s="47">
        <v>2088</v>
      </c>
      <c r="C57" s="47">
        <v>2088</v>
      </c>
      <c r="D57" s="46" t="s">
        <v>686</v>
      </c>
      <c r="E57" s="46" t="s">
        <v>7570</v>
      </c>
      <c r="F57" s="46">
        <v>13.37662224</v>
      </c>
      <c r="G57" s="46">
        <v>103.85766207</v>
      </c>
      <c r="H57" s="46">
        <v>-5</v>
      </c>
      <c r="I57" s="46">
        <v>5</v>
      </c>
      <c r="J57" s="47">
        <v>0</v>
      </c>
      <c r="K57" s="46"/>
      <c r="L57" s="46"/>
      <c r="M57" s="46"/>
      <c r="N57" s="46"/>
      <c r="O57" s="47">
        <v>2</v>
      </c>
      <c r="P57" s="47">
        <v>1</v>
      </c>
      <c r="Q57" s="46">
        <v>3</v>
      </c>
      <c r="R57" s="47">
        <v>1</v>
      </c>
      <c r="S57" s="46"/>
      <c r="T57" s="47">
        <v>4</v>
      </c>
      <c r="U57" s="46"/>
      <c r="V57" s="47">
        <v>4</v>
      </c>
      <c r="W57" s="46"/>
      <c r="X57" s="46"/>
      <c r="Y57" s="46"/>
      <c r="Z57" s="47">
        <v>4</v>
      </c>
      <c r="AA57" s="46"/>
      <c r="AB57" s="47">
        <v>4</v>
      </c>
      <c r="AC57" s="46"/>
      <c r="AD57" s="46" t="s">
        <v>691</v>
      </c>
      <c r="AE57" s="46"/>
      <c r="AF57" s="47">
        <v>2</v>
      </c>
      <c r="AG57" s="46"/>
      <c r="AH57" s="47">
        <v>3</v>
      </c>
      <c r="AI57" s="46"/>
      <c r="AJ57" s="46" t="s">
        <v>101</v>
      </c>
      <c r="AK57" s="46"/>
      <c r="AL57" s="47">
        <v>3</v>
      </c>
      <c r="AM57" s="46"/>
      <c r="AN57" s="47">
        <v>1</v>
      </c>
      <c r="AO57" s="46"/>
      <c r="AP57" s="47">
        <v>5</v>
      </c>
      <c r="AQ57" s="46" t="s">
        <v>193</v>
      </c>
      <c r="AR57" s="47">
        <v>3</v>
      </c>
      <c r="AS57" s="46"/>
      <c r="AT57" s="47">
        <v>3</v>
      </c>
      <c r="AU57" s="46"/>
      <c r="AV57" s="47">
        <v>1</v>
      </c>
      <c r="AW57" s="46"/>
      <c r="AX57" s="47">
        <v>5</v>
      </c>
      <c r="AY57" s="46" t="s">
        <v>193</v>
      </c>
      <c r="AZ57" s="47">
        <v>3</v>
      </c>
      <c r="BA57" s="46"/>
      <c r="BB57" s="46" t="s">
        <v>694</v>
      </c>
      <c r="BC57" s="46"/>
      <c r="BD57" s="47">
        <v>0</v>
      </c>
      <c r="BE57" s="46"/>
      <c r="BF57" s="46"/>
      <c r="BG57" s="46"/>
      <c r="BH57" s="47">
        <v>3</v>
      </c>
      <c r="BI57" s="46"/>
      <c r="BJ57" s="47">
        <v>3</v>
      </c>
      <c r="BK57" s="46"/>
      <c r="BL57" s="46" t="s">
        <v>699</v>
      </c>
      <c r="BM57" s="46"/>
      <c r="BN57" s="47">
        <v>1</v>
      </c>
      <c r="BO57" s="46"/>
      <c r="BP57" s="47">
        <v>1</v>
      </c>
      <c r="BQ57" s="46"/>
      <c r="BR57" s="47">
        <v>1</v>
      </c>
      <c r="BS57" s="46"/>
      <c r="BT57" s="47">
        <v>0</v>
      </c>
      <c r="BU57" s="46"/>
      <c r="BV57" s="47">
        <v>3</v>
      </c>
      <c r="BW57" s="46"/>
      <c r="BX57" s="47">
        <v>5</v>
      </c>
      <c r="BY57" s="46"/>
      <c r="BZ57" s="46"/>
      <c r="CA57" s="46"/>
      <c r="CB57" s="46" t="s">
        <v>7553</v>
      </c>
      <c r="CC57" s="46" t="b">
        <v>1</v>
      </c>
      <c r="CD57" s="46" t="b">
        <v>1</v>
      </c>
      <c r="CE57" s="46" t="b">
        <v>1</v>
      </c>
      <c r="CF57" s="46" t="b">
        <v>0</v>
      </c>
      <c r="CG57" s="46" t="b">
        <v>0</v>
      </c>
      <c r="CH57" s="46" t="b">
        <v>0</v>
      </c>
      <c r="CI57" s="46" t="b">
        <v>0</v>
      </c>
      <c r="CJ57" s="46"/>
      <c r="CK57" s="46"/>
      <c r="CL57" s="46"/>
      <c r="CM57" s="46" t="s">
        <v>702</v>
      </c>
      <c r="CN57" s="46"/>
      <c r="CO57" s="46" t="s">
        <v>703</v>
      </c>
      <c r="CP57" s="46">
        <v>1174</v>
      </c>
      <c r="CQ57" s="46" t="s">
        <v>704</v>
      </c>
      <c r="CR57" s="46" t="s">
        <v>705</v>
      </c>
      <c r="CS57" s="46">
        <v>56</v>
      </c>
      <c r="CT57" s="46"/>
      <c r="CU57" s="46">
        <v>-1</v>
      </c>
    </row>
    <row r="58" spans="1:99" ht="15" customHeight="1">
      <c r="A58" s="47">
        <v>359125051929760</v>
      </c>
      <c r="B58" s="47">
        <v>2096</v>
      </c>
      <c r="C58" s="47">
        <v>2096</v>
      </c>
      <c r="D58" s="46" t="s">
        <v>706</v>
      </c>
      <c r="E58" s="46" t="s">
        <v>7571</v>
      </c>
      <c r="F58" s="46">
        <v>13.376717190000001</v>
      </c>
      <c r="G58" s="46">
        <v>103.85770850999999</v>
      </c>
      <c r="H58" s="46">
        <v>6</v>
      </c>
      <c r="I58" s="46">
        <v>48</v>
      </c>
      <c r="J58" s="47">
        <v>0</v>
      </c>
      <c r="K58" s="46"/>
      <c r="L58" s="46"/>
      <c r="M58" s="46"/>
      <c r="N58" s="46"/>
      <c r="O58" s="47">
        <v>2</v>
      </c>
      <c r="P58" s="47">
        <v>1</v>
      </c>
      <c r="Q58" s="46">
        <v>6</v>
      </c>
      <c r="R58" s="47">
        <v>1</v>
      </c>
      <c r="S58" s="46"/>
      <c r="T58" s="47">
        <v>1</v>
      </c>
      <c r="U58" s="46"/>
      <c r="V58" s="47">
        <v>1</v>
      </c>
      <c r="W58" s="46"/>
      <c r="X58" s="46" t="s">
        <v>707</v>
      </c>
      <c r="Y58" s="46"/>
      <c r="Z58" s="47">
        <v>4</v>
      </c>
      <c r="AA58" s="46"/>
      <c r="AB58" s="47">
        <v>4</v>
      </c>
      <c r="AC58" s="46"/>
      <c r="AD58" s="46" t="s">
        <v>691</v>
      </c>
      <c r="AE58" s="46"/>
      <c r="AF58" s="47">
        <v>3</v>
      </c>
      <c r="AG58" s="46"/>
      <c r="AH58" s="47">
        <v>3</v>
      </c>
      <c r="AI58" s="46"/>
      <c r="AJ58" s="46" t="s">
        <v>715</v>
      </c>
      <c r="AK58" s="46"/>
      <c r="AL58" s="47">
        <v>2</v>
      </c>
      <c r="AM58" s="46"/>
      <c r="AN58" s="47">
        <v>1</v>
      </c>
      <c r="AO58" s="46"/>
      <c r="AP58" s="47">
        <v>3</v>
      </c>
      <c r="AQ58" s="46"/>
      <c r="AR58" s="47">
        <v>3</v>
      </c>
      <c r="AS58" s="46"/>
      <c r="AT58" s="47">
        <v>2</v>
      </c>
      <c r="AU58" s="46"/>
      <c r="AV58" s="47">
        <v>1</v>
      </c>
      <c r="AW58" s="46"/>
      <c r="AX58" s="47">
        <v>3</v>
      </c>
      <c r="AY58" s="46"/>
      <c r="AZ58" s="47">
        <v>3</v>
      </c>
      <c r="BA58" s="46"/>
      <c r="BB58" s="46" t="s">
        <v>718</v>
      </c>
      <c r="BC58" s="46"/>
      <c r="BD58" s="47">
        <v>1</v>
      </c>
      <c r="BE58" s="46"/>
      <c r="BF58" s="46" t="s">
        <v>719</v>
      </c>
      <c r="BG58" s="46"/>
      <c r="BH58" s="47">
        <v>3</v>
      </c>
      <c r="BI58" s="46"/>
      <c r="BJ58" s="47">
        <v>3</v>
      </c>
      <c r="BK58" s="46"/>
      <c r="BL58" s="46" t="s">
        <v>720</v>
      </c>
      <c r="BM58" s="46"/>
      <c r="BN58" s="47">
        <v>1</v>
      </c>
      <c r="BO58" s="46"/>
      <c r="BP58" s="47">
        <v>1</v>
      </c>
      <c r="BQ58" s="46"/>
      <c r="BR58" s="47">
        <v>1</v>
      </c>
      <c r="BS58" s="46"/>
      <c r="BT58" s="47">
        <v>1</v>
      </c>
      <c r="BU58" s="46"/>
      <c r="BV58" s="47">
        <v>3</v>
      </c>
      <c r="BW58" s="46"/>
      <c r="BX58" s="47">
        <v>5</v>
      </c>
      <c r="BY58" s="46"/>
      <c r="BZ58" s="46" t="s">
        <v>183</v>
      </c>
      <c r="CA58" s="46"/>
      <c r="CB58" s="46" t="s">
        <v>7527</v>
      </c>
      <c r="CC58" s="46" t="b">
        <v>1</v>
      </c>
      <c r="CD58" s="46" t="b">
        <v>1</v>
      </c>
      <c r="CE58" s="46" t="b">
        <v>0</v>
      </c>
      <c r="CF58" s="46" t="b">
        <v>1</v>
      </c>
      <c r="CG58" s="46" t="b">
        <v>0</v>
      </c>
      <c r="CH58" s="46" t="b">
        <v>0</v>
      </c>
      <c r="CI58" s="46" t="b">
        <v>0</v>
      </c>
      <c r="CJ58" s="46"/>
      <c r="CK58" s="46"/>
      <c r="CL58" s="46"/>
      <c r="CM58" s="46" t="s">
        <v>702</v>
      </c>
      <c r="CN58" s="46"/>
      <c r="CO58" s="46" t="s">
        <v>727</v>
      </c>
      <c r="CP58" s="46">
        <v>1175</v>
      </c>
      <c r="CQ58" s="46" t="s">
        <v>728</v>
      </c>
      <c r="CR58" s="46" t="s">
        <v>729</v>
      </c>
      <c r="CS58" s="46">
        <v>57</v>
      </c>
      <c r="CT58" s="46"/>
      <c r="CU58" s="46">
        <v>-1</v>
      </c>
    </row>
    <row r="59" spans="1:99" ht="15" customHeight="1">
      <c r="A59" s="47">
        <v>359125051929760</v>
      </c>
      <c r="B59" s="47">
        <v>2018</v>
      </c>
      <c r="C59" s="47">
        <v>2018</v>
      </c>
      <c r="D59" s="46" t="s">
        <v>730</v>
      </c>
      <c r="E59" s="46" t="s">
        <v>7572</v>
      </c>
      <c r="F59" s="46">
        <v>13.37648179</v>
      </c>
      <c r="G59" s="46">
        <v>103.85626574</v>
      </c>
      <c r="H59" s="46">
        <v>3</v>
      </c>
      <c r="I59" s="46">
        <v>9</v>
      </c>
      <c r="J59" s="47">
        <v>0</v>
      </c>
      <c r="K59" s="46"/>
      <c r="L59" s="46"/>
      <c r="M59" s="46"/>
      <c r="N59" s="46"/>
      <c r="O59" s="47">
        <v>2</v>
      </c>
      <c r="P59" s="47">
        <v>1</v>
      </c>
      <c r="Q59" s="46">
        <v>6</v>
      </c>
      <c r="R59" s="47">
        <v>1</v>
      </c>
      <c r="S59" s="46"/>
      <c r="T59" s="47">
        <v>4</v>
      </c>
      <c r="U59" s="46"/>
      <c r="V59" s="47">
        <v>4</v>
      </c>
      <c r="W59" s="46"/>
      <c r="X59" s="46"/>
      <c r="Y59" s="46"/>
      <c r="Z59" s="47">
        <v>4</v>
      </c>
      <c r="AA59" s="46"/>
      <c r="AB59" s="47">
        <v>4</v>
      </c>
      <c r="AC59" s="46"/>
      <c r="AD59" s="46" t="s">
        <v>691</v>
      </c>
      <c r="AE59" s="46"/>
      <c r="AF59" s="47">
        <v>2</v>
      </c>
      <c r="AG59" s="46"/>
      <c r="AH59" s="47">
        <v>2</v>
      </c>
      <c r="AI59" s="46"/>
      <c r="AJ59" s="46" t="s">
        <v>183</v>
      </c>
      <c r="AK59" s="46"/>
      <c r="AL59" s="47">
        <v>3</v>
      </c>
      <c r="AM59" s="46"/>
      <c r="AN59" s="47">
        <v>1</v>
      </c>
      <c r="AO59" s="46"/>
      <c r="AP59" s="47">
        <v>2</v>
      </c>
      <c r="AQ59" s="46"/>
      <c r="AR59" s="47">
        <v>3</v>
      </c>
      <c r="AS59" s="46"/>
      <c r="AT59" s="47">
        <v>3</v>
      </c>
      <c r="AU59" s="46"/>
      <c r="AV59" s="47">
        <v>1</v>
      </c>
      <c r="AW59" s="46"/>
      <c r="AX59" s="47">
        <v>2</v>
      </c>
      <c r="AY59" s="46"/>
      <c r="AZ59" s="47">
        <v>3</v>
      </c>
      <c r="BA59" s="46"/>
      <c r="BB59" s="46" t="s">
        <v>737</v>
      </c>
      <c r="BC59" s="46"/>
      <c r="BD59" s="47">
        <v>6</v>
      </c>
      <c r="BE59" s="46" t="s">
        <v>738</v>
      </c>
      <c r="BF59" s="46" t="s">
        <v>192</v>
      </c>
      <c r="BG59" s="46"/>
      <c r="BH59" s="47">
        <v>3</v>
      </c>
      <c r="BI59" s="46"/>
      <c r="BJ59" s="47">
        <v>3</v>
      </c>
      <c r="BK59" s="46"/>
      <c r="BL59" s="46" t="s">
        <v>744</v>
      </c>
      <c r="BM59" s="46"/>
      <c r="BN59" s="47">
        <v>0</v>
      </c>
      <c r="BO59" s="46"/>
      <c r="BP59" s="46"/>
      <c r="BQ59" s="46"/>
      <c r="BR59" s="46"/>
      <c r="BS59" s="46"/>
      <c r="BT59" s="46"/>
      <c r="BU59" s="46"/>
      <c r="BV59" s="46"/>
      <c r="BW59" s="46"/>
      <c r="BX59" s="46"/>
      <c r="BY59" s="46"/>
      <c r="BZ59" s="46" t="s">
        <v>245</v>
      </c>
      <c r="CA59" s="46"/>
      <c r="CB59" s="46" t="s">
        <v>7539</v>
      </c>
      <c r="CC59" s="46" t="b">
        <v>0</v>
      </c>
      <c r="CD59" s="46" t="b">
        <v>1</v>
      </c>
      <c r="CE59" s="46" t="b">
        <v>0</v>
      </c>
      <c r="CF59" s="46" t="b">
        <v>1</v>
      </c>
      <c r="CG59" s="46" t="b">
        <v>0</v>
      </c>
      <c r="CH59" s="46" t="b">
        <v>0</v>
      </c>
      <c r="CI59" s="46" t="b">
        <v>0</v>
      </c>
      <c r="CJ59" s="46"/>
      <c r="CK59" s="46"/>
      <c r="CL59" s="46"/>
      <c r="CM59" s="46" t="s">
        <v>702</v>
      </c>
      <c r="CN59" s="46"/>
      <c r="CO59" s="46" t="s">
        <v>751</v>
      </c>
      <c r="CP59" s="46">
        <v>1176</v>
      </c>
      <c r="CQ59" s="46" t="s">
        <v>753</v>
      </c>
      <c r="CR59" s="46" t="s">
        <v>754</v>
      </c>
      <c r="CS59" s="46">
        <v>58</v>
      </c>
      <c r="CT59" s="46"/>
      <c r="CU59" s="46">
        <v>-1</v>
      </c>
    </row>
    <row r="60" spans="1:99" ht="15" customHeight="1">
      <c r="A60" s="47">
        <v>359125051929760</v>
      </c>
      <c r="B60" s="47">
        <v>2021</v>
      </c>
      <c r="C60" s="47">
        <v>2021</v>
      </c>
      <c r="D60" s="46" t="s">
        <v>756</v>
      </c>
      <c r="E60" s="46" t="s">
        <v>7573</v>
      </c>
      <c r="F60" s="46">
        <v>13.376610790000001</v>
      </c>
      <c r="G60" s="46">
        <v>103.85633206999999</v>
      </c>
      <c r="H60" s="46">
        <v>14</v>
      </c>
      <c r="I60" s="46">
        <v>11</v>
      </c>
      <c r="J60" s="47">
        <v>0</v>
      </c>
      <c r="K60" s="46"/>
      <c r="L60" s="46"/>
      <c r="M60" s="46"/>
      <c r="N60" s="46"/>
      <c r="O60" s="47">
        <v>2</v>
      </c>
      <c r="P60" s="47">
        <v>1</v>
      </c>
      <c r="Q60" s="46">
        <v>4</v>
      </c>
      <c r="R60" s="47">
        <v>1</v>
      </c>
      <c r="S60" s="46"/>
      <c r="T60" s="47">
        <v>4</v>
      </c>
      <c r="U60" s="46"/>
      <c r="V60" s="47">
        <v>4</v>
      </c>
      <c r="W60" s="46"/>
      <c r="X60" s="46"/>
      <c r="Y60" s="46"/>
      <c r="Z60" s="47">
        <v>4</v>
      </c>
      <c r="AA60" s="46"/>
      <c r="AB60" s="47">
        <v>4</v>
      </c>
      <c r="AC60" s="46"/>
      <c r="AD60" s="46" t="s">
        <v>691</v>
      </c>
      <c r="AE60" s="46"/>
      <c r="AF60" s="47">
        <v>2</v>
      </c>
      <c r="AG60" s="46"/>
      <c r="AH60" s="47">
        <v>2</v>
      </c>
      <c r="AI60" s="46"/>
      <c r="AJ60" s="46" t="s">
        <v>101</v>
      </c>
      <c r="AK60" s="46"/>
      <c r="AL60" s="47">
        <v>3</v>
      </c>
      <c r="AM60" s="46"/>
      <c r="AN60" s="47">
        <v>1</v>
      </c>
      <c r="AO60" s="46"/>
      <c r="AP60" s="47">
        <v>5</v>
      </c>
      <c r="AQ60" s="46" t="s">
        <v>101</v>
      </c>
      <c r="AR60" s="47">
        <v>3</v>
      </c>
      <c r="AS60" s="46"/>
      <c r="AT60" s="47">
        <v>3</v>
      </c>
      <c r="AU60" s="46"/>
      <c r="AV60" s="47">
        <v>1</v>
      </c>
      <c r="AW60" s="46"/>
      <c r="AX60" s="47">
        <v>5</v>
      </c>
      <c r="AY60" s="46" t="s">
        <v>101</v>
      </c>
      <c r="AZ60" s="47">
        <v>3</v>
      </c>
      <c r="BA60" s="46"/>
      <c r="BB60" s="46" t="s">
        <v>763</v>
      </c>
      <c r="BC60" s="46"/>
      <c r="BD60" s="47">
        <v>0</v>
      </c>
      <c r="BE60" s="46"/>
      <c r="BF60" s="46"/>
      <c r="BG60" s="46"/>
      <c r="BH60" s="47">
        <v>3</v>
      </c>
      <c r="BI60" s="46"/>
      <c r="BJ60" s="47">
        <v>3</v>
      </c>
      <c r="BK60" s="46"/>
      <c r="BL60" s="46" t="s">
        <v>764</v>
      </c>
      <c r="BM60" s="46"/>
      <c r="BN60" s="47">
        <v>1</v>
      </c>
      <c r="BO60" s="46"/>
      <c r="BP60" s="47">
        <v>1</v>
      </c>
      <c r="BQ60" s="46"/>
      <c r="BR60" s="47">
        <v>1</v>
      </c>
      <c r="BS60" s="46"/>
      <c r="BT60" s="47">
        <v>1</v>
      </c>
      <c r="BU60" s="46"/>
      <c r="BV60" s="47">
        <v>3</v>
      </c>
      <c r="BW60" s="46"/>
      <c r="BX60" s="47">
        <v>5</v>
      </c>
      <c r="BY60" s="46"/>
      <c r="BZ60" s="46" t="s">
        <v>768</v>
      </c>
      <c r="CA60" s="46"/>
      <c r="CB60" s="46" t="s">
        <v>7521</v>
      </c>
      <c r="CC60" s="46" t="b">
        <v>1</v>
      </c>
      <c r="CD60" s="46" t="b">
        <v>1</v>
      </c>
      <c r="CE60" s="46" t="b">
        <v>0</v>
      </c>
      <c r="CF60" s="46" t="b">
        <v>0</v>
      </c>
      <c r="CG60" s="46" t="b">
        <v>0</v>
      </c>
      <c r="CH60" s="46" t="b">
        <v>0</v>
      </c>
      <c r="CI60" s="46" t="b">
        <v>0</v>
      </c>
      <c r="CJ60" s="46"/>
      <c r="CK60" s="46"/>
      <c r="CL60" s="46"/>
      <c r="CM60" s="46" t="s">
        <v>702</v>
      </c>
      <c r="CN60" s="46"/>
      <c r="CO60" s="46" t="s">
        <v>773</v>
      </c>
      <c r="CP60" s="46">
        <v>1177</v>
      </c>
      <c r="CQ60" s="46" t="s">
        <v>774</v>
      </c>
      <c r="CR60" s="46" t="s">
        <v>775</v>
      </c>
      <c r="CS60" s="46">
        <v>59</v>
      </c>
      <c r="CT60" s="46"/>
      <c r="CU60" s="46">
        <v>-1</v>
      </c>
    </row>
    <row r="61" spans="1:99" ht="15" customHeight="1">
      <c r="A61" s="47">
        <v>359125051929760</v>
      </c>
      <c r="B61" s="47">
        <v>2024</v>
      </c>
      <c r="C61" s="47">
        <v>2024</v>
      </c>
      <c r="D61" s="46" t="s">
        <v>776</v>
      </c>
      <c r="E61" s="46" t="s">
        <v>7574</v>
      </c>
      <c r="F61" s="46">
        <v>13.37662533</v>
      </c>
      <c r="G61" s="46">
        <v>103.85601767999999</v>
      </c>
      <c r="H61" s="46">
        <v>16</v>
      </c>
      <c r="I61" s="46">
        <v>18</v>
      </c>
      <c r="J61" s="47">
        <v>0</v>
      </c>
      <c r="K61" s="46"/>
      <c r="L61" s="46"/>
      <c r="M61" s="46"/>
      <c r="N61" s="46"/>
      <c r="O61" s="47">
        <v>2</v>
      </c>
      <c r="P61" s="47">
        <v>1</v>
      </c>
      <c r="Q61" s="46">
        <v>5</v>
      </c>
      <c r="R61" s="47">
        <v>1</v>
      </c>
      <c r="S61" s="46"/>
      <c r="T61" s="47">
        <v>3</v>
      </c>
      <c r="U61" s="46"/>
      <c r="V61" s="47">
        <v>3</v>
      </c>
      <c r="W61" s="46"/>
      <c r="X61" s="46" t="s">
        <v>777</v>
      </c>
      <c r="Y61" s="46"/>
      <c r="Z61" s="47">
        <v>4</v>
      </c>
      <c r="AA61" s="46"/>
      <c r="AB61" s="47">
        <v>4</v>
      </c>
      <c r="AC61" s="46"/>
      <c r="AD61" s="46" t="s">
        <v>243</v>
      </c>
      <c r="AE61" s="46"/>
      <c r="AF61" s="47">
        <v>3</v>
      </c>
      <c r="AG61" s="46"/>
      <c r="AH61" s="47">
        <v>3</v>
      </c>
      <c r="AI61" s="46"/>
      <c r="AJ61" s="46" t="s">
        <v>101</v>
      </c>
      <c r="AK61" s="46"/>
      <c r="AL61" s="47">
        <v>2</v>
      </c>
      <c r="AM61" s="46"/>
      <c r="AN61" s="47">
        <v>1</v>
      </c>
      <c r="AO61" s="46"/>
      <c r="AP61" s="47">
        <v>5</v>
      </c>
      <c r="AQ61" s="46" t="s">
        <v>781</v>
      </c>
      <c r="AR61" s="47">
        <v>3</v>
      </c>
      <c r="AS61" s="46"/>
      <c r="AT61" s="47">
        <v>2</v>
      </c>
      <c r="AU61" s="46"/>
      <c r="AV61" s="47">
        <v>1</v>
      </c>
      <c r="AW61" s="46"/>
      <c r="AX61" s="47">
        <v>5</v>
      </c>
      <c r="AY61" s="46" t="s">
        <v>784</v>
      </c>
      <c r="AZ61" s="47">
        <v>3</v>
      </c>
      <c r="BA61" s="46"/>
      <c r="BB61" s="46" t="s">
        <v>785</v>
      </c>
      <c r="BC61" s="46"/>
      <c r="BD61" s="47">
        <v>1</v>
      </c>
      <c r="BE61" s="46"/>
      <c r="BF61" s="46" t="s">
        <v>210</v>
      </c>
      <c r="BG61" s="46"/>
      <c r="BH61" s="47">
        <v>3</v>
      </c>
      <c r="BI61" s="46"/>
      <c r="BJ61" s="47">
        <v>3</v>
      </c>
      <c r="BK61" s="46"/>
      <c r="BL61" s="46" t="s">
        <v>788</v>
      </c>
      <c r="BM61" s="46"/>
      <c r="BN61" s="47">
        <v>1</v>
      </c>
      <c r="BO61" s="46"/>
      <c r="BP61" s="47">
        <v>1</v>
      </c>
      <c r="BQ61" s="46"/>
      <c r="BR61" s="47">
        <v>1</v>
      </c>
      <c r="BS61" s="46"/>
      <c r="BT61" s="47">
        <v>0</v>
      </c>
      <c r="BU61" s="46"/>
      <c r="BV61" s="47">
        <v>3</v>
      </c>
      <c r="BW61" s="46"/>
      <c r="BX61" s="47">
        <v>5</v>
      </c>
      <c r="BY61" s="46"/>
      <c r="BZ61" s="46"/>
      <c r="CA61" s="46"/>
      <c r="CB61" s="46" t="s">
        <v>7527</v>
      </c>
      <c r="CC61" s="46" t="b">
        <v>1</v>
      </c>
      <c r="CD61" s="46" t="b">
        <v>1</v>
      </c>
      <c r="CE61" s="46" t="b">
        <v>0</v>
      </c>
      <c r="CF61" s="46" t="b">
        <v>1</v>
      </c>
      <c r="CG61" s="46" t="b">
        <v>0</v>
      </c>
      <c r="CH61" s="46" t="b">
        <v>0</v>
      </c>
      <c r="CI61" s="46" t="b">
        <v>0</v>
      </c>
      <c r="CJ61" s="46"/>
      <c r="CK61" s="46"/>
      <c r="CL61" s="46"/>
      <c r="CM61" s="46" t="s">
        <v>702</v>
      </c>
      <c r="CN61" s="46"/>
      <c r="CO61" s="46" t="s">
        <v>791</v>
      </c>
      <c r="CP61" s="46">
        <v>1178</v>
      </c>
      <c r="CQ61" s="46" t="s">
        <v>792</v>
      </c>
      <c r="CR61" s="46" t="s">
        <v>794</v>
      </c>
      <c r="CS61" s="46">
        <v>60</v>
      </c>
      <c r="CT61" s="46"/>
      <c r="CU61" s="46">
        <v>-1</v>
      </c>
    </row>
    <row r="62" spans="1:99" ht="15" customHeight="1">
      <c r="A62" s="47">
        <v>359125050503749</v>
      </c>
      <c r="B62" s="47">
        <v>2095</v>
      </c>
      <c r="C62" s="47">
        <v>2095</v>
      </c>
      <c r="D62" s="46" t="s">
        <v>797</v>
      </c>
      <c r="E62" s="46" t="s">
        <v>7575</v>
      </c>
      <c r="F62" s="46">
        <v>13.376543079999999</v>
      </c>
      <c r="G62" s="46">
        <v>103.85785969</v>
      </c>
      <c r="H62" s="46">
        <v>-19</v>
      </c>
      <c r="I62" s="46">
        <v>30</v>
      </c>
      <c r="J62" s="47">
        <v>0</v>
      </c>
      <c r="K62" s="46"/>
      <c r="L62" s="46"/>
      <c r="M62" s="46"/>
      <c r="N62" s="46"/>
      <c r="O62" s="47">
        <v>2</v>
      </c>
      <c r="P62" s="47">
        <v>1</v>
      </c>
      <c r="Q62" s="46">
        <v>4</v>
      </c>
      <c r="R62" s="47">
        <v>1</v>
      </c>
      <c r="S62" s="46"/>
      <c r="T62" s="47">
        <v>6</v>
      </c>
      <c r="U62" s="46" t="s">
        <v>799</v>
      </c>
      <c r="V62" s="47">
        <v>3</v>
      </c>
      <c r="W62" s="46"/>
      <c r="X62" s="46" t="s">
        <v>800</v>
      </c>
      <c r="Y62" s="46"/>
      <c r="Z62" s="47">
        <v>4</v>
      </c>
      <c r="AA62" s="46"/>
      <c r="AB62" s="47">
        <v>4</v>
      </c>
      <c r="AC62" s="46"/>
      <c r="AD62" s="46"/>
      <c r="AE62" s="46"/>
      <c r="AF62" s="47">
        <v>4</v>
      </c>
      <c r="AG62" s="46"/>
      <c r="AH62" s="47">
        <v>4</v>
      </c>
      <c r="AI62" s="46"/>
      <c r="AJ62" s="46"/>
      <c r="AK62" s="46"/>
      <c r="AL62" s="47">
        <v>3</v>
      </c>
      <c r="AM62" s="46"/>
      <c r="AN62" s="47">
        <v>1</v>
      </c>
      <c r="AO62" s="46"/>
      <c r="AP62" s="47">
        <v>3</v>
      </c>
      <c r="AQ62" s="46"/>
      <c r="AR62" s="47">
        <v>4</v>
      </c>
      <c r="AS62" s="46"/>
      <c r="AT62" s="47">
        <v>3</v>
      </c>
      <c r="AU62" s="46"/>
      <c r="AV62" s="47">
        <v>1</v>
      </c>
      <c r="AW62" s="46"/>
      <c r="AX62" s="47">
        <v>3</v>
      </c>
      <c r="AY62" s="46"/>
      <c r="AZ62" s="47">
        <v>3</v>
      </c>
      <c r="BA62" s="46"/>
      <c r="BB62" s="46" t="s">
        <v>388</v>
      </c>
      <c r="BC62" s="46"/>
      <c r="BD62" s="47">
        <v>0</v>
      </c>
      <c r="BE62" s="46"/>
      <c r="BF62" s="46"/>
      <c r="BG62" s="46"/>
      <c r="BH62" s="47">
        <v>3</v>
      </c>
      <c r="BI62" s="46"/>
      <c r="BJ62" s="47">
        <v>3</v>
      </c>
      <c r="BK62" s="46"/>
      <c r="BL62" s="46" t="s">
        <v>808</v>
      </c>
      <c r="BM62" s="46"/>
      <c r="BN62" s="47">
        <v>1</v>
      </c>
      <c r="BO62" s="46"/>
      <c r="BP62" s="47">
        <v>1</v>
      </c>
      <c r="BQ62" s="46"/>
      <c r="BR62" s="47">
        <v>1</v>
      </c>
      <c r="BS62" s="46"/>
      <c r="BT62" s="47">
        <v>0</v>
      </c>
      <c r="BU62" s="46"/>
      <c r="BV62" s="47">
        <v>1</v>
      </c>
      <c r="BW62" s="46"/>
      <c r="BX62" s="47">
        <v>5</v>
      </c>
      <c r="BY62" s="46"/>
      <c r="BZ62" s="46" t="s">
        <v>809</v>
      </c>
      <c r="CA62" s="46"/>
      <c r="CB62" s="46" t="s">
        <v>7521</v>
      </c>
      <c r="CC62" s="46" t="b">
        <v>1</v>
      </c>
      <c r="CD62" s="46" t="b">
        <v>1</v>
      </c>
      <c r="CE62" s="46" t="b">
        <v>0</v>
      </c>
      <c r="CF62" s="46" t="b">
        <v>0</v>
      </c>
      <c r="CG62" s="46" t="b">
        <v>0</v>
      </c>
      <c r="CH62" s="46" t="b">
        <v>0</v>
      </c>
      <c r="CI62" s="46" t="b">
        <v>0</v>
      </c>
      <c r="CJ62" s="46"/>
      <c r="CK62" s="46"/>
      <c r="CL62" s="46"/>
      <c r="CM62" s="46" t="s">
        <v>810</v>
      </c>
      <c r="CN62" s="46"/>
      <c r="CO62" s="46" t="s">
        <v>812</v>
      </c>
      <c r="CP62" s="46">
        <v>1179</v>
      </c>
      <c r="CQ62" s="46" t="s">
        <v>814</v>
      </c>
      <c r="CR62" s="46" t="s">
        <v>816</v>
      </c>
      <c r="CS62" s="46">
        <v>61</v>
      </c>
      <c r="CT62" s="46"/>
      <c r="CU62" s="46">
        <v>-1</v>
      </c>
    </row>
    <row r="63" spans="1:99" ht="15" customHeight="1">
      <c r="A63" s="47">
        <v>359125050503749</v>
      </c>
      <c r="B63" s="47">
        <v>2079</v>
      </c>
      <c r="C63" s="47">
        <v>2079</v>
      </c>
      <c r="D63" s="46" t="s">
        <v>819</v>
      </c>
      <c r="E63" s="46" t="s">
        <v>7576</v>
      </c>
      <c r="F63" s="46">
        <v>13.3800632</v>
      </c>
      <c r="G63" s="46">
        <v>103.85586499999999</v>
      </c>
      <c r="H63" s="46">
        <v>0</v>
      </c>
      <c r="I63" s="46">
        <v>2000</v>
      </c>
      <c r="J63" s="47">
        <v>0</v>
      </c>
      <c r="K63" s="46"/>
      <c r="L63" s="46"/>
      <c r="M63" s="46"/>
      <c r="N63" s="46"/>
      <c r="O63" s="47">
        <v>2</v>
      </c>
      <c r="P63" s="47">
        <v>1</v>
      </c>
      <c r="Q63" s="46">
        <v>6</v>
      </c>
      <c r="R63" s="47">
        <v>1</v>
      </c>
      <c r="S63" s="46"/>
      <c r="T63" s="47">
        <v>1</v>
      </c>
      <c r="U63" s="46"/>
      <c r="V63" s="47">
        <v>4</v>
      </c>
      <c r="W63" s="46"/>
      <c r="X63" s="46" t="s">
        <v>820</v>
      </c>
      <c r="Y63" s="46"/>
      <c r="Z63" s="47">
        <v>4</v>
      </c>
      <c r="AA63" s="46"/>
      <c r="AB63" s="47">
        <v>4</v>
      </c>
      <c r="AC63" s="46"/>
      <c r="AD63" s="46" t="s">
        <v>691</v>
      </c>
      <c r="AE63" s="46"/>
      <c r="AF63" s="47">
        <v>4</v>
      </c>
      <c r="AG63" s="46"/>
      <c r="AH63" s="47">
        <v>4</v>
      </c>
      <c r="AI63" s="46"/>
      <c r="AJ63" s="46"/>
      <c r="AK63" s="46"/>
      <c r="AL63" s="47">
        <v>3</v>
      </c>
      <c r="AM63" s="46"/>
      <c r="AN63" s="47">
        <v>1</v>
      </c>
      <c r="AO63" s="46"/>
      <c r="AP63" s="47">
        <v>4</v>
      </c>
      <c r="AQ63" s="46"/>
      <c r="AR63" s="47">
        <v>5</v>
      </c>
      <c r="AS63" s="46"/>
      <c r="AT63" s="47">
        <v>3</v>
      </c>
      <c r="AU63" s="46"/>
      <c r="AV63" s="47">
        <v>1</v>
      </c>
      <c r="AW63" s="46"/>
      <c r="AX63" s="47">
        <v>4</v>
      </c>
      <c r="AY63" s="46"/>
      <c r="AZ63" s="47">
        <v>4</v>
      </c>
      <c r="BA63" s="46"/>
      <c r="BB63" s="46" t="s">
        <v>388</v>
      </c>
      <c r="BC63" s="46"/>
      <c r="BD63" s="47">
        <v>0</v>
      </c>
      <c r="BE63" s="46"/>
      <c r="BF63" s="46"/>
      <c r="BG63" s="46"/>
      <c r="BH63" s="47">
        <v>3</v>
      </c>
      <c r="BI63" s="46"/>
      <c r="BJ63" s="47">
        <v>3</v>
      </c>
      <c r="BK63" s="46"/>
      <c r="BL63" s="46" t="s">
        <v>826</v>
      </c>
      <c r="BM63" s="46"/>
      <c r="BN63" s="47">
        <v>0</v>
      </c>
      <c r="BO63" s="46"/>
      <c r="BP63" s="46"/>
      <c r="BQ63" s="46"/>
      <c r="BR63" s="46"/>
      <c r="BS63" s="46"/>
      <c r="BT63" s="46"/>
      <c r="BU63" s="46"/>
      <c r="BV63" s="46"/>
      <c r="BW63" s="46"/>
      <c r="BX63" s="46"/>
      <c r="BY63" s="46"/>
      <c r="BZ63" s="46" t="s">
        <v>831</v>
      </c>
      <c r="CA63" s="46"/>
      <c r="CB63" s="46" t="s">
        <v>7515</v>
      </c>
      <c r="CC63" s="46" t="b">
        <v>0</v>
      </c>
      <c r="CD63" s="46" t="b">
        <v>1</v>
      </c>
      <c r="CE63" s="46" t="b">
        <v>1</v>
      </c>
      <c r="CF63" s="46" t="b">
        <v>1</v>
      </c>
      <c r="CG63" s="46" t="b">
        <v>0</v>
      </c>
      <c r="CH63" s="46" t="b">
        <v>0</v>
      </c>
      <c r="CI63" s="46" t="b">
        <v>0</v>
      </c>
      <c r="CJ63" s="46"/>
      <c r="CK63" s="46" t="s">
        <v>835</v>
      </c>
      <c r="CL63" s="46"/>
      <c r="CM63" s="46" t="s">
        <v>810</v>
      </c>
      <c r="CN63" s="46"/>
      <c r="CO63" s="46" t="s">
        <v>836</v>
      </c>
      <c r="CP63" s="46">
        <v>1181</v>
      </c>
      <c r="CQ63" s="46" t="s">
        <v>837</v>
      </c>
      <c r="CR63" s="46" t="s">
        <v>838</v>
      </c>
      <c r="CS63" s="46">
        <v>62</v>
      </c>
      <c r="CT63" s="46"/>
      <c r="CU63" s="46">
        <v>-1</v>
      </c>
    </row>
    <row r="64" spans="1:99" ht="15" customHeight="1">
      <c r="A64" s="47">
        <v>359125050503749</v>
      </c>
      <c r="B64" s="47">
        <v>2019</v>
      </c>
      <c r="C64" s="47">
        <v>2019</v>
      </c>
      <c r="D64" s="46" t="s">
        <v>840</v>
      </c>
      <c r="E64" s="46" t="s">
        <v>7577</v>
      </c>
      <c r="F64" s="46">
        <v>13.376536270000001</v>
      </c>
      <c r="G64" s="46">
        <v>103.85618071</v>
      </c>
      <c r="H64" s="46">
        <v>7</v>
      </c>
      <c r="I64" s="46">
        <v>9</v>
      </c>
      <c r="J64" s="47">
        <v>0</v>
      </c>
      <c r="K64" s="46"/>
      <c r="L64" s="46"/>
      <c r="M64" s="46"/>
      <c r="N64" s="46"/>
      <c r="O64" s="47">
        <v>2</v>
      </c>
      <c r="P64" s="47">
        <v>1</v>
      </c>
      <c r="Q64" s="46">
        <v>7</v>
      </c>
      <c r="R64" s="47">
        <v>1</v>
      </c>
      <c r="S64" s="46"/>
      <c r="T64" s="47">
        <v>4</v>
      </c>
      <c r="U64" s="46"/>
      <c r="V64" s="47">
        <v>4</v>
      </c>
      <c r="W64" s="46"/>
      <c r="X64" s="46"/>
      <c r="Y64" s="46"/>
      <c r="Z64" s="47">
        <v>4</v>
      </c>
      <c r="AA64" s="46"/>
      <c r="AB64" s="47">
        <v>4</v>
      </c>
      <c r="AC64" s="46"/>
      <c r="AD64" s="46" t="s">
        <v>691</v>
      </c>
      <c r="AE64" s="46"/>
      <c r="AF64" s="47">
        <v>2</v>
      </c>
      <c r="AG64" s="46"/>
      <c r="AH64" s="47">
        <v>2</v>
      </c>
      <c r="AI64" s="46"/>
      <c r="AJ64" s="46" t="s">
        <v>101</v>
      </c>
      <c r="AK64" s="46"/>
      <c r="AL64" s="47">
        <v>2</v>
      </c>
      <c r="AM64" s="46"/>
      <c r="AN64" s="47">
        <v>1</v>
      </c>
      <c r="AO64" s="46"/>
      <c r="AP64" s="47">
        <v>3</v>
      </c>
      <c r="AQ64" s="46"/>
      <c r="AR64" s="47">
        <v>3</v>
      </c>
      <c r="AS64" s="46"/>
      <c r="AT64" s="47">
        <v>2</v>
      </c>
      <c r="AU64" s="46"/>
      <c r="AV64" s="47">
        <v>1</v>
      </c>
      <c r="AW64" s="46"/>
      <c r="AX64" s="47">
        <v>3</v>
      </c>
      <c r="AY64" s="46"/>
      <c r="AZ64" s="47">
        <v>3</v>
      </c>
      <c r="BA64" s="46"/>
      <c r="BB64" s="46" t="s">
        <v>847</v>
      </c>
      <c r="BC64" s="46"/>
      <c r="BD64" s="47">
        <v>1</v>
      </c>
      <c r="BE64" s="46"/>
      <c r="BF64" s="46" t="s">
        <v>218</v>
      </c>
      <c r="BG64" s="46"/>
      <c r="BH64" s="47">
        <v>3</v>
      </c>
      <c r="BI64" s="46"/>
      <c r="BJ64" s="47">
        <v>3</v>
      </c>
      <c r="BK64" s="46"/>
      <c r="BL64" s="46" t="s">
        <v>849</v>
      </c>
      <c r="BM64" s="46"/>
      <c r="BN64" s="47">
        <v>1</v>
      </c>
      <c r="BO64" s="46"/>
      <c r="BP64" s="47">
        <v>1</v>
      </c>
      <c r="BQ64" s="46"/>
      <c r="BR64" s="47">
        <v>1</v>
      </c>
      <c r="BS64" s="46"/>
      <c r="BT64" s="47">
        <v>0</v>
      </c>
      <c r="BU64" s="46"/>
      <c r="BV64" s="47">
        <v>3</v>
      </c>
      <c r="BW64" s="46"/>
      <c r="BX64" s="47">
        <v>5</v>
      </c>
      <c r="BY64" s="46"/>
      <c r="BZ64" s="46"/>
      <c r="CA64" s="46"/>
      <c r="CB64" s="46" t="s">
        <v>7527</v>
      </c>
      <c r="CC64" s="46" t="b">
        <v>1</v>
      </c>
      <c r="CD64" s="46" t="b">
        <v>1</v>
      </c>
      <c r="CE64" s="46" t="b">
        <v>0</v>
      </c>
      <c r="CF64" s="46" t="b">
        <v>1</v>
      </c>
      <c r="CG64" s="46" t="b">
        <v>0</v>
      </c>
      <c r="CH64" s="46" t="b">
        <v>0</v>
      </c>
      <c r="CI64" s="46" t="b">
        <v>0</v>
      </c>
      <c r="CJ64" s="46"/>
      <c r="CK64" s="46"/>
      <c r="CL64" s="46"/>
      <c r="CM64" s="46" t="s">
        <v>810</v>
      </c>
      <c r="CN64" s="46"/>
      <c r="CO64" s="46" t="s">
        <v>855</v>
      </c>
      <c r="CP64" s="46">
        <v>1182</v>
      </c>
      <c r="CQ64" s="46" t="s">
        <v>857</v>
      </c>
      <c r="CR64" s="46" t="s">
        <v>858</v>
      </c>
      <c r="CS64" s="46">
        <v>63</v>
      </c>
      <c r="CT64" s="46"/>
      <c r="CU64" s="46">
        <v>-1</v>
      </c>
    </row>
    <row r="65" spans="1:99" ht="15" customHeight="1">
      <c r="A65" s="47">
        <v>359125050503749</v>
      </c>
      <c r="B65" s="47">
        <v>2022</v>
      </c>
      <c r="C65" s="47">
        <v>2022</v>
      </c>
      <c r="D65" s="46" t="s">
        <v>859</v>
      </c>
      <c r="E65" s="46" t="s">
        <v>7578</v>
      </c>
      <c r="F65" s="46">
        <v>13.37652686</v>
      </c>
      <c r="G65" s="46">
        <v>103.85614665</v>
      </c>
      <c r="H65" s="46">
        <v>11</v>
      </c>
      <c r="I65" s="46">
        <v>13</v>
      </c>
      <c r="J65" s="47">
        <v>0</v>
      </c>
      <c r="K65" s="46"/>
      <c r="L65" s="46"/>
      <c r="M65" s="46"/>
      <c r="N65" s="46"/>
      <c r="O65" s="47">
        <v>2</v>
      </c>
      <c r="P65" s="47">
        <v>1</v>
      </c>
      <c r="Q65" s="46">
        <v>7</v>
      </c>
      <c r="R65" s="47">
        <v>1</v>
      </c>
      <c r="S65" s="46"/>
      <c r="T65" s="47">
        <v>4</v>
      </c>
      <c r="U65" s="46"/>
      <c r="V65" s="47">
        <v>4</v>
      </c>
      <c r="W65" s="46"/>
      <c r="X65" s="46"/>
      <c r="Y65" s="46"/>
      <c r="Z65" s="47">
        <v>4</v>
      </c>
      <c r="AA65" s="46"/>
      <c r="AB65" s="47">
        <v>4</v>
      </c>
      <c r="AC65" s="46"/>
      <c r="AD65" s="46" t="s">
        <v>243</v>
      </c>
      <c r="AE65" s="46"/>
      <c r="AF65" s="47">
        <v>2</v>
      </c>
      <c r="AG65" s="46"/>
      <c r="AH65" s="47">
        <v>2</v>
      </c>
      <c r="AI65" s="46"/>
      <c r="AJ65" s="46" t="s">
        <v>101</v>
      </c>
      <c r="AK65" s="46"/>
      <c r="AL65" s="47">
        <v>3</v>
      </c>
      <c r="AM65" s="46"/>
      <c r="AN65" s="47">
        <v>1</v>
      </c>
      <c r="AO65" s="46"/>
      <c r="AP65" s="47">
        <v>5</v>
      </c>
      <c r="AQ65" s="46" t="s">
        <v>192</v>
      </c>
      <c r="AR65" s="47">
        <v>4</v>
      </c>
      <c r="AS65" s="46"/>
      <c r="AT65" s="47">
        <v>3</v>
      </c>
      <c r="AU65" s="46"/>
      <c r="AV65" s="47">
        <v>1</v>
      </c>
      <c r="AW65" s="46"/>
      <c r="AX65" s="47">
        <v>5</v>
      </c>
      <c r="AY65" s="46" t="s">
        <v>862</v>
      </c>
      <c r="AZ65" s="47">
        <v>4</v>
      </c>
      <c r="BA65" s="46"/>
      <c r="BB65" s="46" t="s">
        <v>865</v>
      </c>
      <c r="BC65" s="46"/>
      <c r="BD65" s="47">
        <v>0</v>
      </c>
      <c r="BE65" s="46"/>
      <c r="BF65" s="46"/>
      <c r="BG65" s="46"/>
      <c r="BH65" s="47">
        <v>3</v>
      </c>
      <c r="BI65" s="46"/>
      <c r="BJ65" s="47">
        <v>3</v>
      </c>
      <c r="BK65" s="46"/>
      <c r="BL65" s="46" t="s">
        <v>869</v>
      </c>
      <c r="BM65" s="46"/>
      <c r="BN65" s="47">
        <v>1</v>
      </c>
      <c r="BO65" s="46"/>
      <c r="BP65" s="47">
        <v>1</v>
      </c>
      <c r="BQ65" s="46"/>
      <c r="BR65" s="47">
        <v>1</v>
      </c>
      <c r="BS65" s="46"/>
      <c r="BT65" s="47">
        <v>1</v>
      </c>
      <c r="BU65" s="46"/>
      <c r="BV65" s="47">
        <v>3</v>
      </c>
      <c r="BW65" s="46"/>
      <c r="BX65" s="47">
        <v>5</v>
      </c>
      <c r="BY65" s="46"/>
      <c r="BZ65" s="46" t="s">
        <v>101</v>
      </c>
      <c r="CA65" s="46"/>
      <c r="CB65" s="46" t="s">
        <v>7527</v>
      </c>
      <c r="CC65" s="46" t="b">
        <v>1</v>
      </c>
      <c r="CD65" s="46" t="b">
        <v>1</v>
      </c>
      <c r="CE65" s="46" t="b">
        <v>0</v>
      </c>
      <c r="CF65" s="46" t="b">
        <v>1</v>
      </c>
      <c r="CG65" s="46" t="b">
        <v>0</v>
      </c>
      <c r="CH65" s="46" t="b">
        <v>0</v>
      </c>
      <c r="CI65" s="46" t="b">
        <v>0</v>
      </c>
      <c r="CJ65" s="46"/>
      <c r="CK65" s="46"/>
      <c r="CL65" s="46"/>
      <c r="CM65" s="46" t="s">
        <v>810</v>
      </c>
      <c r="CN65" s="46"/>
      <c r="CO65" s="46" t="s">
        <v>870</v>
      </c>
      <c r="CP65" s="46">
        <v>1183</v>
      </c>
      <c r="CQ65" s="46" t="s">
        <v>871</v>
      </c>
      <c r="CR65" s="46" t="s">
        <v>872</v>
      </c>
      <c r="CS65" s="46">
        <v>64</v>
      </c>
      <c r="CT65" s="46"/>
      <c r="CU65" s="46">
        <v>-1</v>
      </c>
    </row>
    <row r="66" spans="1:99" ht="15" customHeight="1">
      <c r="A66" s="47">
        <v>359125050503749</v>
      </c>
      <c r="B66" s="47">
        <v>2026</v>
      </c>
      <c r="C66" s="47">
        <v>2026</v>
      </c>
      <c r="D66" s="46" t="s">
        <v>873</v>
      </c>
      <c r="E66" s="46" t="s">
        <v>7579</v>
      </c>
      <c r="F66" s="46">
        <v>13.376532170000001</v>
      </c>
      <c r="G66" s="46">
        <v>103.85599448000001</v>
      </c>
      <c r="H66" s="46">
        <v>18</v>
      </c>
      <c r="I66" s="46">
        <v>9</v>
      </c>
      <c r="J66" s="47">
        <v>0</v>
      </c>
      <c r="K66" s="46"/>
      <c r="L66" s="46"/>
      <c r="M66" s="46"/>
      <c r="N66" s="46"/>
      <c r="O66" s="47">
        <v>2</v>
      </c>
      <c r="P66" s="47">
        <v>1</v>
      </c>
      <c r="Q66" s="46">
        <v>6</v>
      </c>
      <c r="R66" s="47">
        <v>1</v>
      </c>
      <c r="S66" s="46"/>
      <c r="T66" s="47">
        <v>4</v>
      </c>
      <c r="U66" s="46"/>
      <c r="V66" s="47">
        <v>4</v>
      </c>
      <c r="W66" s="46"/>
      <c r="X66" s="46"/>
      <c r="Y66" s="46"/>
      <c r="Z66" s="47">
        <v>4</v>
      </c>
      <c r="AA66" s="46"/>
      <c r="AB66" s="47">
        <v>4</v>
      </c>
      <c r="AC66" s="46"/>
      <c r="AD66" s="46" t="s">
        <v>876</v>
      </c>
      <c r="AE66" s="46"/>
      <c r="AF66" s="47">
        <v>4</v>
      </c>
      <c r="AG66" s="46"/>
      <c r="AH66" s="47">
        <v>4</v>
      </c>
      <c r="AI66" s="46"/>
      <c r="AJ66" s="46"/>
      <c r="AK66" s="46"/>
      <c r="AL66" s="47">
        <v>2</v>
      </c>
      <c r="AM66" s="46"/>
      <c r="AN66" s="47">
        <v>1</v>
      </c>
      <c r="AO66" s="46"/>
      <c r="AP66" s="47">
        <v>3</v>
      </c>
      <c r="AQ66" s="46"/>
      <c r="AR66" s="47">
        <v>3</v>
      </c>
      <c r="AS66" s="46"/>
      <c r="AT66" s="47">
        <v>2</v>
      </c>
      <c r="AU66" s="46"/>
      <c r="AV66" s="47">
        <v>1</v>
      </c>
      <c r="AW66" s="46"/>
      <c r="AX66" s="47">
        <v>3</v>
      </c>
      <c r="AY66" s="46"/>
      <c r="AZ66" s="47">
        <v>3</v>
      </c>
      <c r="BA66" s="46"/>
      <c r="BB66" s="46" t="s">
        <v>785</v>
      </c>
      <c r="BC66" s="46"/>
      <c r="BD66" s="47">
        <v>1</v>
      </c>
      <c r="BE66" s="46"/>
      <c r="BF66" s="46" t="s">
        <v>882</v>
      </c>
      <c r="BG66" s="46"/>
      <c r="BH66" s="47">
        <v>3</v>
      </c>
      <c r="BI66" s="46"/>
      <c r="BJ66" s="47">
        <v>3</v>
      </c>
      <c r="BK66" s="46"/>
      <c r="BL66" s="46"/>
      <c r="BM66" s="46"/>
      <c r="BN66" s="47">
        <v>6</v>
      </c>
      <c r="BO66" s="46" t="s">
        <v>883</v>
      </c>
      <c r="BP66" s="46"/>
      <c r="BQ66" s="46"/>
      <c r="BR66" s="46"/>
      <c r="BS66" s="46"/>
      <c r="BT66" s="46"/>
      <c r="BU66" s="46"/>
      <c r="BV66" s="46"/>
      <c r="BW66" s="46"/>
      <c r="BX66" s="46"/>
      <c r="BY66" s="46"/>
      <c r="BZ66" s="46" t="s">
        <v>245</v>
      </c>
      <c r="CA66" s="46"/>
      <c r="CB66" s="46" t="s">
        <v>7539</v>
      </c>
      <c r="CC66" s="46" t="b">
        <v>0</v>
      </c>
      <c r="CD66" s="46" t="b">
        <v>1</v>
      </c>
      <c r="CE66" s="46" t="b">
        <v>0</v>
      </c>
      <c r="CF66" s="46" t="b">
        <v>1</v>
      </c>
      <c r="CG66" s="46" t="b">
        <v>0</v>
      </c>
      <c r="CH66" s="46" t="b">
        <v>0</v>
      </c>
      <c r="CI66" s="46" t="b">
        <v>0</v>
      </c>
      <c r="CJ66" s="46"/>
      <c r="CK66" s="46"/>
      <c r="CL66" s="46"/>
      <c r="CM66" s="46" t="s">
        <v>810</v>
      </c>
      <c r="CN66" s="46"/>
      <c r="CO66" s="46" t="s">
        <v>884</v>
      </c>
      <c r="CP66" s="46">
        <v>1184</v>
      </c>
      <c r="CQ66" s="46" t="s">
        <v>886</v>
      </c>
      <c r="CR66" s="46" t="s">
        <v>888</v>
      </c>
      <c r="CS66" s="46">
        <v>65</v>
      </c>
      <c r="CT66" s="46"/>
      <c r="CU66" s="46">
        <v>-1</v>
      </c>
    </row>
    <row r="67" spans="1:99" ht="15" customHeight="1">
      <c r="A67" s="47">
        <v>359125051929760</v>
      </c>
      <c r="B67" s="47">
        <v>2069</v>
      </c>
      <c r="C67" s="47">
        <v>2069</v>
      </c>
      <c r="D67" s="46" t="s">
        <v>889</v>
      </c>
      <c r="E67" s="46" t="s">
        <v>7580</v>
      </c>
      <c r="F67" s="46">
        <v>13.376543399999999</v>
      </c>
      <c r="G67" s="46">
        <v>103.85578966999999</v>
      </c>
      <c r="H67" s="46">
        <v>0</v>
      </c>
      <c r="I67" s="46">
        <v>11</v>
      </c>
      <c r="J67" s="47">
        <v>0</v>
      </c>
      <c r="K67" s="46"/>
      <c r="L67" s="46"/>
      <c r="M67" s="46"/>
      <c r="N67" s="46"/>
      <c r="O67" s="47">
        <v>2</v>
      </c>
      <c r="P67" s="47">
        <v>1</v>
      </c>
      <c r="Q67" s="46">
        <v>6</v>
      </c>
      <c r="R67" s="47">
        <v>1</v>
      </c>
      <c r="S67" s="46"/>
      <c r="T67" s="47">
        <v>4</v>
      </c>
      <c r="U67" s="46"/>
      <c r="V67" s="47">
        <v>4</v>
      </c>
      <c r="W67" s="46"/>
      <c r="X67" s="46"/>
      <c r="Y67" s="46"/>
      <c r="Z67" s="47">
        <v>4</v>
      </c>
      <c r="AA67" s="46"/>
      <c r="AB67" s="47">
        <v>4</v>
      </c>
      <c r="AC67" s="46"/>
      <c r="AD67" s="46" t="s">
        <v>691</v>
      </c>
      <c r="AE67" s="46"/>
      <c r="AF67" s="47">
        <v>3</v>
      </c>
      <c r="AG67" s="46"/>
      <c r="AH67" s="47">
        <v>3</v>
      </c>
      <c r="AI67" s="46"/>
      <c r="AJ67" s="46" t="s">
        <v>357</v>
      </c>
      <c r="AK67" s="46"/>
      <c r="AL67" s="47">
        <v>3</v>
      </c>
      <c r="AM67" s="46"/>
      <c r="AN67" s="47">
        <v>1</v>
      </c>
      <c r="AO67" s="46"/>
      <c r="AP67" s="47">
        <v>5</v>
      </c>
      <c r="AQ67" s="46" t="s">
        <v>192</v>
      </c>
      <c r="AR67" s="47">
        <v>4</v>
      </c>
      <c r="AS67" s="46"/>
      <c r="AT67" s="47">
        <v>3</v>
      </c>
      <c r="AU67" s="46"/>
      <c r="AV67" s="47">
        <v>1</v>
      </c>
      <c r="AW67" s="46"/>
      <c r="AX67" s="47">
        <v>5</v>
      </c>
      <c r="AY67" s="46" t="s">
        <v>192</v>
      </c>
      <c r="AZ67" s="47">
        <v>4</v>
      </c>
      <c r="BA67" s="46"/>
      <c r="BB67" s="46"/>
      <c r="BC67" s="46"/>
      <c r="BD67" s="47">
        <v>0</v>
      </c>
      <c r="BE67" s="46"/>
      <c r="BF67" s="46"/>
      <c r="BG67" s="46"/>
      <c r="BH67" s="47">
        <v>3</v>
      </c>
      <c r="BI67" s="46"/>
      <c r="BJ67" s="47">
        <v>3</v>
      </c>
      <c r="BK67" s="46"/>
      <c r="BL67" s="46" t="s">
        <v>894</v>
      </c>
      <c r="BM67" s="46"/>
      <c r="BN67" s="47">
        <v>1</v>
      </c>
      <c r="BO67" s="46"/>
      <c r="BP67" s="47">
        <v>1</v>
      </c>
      <c r="BQ67" s="46"/>
      <c r="BR67" s="47">
        <v>1</v>
      </c>
      <c r="BS67" s="46"/>
      <c r="BT67" s="47">
        <v>0</v>
      </c>
      <c r="BU67" s="46"/>
      <c r="BV67" s="47">
        <v>3</v>
      </c>
      <c r="BW67" s="46"/>
      <c r="BX67" s="47">
        <v>5</v>
      </c>
      <c r="BY67" s="46"/>
      <c r="BZ67" s="46"/>
      <c r="CA67" s="46"/>
      <c r="CB67" s="46" t="s">
        <v>7527</v>
      </c>
      <c r="CC67" s="46" t="b">
        <v>1</v>
      </c>
      <c r="CD67" s="46" t="b">
        <v>1</v>
      </c>
      <c r="CE67" s="46" t="b">
        <v>0</v>
      </c>
      <c r="CF67" s="46" t="b">
        <v>1</v>
      </c>
      <c r="CG67" s="46" t="b">
        <v>0</v>
      </c>
      <c r="CH67" s="46" t="b">
        <v>0</v>
      </c>
      <c r="CI67" s="46" t="b">
        <v>0</v>
      </c>
      <c r="CJ67" s="46"/>
      <c r="CK67" s="46"/>
      <c r="CL67" s="46"/>
      <c r="CM67" s="46" t="s">
        <v>106</v>
      </c>
      <c r="CN67" s="46"/>
      <c r="CO67" s="46" t="s">
        <v>901</v>
      </c>
      <c r="CP67" s="46">
        <v>1185</v>
      </c>
      <c r="CQ67" s="46" t="s">
        <v>902</v>
      </c>
      <c r="CR67" s="46" t="s">
        <v>903</v>
      </c>
      <c r="CS67" s="46">
        <v>66</v>
      </c>
      <c r="CT67" s="46"/>
      <c r="CU67" s="46">
        <v>-1</v>
      </c>
    </row>
    <row r="68" spans="1:99" ht="15" customHeight="1">
      <c r="A68" s="47">
        <v>359125051929760</v>
      </c>
      <c r="B68" s="47">
        <v>2027</v>
      </c>
      <c r="C68" s="47">
        <v>2027</v>
      </c>
      <c r="D68" s="46" t="s">
        <v>904</v>
      </c>
      <c r="E68" s="46" t="s">
        <v>7581</v>
      </c>
      <c r="F68" s="46">
        <v>13.3766715</v>
      </c>
      <c r="G68" s="46">
        <v>103.85590113000001</v>
      </c>
      <c r="H68" s="46">
        <v>24</v>
      </c>
      <c r="I68" s="46">
        <v>22</v>
      </c>
      <c r="J68" s="47">
        <v>0</v>
      </c>
      <c r="K68" s="46"/>
      <c r="L68" s="46"/>
      <c r="M68" s="46"/>
      <c r="N68" s="46"/>
      <c r="O68" s="47">
        <v>2</v>
      </c>
      <c r="P68" s="47">
        <v>1</v>
      </c>
      <c r="Q68" s="46">
        <v>11</v>
      </c>
      <c r="R68" s="47">
        <v>1</v>
      </c>
      <c r="S68" s="46"/>
      <c r="T68" s="47">
        <v>6</v>
      </c>
      <c r="U68" s="46" t="s">
        <v>101</v>
      </c>
      <c r="V68" s="47">
        <v>6</v>
      </c>
      <c r="W68" s="46" t="s">
        <v>101</v>
      </c>
      <c r="X68" s="46"/>
      <c r="Y68" s="46"/>
      <c r="Z68" s="47">
        <v>4</v>
      </c>
      <c r="AA68" s="46"/>
      <c r="AB68" s="47">
        <v>4</v>
      </c>
      <c r="AC68" s="46"/>
      <c r="AD68" s="46" t="s">
        <v>910</v>
      </c>
      <c r="AE68" s="46"/>
      <c r="AF68" s="47">
        <v>3</v>
      </c>
      <c r="AG68" s="46"/>
      <c r="AH68" s="47">
        <v>2</v>
      </c>
      <c r="AI68" s="46"/>
      <c r="AJ68" s="46" t="s">
        <v>912</v>
      </c>
      <c r="AK68" s="46"/>
      <c r="AL68" s="47">
        <v>3</v>
      </c>
      <c r="AM68" s="46"/>
      <c r="AN68" s="47">
        <v>1</v>
      </c>
      <c r="AO68" s="46"/>
      <c r="AP68" s="47">
        <v>5</v>
      </c>
      <c r="AQ68" s="46" t="s">
        <v>915</v>
      </c>
      <c r="AR68" s="47">
        <v>3</v>
      </c>
      <c r="AS68" s="46"/>
      <c r="AT68" s="47">
        <v>3</v>
      </c>
      <c r="AU68" s="46"/>
      <c r="AV68" s="47">
        <v>1</v>
      </c>
      <c r="AW68" s="46"/>
      <c r="AX68" s="47">
        <v>5</v>
      </c>
      <c r="AY68" s="46" t="s">
        <v>918</v>
      </c>
      <c r="AZ68" s="47">
        <v>3</v>
      </c>
      <c r="BA68" s="46"/>
      <c r="BB68" s="46" t="s">
        <v>763</v>
      </c>
      <c r="BC68" s="46"/>
      <c r="BD68" s="47">
        <v>0</v>
      </c>
      <c r="BE68" s="46"/>
      <c r="BF68" s="46"/>
      <c r="BG68" s="46"/>
      <c r="BH68" s="47">
        <v>3</v>
      </c>
      <c r="BI68" s="46"/>
      <c r="BJ68" s="47">
        <v>3</v>
      </c>
      <c r="BK68" s="46"/>
      <c r="BL68" s="46" t="s">
        <v>921</v>
      </c>
      <c r="BM68" s="46"/>
      <c r="BN68" s="47">
        <v>0</v>
      </c>
      <c r="BO68" s="46"/>
      <c r="BP68" s="46"/>
      <c r="BQ68" s="46"/>
      <c r="BR68" s="46"/>
      <c r="BS68" s="46"/>
      <c r="BT68" s="46"/>
      <c r="BU68" s="46"/>
      <c r="BV68" s="46"/>
      <c r="BW68" s="46"/>
      <c r="BX68" s="46"/>
      <c r="BY68" s="46"/>
      <c r="BZ68" s="46" t="s">
        <v>245</v>
      </c>
      <c r="CA68" s="46"/>
      <c r="CB68" s="46" t="s">
        <v>7539</v>
      </c>
      <c r="CC68" s="46" t="b">
        <v>0</v>
      </c>
      <c r="CD68" s="46" t="b">
        <v>1</v>
      </c>
      <c r="CE68" s="46" t="b">
        <v>0</v>
      </c>
      <c r="CF68" s="46" t="b">
        <v>1</v>
      </c>
      <c r="CG68" s="46" t="b">
        <v>0</v>
      </c>
      <c r="CH68" s="46" t="b">
        <v>0</v>
      </c>
      <c r="CI68" s="46" t="b">
        <v>0</v>
      </c>
      <c r="CJ68" s="46"/>
      <c r="CK68" s="46"/>
      <c r="CL68" s="46"/>
      <c r="CM68" s="46" t="s">
        <v>702</v>
      </c>
      <c r="CN68" s="46"/>
      <c r="CO68" s="46" t="s">
        <v>926</v>
      </c>
      <c r="CP68" s="46">
        <v>1187</v>
      </c>
      <c r="CQ68" s="46" t="s">
        <v>928</v>
      </c>
      <c r="CR68" s="46" t="s">
        <v>929</v>
      </c>
      <c r="CS68" s="46">
        <v>67</v>
      </c>
      <c r="CT68" s="46"/>
      <c r="CU68" s="46">
        <v>-1</v>
      </c>
    </row>
    <row r="69" spans="1:99" ht="15" customHeight="1">
      <c r="A69" s="47">
        <v>359125051929760</v>
      </c>
      <c r="B69" s="47">
        <v>2023</v>
      </c>
      <c r="C69" s="47">
        <v>2023</v>
      </c>
      <c r="D69" s="46" t="s">
        <v>931</v>
      </c>
      <c r="E69" s="46" t="s">
        <v>7582</v>
      </c>
      <c r="F69" s="46">
        <v>13.376702079999999</v>
      </c>
      <c r="G69" s="46">
        <v>103.85588691</v>
      </c>
      <c r="H69" s="46">
        <v>43</v>
      </c>
      <c r="I69" s="46">
        <v>11</v>
      </c>
      <c r="J69" s="47">
        <v>0</v>
      </c>
      <c r="K69" s="46"/>
      <c r="L69" s="46"/>
      <c r="M69" s="46"/>
      <c r="N69" s="46"/>
      <c r="O69" s="47">
        <v>2</v>
      </c>
      <c r="P69" s="47">
        <v>1</v>
      </c>
      <c r="Q69" s="46">
        <v>4</v>
      </c>
      <c r="R69" s="47">
        <v>1</v>
      </c>
      <c r="S69" s="46"/>
      <c r="T69" s="47">
        <v>6</v>
      </c>
      <c r="U69" s="46" t="s">
        <v>101</v>
      </c>
      <c r="V69" s="47">
        <v>6</v>
      </c>
      <c r="W69" s="46" t="s">
        <v>101</v>
      </c>
      <c r="X69" s="46"/>
      <c r="Y69" s="46"/>
      <c r="Z69" s="47">
        <v>4</v>
      </c>
      <c r="AA69" s="46"/>
      <c r="AB69" s="47">
        <v>4</v>
      </c>
      <c r="AC69" s="46"/>
      <c r="AD69" s="46" t="s">
        <v>691</v>
      </c>
      <c r="AE69" s="46"/>
      <c r="AF69" s="47">
        <v>3</v>
      </c>
      <c r="AG69" s="46"/>
      <c r="AH69" s="47">
        <v>3</v>
      </c>
      <c r="AI69" s="46"/>
      <c r="AJ69" s="46" t="s">
        <v>357</v>
      </c>
      <c r="AK69" s="46"/>
      <c r="AL69" s="47">
        <v>3</v>
      </c>
      <c r="AM69" s="46"/>
      <c r="AN69" s="47">
        <v>1</v>
      </c>
      <c r="AO69" s="46"/>
      <c r="AP69" s="47">
        <v>5</v>
      </c>
      <c r="AQ69" s="46" t="s">
        <v>101</v>
      </c>
      <c r="AR69" s="47">
        <v>3</v>
      </c>
      <c r="AS69" s="46"/>
      <c r="AT69" s="47">
        <v>3</v>
      </c>
      <c r="AU69" s="46"/>
      <c r="AV69" s="47">
        <v>1</v>
      </c>
      <c r="AW69" s="46"/>
      <c r="AX69" s="47">
        <v>5</v>
      </c>
      <c r="AY69" s="46" t="s">
        <v>101</v>
      </c>
      <c r="AZ69" s="47">
        <v>3</v>
      </c>
      <c r="BA69" s="46"/>
      <c r="BB69" s="46" t="s">
        <v>763</v>
      </c>
      <c r="BC69" s="46"/>
      <c r="BD69" s="47">
        <v>1</v>
      </c>
      <c r="BE69" s="46"/>
      <c r="BF69" s="46" t="s">
        <v>883</v>
      </c>
      <c r="BG69" s="46"/>
      <c r="BH69" s="47">
        <v>3</v>
      </c>
      <c r="BI69" s="46"/>
      <c r="BJ69" s="47">
        <v>3</v>
      </c>
      <c r="BK69" s="46"/>
      <c r="BL69" s="46" t="s">
        <v>938</v>
      </c>
      <c r="BM69" s="46"/>
      <c r="BN69" s="47">
        <v>1</v>
      </c>
      <c r="BO69" s="46"/>
      <c r="BP69" s="47">
        <v>1</v>
      </c>
      <c r="BQ69" s="46"/>
      <c r="BR69" s="47">
        <v>1</v>
      </c>
      <c r="BS69" s="46"/>
      <c r="BT69" s="47">
        <v>0</v>
      </c>
      <c r="BU69" s="46"/>
      <c r="BV69" s="47">
        <v>3</v>
      </c>
      <c r="BW69" s="46"/>
      <c r="BX69" s="47">
        <v>5</v>
      </c>
      <c r="BY69" s="46"/>
      <c r="BZ69" s="46"/>
      <c r="CA69" s="46"/>
      <c r="CB69" s="46" t="s">
        <v>7527</v>
      </c>
      <c r="CC69" s="46" t="b">
        <v>1</v>
      </c>
      <c r="CD69" s="46" t="b">
        <v>1</v>
      </c>
      <c r="CE69" s="46" t="b">
        <v>0</v>
      </c>
      <c r="CF69" s="46" t="b">
        <v>1</v>
      </c>
      <c r="CG69" s="46" t="b">
        <v>0</v>
      </c>
      <c r="CH69" s="46" t="b">
        <v>0</v>
      </c>
      <c r="CI69" s="46" t="b">
        <v>0</v>
      </c>
      <c r="CJ69" s="46"/>
      <c r="CK69" s="46"/>
      <c r="CL69" s="46"/>
      <c r="CM69" s="46" t="s">
        <v>702</v>
      </c>
      <c r="CN69" s="46"/>
      <c r="CO69" s="46" t="s">
        <v>945</v>
      </c>
      <c r="CP69" s="46">
        <v>1188</v>
      </c>
      <c r="CQ69" s="46" t="s">
        <v>946</v>
      </c>
      <c r="CR69" s="46" t="s">
        <v>947</v>
      </c>
      <c r="CS69" s="46">
        <v>68</v>
      </c>
      <c r="CT69" s="46"/>
      <c r="CU69" s="46">
        <v>-1</v>
      </c>
    </row>
    <row r="70" spans="1:99" ht="15" customHeight="1">
      <c r="A70" s="47">
        <v>359125051929760</v>
      </c>
      <c r="B70" s="47">
        <v>2031</v>
      </c>
      <c r="C70" s="47">
        <v>2031</v>
      </c>
      <c r="D70" s="46" t="s">
        <v>948</v>
      </c>
      <c r="E70" s="46" t="s">
        <v>7583</v>
      </c>
      <c r="F70" s="46">
        <v>13.376011500000001</v>
      </c>
      <c r="G70" s="46">
        <v>103.8526037</v>
      </c>
      <c r="H70" s="46">
        <v>0</v>
      </c>
      <c r="I70" s="46">
        <v>3000</v>
      </c>
      <c r="J70" s="47">
        <v>0</v>
      </c>
      <c r="K70" s="46"/>
      <c r="L70" s="46"/>
      <c r="M70" s="46"/>
      <c r="N70" s="46"/>
      <c r="O70" s="47">
        <v>2</v>
      </c>
      <c r="P70" s="47">
        <v>1</v>
      </c>
      <c r="Q70" s="46">
        <v>6</v>
      </c>
      <c r="R70" s="47">
        <v>0</v>
      </c>
      <c r="S70" s="46"/>
      <c r="T70" s="47">
        <v>3</v>
      </c>
      <c r="U70" s="46"/>
      <c r="V70" s="46"/>
      <c r="W70" s="46"/>
      <c r="X70" s="46" t="s">
        <v>820</v>
      </c>
      <c r="Y70" s="46"/>
      <c r="Z70" s="47">
        <v>4</v>
      </c>
      <c r="AA70" s="46"/>
      <c r="AB70" s="46"/>
      <c r="AC70" s="46"/>
      <c r="AD70" s="46" t="s">
        <v>691</v>
      </c>
      <c r="AE70" s="46"/>
      <c r="AF70" s="47">
        <v>3</v>
      </c>
      <c r="AG70" s="46"/>
      <c r="AH70" s="46"/>
      <c r="AI70" s="46"/>
      <c r="AJ70" s="46" t="s">
        <v>101</v>
      </c>
      <c r="AK70" s="46"/>
      <c r="AL70" s="47">
        <v>3</v>
      </c>
      <c r="AM70" s="46"/>
      <c r="AN70" s="47">
        <v>1</v>
      </c>
      <c r="AO70" s="46"/>
      <c r="AP70" s="47">
        <v>5</v>
      </c>
      <c r="AQ70" s="46" t="s">
        <v>954</v>
      </c>
      <c r="AR70" s="47">
        <v>3</v>
      </c>
      <c r="AS70" s="46"/>
      <c r="AT70" s="46"/>
      <c r="AU70" s="46"/>
      <c r="AV70" s="46"/>
      <c r="AW70" s="46"/>
      <c r="AX70" s="46"/>
      <c r="AY70" s="46"/>
      <c r="AZ70" s="46"/>
      <c r="BA70" s="46"/>
      <c r="BB70" s="46" t="s">
        <v>956</v>
      </c>
      <c r="BC70" s="46"/>
      <c r="BD70" s="47">
        <v>1</v>
      </c>
      <c r="BE70" s="46"/>
      <c r="BF70" s="46" t="s">
        <v>210</v>
      </c>
      <c r="BG70" s="46"/>
      <c r="BH70" s="47">
        <v>3</v>
      </c>
      <c r="BI70" s="46"/>
      <c r="BJ70" s="46"/>
      <c r="BK70" s="46"/>
      <c r="BL70" s="46" t="s">
        <v>957</v>
      </c>
      <c r="BM70" s="46"/>
      <c r="BN70" s="47">
        <v>1</v>
      </c>
      <c r="BO70" s="46"/>
      <c r="BP70" s="47">
        <v>1</v>
      </c>
      <c r="BQ70" s="46"/>
      <c r="BR70" s="47">
        <v>1</v>
      </c>
      <c r="BS70" s="46"/>
      <c r="BT70" s="47">
        <v>1</v>
      </c>
      <c r="BU70" s="46"/>
      <c r="BV70" s="47">
        <v>3</v>
      </c>
      <c r="BW70" s="46"/>
      <c r="BX70" s="47">
        <v>5</v>
      </c>
      <c r="BY70" s="46"/>
      <c r="BZ70" s="46" t="s">
        <v>964</v>
      </c>
      <c r="CA70" s="46"/>
      <c r="CB70" s="46" t="s">
        <v>7527</v>
      </c>
      <c r="CC70" s="46" t="b">
        <v>1</v>
      </c>
      <c r="CD70" s="46" t="b">
        <v>1</v>
      </c>
      <c r="CE70" s="46" t="b">
        <v>0</v>
      </c>
      <c r="CF70" s="46" t="b">
        <v>1</v>
      </c>
      <c r="CG70" s="46" t="b">
        <v>0</v>
      </c>
      <c r="CH70" s="46" t="b">
        <v>0</v>
      </c>
      <c r="CI70" s="46" t="b">
        <v>0</v>
      </c>
      <c r="CJ70" s="46"/>
      <c r="CK70" s="46" t="s">
        <v>400</v>
      </c>
      <c r="CL70" s="46"/>
      <c r="CM70" s="46" t="s">
        <v>965</v>
      </c>
      <c r="CN70" s="46"/>
      <c r="CO70" s="46" t="s">
        <v>966</v>
      </c>
      <c r="CP70" s="46">
        <v>1189</v>
      </c>
      <c r="CQ70" s="46" t="s">
        <v>967</v>
      </c>
      <c r="CR70" s="46" t="s">
        <v>968</v>
      </c>
      <c r="CS70" s="46">
        <v>69</v>
      </c>
      <c r="CT70" s="46"/>
      <c r="CU70" s="46">
        <v>-1</v>
      </c>
    </row>
    <row r="71" spans="1:99" ht="15" customHeight="1">
      <c r="A71" s="47">
        <v>359125051929760</v>
      </c>
      <c r="B71" s="47">
        <v>2065</v>
      </c>
      <c r="C71" s="47">
        <v>2065</v>
      </c>
      <c r="D71" s="46" t="s">
        <v>972</v>
      </c>
      <c r="E71" s="46" t="s">
        <v>7584</v>
      </c>
      <c r="F71" s="46">
        <v>13.376536379999999</v>
      </c>
      <c r="G71" s="46">
        <v>103.85563019</v>
      </c>
      <c r="H71" s="46">
        <v>20</v>
      </c>
      <c r="I71" s="46">
        <v>4</v>
      </c>
      <c r="J71" s="47">
        <v>0</v>
      </c>
      <c r="K71" s="46"/>
      <c r="L71" s="46"/>
      <c r="M71" s="46"/>
      <c r="N71" s="46"/>
      <c r="O71" s="47">
        <v>2</v>
      </c>
      <c r="P71" s="47">
        <v>1</v>
      </c>
      <c r="Q71" s="46">
        <v>12</v>
      </c>
      <c r="R71" s="47">
        <v>1</v>
      </c>
      <c r="S71" s="46"/>
      <c r="T71" s="47">
        <v>4</v>
      </c>
      <c r="U71" s="46"/>
      <c r="V71" s="47">
        <v>4</v>
      </c>
      <c r="W71" s="46"/>
      <c r="X71" s="46"/>
      <c r="Y71" s="46"/>
      <c r="Z71" s="47">
        <v>6</v>
      </c>
      <c r="AA71" s="46" t="s">
        <v>975</v>
      </c>
      <c r="AB71" s="47">
        <v>4</v>
      </c>
      <c r="AC71" s="46"/>
      <c r="AD71" s="46"/>
      <c r="AE71" s="46"/>
      <c r="AF71" s="47">
        <v>2</v>
      </c>
      <c r="AG71" s="46"/>
      <c r="AH71" s="47">
        <v>2</v>
      </c>
      <c r="AI71" s="46"/>
      <c r="AJ71" s="46" t="s">
        <v>183</v>
      </c>
      <c r="AK71" s="46"/>
      <c r="AL71" s="47">
        <v>5</v>
      </c>
      <c r="AM71" s="46" t="s">
        <v>101</v>
      </c>
      <c r="AN71" s="47">
        <v>1</v>
      </c>
      <c r="AO71" s="46"/>
      <c r="AP71" s="47">
        <v>3</v>
      </c>
      <c r="AQ71" s="46"/>
      <c r="AR71" s="47">
        <v>3</v>
      </c>
      <c r="AS71" s="46"/>
      <c r="AT71" s="47">
        <v>5</v>
      </c>
      <c r="AU71" s="46" t="s">
        <v>101</v>
      </c>
      <c r="AV71" s="47">
        <v>1</v>
      </c>
      <c r="AW71" s="46"/>
      <c r="AX71" s="47">
        <v>3</v>
      </c>
      <c r="AY71" s="46"/>
      <c r="AZ71" s="47">
        <v>3</v>
      </c>
      <c r="BA71" s="46"/>
      <c r="BB71" s="46" t="s">
        <v>763</v>
      </c>
      <c r="BC71" s="46"/>
      <c r="BD71" s="47">
        <v>0</v>
      </c>
      <c r="BE71" s="46"/>
      <c r="BF71" s="46"/>
      <c r="BG71" s="46"/>
      <c r="BH71" s="47">
        <v>3</v>
      </c>
      <c r="BI71" s="46"/>
      <c r="BJ71" s="47">
        <v>3</v>
      </c>
      <c r="BK71" s="46"/>
      <c r="BL71" s="46" t="s">
        <v>983</v>
      </c>
      <c r="BM71" s="46"/>
      <c r="BN71" s="47">
        <v>0</v>
      </c>
      <c r="BO71" s="46"/>
      <c r="BP71" s="46"/>
      <c r="BQ71" s="46"/>
      <c r="BR71" s="46"/>
      <c r="BS71" s="46"/>
      <c r="BT71" s="46"/>
      <c r="BU71" s="46"/>
      <c r="BV71" s="46"/>
      <c r="BW71" s="46"/>
      <c r="BX71" s="46"/>
      <c r="BY71" s="46"/>
      <c r="BZ71" s="46" t="s">
        <v>984</v>
      </c>
      <c r="CA71" s="46"/>
      <c r="CB71" s="46" t="s">
        <v>7515</v>
      </c>
      <c r="CC71" s="46" t="b">
        <v>0</v>
      </c>
      <c r="CD71" s="46" t="b">
        <v>1</v>
      </c>
      <c r="CE71" s="46" t="b">
        <v>1</v>
      </c>
      <c r="CF71" s="46" t="b">
        <v>1</v>
      </c>
      <c r="CG71" s="46" t="b">
        <v>0</v>
      </c>
      <c r="CH71" s="46" t="b">
        <v>0</v>
      </c>
      <c r="CI71" s="46" t="b">
        <v>0</v>
      </c>
      <c r="CJ71" s="46"/>
      <c r="CK71" s="46"/>
      <c r="CL71" s="46"/>
      <c r="CM71" s="46" t="s">
        <v>965</v>
      </c>
      <c r="CN71" s="46"/>
      <c r="CO71" s="46" t="s">
        <v>985</v>
      </c>
      <c r="CP71" s="46">
        <v>1191</v>
      </c>
      <c r="CQ71" s="46" t="s">
        <v>986</v>
      </c>
      <c r="CR71" s="46" t="s">
        <v>988</v>
      </c>
      <c r="CS71" s="46">
        <v>70</v>
      </c>
      <c r="CT71" s="46"/>
      <c r="CU71" s="46">
        <v>-1</v>
      </c>
    </row>
    <row r="72" spans="1:99" ht="15" customHeight="1">
      <c r="A72" s="47">
        <v>359125050503749</v>
      </c>
      <c r="B72" s="47">
        <v>2028</v>
      </c>
      <c r="C72" s="47">
        <v>2028</v>
      </c>
      <c r="D72" s="46" t="s">
        <v>992</v>
      </c>
      <c r="E72" s="46" t="s">
        <v>7585</v>
      </c>
      <c r="F72" s="46">
        <v>13.376698559999999</v>
      </c>
      <c r="G72" s="46">
        <v>103.85577807999999</v>
      </c>
      <c r="H72" s="46">
        <v>7</v>
      </c>
      <c r="I72" s="46">
        <v>11</v>
      </c>
      <c r="J72" s="47">
        <v>0</v>
      </c>
      <c r="K72" s="46"/>
      <c r="L72" s="46"/>
      <c r="M72" s="46"/>
      <c r="N72" s="46"/>
      <c r="O72" s="47">
        <v>2</v>
      </c>
      <c r="P72" s="47">
        <v>1</v>
      </c>
      <c r="Q72" s="46">
        <v>4</v>
      </c>
      <c r="R72" s="47">
        <v>0</v>
      </c>
      <c r="S72" s="46"/>
      <c r="T72" s="47">
        <v>4</v>
      </c>
      <c r="U72" s="46"/>
      <c r="V72" s="46"/>
      <c r="W72" s="46"/>
      <c r="X72" s="46"/>
      <c r="Y72" s="46"/>
      <c r="Z72" s="47">
        <v>4</v>
      </c>
      <c r="AA72" s="46"/>
      <c r="AB72" s="46"/>
      <c r="AC72" s="46"/>
      <c r="AD72" s="46"/>
      <c r="AE72" s="46"/>
      <c r="AF72" s="47">
        <v>3</v>
      </c>
      <c r="AG72" s="46"/>
      <c r="AH72" s="46"/>
      <c r="AI72" s="46"/>
      <c r="AJ72" s="46" t="s">
        <v>101</v>
      </c>
      <c r="AK72" s="46"/>
      <c r="AL72" s="47">
        <v>3</v>
      </c>
      <c r="AM72" s="46"/>
      <c r="AN72" s="47">
        <v>1</v>
      </c>
      <c r="AO72" s="46"/>
      <c r="AP72" s="47">
        <v>5</v>
      </c>
      <c r="AQ72" s="46" t="s">
        <v>192</v>
      </c>
      <c r="AR72" s="47">
        <v>4</v>
      </c>
      <c r="AS72" s="46"/>
      <c r="AT72" s="46"/>
      <c r="AU72" s="46"/>
      <c r="AV72" s="46"/>
      <c r="AW72" s="46"/>
      <c r="AX72" s="46"/>
      <c r="AY72" s="46"/>
      <c r="AZ72" s="46"/>
      <c r="BA72" s="46"/>
      <c r="BB72" s="46" t="s">
        <v>192</v>
      </c>
      <c r="BC72" s="46"/>
      <c r="BD72" s="47">
        <v>0</v>
      </c>
      <c r="BE72" s="46"/>
      <c r="BF72" s="46"/>
      <c r="BG72" s="46"/>
      <c r="BH72" s="47">
        <v>3</v>
      </c>
      <c r="BI72" s="46"/>
      <c r="BJ72" s="46"/>
      <c r="BK72" s="46"/>
      <c r="BL72" s="46" t="s">
        <v>995</v>
      </c>
      <c r="BM72" s="46"/>
      <c r="BN72" s="47">
        <v>1</v>
      </c>
      <c r="BO72" s="46"/>
      <c r="BP72" s="47">
        <v>1</v>
      </c>
      <c r="BQ72" s="46"/>
      <c r="BR72" s="47">
        <v>1</v>
      </c>
      <c r="BS72" s="46"/>
      <c r="BT72" s="47">
        <v>1</v>
      </c>
      <c r="BU72" s="46"/>
      <c r="BV72" s="47">
        <v>1</v>
      </c>
      <c r="BW72" s="46"/>
      <c r="BX72" s="47">
        <v>5</v>
      </c>
      <c r="BY72" s="46"/>
      <c r="BZ72" s="46" t="s">
        <v>1001</v>
      </c>
      <c r="CA72" s="46"/>
      <c r="CB72" s="46" t="s">
        <v>7527</v>
      </c>
      <c r="CC72" s="46" t="b">
        <v>1</v>
      </c>
      <c r="CD72" s="46" t="b">
        <v>1</v>
      </c>
      <c r="CE72" s="46" t="b">
        <v>0</v>
      </c>
      <c r="CF72" s="46" t="b">
        <v>1</v>
      </c>
      <c r="CG72" s="46" t="b">
        <v>0</v>
      </c>
      <c r="CH72" s="46" t="b">
        <v>0</v>
      </c>
      <c r="CI72" s="46" t="b">
        <v>0</v>
      </c>
      <c r="CJ72" s="46"/>
      <c r="CK72" s="46"/>
      <c r="CL72" s="46"/>
      <c r="CM72" s="46" t="s">
        <v>1006</v>
      </c>
      <c r="CN72" s="46"/>
      <c r="CO72" s="46" t="s">
        <v>1007</v>
      </c>
      <c r="CP72" s="46">
        <v>1192</v>
      </c>
      <c r="CQ72" s="46" t="s">
        <v>1008</v>
      </c>
      <c r="CR72" s="46" t="s">
        <v>1009</v>
      </c>
      <c r="CS72" s="46">
        <v>71</v>
      </c>
      <c r="CT72" s="46"/>
      <c r="CU72" s="46">
        <v>-1</v>
      </c>
    </row>
    <row r="73" spans="1:99" ht="15" customHeight="1">
      <c r="A73" s="47">
        <v>359125050503749</v>
      </c>
      <c r="B73" s="47">
        <v>2068</v>
      </c>
      <c r="C73" s="47">
        <v>2068</v>
      </c>
      <c r="D73" s="46" t="s">
        <v>1010</v>
      </c>
      <c r="E73" s="46" t="s">
        <v>7586</v>
      </c>
      <c r="F73" s="46">
        <v>13.376408189999999</v>
      </c>
      <c r="G73" s="46">
        <v>103.85577406</v>
      </c>
      <c r="H73" s="46">
        <v>-18</v>
      </c>
      <c r="I73" s="46">
        <v>19</v>
      </c>
      <c r="J73" s="47">
        <v>0</v>
      </c>
      <c r="K73" s="46"/>
      <c r="L73" s="46"/>
      <c r="M73" s="46"/>
      <c r="N73" s="46"/>
      <c r="O73" s="47">
        <v>2</v>
      </c>
      <c r="P73" s="47">
        <v>1</v>
      </c>
      <c r="Q73" s="46">
        <v>7</v>
      </c>
      <c r="R73" s="47">
        <v>1</v>
      </c>
      <c r="S73" s="46"/>
      <c r="T73" s="47">
        <v>6</v>
      </c>
      <c r="U73" s="46" t="s">
        <v>101</v>
      </c>
      <c r="V73" s="47">
        <v>6</v>
      </c>
      <c r="W73" s="46" t="s">
        <v>101</v>
      </c>
      <c r="X73" s="46"/>
      <c r="Y73" s="46"/>
      <c r="Z73" s="47">
        <v>4</v>
      </c>
      <c r="AA73" s="46"/>
      <c r="AB73" s="47">
        <v>4</v>
      </c>
      <c r="AC73" s="46"/>
      <c r="AD73" s="46" t="s">
        <v>1016</v>
      </c>
      <c r="AE73" s="46"/>
      <c r="AF73" s="47">
        <v>3</v>
      </c>
      <c r="AG73" s="46"/>
      <c r="AH73" s="47">
        <v>3</v>
      </c>
      <c r="AI73" s="46"/>
      <c r="AJ73" s="46" t="s">
        <v>101</v>
      </c>
      <c r="AK73" s="46"/>
      <c r="AL73" s="47">
        <v>5</v>
      </c>
      <c r="AM73" s="46" t="s">
        <v>1018</v>
      </c>
      <c r="AN73" s="47">
        <v>1</v>
      </c>
      <c r="AO73" s="46"/>
      <c r="AP73" s="47">
        <v>3</v>
      </c>
      <c r="AQ73" s="46"/>
      <c r="AR73" s="47">
        <v>3</v>
      </c>
      <c r="AS73" s="46"/>
      <c r="AT73" s="47">
        <v>5</v>
      </c>
      <c r="AU73" s="46" t="s">
        <v>101</v>
      </c>
      <c r="AV73" s="47">
        <v>1</v>
      </c>
      <c r="AW73" s="46"/>
      <c r="AX73" s="47">
        <v>3</v>
      </c>
      <c r="AY73" s="46"/>
      <c r="AZ73" s="47">
        <v>3</v>
      </c>
      <c r="BA73" s="46"/>
      <c r="BB73" s="46"/>
      <c r="BC73" s="46"/>
      <c r="BD73" s="47">
        <v>0</v>
      </c>
      <c r="BE73" s="46"/>
      <c r="BF73" s="46"/>
      <c r="BG73" s="46"/>
      <c r="BH73" s="47">
        <v>3</v>
      </c>
      <c r="BI73" s="46"/>
      <c r="BJ73" s="47">
        <v>3</v>
      </c>
      <c r="BK73" s="46"/>
      <c r="BL73" s="46" t="s">
        <v>1020</v>
      </c>
      <c r="BM73" s="46"/>
      <c r="BN73" s="47">
        <v>1</v>
      </c>
      <c r="BO73" s="46"/>
      <c r="BP73" s="47">
        <v>1</v>
      </c>
      <c r="BQ73" s="46"/>
      <c r="BR73" s="47">
        <v>1</v>
      </c>
      <c r="BS73" s="46"/>
      <c r="BT73" s="47">
        <v>0</v>
      </c>
      <c r="BU73" s="46"/>
      <c r="BV73" s="47">
        <v>3</v>
      </c>
      <c r="BW73" s="46"/>
      <c r="BX73" s="47">
        <v>5</v>
      </c>
      <c r="BY73" s="46"/>
      <c r="BZ73" s="46"/>
      <c r="CA73" s="46"/>
      <c r="CB73" s="46" t="s">
        <v>7527</v>
      </c>
      <c r="CC73" s="46" t="b">
        <v>1</v>
      </c>
      <c r="CD73" s="46" t="b">
        <v>1</v>
      </c>
      <c r="CE73" s="46" t="b">
        <v>0</v>
      </c>
      <c r="CF73" s="46" t="b">
        <v>1</v>
      </c>
      <c r="CG73" s="46" t="b">
        <v>0</v>
      </c>
      <c r="CH73" s="46" t="b">
        <v>0</v>
      </c>
      <c r="CI73" s="46" t="b">
        <v>0</v>
      </c>
      <c r="CJ73" s="46"/>
      <c r="CK73" s="46"/>
      <c r="CL73" s="46"/>
      <c r="CM73" s="46" t="s">
        <v>1006</v>
      </c>
      <c r="CN73" s="46"/>
      <c r="CO73" s="46" t="s">
        <v>1026</v>
      </c>
      <c r="CP73" s="46">
        <v>1193</v>
      </c>
      <c r="CQ73" s="46" t="s">
        <v>1027</v>
      </c>
      <c r="CR73" s="46" t="s">
        <v>1028</v>
      </c>
      <c r="CS73" s="46">
        <v>72</v>
      </c>
      <c r="CT73" s="46"/>
      <c r="CU73" s="46">
        <v>-1</v>
      </c>
    </row>
    <row r="74" spans="1:99" ht="15" customHeight="1">
      <c r="A74" s="47">
        <v>359125050503749</v>
      </c>
      <c r="B74" s="47">
        <v>2064</v>
      </c>
      <c r="C74" s="47">
        <v>2064</v>
      </c>
      <c r="D74" s="46" t="s">
        <v>1029</v>
      </c>
      <c r="E74" s="46" t="s">
        <v>7587</v>
      </c>
      <c r="F74" s="46">
        <v>13.3758876</v>
      </c>
      <c r="G74" s="46">
        <v>103.8534743</v>
      </c>
      <c r="H74" s="46">
        <v>0</v>
      </c>
      <c r="I74" s="46">
        <v>43.5</v>
      </c>
      <c r="J74" s="47">
        <v>0</v>
      </c>
      <c r="K74" s="46"/>
      <c r="L74" s="46"/>
      <c r="M74" s="46"/>
      <c r="N74" s="46"/>
      <c r="O74" s="47">
        <v>2</v>
      </c>
      <c r="P74" s="47">
        <v>1</v>
      </c>
      <c r="Q74" s="46">
        <v>5</v>
      </c>
      <c r="R74" s="47">
        <v>0</v>
      </c>
      <c r="S74" s="46"/>
      <c r="T74" s="47">
        <v>3</v>
      </c>
      <c r="U74" s="46"/>
      <c r="V74" s="46"/>
      <c r="W74" s="46"/>
      <c r="X74" s="46" t="s">
        <v>1030</v>
      </c>
      <c r="Y74" s="46"/>
      <c r="Z74" s="47">
        <v>4</v>
      </c>
      <c r="AA74" s="46"/>
      <c r="AB74" s="46"/>
      <c r="AC74" s="46"/>
      <c r="AD74" s="46"/>
      <c r="AE74" s="46"/>
      <c r="AF74" s="47">
        <v>1</v>
      </c>
      <c r="AG74" s="46"/>
      <c r="AH74" s="46"/>
      <c r="AI74" s="46"/>
      <c r="AJ74" s="46" t="s">
        <v>183</v>
      </c>
      <c r="AK74" s="46"/>
      <c r="AL74" s="47">
        <v>5</v>
      </c>
      <c r="AM74" s="46" t="s">
        <v>882</v>
      </c>
      <c r="AN74" s="47">
        <v>1</v>
      </c>
      <c r="AO74" s="46"/>
      <c r="AP74" s="47">
        <v>3</v>
      </c>
      <c r="AQ74" s="46"/>
      <c r="AR74" s="47">
        <v>3</v>
      </c>
      <c r="AS74" s="46"/>
      <c r="AT74" s="46"/>
      <c r="AU74" s="46"/>
      <c r="AV74" s="46"/>
      <c r="AW74" s="46"/>
      <c r="AX74" s="46"/>
      <c r="AY74" s="46"/>
      <c r="AZ74" s="46"/>
      <c r="BA74" s="46"/>
      <c r="BB74" s="46" t="s">
        <v>1039</v>
      </c>
      <c r="BC74" s="46"/>
      <c r="BD74" s="47">
        <v>1</v>
      </c>
      <c r="BE74" s="46"/>
      <c r="BF74" s="46" t="s">
        <v>210</v>
      </c>
      <c r="BG74" s="46"/>
      <c r="BH74" s="47">
        <v>3</v>
      </c>
      <c r="BI74" s="46"/>
      <c r="BJ74" s="46"/>
      <c r="BK74" s="46"/>
      <c r="BL74" s="46" t="s">
        <v>1040</v>
      </c>
      <c r="BM74" s="46"/>
      <c r="BN74" s="47">
        <v>1</v>
      </c>
      <c r="BO74" s="46"/>
      <c r="BP74" s="47">
        <v>1</v>
      </c>
      <c r="BQ74" s="46"/>
      <c r="BR74" s="47">
        <v>1</v>
      </c>
      <c r="BS74" s="46"/>
      <c r="BT74" s="47">
        <v>0</v>
      </c>
      <c r="BU74" s="46"/>
      <c r="BV74" s="47">
        <v>3</v>
      </c>
      <c r="BW74" s="46"/>
      <c r="BX74" s="47">
        <v>5</v>
      </c>
      <c r="BY74" s="46"/>
      <c r="BZ74" s="46"/>
      <c r="CA74" s="46"/>
      <c r="CB74" s="46" t="s">
        <v>7521</v>
      </c>
      <c r="CC74" s="46" t="b">
        <v>1</v>
      </c>
      <c r="CD74" s="46" t="b">
        <v>1</v>
      </c>
      <c r="CE74" s="46" t="b">
        <v>0</v>
      </c>
      <c r="CF74" s="46" t="b">
        <v>0</v>
      </c>
      <c r="CG74" s="46" t="b">
        <v>0</v>
      </c>
      <c r="CH74" s="46" t="b">
        <v>0</v>
      </c>
      <c r="CI74" s="46" t="b">
        <v>0</v>
      </c>
      <c r="CJ74" s="46"/>
      <c r="CK74" s="46"/>
      <c r="CL74" s="46"/>
      <c r="CM74" s="46" t="s">
        <v>106</v>
      </c>
      <c r="CN74" s="46"/>
      <c r="CO74" s="46" t="s">
        <v>1047</v>
      </c>
      <c r="CP74" s="46">
        <v>1194</v>
      </c>
      <c r="CQ74" s="46" t="s">
        <v>1048</v>
      </c>
      <c r="CR74" s="46" t="s">
        <v>1049</v>
      </c>
      <c r="CS74" s="46">
        <v>73</v>
      </c>
      <c r="CT74" s="46"/>
      <c r="CU74" s="46">
        <v>-1</v>
      </c>
    </row>
    <row r="75" spans="1:99" ht="15" customHeight="1">
      <c r="A75" s="47">
        <v>359125050503749</v>
      </c>
      <c r="B75" s="47">
        <v>2016</v>
      </c>
      <c r="C75" s="47">
        <v>2016</v>
      </c>
      <c r="D75" s="46" t="s">
        <v>1052</v>
      </c>
      <c r="E75" s="46" t="s">
        <v>7588</v>
      </c>
      <c r="F75" s="46">
        <v>13.376291780000001</v>
      </c>
      <c r="G75" s="46">
        <v>103.85704051</v>
      </c>
      <c r="H75" s="46">
        <v>16</v>
      </c>
      <c r="I75" s="46">
        <v>10</v>
      </c>
      <c r="J75" s="47">
        <v>0</v>
      </c>
      <c r="K75" s="46"/>
      <c r="L75" s="46"/>
      <c r="M75" s="46"/>
      <c r="N75" s="46"/>
      <c r="O75" s="47">
        <v>2</v>
      </c>
      <c r="P75" s="47">
        <v>1</v>
      </c>
      <c r="Q75" s="46">
        <v>8</v>
      </c>
      <c r="R75" s="47">
        <v>1</v>
      </c>
      <c r="S75" s="46"/>
      <c r="T75" s="47">
        <v>1</v>
      </c>
      <c r="U75" s="46"/>
      <c r="V75" s="47">
        <v>1</v>
      </c>
      <c r="W75" s="46"/>
      <c r="X75" s="46" t="s">
        <v>1057</v>
      </c>
      <c r="Y75" s="46"/>
      <c r="Z75" s="47">
        <v>1</v>
      </c>
      <c r="AA75" s="46"/>
      <c r="AB75" s="47">
        <v>4</v>
      </c>
      <c r="AC75" s="46"/>
      <c r="AD75" s="46" t="s">
        <v>1058</v>
      </c>
      <c r="AE75" s="46"/>
      <c r="AF75" s="47">
        <v>1</v>
      </c>
      <c r="AG75" s="46"/>
      <c r="AH75" s="47">
        <v>1</v>
      </c>
      <c r="AI75" s="46"/>
      <c r="AJ75" s="46"/>
      <c r="AK75" s="46"/>
      <c r="AL75" s="47">
        <v>2</v>
      </c>
      <c r="AM75" s="46"/>
      <c r="AN75" s="47">
        <v>1</v>
      </c>
      <c r="AO75" s="46"/>
      <c r="AP75" s="47">
        <v>5</v>
      </c>
      <c r="AQ75" s="46" t="s">
        <v>1062</v>
      </c>
      <c r="AR75" s="47">
        <v>6</v>
      </c>
      <c r="AS75" s="46" t="s">
        <v>158</v>
      </c>
      <c r="AT75" s="47">
        <v>2</v>
      </c>
      <c r="AU75" s="46"/>
      <c r="AV75" s="47">
        <v>1</v>
      </c>
      <c r="AW75" s="46"/>
      <c r="AX75" s="47">
        <v>5</v>
      </c>
      <c r="AY75" s="46" t="s">
        <v>1062</v>
      </c>
      <c r="AZ75" s="47">
        <v>6</v>
      </c>
      <c r="BA75" s="46" t="s">
        <v>158</v>
      </c>
      <c r="BB75" s="46" t="s">
        <v>1066</v>
      </c>
      <c r="BC75" s="46"/>
      <c r="BD75" s="47">
        <v>1</v>
      </c>
      <c r="BE75" s="46"/>
      <c r="BF75" s="46" t="s">
        <v>1067</v>
      </c>
      <c r="BG75" s="46"/>
      <c r="BH75" s="47">
        <v>3</v>
      </c>
      <c r="BI75" s="46"/>
      <c r="BJ75" s="47">
        <v>3</v>
      </c>
      <c r="BK75" s="46"/>
      <c r="BL75" s="46" t="s">
        <v>1074</v>
      </c>
      <c r="BM75" s="46"/>
      <c r="BN75" s="47">
        <v>0</v>
      </c>
      <c r="BO75" s="46"/>
      <c r="BP75" s="46"/>
      <c r="BQ75" s="46"/>
      <c r="BR75" s="46"/>
      <c r="BS75" s="46"/>
      <c r="BT75" s="46"/>
      <c r="BU75" s="46"/>
      <c r="BV75" s="46"/>
      <c r="BW75" s="46"/>
      <c r="BX75" s="46"/>
      <c r="BY75" s="46"/>
      <c r="BZ75" s="46" t="s">
        <v>1078</v>
      </c>
      <c r="CA75" s="46"/>
      <c r="CB75" s="46" t="s">
        <v>6056</v>
      </c>
      <c r="CC75" s="46" t="b">
        <v>0</v>
      </c>
      <c r="CD75" s="46" t="b">
        <v>0</v>
      </c>
      <c r="CE75" s="46" t="b">
        <v>0</v>
      </c>
      <c r="CF75" s="46" t="b">
        <v>1</v>
      </c>
      <c r="CG75" s="46" t="b">
        <v>0</v>
      </c>
      <c r="CH75" s="46" t="b">
        <v>0</v>
      </c>
      <c r="CI75" s="46" t="b">
        <v>0</v>
      </c>
      <c r="CJ75" s="46"/>
      <c r="CK75" s="46"/>
      <c r="CL75" s="46"/>
      <c r="CM75" s="46" t="s">
        <v>124</v>
      </c>
      <c r="CN75" s="46"/>
      <c r="CO75" s="46" t="s">
        <v>1083</v>
      </c>
      <c r="CP75" s="46">
        <v>1209</v>
      </c>
      <c r="CQ75" s="46" t="s">
        <v>1085</v>
      </c>
      <c r="CR75" s="46" t="s">
        <v>1086</v>
      </c>
      <c r="CS75" s="46">
        <v>74</v>
      </c>
      <c r="CT75" s="46"/>
      <c r="CU75" s="46">
        <v>-1</v>
      </c>
    </row>
    <row r="76" spans="1:99" ht="15" customHeight="1">
      <c r="A76" s="47">
        <v>359125050503749</v>
      </c>
      <c r="B76" s="47">
        <v>2075</v>
      </c>
      <c r="C76" s="47">
        <v>2075</v>
      </c>
      <c r="D76" s="46" t="s">
        <v>1088</v>
      </c>
      <c r="E76" s="46" t="s">
        <v>7589</v>
      </c>
      <c r="F76" s="46">
        <v>13.376424310000001</v>
      </c>
      <c r="G76" s="46">
        <v>103.85696575999999</v>
      </c>
      <c r="H76" s="46">
        <v>-2</v>
      </c>
      <c r="I76" s="46">
        <v>6</v>
      </c>
      <c r="J76" s="47">
        <v>0</v>
      </c>
      <c r="K76" s="46"/>
      <c r="L76" s="46"/>
      <c r="M76" s="46"/>
      <c r="N76" s="46"/>
      <c r="O76" s="47">
        <v>2</v>
      </c>
      <c r="P76" s="47">
        <v>1</v>
      </c>
      <c r="Q76" s="46">
        <v>8</v>
      </c>
      <c r="R76" s="47">
        <v>1</v>
      </c>
      <c r="S76" s="46"/>
      <c r="T76" s="47">
        <v>4</v>
      </c>
      <c r="U76" s="46"/>
      <c r="V76" s="47">
        <v>4</v>
      </c>
      <c r="W76" s="46"/>
      <c r="X76" s="46"/>
      <c r="Y76" s="46"/>
      <c r="Z76" s="47">
        <v>6</v>
      </c>
      <c r="AA76" s="46" t="s">
        <v>1089</v>
      </c>
      <c r="AB76" s="47">
        <v>6</v>
      </c>
      <c r="AC76" s="46" t="s">
        <v>158</v>
      </c>
      <c r="AD76" s="46"/>
      <c r="AE76" s="46"/>
      <c r="AF76" s="47">
        <v>1</v>
      </c>
      <c r="AG76" s="46"/>
      <c r="AH76" s="47">
        <v>1</v>
      </c>
      <c r="AI76" s="46"/>
      <c r="AJ76" s="46"/>
      <c r="AK76" s="46"/>
      <c r="AL76" s="47">
        <v>2</v>
      </c>
      <c r="AM76" s="46"/>
      <c r="AN76" s="47">
        <v>1</v>
      </c>
      <c r="AO76" s="46"/>
      <c r="AP76" s="47">
        <v>3</v>
      </c>
      <c r="AQ76" s="46"/>
      <c r="AR76" s="47">
        <v>3</v>
      </c>
      <c r="AS76" s="46"/>
      <c r="AT76" s="47">
        <v>2</v>
      </c>
      <c r="AU76" s="46"/>
      <c r="AV76" s="47">
        <v>1</v>
      </c>
      <c r="AW76" s="46"/>
      <c r="AX76" s="47">
        <v>3</v>
      </c>
      <c r="AY76" s="46"/>
      <c r="AZ76" s="47">
        <v>3</v>
      </c>
      <c r="BA76" s="46"/>
      <c r="BB76" s="46" t="s">
        <v>1091</v>
      </c>
      <c r="BC76" s="46"/>
      <c r="BD76" s="47">
        <v>1</v>
      </c>
      <c r="BE76" s="46"/>
      <c r="BF76" s="46" t="s">
        <v>218</v>
      </c>
      <c r="BG76" s="46"/>
      <c r="BH76" s="47">
        <v>3</v>
      </c>
      <c r="BI76" s="46"/>
      <c r="BJ76" s="47">
        <v>3</v>
      </c>
      <c r="BK76" s="46"/>
      <c r="BL76" s="46" t="s">
        <v>166</v>
      </c>
      <c r="BM76" s="46"/>
      <c r="BN76" s="47">
        <v>1</v>
      </c>
      <c r="BO76" s="46"/>
      <c r="BP76" s="47">
        <v>1</v>
      </c>
      <c r="BQ76" s="46"/>
      <c r="BR76" s="47">
        <v>1</v>
      </c>
      <c r="BS76" s="46"/>
      <c r="BT76" s="47">
        <v>0</v>
      </c>
      <c r="BU76" s="46"/>
      <c r="BV76" s="47">
        <v>3</v>
      </c>
      <c r="BW76" s="46"/>
      <c r="BX76" s="47">
        <v>4</v>
      </c>
      <c r="BY76" s="46"/>
      <c r="BZ76" s="46"/>
      <c r="CA76" s="46"/>
      <c r="CB76" s="46" t="s">
        <v>6056</v>
      </c>
      <c r="CC76" s="46" t="b">
        <v>0</v>
      </c>
      <c r="CD76" s="46" t="b">
        <v>0</v>
      </c>
      <c r="CE76" s="46" t="b">
        <v>0</v>
      </c>
      <c r="CF76" s="46" t="b">
        <v>1</v>
      </c>
      <c r="CG76" s="46" t="b">
        <v>0</v>
      </c>
      <c r="CH76" s="46" t="b">
        <v>0</v>
      </c>
      <c r="CI76" s="46" t="b">
        <v>0</v>
      </c>
      <c r="CJ76" s="46"/>
      <c r="CK76" s="46" t="s">
        <v>1104</v>
      </c>
      <c r="CL76" s="46"/>
      <c r="CM76" s="46" t="s">
        <v>124</v>
      </c>
      <c r="CN76" s="46"/>
      <c r="CO76" s="46" t="s">
        <v>1105</v>
      </c>
      <c r="CP76" s="46">
        <v>1210</v>
      </c>
      <c r="CQ76" s="46" t="s">
        <v>1106</v>
      </c>
      <c r="CR76" s="46" t="s">
        <v>1107</v>
      </c>
      <c r="CS76" s="46">
        <v>75</v>
      </c>
      <c r="CT76" s="46"/>
      <c r="CU76" s="46">
        <v>-1</v>
      </c>
    </row>
    <row r="77" spans="1:99" ht="15" customHeight="1">
      <c r="A77" s="47">
        <v>359125051929760</v>
      </c>
      <c r="B77" s="47">
        <v>2061</v>
      </c>
      <c r="C77" s="47">
        <v>2061</v>
      </c>
      <c r="D77" s="46" t="s">
        <v>1110</v>
      </c>
      <c r="E77" s="46" t="s">
        <v>7590</v>
      </c>
      <c r="F77" s="46">
        <v>13.376748210000001</v>
      </c>
      <c r="G77" s="46">
        <v>103.8563868</v>
      </c>
      <c r="H77" s="46">
        <v>-12</v>
      </c>
      <c r="I77" s="46">
        <v>4</v>
      </c>
      <c r="J77" s="47">
        <v>0</v>
      </c>
      <c r="K77" s="46"/>
      <c r="L77" s="46"/>
      <c r="M77" s="46"/>
      <c r="N77" s="46"/>
      <c r="O77" s="47">
        <v>2</v>
      </c>
      <c r="P77" s="47">
        <v>1</v>
      </c>
      <c r="Q77" s="46">
        <v>4</v>
      </c>
      <c r="R77" s="47">
        <v>1</v>
      </c>
      <c r="S77" s="46"/>
      <c r="T77" s="47">
        <v>2</v>
      </c>
      <c r="U77" s="46"/>
      <c r="V77" s="47">
        <v>2</v>
      </c>
      <c r="W77" s="46"/>
      <c r="X77" s="46"/>
      <c r="Y77" s="46"/>
      <c r="Z77" s="47">
        <v>4</v>
      </c>
      <c r="AA77" s="46"/>
      <c r="AB77" s="47">
        <v>4</v>
      </c>
      <c r="AC77" s="46"/>
      <c r="AD77" s="46"/>
      <c r="AE77" s="46"/>
      <c r="AF77" s="47">
        <v>2</v>
      </c>
      <c r="AG77" s="46"/>
      <c r="AH77" s="47">
        <v>2</v>
      </c>
      <c r="AI77" s="46"/>
      <c r="AJ77" s="46"/>
      <c r="AK77" s="46"/>
      <c r="AL77" s="47">
        <v>3</v>
      </c>
      <c r="AM77" s="46"/>
      <c r="AN77" s="47">
        <v>1</v>
      </c>
      <c r="AO77" s="46"/>
      <c r="AP77" s="47">
        <v>2</v>
      </c>
      <c r="AQ77" s="46"/>
      <c r="AR77" s="47">
        <v>3</v>
      </c>
      <c r="AS77" s="46"/>
      <c r="AT77" s="47">
        <v>3</v>
      </c>
      <c r="AU77" s="46"/>
      <c r="AV77" s="47">
        <v>1</v>
      </c>
      <c r="AW77" s="46"/>
      <c r="AX77" s="47">
        <v>2</v>
      </c>
      <c r="AY77" s="46"/>
      <c r="AZ77" s="47">
        <v>3</v>
      </c>
      <c r="BA77" s="46"/>
      <c r="BB77" s="46" t="s">
        <v>1115</v>
      </c>
      <c r="BC77" s="46"/>
      <c r="BD77" s="47">
        <v>1</v>
      </c>
      <c r="BE77" s="46"/>
      <c r="BF77" s="46"/>
      <c r="BG77" s="46"/>
      <c r="BH77" s="47">
        <v>2</v>
      </c>
      <c r="BI77" s="46"/>
      <c r="BJ77" s="47">
        <v>2</v>
      </c>
      <c r="BK77" s="46"/>
      <c r="BL77" s="46" t="s">
        <v>1116</v>
      </c>
      <c r="BM77" s="46"/>
      <c r="BN77" s="47">
        <v>0</v>
      </c>
      <c r="BO77" s="46"/>
      <c r="BP77" s="46"/>
      <c r="BQ77" s="46"/>
      <c r="BR77" s="46"/>
      <c r="BS77" s="46"/>
      <c r="BT77" s="46"/>
      <c r="BU77" s="46"/>
      <c r="BV77" s="46"/>
      <c r="BW77" s="46"/>
      <c r="BX77" s="46"/>
      <c r="BY77" s="46"/>
      <c r="BZ77" s="46"/>
      <c r="CA77" s="46"/>
      <c r="CB77" s="46" t="s">
        <v>7539</v>
      </c>
      <c r="CC77" s="46" t="b">
        <v>0</v>
      </c>
      <c r="CD77" s="46" t="b">
        <v>1</v>
      </c>
      <c r="CE77" s="46" t="b">
        <v>0</v>
      </c>
      <c r="CF77" s="46" t="b">
        <v>1</v>
      </c>
      <c r="CG77" s="46" t="b">
        <v>0</v>
      </c>
      <c r="CH77" s="46" t="b">
        <v>0</v>
      </c>
      <c r="CI77" s="46" t="b">
        <v>0</v>
      </c>
      <c r="CJ77" s="46"/>
      <c r="CK77" s="46"/>
      <c r="CL77" s="46"/>
      <c r="CM77" s="46" t="s">
        <v>1120</v>
      </c>
      <c r="CN77" s="46"/>
      <c r="CO77" s="46" t="s">
        <v>1122</v>
      </c>
      <c r="CP77" s="46">
        <v>1226</v>
      </c>
      <c r="CQ77" s="46" t="s">
        <v>1123</v>
      </c>
      <c r="CR77" s="46" t="s">
        <v>1124</v>
      </c>
      <c r="CS77" s="46">
        <v>76</v>
      </c>
      <c r="CT77" s="46"/>
      <c r="CU77" s="46">
        <v>-1</v>
      </c>
    </row>
    <row r="78" spans="1:99" ht="15" customHeight="1">
      <c r="A78" s="47">
        <v>359125051929760</v>
      </c>
      <c r="B78" s="47">
        <v>1012</v>
      </c>
      <c r="C78" s="47">
        <v>1012</v>
      </c>
      <c r="D78" s="46" t="s">
        <v>1126</v>
      </c>
      <c r="E78" s="46" t="s">
        <v>7591</v>
      </c>
      <c r="F78" s="46">
        <v>13.37636228</v>
      </c>
      <c r="G78" s="46">
        <v>103.85717486999999</v>
      </c>
      <c r="H78" s="46">
        <v>2</v>
      </c>
      <c r="I78" s="46">
        <v>5</v>
      </c>
      <c r="J78" s="47">
        <v>0</v>
      </c>
      <c r="K78" s="46"/>
      <c r="L78" s="46"/>
      <c r="M78" s="46"/>
      <c r="N78" s="46"/>
      <c r="O78" s="47">
        <v>2</v>
      </c>
      <c r="P78" s="47">
        <v>2</v>
      </c>
      <c r="Q78" s="46">
        <v>9</v>
      </c>
      <c r="R78" s="47">
        <v>1</v>
      </c>
      <c r="S78" s="46"/>
      <c r="T78" s="47">
        <v>3</v>
      </c>
      <c r="U78" s="46"/>
      <c r="V78" s="47">
        <v>3</v>
      </c>
      <c r="W78" s="46"/>
      <c r="X78" s="46"/>
      <c r="Y78" s="46"/>
      <c r="Z78" s="47">
        <v>3</v>
      </c>
      <c r="AA78" s="46"/>
      <c r="AB78" s="47">
        <v>3</v>
      </c>
      <c r="AC78" s="46"/>
      <c r="AD78" s="46"/>
      <c r="AE78" s="46"/>
      <c r="AF78" s="47">
        <v>3</v>
      </c>
      <c r="AG78" s="46"/>
      <c r="AH78" s="47">
        <v>3</v>
      </c>
      <c r="AI78" s="46"/>
      <c r="AJ78" s="46"/>
      <c r="AK78" s="46"/>
      <c r="AL78" s="47">
        <v>2</v>
      </c>
      <c r="AM78" s="46"/>
      <c r="AN78" s="47">
        <v>1</v>
      </c>
      <c r="AO78" s="46"/>
      <c r="AP78" s="47">
        <v>3</v>
      </c>
      <c r="AQ78" s="46"/>
      <c r="AR78" s="47">
        <v>3</v>
      </c>
      <c r="AS78" s="46"/>
      <c r="AT78" s="47">
        <v>2</v>
      </c>
      <c r="AU78" s="46"/>
      <c r="AV78" s="47">
        <v>1</v>
      </c>
      <c r="AW78" s="46"/>
      <c r="AX78" s="47">
        <v>3</v>
      </c>
      <c r="AY78" s="46"/>
      <c r="AZ78" s="47">
        <v>3</v>
      </c>
      <c r="BA78" s="46"/>
      <c r="BB78" s="46" t="s">
        <v>1130</v>
      </c>
      <c r="BC78" s="46"/>
      <c r="BD78" s="47">
        <v>1</v>
      </c>
      <c r="BE78" s="46"/>
      <c r="BF78" s="46" t="s">
        <v>210</v>
      </c>
      <c r="BG78" s="46"/>
      <c r="BH78" s="47">
        <v>3</v>
      </c>
      <c r="BI78" s="46"/>
      <c r="BJ78" s="47">
        <v>3</v>
      </c>
      <c r="BK78" s="46"/>
      <c r="BL78" s="46" t="s">
        <v>1132</v>
      </c>
      <c r="BM78" s="46"/>
      <c r="BN78" s="47">
        <v>0</v>
      </c>
      <c r="BO78" s="46"/>
      <c r="BP78" s="46"/>
      <c r="BQ78" s="46"/>
      <c r="BR78" s="46"/>
      <c r="BS78" s="46"/>
      <c r="BT78" s="46"/>
      <c r="BU78" s="46"/>
      <c r="BV78" s="46"/>
      <c r="BW78" s="46"/>
      <c r="BX78" s="46"/>
      <c r="BY78" s="46"/>
      <c r="BZ78" s="46"/>
      <c r="CA78" s="46"/>
      <c r="CB78" s="46" t="s">
        <v>7539</v>
      </c>
      <c r="CC78" s="46" t="b">
        <v>0</v>
      </c>
      <c r="CD78" s="46" t="b">
        <v>1</v>
      </c>
      <c r="CE78" s="46" t="b">
        <v>0</v>
      </c>
      <c r="CF78" s="46" t="b">
        <v>1</v>
      </c>
      <c r="CG78" s="46" t="b">
        <v>0</v>
      </c>
      <c r="CH78" s="46" t="b">
        <v>0</v>
      </c>
      <c r="CI78" s="46" t="b">
        <v>0</v>
      </c>
      <c r="CJ78" s="46"/>
      <c r="CK78" s="46"/>
      <c r="CL78" s="46"/>
      <c r="CM78" s="46" t="s">
        <v>1138</v>
      </c>
      <c r="CN78" s="46"/>
      <c r="CO78" s="46" t="s">
        <v>1139</v>
      </c>
      <c r="CP78" s="46">
        <v>1227</v>
      </c>
      <c r="CQ78" s="46" t="s">
        <v>1140</v>
      </c>
      <c r="CR78" s="46" t="s">
        <v>1141</v>
      </c>
      <c r="CS78" s="46">
        <v>77</v>
      </c>
      <c r="CT78" s="46"/>
      <c r="CU78" s="46">
        <v>-1</v>
      </c>
    </row>
    <row r="79" spans="1:99" ht="15" customHeight="1">
      <c r="A79" s="47">
        <v>359125051929760</v>
      </c>
      <c r="B79" s="47">
        <v>1013</v>
      </c>
      <c r="C79" s="47">
        <v>1013</v>
      </c>
      <c r="D79" s="46" t="s">
        <v>1143</v>
      </c>
      <c r="E79" s="46" t="s">
        <v>7592</v>
      </c>
      <c r="F79" s="46">
        <v>13.376343520000001</v>
      </c>
      <c r="G79" s="46">
        <v>103.85709776</v>
      </c>
      <c r="H79" s="46">
        <v>9</v>
      </c>
      <c r="I79" s="46">
        <v>3</v>
      </c>
      <c r="J79" s="47">
        <v>0</v>
      </c>
      <c r="K79" s="46"/>
      <c r="L79" s="46"/>
      <c r="M79" s="46"/>
      <c r="N79" s="46"/>
      <c r="O79" s="47">
        <v>2</v>
      </c>
      <c r="P79" s="47">
        <v>1</v>
      </c>
      <c r="Q79" s="46">
        <v>4</v>
      </c>
      <c r="R79" s="47">
        <v>1</v>
      </c>
      <c r="S79" s="46"/>
      <c r="T79" s="47">
        <v>2</v>
      </c>
      <c r="U79" s="46"/>
      <c r="V79" s="47">
        <v>2</v>
      </c>
      <c r="W79" s="46"/>
      <c r="X79" s="46"/>
      <c r="Y79" s="46"/>
      <c r="Z79" s="47">
        <v>4</v>
      </c>
      <c r="AA79" s="46"/>
      <c r="AB79" s="47">
        <v>4</v>
      </c>
      <c r="AC79" s="46"/>
      <c r="AD79" s="46"/>
      <c r="AE79" s="46"/>
      <c r="AF79" s="47">
        <v>2</v>
      </c>
      <c r="AG79" s="46"/>
      <c r="AH79" s="47">
        <v>2</v>
      </c>
      <c r="AI79" s="46"/>
      <c r="AJ79" s="46"/>
      <c r="AK79" s="46"/>
      <c r="AL79" s="47">
        <v>3</v>
      </c>
      <c r="AM79" s="46"/>
      <c r="AN79" s="47">
        <v>1</v>
      </c>
      <c r="AO79" s="46"/>
      <c r="AP79" s="47">
        <v>3</v>
      </c>
      <c r="AQ79" s="46"/>
      <c r="AR79" s="47">
        <v>3</v>
      </c>
      <c r="AS79" s="46"/>
      <c r="AT79" s="47">
        <v>3</v>
      </c>
      <c r="AU79" s="46"/>
      <c r="AV79" s="47">
        <v>1</v>
      </c>
      <c r="AW79" s="46"/>
      <c r="AX79" s="47">
        <v>3</v>
      </c>
      <c r="AY79" s="46"/>
      <c r="AZ79" s="47">
        <v>3</v>
      </c>
      <c r="BA79" s="46"/>
      <c r="BB79" s="46" t="s">
        <v>1144</v>
      </c>
      <c r="BC79" s="46"/>
      <c r="BD79" s="47">
        <v>0</v>
      </c>
      <c r="BE79" s="46"/>
      <c r="BF79" s="46"/>
      <c r="BG79" s="46"/>
      <c r="BH79" s="47">
        <v>3</v>
      </c>
      <c r="BI79" s="46"/>
      <c r="BJ79" s="47">
        <v>3</v>
      </c>
      <c r="BK79" s="46"/>
      <c r="BL79" s="46" t="s">
        <v>1145</v>
      </c>
      <c r="BM79" s="46"/>
      <c r="BN79" s="47">
        <v>0</v>
      </c>
      <c r="BO79" s="46"/>
      <c r="BP79" s="46"/>
      <c r="BQ79" s="46"/>
      <c r="BR79" s="46"/>
      <c r="BS79" s="46"/>
      <c r="BT79" s="46"/>
      <c r="BU79" s="46"/>
      <c r="BV79" s="46"/>
      <c r="BW79" s="46"/>
      <c r="BX79" s="46"/>
      <c r="BY79" s="46"/>
      <c r="BZ79" s="46"/>
      <c r="CA79" s="46"/>
      <c r="CB79" s="46" t="s">
        <v>7539</v>
      </c>
      <c r="CC79" s="46" t="b">
        <v>0</v>
      </c>
      <c r="CD79" s="46" t="b">
        <v>1</v>
      </c>
      <c r="CE79" s="46" t="b">
        <v>0</v>
      </c>
      <c r="CF79" s="46" t="b">
        <v>1</v>
      </c>
      <c r="CG79" s="46" t="b">
        <v>0</v>
      </c>
      <c r="CH79" s="46" t="b">
        <v>0</v>
      </c>
      <c r="CI79" s="46" t="b">
        <v>0</v>
      </c>
      <c r="CJ79" s="46"/>
      <c r="CK79" s="46"/>
      <c r="CL79" s="46"/>
      <c r="CM79" s="46" t="s">
        <v>1138</v>
      </c>
      <c r="CN79" s="46"/>
      <c r="CO79" s="46" t="s">
        <v>1152</v>
      </c>
      <c r="CP79" s="46">
        <v>1228</v>
      </c>
      <c r="CQ79" s="46" t="s">
        <v>1153</v>
      </c>
      <c r="CR79" s="46" t="s">
        <v>1154</v>
      </c>
      <c r="CS79" s="46">
        <v>78</v>
      </c>
      <c r="CT79" s="46"/>
      <c r="CU79" s="46">
        <v>-1</v>
      </c>
    </row>
    <row r="80" spans="1:99" ht="15" customHeight="1">
      <c r="A80" s="47">
        <v>359125051929760</v>
      </c>
      <c r="B80" s="47">
        <v>1014</v>
      </c>
      <c r="C80" s="47">
        <v>1014</v>
      </c>
      <c r="D80" s="46" t="s">
        <v>1155</v>
      </c>
      <c r="E80" s="46" t="s">
        <v>7593</v>
      </c>
      <c r="F80" s="46">
        <v>13.37632604</v>
      </c>
      <c r="G80" s="46">
        <v>103.85707733</v>
      </c>
      <c r="H80" s="46">
        <v>8</v>
      </c>
      <c r="I80" s="46">
        <v>5</v>
      </c>
      <c r="J80" s="47">
        <v>0</v>
      </c>
      <c r="K80" s="46"/>
      <c r="L80" s="46"/>
      <c r="M80" s="46"/>
      <c r="N80" s="46"/>
      <c r="O80" s="47">
        <v>2</v>
      </c>
      <c r="P80" s="47">
        <v>2</v>
      </c>
      <c r="Q80" s="46">
        <v>8</v>
      </c>
      <c r="R80" s="47">
        <v>1</v>
      </c>
      <c r="S80" s="46"/>
      <c r="T80" s="47">
        <v>2</v>
      </c>
      <c r="U80" s="46"/>
      <c r="V80" s="47">
        <v>3</v>
      </c>
      <c r="W80" s="46"/>
      <c r="X80" s="46"/>
      <c r="Y80" s="46"/>
      <c r="Z80" s="47">
        <v>4</v>
      </c>
      <c r="AA80" s="46"/>
      <c r="AB80" s="47">
        <v>4</v>
      </c>
      <c r="AC80" s="46"/>
      <c r="AD80" s="46"/>
      <c r="AE80" s="46"/>
      <c r="AF80" s="47">
        <v>2</v>
      </c>
      <c r="AG80" s="46"/>
      <c r="AH80" s="47">
        <v>3</v>
      </c>
      <c r="AI80" s="46"/>
      <c r="AJ80" s="46"/>
      <c r="AK80" s="46"/>
      <c r="AL80" s="47">
        <v>3</v>
      </c>
      <c r="AM80" s="46"/>
      <c r="AN80" s="47">
        <v>1</v>
      </c>
      <c r="AO80" s="46"/>
      <c r="AP80" s="47">
        <v>3</v>
      </c>
      <c r="AQ80" s="46"/>
      <c r="AR80" s="47">
        <v>3</v>
      </c>
      <c r="AS80" s="46"/>
      <c r="AT80" s="47">
        <v>3</v>
      </c>
      <c r="AU80" s="46"/>
      <c r="AV80" s="47">
        <v>1</v>
      </c>
      <c r="AW80" s="46"/>
      <c r="AX80" s="47">
        <v>3</v>
      </c>
      <c r="AY80" s="46"/>
      <c r="AZ80" s="47">
        <v>3</v>
      </c>
      <c r="BA80" s="46"/>
      <c r="BB80" s="46" t="s">
        <v>1159</v>
      </c>
      <c r="BC80" s="46"/>
      <c r="BD80" s="47">
        <v>0</v>
      </c>
      <c r="BE80" s="46"/>
      <c r="BF80" s="46"/>
      <c r="BG80" s="46"/>
      <c r="BH80" s="47">
        <v>3</v>
      </c>
      <c r="BI80" s="46"/>
      <c r="BJ80" s="47">
        <v>3</v>
      </c>
      <c r="BK80" s="46"/>
      <c r="BL80" s="46" t="s">
        <v>1145</v>
      </c>
      <c r="BM80" s="46"/>
      <c r="BN80" s="47">
        <v>0</v>
      </c>
      <c r="BO80" s="46"/>
      <c r="BP80" s="46"/>
      <c r="BQ80" s="46"/>
      <c r="BR80" s="46"/>
      <c r="BS80" s="46"/>
      <c r="BT80" s="46"/>
      <c r="BU80" s="46"/>
      <c r="BV80" s="46"/>
      <c r="BW80" s="46"/>
      <c r="BX80" s="46"/>
      <c r="BY80" s="46"/>
      <c r="BZ80" s="46"/>
      <c r="CA80" s="46"/>
      <c r="CB80" s="46" t="s">
        <v>7539</v>
      </c>
      <c r="CC80" s="46" t="b">
        <v>0</v>
      </c>
      <c r="CD80" s="46" t="b">
        <v>1</v>
      </c>
      <c r="CE80" s="46" t="b">
        <v>0</v>
      </c>
      <c r="CF80" s="46" t="b">
        <v>1</v>
      </c>
      <c r="CG80" s="46" t="b">
        <v>0</v>
      </c>
      <c r="CH80" s="46" t="b">
        <v>0</v>
      </c>
      <c r="CI80" s="46" t="b">
        <v>0</v>
      </c>
      <c r="CJ80" s="46"/>
      <c r="CK80" s="46"/>
      <c r="CL80" s="46"/>
      <c r="CM80" s="46" t="s">
        <v>1138</v>
      </c>
      <c r="CN80" s="46"/>
      <c r="CO80" s="46" t="s">
        <v>1164</v>
      </c>
      <c r="CP80" s="46">
        <v>1229</v>
      </c>
      <c r="CQ80" s="46" t="s">
        <v>1165</v>
      </c>
      <c r="CR80" s="46" t="s">
        <v>1166</v>
      </c>
      <c r="CS80" s="46">
        <v>79</v>
      </c>
      <c r="CT80" s="46"/>
      <c r="CU80" s="46">
        <v>-1</v>
      </c>
    </row>
    <row r="81" spans="1:99" ht="15" customHeight="1">
      <c r="A81" s="47">
        <v>359125051929760</v>
      </c>
      <c r="B81" s="47">
        <v>1017</v>
      </c>
      <c r="C81" s="47">
        <v>1017</v>
      </c>
      <c r="D81" s="46" t="s">
        <v>1167</v>
      </c>
      <c r="E81" s="46" t="s">
        <v>7594</v>
      </c>
      <c r="F81" s="46">
        <v>13.37647832</v>
      </c>
      <c r="G81" s="46">
        <v>103.85695526000001</v>
      </c>
      <c r="H81" s="46">
        <v>-20</v>
      </c>
      <c r="I81" s="46">
        <v>5</v>
      </c>
      <c r="J81" s="47">
        <v>0</v>
      </c>
      <c r="K81" s="46"/>
      <c r="L81" s="46"/>
      <c r="M81" s="46"/>
      <c r="N81" s="46"/>
      <c r="O81" s="47">
        <v>2</v>
      </c>
      <c r="P81" s="47">
        <v>1</v>
      </c>
      <c r="Q81" s="46">
        <v>5</v>
      </c>
      <c r="R81" s="47">
        <v>1</v>
      </c>
      <c r="S81" s="46"/>
      <c r="T81" s="47">
        <v>3</v>
      </c>
      <c r="U81" s="46"/>
      <c r="V81" s="47">
        <v>3</v>
      </c>
      <c r="W81" s="46"/>
      <c r="X81" s="46"/>
      <c r="Y81" s="46"/>
      <c r="Z81" s="47">
        <v>4</v>
      </c>
      <c r="AA81" s="46"/>
      <c r="AB81" s="47">
        <v>4</v>
      </c>
      <c r="AC81" s="46"/>
      <c r="AD81" s="46"/>
      <c r="AE81" s="46"/>
      <c r="AF81" s="47">
        <v>3</v>
      </c>
      <c r="AG81" s="46"/>
      <c r="AH81" s="47">
        <v>3</v>
      </c>
      <c r="AI81" s="46"/>
      <c r="AJ81" s="46"/>
      <c r="AK81" s="46"/>
      <c r="AL81" s="47">
        <v>2</v>
      </c>
      <c r="AM81" s="46"/>
      <c r="AN81" s="47">
        <v>1</v>
      </c>
      <c r="AO81" s="46"/>
      <c r="AP81" s="47">
        <v>2</v>
      </c>
      <c r="AQ81" s="46"/>
      <c r="AR81" s="47">
        <v>1</v>
      </c>
      <c r="AS81" s="46"/>
      <c r="AT81" s="47">
        <v>2</v>
      </c>
      <c r="AU81" s="46"/>
      <c r="AV81" s="47">
        <v>1</v>
      </c>
      <c r="AW81" s="46"/>
      <c r="AX81" s="47">
        <v>2</v>
      </c>
      <c r="AY81" s="46"/>
      <c r="AZ81" s="47">
        <v>1</v>
      </c>
      <c r="BA81" s="46"/>
      <c r="BB81" s="46" t="s">
        <v>1172</v>
      </c>
      <c r="BC81" s="46"/>
      <c r="BD81" s="47">
        <v>1</v>
      </c>
      <c r="BE81" s="46"/>
      <c r="BF81" s="46" t="s">
        <v>1175</v>
      </c>
      <c r="BG81" s="46"/>
      <c r="BH81" s="47">
        <v>3</v>
      </c>
      <c r="BI81" s="46"/>
      <c r="BJ81" s="47">
        <v>3</v>
      </c>
      <c r="BK81" s="46"/>
      <c r="BL81" s="46" t="s">
        <v>166</v>
      </c>
      <c r="BM81" s="46"/>
      <c r="BN81" s="47">
        <v>0</v>
      </c>
      <c r="BO81" s="46"/>
      <c r="BP81" s="46"/>
      <c r="BQ81" s="46"/>
      <c r="BR81" s="46"/>
      <c r="BS81" s="46"/>
      <c r="BT81" s="46"/>
      <c r="BU81" s="46"/>
      <c r="BV81" s="46"/>
      <c r="BW81" s="46"/>
      <c r="BX81" s="46"/>
      <c r="BY81" s="46"/>
      <c r="BZ81" s="46"/>
      <c r="CA81" s="46"/>
      <c r="CB81" s="46" t="s">
        <v>7539</v>
      </c>
      <c r="CC81" s="46" t="b">
        <v>0</v>
      </c>
      <c r="CD81" s="46" t="b">
        <v>1</v>
      </c>
      <c r="CE81" s="46" t="b">
        <v>0</v>
      </c>
      <c r="CF81" s="46" t="b">
        <v>1</v>
      </c>
      <c r="CG81" s="46" t="b">
        <v>0</v>
      </c>
      <c r="CH81" s="46" t="b">
        <v>0</v>
      </c>
      <c r="CI81" s="46" t="b">
        <v>0</v>
      </c>
      <c r="CJ81" s="46"/>
      <c r="CK81" s="46"/>
      <c r="CL81" s="46"/>
      <c r="CM81" s="46" t="s">
        <v>1138</v>
      </c>
      <c r="CN81" s="46"/>
      <c r="CO81" s="46" t="s">
        <v>1178</v>
      </c>
      <c r="CP81" s="46">
        <v>1230</v>
      </c>
      <c r="CQ81" s="46" t="s">
        <v>1181</v>
      </c>
      <c r="CR81" s="46" t="s">
        <v>1182</v>
      </c>
      <c r="CS81" s="46">
        <v>80</v>
      </c>
      <c r="CT81" s="46"/>
      <c r="CU81" s="46">
        <v>-1</v>
      </c>
    </row>
    <row r="82" spans="1:99" ht="15" customHeight="1">
      <c r="A82" s="47">
        <v>359125051929760</v>
      </c>
      <c r="B82" s="47">
        <v>2077</v>
      </c>
      <c r="C82" s="47">
        <v>2077</v>
      </c>
      <c r="D82" s="46" t="s">
        <v>1184</v>
      </c>
      <c r="E82" s="46" t="s">
        <v>7595</v>
      </c>
      <c r="F82" s="46">
        <v>13.376427440000001</v>
      </c>
      <c r="G82" s="46">
        <v>103.85699966999999</v>
      </c>
      <c r="H82" s="46">
        <v>4</v>
      </c>
      <c r="I82" s="46">
        <v>5</v>
      </c>
      <c r="J82" s="47">
        <v>0</v>
      </c>
      <c r="K82" s="46"/>
      <c r="L82" s="46"/>
      <c r="M82" s="46"/>
      <c r="N82" s="46"/>
      <c r="O82" s="47">
        <v>2</v>
      </c>
      <c r="P82" s="47">
        <v>1</v>
      </c>
      <c r="Q82" s="46">
        <v>8</v>
      </c>
      <c r="R82" s="47">
        <v>1</v>
      </c>
      <c r="S82" s="46"/>
      <c r="T82" s="47">
        <v>3</v>
      </c>
      <c r="U82" s="46"/>
      <c r="V82" s="47">
        <v>3</v>
      </c>
      <c r="W82" s="46"/>
      <c r="X82" s="46"/>
      <c r="Y82" s="46"/>
      <c r="Z82" s="47">
        <v>4</v>
      </c>
      <c r="AA82" s="46"/>
      <c r="AB82" s="47">
        <v>4</v>
      </c>
      <c r="AC82" s="46"/>
      <c r="AD82" s="46"/>
      <c r="AE82" s="46"/>
      <c r="AF82" s="47">
        <v>2</v>
      </c>
      <c r="AG82" s="46"/>
      <c r="AH82" s="47">
        <v>2</v>
      </c>
      <c r="AI82" s="46"/>
      <c r="AJ82" s="46"/>
      <c r="AK82" s="46"/>
      <c r="AL82" s="47">
        <v>2</v>
      </c>
      <c r="AM82" s="46"/>
      <c r="AN82" s="47">
        <v>1</v>
      </c>
      <c r="AO82" s="46"/>
      <c r="AP82" s="47">
        <v>3</v>
      </c>
      <c r="AQ82" s="46"/>
      <c r="AR82" s="47">
        <v>3</v>
      </c>
      <c r="AS82" s="46"/>
      <c r="AT82" s="47">
        <v>2</v>
      </c>
      <c r="AU82" s="46"/>
      <c r="AV82" s="47">
        <v>1</v>
      </c>
      <c r="AW82" s="46"/>
      <c r="AX82" s="47">
        <v>3</v>
      </c>
      <c r="AY82" s="46"/>
      <c r="AZ82" s="47">
        <v>3</v>
      </c>
      <c r="BA82" s="46"/>
      <c r="BB82" s="46" t="s">
        <v>1172</v>
      </c>
      <c r="BC82" s="46"/>
      <c r="BD82" s="47">
        <v>1</v>
      </c>
      <c r="BE82" s="46"/>
      <c r="BF82" s="46"/>
      <c r="BG82" s="46"/>
      <c r="BH82" s="47">
        <v>3</v>
      </c>
      <c r="BI82" s="46"/>
      <c r="BJ82" s="47">
        <v>3</v>
      </c>
      <c r="BK82" s="46"/>
      <c r="BL82" s="46" t="s">
        <v>1186</v>
      </c>
      <c r="BM82" s="46"/>
      <c r="BN82" s="47">
        <v>1</v>
      </c>
      <c r="BO82" s="46"/>
      <c r="BP82" s="47">
        <v>1</v>
      </c>
      <c r="BQ82" s="46"/>
      <c r="BR82" s="47">
        <v>1</v>
      </c>
      <c r="BS82" s="46"/>
      <c r="BT82" s="47">
        <v>1</v>
      </c>
      <c r="BU82" s="46"/>
      <c r="BV82" s="47">
        <v>2</v>
      </c>
      <c r="BW82" s="46"/>
      <c r="BX82" s="47">
        <v>5</v>
      </c>
      <c r="BY82" s="46"/>
      <c r="BZ82" s="46"/>
      <c r="CA82" s="46"/>
      <c r="CB82" s="46" t="s">
        <v>7527</v>
      </c>
      <c r="CC82" s="46" t="b">
        <v>1</v>
      </c>
      <c r="CD82" s="46" t="b">
        <v>1</v>
      </c>
      <c r="CE82" s="46" t="b">
        <v>0</v>
      </c>
      <c r="CF82" s="46" t="b">
        <v>1</v>
      </c>
      <c r="CG82" s="46" t="b">
        <v>0</v>
      </c>
      <c r="CH82" s="46" t="b">
        <v>0</v>
      </c>
      <c r="CI82" s="46" t="b">
        <v>0</v>
      </c>
      <c r="CJ82" s="46"/>
      <c r="CK82" s="46"/>
      <c r="CL82" s="46"/>
      <c r="CM82" s="46" t="s">
        <v>1138</v>
      </c>
      <c r="CN82" s="46"/>
      <c r="CO82" s="46" t="s">
        <v>1191</v>
      </c>
      <c r="CP82" s="46">
        <v>1231</v>
      </c>
      <c r="CQ82" s="46" t="s">
        <v>1193</v>
      </c>
      <c r="CR82" s="46" t="s">
        <v>1194</v>
      </c>
      <c r="CS82" s="46">
        <v>81</v>
      </c>
      <c r="CT82" s="46"/>
      <c r="CU82" s="46">
        <v>-1</v>
      </c>
    </row>
    <row r="83" spans="1:99" ht="15" customHeight="1">
      <c r="A83" s="47">
        <v>359125051929760</v>
      </c>
      <c r="B83" s="47">
        <v>2074</v>
      </c>
      <c r="C83" s="47">
        <v>2074</v>
      </c>
      <c r="D83" s="46" t="s">
        <v>1196</v>
      </c>
      <c r="E83" s="46" t="s">
        <v>7596</v>
      </c>
      <c r="F83" s="46">
        <v>13.37635394</v>
      </c>
      <c r="G83" s="46">
        <v>103.85690685</v>
      </c>
      <c r="H83" s="46">
        <v>9</v>
      </c>
      <c r="I83" s="46">
        <v>3</v>
      </c>
      <c r="J83" s="47">
        <v>0</v>
      </c>
      <c r="K83" s="46"/>
      <c r="L83" s="46"/>
      <c r="M83" s="46"/>
      <c r="N83" s="46"/>
      <c r="O83" s="47">
        <v>2</v>
      </c>
      <c r="P83" s="47">
        <v>1</v>
      </c>
      <c r="Q83" s="46">
        <v>6</v>
      </c>
      <c r="R83" s="47">
        <v>1</v>
      </c>
      <c r="S83" s="46"/>
      <c r="T83" s="47">
        <v>3</v>
      </c>
      <c r="U83" s="46"/>
      <c r="V83" s="47">
        <v>1</v>
      </c>
      <c r="W83" s="46"/>
      <c r="X83" s="46"/>
      <c r="Y83" s="46"/>
      <c r="Z83" s="47">
        <v>1</v>
      </c>
      <c r="AA83" s="46"/>
      <c r="AB83" s="47">
        <v>4</v>
      </c>
      <c r="AC83" s="46"/>
      <c r="AD83" s="46" t="s">
        <v>1197</v>
      </c>
      <c r="AE83" s="46"/>
      <c r="AF83" s="47">
        <v>1</v>
      </c>
      <c r="AG83" s="46"/>
      <c r="AH83" s="47">
        <v>1</v>
      </c>
      <c r="AI83" s="46"/>
      <c r="AJ83" s="46"/>
      <c r="AK83" s="46"/>
      <c r="AL83" s="47">
        <v>2</v>
      </c>
      <c r="AM83" s="46"/>
      <c r="AN83" s="47">
        <v>1</v>
      </c>
      <c r="AO83" s="46"/>
      <c r="AP83" s="47">
        <v>5</v>
      </c>
      <c r="AQ83" s="46" t="s">
        <v>1062</v>
      </c>
      <c r="AR83" s="47">
        <v>6</v>
      </c>
      <c r="AS83" s="46" t="s">
        <v>158</v>
      </c>
      <c r="AT83" s="47">
        <v>2</v>
      </c>
      <c r="AU83" s="46"/>
      <c r="AV83" s="47">
        <v>1</v>
      </c>
      <c r="AW83" s="46"/>
      <c r="AX83" s="47">
        <v>5</v>
      </c>
      <c r="AY83" s="46" t="s">
        <v>158</v>
      </c>
      <c r="AZ83" s="47">
        <v>6</v>
      </c>
      <c r="BA83" s="46" t="s">
        <v>158</v>
      </c>
      <c r="BB83" s="46"/>
      <c r="BC83" s="46"/>
      <c r="BD83" s="47">
        <v>1</v>
      </c>
      <c r="BE83" s="46"/>
      <c r="BF83" s="46" t="s">
        <v>1201</v>
      </c>
      <c r="BG83" s="46"/>
      <c r="BH83" s="47">
        <v>3</v>
      </c>
      <c r="BI83" s="46"/>
      <c r="BJ83" s="47">
        <v>3</v>
      </c>
      <c r="BK83" s="46"/>
      <c r="BL83" s="46" t="s">
        <v>1204</v>
      </c>
      <c r="BM83" s="46"/>
      <c r="BN83" s="47">
        <v>0</v>
      </c>
      <c r="BO83" s="46"/>
      <c r="BP83" s="46"/>
      <c r="BQ83" s="46"/>
      <c r="BR83" s="46"/>
      <c r="BS83" s="46"/>
      <c r="BT83" s="46"/>
      <c r="BU83" s="46"/>
      <c r="BV83" s="46"/>
      <c r="BW83" s="46"/>
      <c r="BX83" s="46"/>
      <c r="BY83" s="46"/>
      <c r="BZ83" s="46"/>
      <c r="CA83" s="46"/>
      <c r="CB83" s="46" t="s">
        <v>7539</v>
      </c>
      <c r="CC83" s="46" t="b">
        <v>0</v>
      </c>
      <c r="CD83" s="46" t="b">
        <v>1</v>
      </c>
      <c r="CE83" s="46" t="b">
        <v>0</v>
      </c>
      <c r="CF83" s="46" t="b">
        <v>1</v>
      </c>
      <c r="CG83" s="46" t="b">
        <v>0</v>
      </c>
      <c r="CH83" s="46" t="b">
        <v>0</v>
      </c>
      <c r="CI83" s="46" t="b">
        <v>0</v>
      </c>
      <c r="CJ83" s="46"/>
      <c r="CK83" s="46"/>
      <c r="CL83" s="46"/>
      <c r="CM83" s="46" t="s">
        <v>1138</v>
      </c>
      <c r="CN83" s="46"/>
      <c r="CO83" s="46" t="s">
        <v>1209</v>
      </c>
      <c r="CP83" s="46">
        <v>1232</v>
      </c>
      <c r="CQ83" s="46" t="s">
        <v>1210</v>
      </c>
      <c r="CR83" s="46" t="s">
        <v>1211</v>
      </c>
      <c r="CS83" s="46">
        <v>82</v>
      </c>
      <c r="CT83" s="46"/>
      <c r="CU83" s="46">
        <v>-1</v>
      </c>
    </row>
    <row r="84" spans="1:99" ht="15" customHeight="1">
      <c r="A84" s="47">
        <v>359125051929760</v>
      </c>
      <c r="B84" s="47">
        <v>2060</v>
      </c>
      <c r="C84" s="47">
        <v>2060</v>
      </c>
      <c r="D84" s="46" t="s">
        <v>1212</v>
      </c>
      <c r="E84" s="46" t="s">
        <v>7597</v>
      </c>
      <c r="F84" s="46">
        <v>13.37657302</v>
      </c>
      <c r="G84" s="46">
        <v>103.85524918999999</v>
      </c>
      <c r="H84" s="46">
        <v>7</v>
      </c>
      <c r="I84" s="46">
        <v>13</v>
      </c>
      <c r="J84" s="47">
        <v>0</v>
      </c>
      <c r="K84" s="46"/>
      <c r="L84" s="46"/>
      <c r="M84" s="46"/>
      <c r="N84" s="46"/>
      <c r="O84" s="47">
        <v>2</v>
      </c>
      <c r="P84" s="47">
        <v>1</v>
      </c>
      <c r="Q84" s="46">
        <v>5</v>
      </c>
      <c r="R84" s="47">
        <v>1</v>
      </c>
      <c r="S84" s="46"/>
      <c r="T84" s="47">
        <v>4</v>
      </c>
      <c r="U84" s="46"/>
      <c r="V84" s="47">
        <v>3</v>
      </c>
      <c r="W84" s="46"/>
      <c r="X84" s="46" t="s">
        <v>1213</v>
      </c>
      <c r="Y84" s="46"/>
      <c r="Z84" s="47">
        <v>4</v>
      </c>
      <c r="AA84" s="46"/>
      <c r="AB84" s="47">
        <v>4</v>
      </c>
      <c r="AC84" s="46"/>
      <c r="AD84" s="46" t="s">
        <v>691</v>
      </c>
      <c r="AE84" s="46"/>
      <c r="AF84" s="47">
        <v>3</v>
      </c>
      <c r="AG84" s="46"/>
      <c r="AH84" s="47">
        <v>2</v>
      </c>
      <c r="AI84" s="46"/>
      <c r="AJ84" s="46" t="s">
        <v>183</v>
      </c>
      <c r="AK84" s="46"/>
      <c r="AL84" s="47">
        <v>5</v>
      </c>
      <c r="AM84" s="46" t="s">
        <v>882</v>
      </c>
      <c r="AN84" s="47">
        <v>1</v>
      </c>
      <c r="AO84" s="46"/>
      <c r="AP84" s="47">
        <v>5</v>
      </c>
      <c r="AQ84" s="46" t="s">
        <v>101</v>
      </c>
      <c r="AR84" s="47">
        <v>3</v>
      </c>
      <c r="AS84" s="46"/>
      <c r="AT84" s="47">
        <v>5</v>
      </c>
      <c r="AU84" s="46" t="s">
        <v>882</v>
      </c>
      <c r="AV84" s="47">
        <v>1</v>
      </c>
      <c r="AW84" s="46"/>
      <c r="AX84" s="47">
        <v>5</v>
      </c>
      <c r="AY84" s="46" t="s">
        <v>101</v>
      </c>
      <c r="AZ84" s="47">
        <v>3</v>
      </c>
      <c r="BA84" s="46"/>
      <c r="BB84" s="46"/>
      <c r="BC84" s="46"/>
      <c r="BD84" s="47">
        <v>1</v>
      </c>
      <c r="BE84" s="46"/>
      <c r="BF84" s="46" t="s">
        <v>1220</v>
      </c>
      <c r="BG84" s="46"/>
      <c r="BH84" s="47">
        <v>3</v>
      </c>
      <c r="BI84" s="46"/>
      <c r="BJ84" s="47">
        <v>3</v>
      </c>
      <c r="BK84" s="46"/>
      <c r="BL84" s="46" t="s">
        <v>1226</v>
      </c>
      <c r="BM84" s="46"/>
      <c r="BN84" s="47">
        <v>1</v>
      </c>
      <c r="BO84" s="46"/>
      <c r="BP84" s="47">
        <v>1</v>
      </c>
      <c r="BQ84" s="46"/>
      <c r="BR84" s="47">
        <v>1</v>
      </c>
      <c r="BS84" s="46"/>
      <c r="BT84" s="47">
        <v>0</v>
      </c>
      <c r="BU84" s="46"/>
      <c r="BV84" s="47">
        <v>3</v>
      </c>
      <c r="BW84" s="46"/>
      <c r="BX84" s="47">
        <v>5</v>
      </c>
      <c r="BY84" s="46"/>
      <c r="BZ84" s="46"/>
      <c r="CA84" s="46"/>
      <c r="CB84" s="46" t="s">
        <v>7527</v>
      </c>
      <c r="CC84" s="46" t="b">
        <v>1</v>
      </c>
      <c r="CD84" s="46" t="b">
        <v>1</v>
      </c>
      <c r="CE84" s="46" t="b">
        <v>0</v>
      </c>
      <c r="CF84" s="46" t="b">
        <v>1</v>
      </c>
      <c r="CG84" s="46" t="b">
        <v>0</v>
      </c>
      <c r="CH84" s="46" t="b">
        <v>0</v>
      </c>
      <c r="CI84" s="46" t="b">
        <v>0</v>
      </c>
      <c r="CJ84" s="46"/>
      <c r="CK84" s="46"/>
      <c r="CL84" s="46"/>
      <c r="CM84" s="46" t="s">
        <v>702</v>
      </c>
      <c r="CN84" s="46"/>
      <c r="CO84" s="46" t="s">
        <v>1228</v>
      </c>
      <c r="CP84" s="46">
        <v>1234</v>
      </c>
      <c r="CQ84" s="46" t="s">
        <v>1229</v>
      </c>
      <c r="CR84" s="46" t="s">
        <v>1230</v>
      </c>
      <c r="CS84" s="46">
        <v>83</v>
      </c>
      <c r="CT84" s="46"/>
      <c r="CU84" s="46">
        <v>-1</v>
      </c>
    </row>
    <row r="85" spans="1:99" ht="15" customHeight="1">
      <c r="A85" s="47">
        <v>359125051929760</v>
      </c>
      <c r="B85" s="47">
        <v>2059</v>
      </c>
      <c r="C85" s="47">
        <v>2059</v>
      </c>
      <c r="D85" s="46" t="s">
        <v>1231</v>
      </c>
      <c r="E85" s="46" t="s">
        <v>7598</v>
      </c>
      <c r="F85" s="46">
        <v>13.37658819</v>
      </c>
      <c r="G85" s="46">
        <v>103.85524907</v>
      </c>
      <c r="H85" s="46">
        <v>-4</v>
      </c>
      <c r="I85" s="46">
        <v>5</v>
      </c>
      <c r="J85" s="47">
        <v>0</v>
      </c>
      <c r="K85" s="46"/>
      <c r="L85" s="46"/>
      <c r="M85" s="46"/>
      <c r="N85" s="46"/>
      <c r="O85" s="47">
        <v>2</v>
      </c>
      <c r="P85" s="47">
        <v>1</v>
      </c>
      <c r="Q85" s="46">
        <v>3</v>
      </c>
      <c r="R85" s="47">
        <v>1</v>
      </c>
      <c r="S85" s="46"/>
      <c r="T85" s="47">
        <v>4</v>
      </c>
      <c r="U85" s="46"/>
      <c r="V85" s="47">
        <v>4</v>
      </c>
      <c r="W85" s="46"/>
      <c r="X85" s="46"/>
      <c r="Y85" s="46"/>
      <c r="Z85" s="47">
        <v>4</v>
      </c>
      <c r="AA85" s="46"/>
      <c r="AB85" s="47">
        <v>4</v>
      </c>
      <c r="AC85" s="46"/>
      <c r="AD85" s="46" t="s">
        <v>691</v>
      </c>
      <c r="AE85" s="46"/>
      <c r="AF85" s="47">
        <v>2</v>
      </c>
      <c r="AG85" s="46"/>
      <c r="AH85" s="47">
        <v>2</v>
      </c>
      <c r="AI85" s="46"/>
      <c r="AJ85" s="46" t="s">
        <v>1238</v>
      </c>
      <c r="AK85" s="46"/>
      <c r="AL85" s="47">
        <v>3</v>
      </c>
      <c r="AM85" s="46"/>
      <c r="AN85" s="47">
        <v>1</v>
      </c>
      <c r="AO85" s="46"/>
      <c r="AP85" s="47">
        <v>5</v>
      </c>
      <c r="AQ85" s="46" t="s">
        <v>193</v>
      </c>
      <c r="AR85" s="47">
        <v>3</v>
      </c>
      <c r="AS85" s="46"/>
      <c r="AT85" s="47">
        <v>3</v>
      </c>
      <c r="AU85" s="46"/>
      <c r="AV85" s="47">
        <v>1</v>
      </c>
      <c r="AW85" s="46"/>
      <c r="AX85" s="47">
        <v>5</v>
      </c>
      <c r="AY85" s="46" t="s">
        <v>193</v>
      </c>
      <c r="AZ85" s="47">
        <v>3</v>
      </c>
      <c r="BA85" s="46"/>
      <c r="BB85" s="46"/>
      <c r="BC85" s="46"/>
      <c r="BD85" s="47">
        <v>0</v>
      </c>
      <c r="BE85" s="46"/>
      <c r="BF85" s="46"/>
      <c r="BG85" s="46"/>
      <c r="BH85" s="47">
        <v>3</v>
      </c>
      <c r="BI85" s="46"/>
      <c r="BJ85" s="47">
        <v>3</v>
      </c>
      <c r="BK85" s="46"/>
      <c r="BL85" s="46" t="s">
        <v>1239</v>
      </c>
      <c r="BM85" s="46"/>
      <c r="BN85" s="47">
        <v>1</v>
      </c>
      <c r="BO85" s="46"/>
      <c r="BP85" s="47">
        <v>1</v>
      </c>
      <c r="BQ85" s="46"/>
      <c r="BR85" s="47">
        <v>1</v>
      </c>
      <c r="BS85" s="46"/>
      <c r="BT85" s="47">
        <v>0</v>
      </c>
      <c r="BU85" s="46"/>
      <c r="BV85" s="47">
        <v>3</v>
      </c>
      <c r="BW85" s="46"/>
      <c r="BX85" s="47">
        <v>5</v>
      </c>
      <c r="BY85" s="46"/>
      <c r="BZ85" s="46"/>
      <c r="CA85" s="46"/>
      <c r="CB85" s="46" t="s">
        <v>7527</v>
      </c>
      <c r="CC85" s="46" t="b">
        <v>1</v>
      </c>
      <c r="CD85" s="46" t="b">
        <v>1</v>
      </c>
      <c r="CE85" s="46" t="b">
        <v>0</v>
      </c>
      <c r="CF85" s="46" t="b">
        <v>1</v>
      </c>
      <c r="CG85" s="46" t="b">
        <v>0</v>
      </c>
      <c r="CH85" s="46" t="b">
        <v>0</v>
      </c>
      <c r="CI85" s="46" t="b">
        <v>0</v>
      </c>
      <c r="CJ85" s="46"/>
      <c r="CK85" s="46"/>
      <c r="CL85" s="46"/>
      <c r="CM85" s="46" t="s">
        <v>702</v>
      </c>
      <c r="CN85" s="46"/>
      <c r="CO85" s="46" t="s">
        <v>1246</v>
      </c>
      <c r="CP85" s="46">
        <v>1235</v>
      </c>
      <c r="CQ85" s="46" t="s">
        <v>1247</v>
      </c>
      <c r="CR85" s="46" t="s">
        <v>1248</v>
      </c>
      <c r="CS85" s="46">
        <v>84</v>
      </c>
      <c r="CT85" s="46"/>
      <c r="CU85" s="46">
        <v>-1</v>
      </c>
    </row>
    <row r="86" spans="1:99" ht="15" customHeight="1">
      <c r="A86" s="47">
        <v>359125051929760</v>
      </c>
      <c r="B86" s="47">
        <v>2056</v>
      </c>
      <c r="C86" s="47">
        <v>2056</v>
      </c>
      <c r="D86" s="46" t="s">
        <v>1249</v>
      </c>
      <c r="E86" s="46" t="s">
        <v>7599</v>
      </c>
      <c r="F86" s="46">
        <v>13.376701519999999</v>
      </c>
      <c r="G86" s="46">
        <v>103.85521774999999</v>
      </c>
      <c r="H86" s="46">
        <v>7</v>
      </c>
      <c r="I86" s="46">
        <v>10</v>
      </c>
      <c r="J86" s="47">
        <v>0</v>
      </c>
      <c r="K86" s="46"/>
      <c r="L86" s="46"/>
      <c r="M86" s="46"/>
      <c r="N86" s="46"/>
      <c r="O86" s="47">
        <v>2</v>
      </c>
      <c r="P86" s="47">
        <v>1</v>
      </c>
      <c r="Q86" s="46">
        <v>4</v>
      </c>
      <c r="R86" s="47">
        <v>0</v>
      </c>
      <c r="S86" s="46"/>
      <c r="T86" s="47">
        <v>4</v>
      </c>
      <c r="U86" s="46"/>
      <c r="V86" s="46"/>
      <c r="W86" s="46"/>
      <c r="X86" s="46"/>
      <c r="Y86" s="46"/>
      <c r="Z86" s="47">
        <v>4</v>
      </c>
      <c r="AA86" s="46"/>
      <c r="AB86" s="46"/>
      <c r="AC86" s="46"/>
      <c r="AD86" s="46" t="s">
        <v>691</v>
      </c>
      <c r="AE86" s="46"/>
      <c r="AF86" s="47">
        <v>2</v>
      </c>
      <c r="AG86" s="46"/>
      <c r="AH86" s="46"/>
      <c r="AI86" s="46"/>
      <c r="AJ86" s="46" t="s">
        <v>1250</v>
      </c>
      <c r="AK86" s="46"/>
      <c r="AL86" s="47">
        <v>5</v>
      </c>
      <c r="AM86" s="46" t="s">
        <v>1252</v>
      </c>
      <c r="AN86" s="47">
        <v>1</v>
      </c>
      <c r="AO86" s="46"/>
      <c r="AP86" s="47">
        <v>5</v>
      </c>
      <c r="AQ86" s="46" t="s">
        <v>1254</v>
      </c>
      <c r="AR86" s="47">
        <v>3</v>
      </c>
      <c r="AS86" s="46"/>
      <c r="AT86" s="46"/>
      <c r="AU86" s="46"/>
      <c r="AV86" s="46"/>
      <c r="AW86" s="46"/>
      <c r="AX86" s="46"/>
      <c r="AY86" s="46"/>
      <c r="AZ86" s="46"/>
      <c r="BA86" s="46"/>
      <c r="BB86" s="46" t="s">
        <v>763</v>
      </c>
      <c r="BC86" s="46"/>
      <c r="BD86" s="47">
        <v>1</v>
      </c>
      <c r="BE86" s="46"/>
      <c r="BF86" s="46" t="s">
        <v>210</v>
      </c>
      <c r="BG86" s="46"/>
      <c r="BH86" s="47">
        <v>3</v>
      </c>
      <c r="BI86" s="46"/>
      <c r="BJ86" s="46"/>
      <c r="BK86" s="46"/>
      <c r="BL86" s="46" t="s">
        <v>1259</v>
      </c>
      <c r="BM86" s="46"/>
      <c r="BN86" s="47">
        <v>1</v>
      </c>
      <c r="BO86" s="46"/>
      <c r="BP86" s="47">
        <v>1</v>
      </c>
      <c r="BQ86" s="46"/>
      <c r="BR86" s="47">
        <v>1</v>
      </c>
      <c r="BS86" s="46"/>
      <c r="BT86" s="47">
        <v>1</v>
      </c>
      <c r="BU86" s="46"/>
      <c r="BV86" s="47">
        <v>3</v>
      </c>
      <c r="BW86" s="46"/>
      <c r="BX86" s="47">
        <v>5</v>
      </c>
      <c r="BY86" s="46"/>
      <c r="BZ86" s="46" t="s">
        <v>1260</v>
      </c>
      <c r="CA86" s="46"/>
      <c r="CB86" s="46" t="s">
        <v>7527</v>
      </c>
      <c r="CC86" s="46" t="b">
        <v>1</v>
      </c>
      <c r="CD86" s="46" t="b">
        <v>1</v>
      </c>
      <c r="CE86" s="46" t="b">
        <v>0</v>
      </c>
      <c r="CF86" s="46" t="b">
        <v>1</v>
      </c>
      <c r="CG86" s="46" t="b">
        <v>0</v>
      </c>
      <c r="CH86" s="46" t="b">
        <v>0</v>
      </c>
      <c r="CI86" s="46" t="b">
        <v>0</v>
      </c>
      <c r="CJ86" s="46"/>
      <c r="CK86" s="46"/>
      <c r="CL86" s="46"/>
      <c r="CM86" s="46" t="s">
        <v>702</v>
      </c>
      <c r="CN86" s="46"/>
      <c r="CO86" s="46" t="s">
        <v>1261</v>
      </c>
      <c r="CP86" s="46">
        <v>1236</v>
      </c>
      <c r="CQ86" s="46" t="s">
        <v>1262</v>
      </c>
      <c r="CR86" s="46" t="s">
        <v>1263</v>
      </c>
      <c r="CS86" s="46">
        <v>85</v>
      </c>
      <c r="CT86" s="46"/>
      <c r="CU86" s="46">
        <v>-1</v>
      </c>
    </row>
    <row r="87" spans="1:99" ht="15" customHeight="1">
      <c r="A87" s="47">
        <v>359125051929760</v>
      </c>
      <c r="B87" s="47">
        <v>2057</v>
      </c>
      <c r="C87" s="47">
        <v>2057</v>
      </c>
      <c r="D87" s="46" t="s">
        <v>1266</v>
      </c>
      <c r="E87" s="46" t="s">
        <v>7600</v>
      </c>
      <c r="F87" s="46">
        <v>13.37655805</v>
      </c>
      <c r="G87" s="46">
        <v>103.85514559000001</v>
      </c>
      <c r="H87" s="46">
        <v>-45</v>
      </c>
      <c r="I87" s="46">
        <v>12</v>
      </c>
      <c r="J87" s="47">
        <v>0</v>
      </c>
      <c r="K87" s="46"/>
      <c r="L87" s="46"/>
      <c r="M87" s="46"/>
      <c r="N87" s="46"/>
      <c r="O87" s="47">
        <v>2</v>
      </c>
      <c r="P87" s="47">
        <v>1</v>
      </c>
      <c r="Q87" s="46">
        <v>6</v>
      </c>
      <c r="R87" s="47">
        <v>1</v>
      </c>
      <c r="S87" s="46"/>
      <c r="T87" s="47">
        <v>3</v>
      </c>
      <c r="U87" s="46"/>
      <c r="V87" s="47">
        <v>3</v>
      </c>
      <c r="W87" s="46"/>
      <c r="X87" s="46" t="s">
        <v>1269</v>
      </c>
      <c r="Y87" s="46"/>
      <c r="Z87" s="47">
        <v>4</v>
      </c>
      <c r="AA87" s="46"/>
      <c r="AB87" s="47">
        <v>4</v>
      </c>
      <c r="AC87" s="46"/>
      <c r="AD87" s="46" t="s">
        <v>691</v>
      </c>
      <c r="AE87" s="46"/>
      <c r="AF87" s="47">
        <v>2</v>
      </c>
      <c r="AG87" s="46"/>
      <c r="AH87" s="47">
        <v>2</v>
      </c>
      <c r="AI87" s="46"/>
      <c r="AJ87" s="46" t="s">
        <v>1250</v>
      </c>
      <c r="AK87" s="46"/>
      <c r="AL87" s="47">
        <v>3</v>
      </c>
      <c r="AM87" s="46"/>
      <c r="AN87" s="47">
        <v>1</v>
      </c>
      <c r="AO87" s="46"/>
      <c r="AP87" s="47">
        <v>5</v>
      </c>
      <c r="AQ87" s="46" t="s">
        <v>101</v>
      </c>
      <c r="AR87" s="47">
        <v>3</v>
      </c>
      <c r="AS87" s="46"/>
      <c r="AT87" s="47">
        <v>3</v>
      </c>
      <c r="AU87" s="46"/>
      <c r="AV87" s="47">
        <v>1</v>
      </c>
      <c r="AW87" s="46"/>
      <c r="AX87" s="47">
        <v>5</v>
      </c>
      <c r="AY87" s="46" t="s">
        <v>101</v>
      </c>
      <c r="AZ87" s="47">
        <v>3</v>
      </c>
      <c r="BA87" s="46"/>
      <c r="BB87" s="46" t="s">
        <v>763</v>
      </c>
      <c r="BC87" s="46"/>
      <c r="BD87" s="47">
        <v>1</v>
      </c>
      <c r="BE87" s="46"/>
      <c r="BF87" s="46" t="s">
        <v>210</v>
      </c>
      <c r="BG87" s="46"/>
      <c r="BH87" s="47">
        <v>3</v>
      </c>
      <c r="BI87" s="46"/>
      <c r="BJ87" s="47">
        <v>3</v>
      </c>
      <c r="BK87" s="46"/>
      <c r="BL87" s="46" t="s">
        <v>1276</v>
      </c>
      <c r="BM87" s="46"/>
      <c r="BN87" s="47">
        <v>1</v>
      </c>
      <c r="BO87" s="46"/>
      <c r="BP87" s="47">
        <v>1</v>
      </c>
      <c r="BQ87" s="46"/>
      <c r="BR87" s="47">
        <v>1</v>
      </c>
      <c r="BS87" s="46"/>
      <c r="BT87" s="47">
        <v>0</v>
      </c>
      <c r="BU87" s="46"/>
      <c r="BV87" s="47">
        <v>3</v>
      </c>
      <c r="BW87" s="46"/>
      <c r="BX87" s="47">
        <v>5</v>
      </c>
      <c r="BY87" s="46"/>
      <c r="BZ87" s="46"/>
      <c r="CA87" s="46"/>
      <c r="CB87" s="46" t="s">
        <v>7527</v>
      </c>
      <c r="CC87" s="46" t="b">
        <v>1</v>
      </c>
      <c r="CD87" s="46" t="b">
        <v>1</v>
      </c>
      <c r="CE87" s="46" t="b">
        <v>0</v>
      </c>
      <c r="CF87" s="46" t="b">
        <v>1</v>
      </c>
      <c r="CG87" s="46" t="b">
        <v>0</v>
      </c>
      <c r="CH87" s="46" t="b">
        <v>0</v>
      </c>
      <c r="CI87" s="46" t="b">
        <v>0</v>
      </c>
      <c r="CJ87" s="46"/>
      <c r="CK87" s="46"/>
      <c r="CL87" s="46"/>
      <c r="CM87" s="46" t="s">
        <v>115</v>
      </c>
      <c r="CN87" s="46"/>
      <c r="CO87" s="46" t="s">
        <v>1277</v>
      </c>
      <c r="CP87" s="46">
        <v>1237</v>
      </c>
      <c r="CQ87" s="46" t="s">
        <v>1278</v>
      </c>
      <c r="CR87" s="46" t="s">
        <v>1279</v>
      </c>
      <c r="CS87" s="46">
        <v>86</v>
      </c>
      <c r="CT87" s="46"/>
      <c r="CU87" s="46">
        <v>-1</v>
      </c>
    </row>
    <row r="88" spans="1:99" ht="15" customHeight="1">
      <c r="A88" s="47">
        <v>359125051929760</v>
      </c>
      <c r="B88" s="47">
        <v>2061</v>
      </c>
      <c r="C88" s="47">
        <v>2061</v>
      </c>
      <c r="D88" s="46" t="s">
        <v>1282</v>
      </c>
      <c r="E88" s="46" t="s">
        <v>7601</v>
      </c>
      <c r="F88" s="46">
        <v>13.37672886</v>
      </c>
      <c r="G88" s="46">
        <v>103.85526659</v>
      </c>
      <c r="H88" s="46">
        <v>1</v>
      </c>
      <c r="I88" s="46">
        <v>8</v>
      </c>
      <c r="J88" s="47">
        <v>0</v>
      </c>
      <c r="K88" s="46"/>
      <c r="L88" s="46"/>
      <c r="M88" s="46"/>
      <c r="N88" s="46"/>
      <c r="O88" s="47">
        <v>2</v>
      </c>
      <c r="P88" s="47">
        <v>1</v>
      </c>
      <c r="Q88" s="46">
        <v>4</v>
      </c>
      <c r="R88" s="47">
        <v>1</v>
      </c>
      <c r="S88" s="46"/>
      <c r="T88" s="47">
        <v>3</v>
      </c>
      <c r="U88" s="46"/>
      <c r="V88" s="47">
        <v>4</v>
      </c>
      <c r="W88" s="46"/>
      <c r="X88" s="46" t="s">
        <v>1284</v>
      </c>
      <c r="Y88" s="46"/>
      <c r="Z88" s="47">
        <v>4</v>
      </c>
      <c r="AA88" s="46"/>
      <c r="AB88" s="47">
        <v>4</v>
      </c>
      <c r="AC88" s="46"/>
      <c r="AD88" s="46" t="s">
        <v>691</v>
      </c>
      <c r="AE88" s="46"/>
      <c r="AF88" s="47">
        <v>2</v>
      </c>
      <c r="AG88" s="46"/>
      <c r="AH88" s="47">
        <v>2</v>
      </c>
      <c r="AI88" s="46"/>
      <c r="AJ88" s="46" t="s">
        <v>183</v>
      </c>
      <c r="AK88" s="46"/>
      <c r="AL88" s="47">
        <v>3</v>
      </c>
      <c r="AM88" s="46"/>
      <c r="AN88" s="47">
        <v>1</v>
      </c>
      <c r="AO88" s="46"/>
      <c r="AP88" s="47">
        <v>2</v>
      </c>
      <c r="AQ88" s="46"/>
      <c r="AR88" s="47">
        <v>3</v>
      </c>
      <c r="AS88" s="46"/>
      <c r="AT88" s="47">
        <v>3</v>
      </c>
      <c r="AU88" s="46"/>
      <c r="AV88" s="47">
        <v>1</v>
      </c>
      <c r="AW88" s="46"/>
      <c r="AX88" s="47">
        <v>2</v>
      </c>
      <c r="AY88" s="46"/>
      <c r="AZ88" s="47">
        <v>3</v>
      </c>
      <c r="BA88" s="46"/>
      <c r="BB88" s="46" t="s">
        <v>1252</v>
      </c>
      <c r="BC88" s="46"/>
      <c r="BD88" s="47">
        <v>1</v>
      </c>
      <c r="BE88" s="46"/>
      <c r="BF88" s="46" t="s">
        <v>210</v>
      </c>
      <c r="BG88" s="46"/>
      <c r="BH88" s="47">
        <v>3</v>
      </c>
      <c r="BI88" s="46"/>
      <c r="BJ88" s="47">
        <v>3</v>
      </c>
      <c r="BK88" s="46"/>
      <c r="BL88" s="46" t="s">
        <v>1292</v>
      </c>
      <c r="BM88" s="46"/>
      <c r="BN88" s="47">
        <v>0</v>
      </c>
      <c r="BO88" s="46"/>
      <c r="BP88" s="46"/>
      <c r="BQ88" s="46"/>
      <c r="BR88" s="46"/>
      <c r="BS88" s="46"/>
      <c r="BT88" s="46"/>
      <c r="BU88" s="46"/>
      <c r="BV88" s="46"/>
      <c r="BW88" s="46"/>
      <c r="BX88" s="46"/>
      <c r="BY88" s="46"/>
      <c r="BZ88" s="46" t="s">
        <v>1293</v>
      </c>
      <c r="CA88" s="46"/>
      <c r="CB88" s="46" t="s">
        <v>7539</v>
      </c>
      <c r="CC88" s="46" t="b">
        <v>0</v>
      </c>
      <c r="CD88" s="46" t="b">
        <v>1</v>
      </c>
      <c r="CE88" s="46" t="b">
        <v>0</v>
      </c>
      <c r="CF88" s="46" t="b">
        <v>1</v>
      </c>
      <c r="CG88" s="46" t="b">
        <v>0</v>
      </c>
      <c r="CH88" s="46" t="b">
        <v>0</v>
      </c>
      <c r="CI88" s="46" t="b">
        <v>0</v>
      </c>
      <c r="CJ88" s="46"/>
      <c r="CK88" s="46"/>
      <c r="CL88" s="46"/>
      <c r="CM88" s="46" t="s">
        <v>702</v>
      </c>
      <c r="CN88" s="46"/>
      <c r="CO88" s="46" t="s">
        <v>1294</v>
      </c>
      <c r="CP88" s="46">
        <v>1238</v>
      </c>
      <c r="CQ88" s="46" t="s">
        <v>1295</v>
      </c>
      <c r="CR88" s="46" t="s">
        <v>1297</v>
      </c>
      <c r="CS88" s="46">
        <v>87</v>
      </c>
      <c r="CT88" s="46"/>
      <c r="CU88" s="46">
        <v>-1</v>
      </c>
    </row>
    <row r="89" spans="1:99" ht="15" customHeight="1">
      <c r="A89" s="47">
        <v>359125051929760</v>
      </c>
      <c r="B89" s="47">
        <v>2055</v>
      </c>
      <c r="C89" s="47">
        <v>2055</v>
      </c>
      <c r="D89" s="46" t="s">
        <v>1301</v>
      </c>
      <c r="E89" s="46" t="s">
        <v>7602</v>
      </c>
      <c r="F89" s="46">
        <v>13.376655449999999</v>
      </c>
      <c r="G89" s="46">
        <v>103.85524302</v>
      </c>
      <c r="H89" s="46">
        <v>-19</v>
      </c>
      <c r="I89" s="46">
        <v>12</v>
      </c>
      <c r="J89" s="47">
        <v>0</v>
      </c>
      <c r="K89" s="46"/>
      <c r="L89" s="46"/>
      <c r="M89" s="46"/>
      <c r="N89" s="46"/>
      <c r="O89" s="47">
        <v>2</v>
      </c>
      <c r="P89" s="47">
        <v>1</v>
      </c>
      <c r="Q89" s="46">
        <v>3</v>
      </c>
      <c r="R89" s="47">
        <v>0</v>
      </c>
      <c r="S89" s="46"/>
      <c r="T89" s="47">
        <v>4</v>
      </c>
      <c r="U89" s="46"/>
      <c r="V89" s="46"/>
      <c r="W89" s="46"/>
      <c r="X89" s="46"/>
      <c r="Y89" s="46"/>
      <c r="Z89" s="47">
        <v>4</v>
      </c>
      <c r="AA89" s="46"/>
      <c r="AB89" s="46"/>
      <c r="AC89" s="46"/>
      <c r="AD89" s="46" t="s">
        <v>691</v>
      </c>
      <c r="AE89" s="46"/>
      <c r="AF89" s="47">
        <v>2</v>
      </c>
      <c r="AG89" s="46"/>
      <c r="AH89" s="46"/>
      <c r="AI89" s="46"/>
      <c r="AJ89" s="46" t="s">
        <v>183</v>
      </c>
      <c r="AK89" s="46"/>
      <c r="AL89" s="47">
        <v>3</v>
      </c>
      <c r="AM89" s="46"/>
      <c r="AN89" s="47">
        <v>1</v>
      </c>
      <c r="AO89" s="46"/>
      <c r="AP89" s="47">
        <v>5</v>
      </c>
      <c r="AQ89" s="46" t="s">
        <v>193</v>
      </c>
      <c r="AR89" s="47">
        <v>3</v>
      </c>
      <c r="AS89" s="46"/>
      <c r="AT89" s="46"/>
      <c r="AU89" s="46"/>
      <c r="AV89" s="46"/>
      <c r="AW89" s="46"/>
      <c r="AX89" s="46"/>
      <c r="AY89" s="46"/>
      <c r="AZ89" s="46"/>
      <c r="BA89" s="46"/>
      <c r="BB89" s="46" t="s">
        <v>763</v>
      </c>
      <c r="BC89" s="46"/>
      <c r="BD89" s="47">
        <v>0</v>
      </c>
      <c r="BE89" s="46"/>
      <c r="BF89" s="46"/>
      <c r="BG89" s="46"/>
      <c r="BH89" s="47">
        <v>3</v>
      </c>
      <c r="BI89" s="46"/>
      <c r="BJ89" s="46"/>
      <c r="BK89" s="46"/>
      <c r="BL89" s="46" t="s">
        <v>1314</v>
      </c>
      <c r="BM89" s="46"/>
      <c r="BN89" s="47">
        <v>0</v>
      </c>
      <c r="BO89" s="46"/>
      <c r="BP89" s="46"/>
      <c r="BQ89" s="46"/>
      <c r="BR89" s="46"/>
      <c r="BS89" s="46"/>
      <c r="BT89" s="46"/>
      <c r="BU89" s="46"/>
      <c r="BV89" s="46"/>
      <c r="BW89" s="46"/>
      <c r="BX89" s="46"/>
      <c r="BY89" s="46"/>
      <c r="BZ89" s="46"/>
      <c r="CA89" s="46"/>
      <c r="CB89" s="46" t="s">
        <v>7539</v>
      </c>
      <c r="CC89" s="46" t="b">
        <v>0</v>
      </c>
      <c r="CD89" s="46" t="b">
        <v>1</v>
      </c>
      <c r="CE89" s="46" t="b">
        <v>0</v>
      </c>
      <c r="CF89" s="46" t="b">
        <v>1</v>
      </c>
      <c r="CG89" s="46" t="b">
        <v>0</v>
      </c>
      <c r="CH89" s="46" t="b">
        <v>0</v>
      </c>
      <c r="CI89" s="46" t="b">
        <v>0</v>
      </c>
      <c r="CJ89" s="46"/>
      <c r="CK89" s="46"/>
      <c r="CL89" s="46"/>
      <c r="CM89" s="46" t="s">
        <v>702</v>
      </c>
      <c r="CN89" s="46"/>
      <c r="CO89" s="46" t="s">
        <v>1317</v>
      </c>
      <c r="CP89" s="46">
        <v>1239</v>
      </c>
      <c r="CQ89" s="46" t="s">
        <v>1320</v>
      </c>
      <c r="CR89" s="46" t="s">
        <v>1322</v>
      </c>
      <c r="CS89" s="46">
        <v>88</v>
      </c>
      <c r="CT89" s="46"/>
      <c r="CU89" s="46">
        <v>-1</v>
      </c>
    </row>
    <row r="90" spans="1:99" ht="15" customHeight="1">
      <c r="A90" s="47">
        <v>359125050503749</v>
      </c>
      <c r="B90" s="47">
        <v>2030</v>
      </c>
      <c r="C90" s="47">
        <v>2030</v>
      </c>
      <c r="D90" s="46" t="s">
        <v>1324</v>
      </c>
      <c r="E90" s="46" t="s">
        <v>7603</v>
      </c>
      <c r="F90" s="46">
        <v>13.37663382</v>
      </c>
      <c r="G90" s="46">
        <v>103.85534688</v>
      </c>
      <c r="H90" s="46">
        <v>-6</v>
      </c>
      <c r="I90" s="46">
        <v>5</v>
      </c>
      <c r="J90" s="47">
        <v>0</v>
      </c>
      <c r="K90" s="46"/>
      <c r="L90" s="46"/>
      <c r="M90" s="46"/>
      <c r="N90" s="46"/>
      <c r="O90" s="47">
        <v>2</v>
      </c>
      <c r="P90" s="47">
        <v>1</v>
      </c>
      <c r="Q90" s="46">
        <v>3</v>
      </c>
      <c r="R90" s="47">
        <v>0</v>
      </c>
      <c r="S90" s="46"/>
      <c r="T90" s="47">
        <v>3</v>
      </c>
      <c r="U90" s="46"/>
      <c r="V90" s="46"/>
      <c r="W90" s="46"/>
      <c r="X90" s="46"/>
      <c r="Y90" s="46"/>
      <c r="Z90" s="47">
        <v>4</v>
      </c>
      <c r="AA90" s="46"/>
      <c r="AB90" s="46"/>
      <c r="AC90" s="46"/>
      <c r="AD90" s="46"/>
      <c r="AE90" s="46"/>
      <c r="AF90" s="47">
        <v>3</v>
      </c>
      <c r="AG90" s="46"/>
      <c r="AH90" s="46"/>
      <c r="AI90" s="46"/>
      <c r="AJ90" s="46"/>
      <c r="AK90" s="46"/>
      <c r="AL90" s="47">
        <v>3</v>
      </c>
      <c r="AM90" s="46"/>
      <c r="AN90" s="47">
        <v>1</v>
      </c>
      <c r="AO90" s="46"/>
      <c r="AP90" s="47">
        <v>5</v>
      </c>
      <c r="AQ90" s="46" t="s">
        <v>158</v>
      </c>
      <c r="AR90" s="47">
        <v>6</v>
      </c>
      <c r="AS90" s="46" t="s">
        <v>158</v>
      </c>
      <c r="AT90" s="46"/>
      <c r="AU90" s="46"/>
      <c r="AV90" s="46"/>
      <c r="AW90" s="46"/>
      <c r="AX90" s="46"/>
      <c r="AY90" s="46"/>
      <c r="AZ90" s="46"/>
      <c r="BA90" s="46"/>
      <c r="BB90" s="46" t="s">
        <v>1331</v>
      </c>
      <c r="BC90" s="46"/>
      <c r="BD90" s="47">
        <v>0</v>
      </c>
      <c r="BE90" s="46"/>
      <c r="BF90" s="46" t="s">
        <v>1332</v>
      </c>
      <c r="BG90" s="46"/>
      <c r="BH90" s="47">
        <v>3</v>
      </c>
      <c r="BI90" s="46"/>
      <c r="BJ90" s="46"/>
      <c r="BK90" s="46"/>
      <c r="BL90" s="46" t="s">
        <v>1145</v>
      </c>
      <c r="BM90" s="46"/>
      <c r="BN90" s="47">
        <v>1</v>
      </c>
      <c r="BO90" s="46"/>
      <c r="BP90" s="47">
        <v>1</v>
      </c>
      <c r="BQ90" s="46"/>
      <c r="BR90" s="47">
        <v>1</v>
      </c>
      <c r="BS90" s="46"/>
      <c r="BT90" s="47">
        <v>0</v>
      </c>
      <c r="BU90" s="46"/>
      <c r="BV90" s="47">
        <v>3</v>
      </c>
      <c r="BW90" s="46"/>
      <c r="BX90" s="47">
        <v>5</v>
      </c>
      <c r="BY90" s="46"/>
      <c r="BZ90" s="46"/>
      <c r="CA90" s="46"/>
      <c r="CB90" s="46" t="s">
        <v>7527</v>
      </c>
      <c r="CC90" s="46" t="b">
        <v>1</v>
      </c>
      <c r="CD90" s="46" t="b">
        <v>1</v>
      </c>
      <c r="CE90" s="46" t="b">
        <v>0</v>
      </c>
      <c r="CF90" s="46" t="b">
        <v>1</v>
      </c>
      <c r="CG90" s="46" t="b">
        <v>0</v>
      </c>
      <c r="CH90" s="46" t="b">
        <v>0</v>
      </c>
      <c r="CI90" s="46" t="b">
        <v>0</v>
      </c>
      <c r="CJ90" s="46"/>
      <c r="CK90" s="46"/>
      <c r="CL90" s="46"/>
      <c r="CM90" s="46" t="s">
        <v>1138</v>
      </c>
      <c r="CN90" s="46"/>
      <c r="CO90" s="46" t="s">
        <v>1339</v>
      </c>
      <c r="CP90" s="46">
        <v>1272</v>
      </c>
      <c r="CQ90" s="46" t="s">
        <v>1340</v>
      </c>
      <c r="CR90" s="46" t="s">
        <v>1341</v>
      </c>
      <c r="CS90" s="46">
        <v>89</v>
      </c>
      <c r="CT90" s="46"/>
      <c r="CU90" s="46">
        <v>-1</v>
      </c>
    </row>
    <row r="91" spans="1:99" ht="15" customHeight="1">
      <c r="A91" s="47">
        <v>359125050503749</v>
      </c>
      <c r="B91" s="47">
        <v>2029</v>
      </c>
      <c r="C91" s="47">
        <v>2029</v>
      </c>
      <c r="D91" s="46" t="s">
        <v>1344</v>
      </c>
      <c r="E91" s="46" t="s">
        <v>7604</v>
      </c>
      <c r="F91" s="46">
        <v>13.37657787</v>
      </c>
      <c r="G91" s="46">
        <v>103.85539025</v>
      </c>
      <c r="H91" s="46">
        <v>7</v>
      </c>
      <c r="I91" s="46">
        <v>5</v>
      </c>
      <c r="J91" s="47">
        <v>0</v>
      </c>
      <c r="K91" s="46"/>
      <c r="L91" s="46"/>
      <c r="M91" s="46"/>
      <c r="N91" s="46"/>
      <c r="O91" s="47">
        <v>2</v>
      </c>
      <c r="P91" s="47">
        <v>1</v>
      </c>
      <c r="Q91" s="46">
        <v>4</v>
      </c>
      <c r="R91" s="47">
        <v>1</v>
      </c>
      <c r="S91" s="46"/>
      <c r="T91" s="47">
        <v>3</v>
      </c>
      <c r="U91" s="46"/>
      <c r="V91" s="47">
        <v>4</v>
      </c>
      <c r="W91" s="46"/>
      <c r="X91" s="46"/>
      <c r="Y91" s="46"/>
      <c r="Z91" s="47">
        <v>4</v>
      </c>
      <c r="AA91" s="46"/>
      <c r="AB91" s="47">
        <v>4</v>
      </c>
      <c r="AC91" s="46"/>
      <c r="AD91" s="46"/>
      <c r="AE91" s="46"/>
      <c r="AF91" s="47">
        <v>4</v>
      </c>
      <c r="AG91" s="46"/>
      <c r="AH91" s="47">
        <v>4</v>
      </c>
      <c r="AI91" s="46"/>
      <c r="AJ91" s="46"/>
      <c r="AK91" s="46"/>
      <c r="AL91" s="47">
        <v>3</v>
      </c>
      <c r="AM91" s="46"/>
      <c r="AN91" s="47">
        <v>1</v>
      </c>
      <c r="AO91" s="46"/>
      <c r="AP91" s="47">
        <v>3</v>
      </c>
      <c r="AQ91" s="46"/>
      <c r="AR91" s="47">
        <v>6</v>
      </c>
      <c r="AS91" s="46" t="s">
        <v>158</v>
      </c>
      <c r="AT91" s="47">
        <v>3</v>
      </c>
      <c r="AU91" s="46"/>
      <c r="AV91" s="47">
        <v>1</v>
      </c>
      <c r="AW91" s="46"/>
      <c r="AX91" s="47">
        <v>3</v>
      </c>
      <c r="AY91" s="46"/>
      <c r="AZ91" s="47">
        <v>6</v>
      </c>
      <c r="BA91" s="46" t="s">
        <v>158</v>
      </c>
      <c r="BB91" s="46"/>
      <c r="BC91" s="46"/>
      <c r="BD91" s="47">
        <v>0</v>
      </c>
      <c r="BE91" s="46"/>
      <c r="BF91" s="46" t="s">
        <v>1332</v>
      </c>
      <c r="BG91" s="46"/>
      <c r="BH91" s="47">
        <v>3</v>
      </c>
      <c r="BI91" s="46"/>
      <c r="BJ91" s="47">
        <v>4</v>
      </c>
      <c r="BK91" s="46"/>
      <c r="BL91" s="46" t="s">
        <v>1132</v>
      </c>
      <c r="BM91" s="46"/>
      <c r="BN91" s="47">
        <v>1</v>
      </c>
      <c r="BO91" s="46"/>
      <c r="BP91" s="47">
        <v>1</v>
      </c>
      <c r="BQ91" s="46"/>
      <c r="BR91" s="47">
        <v>1</v>
      </c>
      <c r="BS91" s="46"/>
      <c r="BT91" s="47">
        <v>1</v>
      </c>
      <c r="BU91" s="46"/>
      <c r="BV91" s="47">
        <v>3</v>
      </c>
      <c r="BW91" s="46"/>
      <c r="BX91" s="47">
        <v>5</v>
      </c>
      <c r="BY91" s="46"/>
      <c r="BZ91" s="46"/>
      <c r="CA91" s="46"/>
      <c r="CB91" s="46" t="s">
        <v>7527</v>
      </c>
      <c r="CC91" s="46" t="b">
        <v>1</v>
      </c>
      <c r="CD91" s="46" t="b">
        <v>1</v>
      </c>
      <c r="CE91" s="46" t="b">
        <v>0</v>
      </c>
      <c r="CF91" s="46" t="b">
        <v>1</v>
      </c>
      <c r="CG91" s="46" t="b">
        <v>0</v>
      </c>
      <c r="CH91" s="46" t="b">
        <v>0</v>
      </c>
      <c r="CI91" s="46" t="b">
        <v>0</v>
      </c>
      <c r="CJ91" s="46"/>
      <c r="CK91" s="46"/>
      <c r="CL91" s="46"/>
      <c r="CM91" s="46" t="s">
        <v>1355</v>
      </c>
      <c r="CN91" s="46"/>
      <c r="CO91" s="46" t="s">
        <v>1356</v>
      </c>
      <c r="CP91" s="46">
        <v>1273</v>
      </c>
      <c r="CQ91" s="46" t="s">
        <v>1357</v>
      </c>
      <c r="CR91" s="46" t="s">
        <v>1358</v>
      </c>
      <c r="CS91" s="46">
        <v>90</v>
      </c>
      <c r="CT91" s="46"/>
      <c r="CU91" s="46">
        <v>-1</v>
      </c>
    </row>
    <row r="92" spans="1:99" ht="15" customHeight="1">
      <c r="A92" s="47">
        <v>359125050503749</v>
      </c>
      <c r="B92" s="47">
        <v>2053</v>
      </c>
      <c r="C92" s="47">
        <v>2053</v>
      </c>
      <c r="D92" s="46" t="s">
        <v>1361</v>
      </c>
      <c r="E92" s="46" t="s">
        <v>7605</v>
      </c>
      <c r="F92" s="46">
        <v>13.376743940000001</v>
      </c>
      <c r="G92" s="46">
        <v>103.85512195</v>
      </c>
      <c r="H92" s="46">
        <v>9</v>
      </c>
      <c r="I92" s="46">
        <v>4</v>
      </c>
      <c r="J92" s="47">
        <v>0</v>
      </c>
      <c r="K92" s="46"/>
      <c r="L92" s="46"/>
      <c r="M92" s="46"/>
      <c r="N92" s="46"/>
      <c r="O92" s="47">
        <v>2</v>
      </c>
      <c r="P92" s="47">
        <v>1</v>
      </c>
      <c r="Q92" s="46">
        <v>5</v>
      </c>
      <c r="R92" s="47">
        <v>1</v>
      </c>
      <c r="S92" s="46"/>
      <c r="T92" s="47">
        <v>1</v>
      </c>
      <c r="U92" s="46"/>
      <c r="V92" s="47">
        <v>1</v>
      </c>
      <c r="W92" s="46"/>
      <c r="X92" s="46"/>
      <c r="Y92" s="46"/>
      <c r="Z92" s="47">
        <v>4</v>
      </c>
      <c r="AA92" s="46"/>
      <c r="AB92" s="47">
        <v>4</v>
      </c>
      <c r="AC92" s="46"/>
      <c r="AD92" s="46" t="s">
        <v>1366</v>
      </c>
      <c r="AE92" s="46"/>
      <c r="AF92" s="47">
        <v>4</v>
      </c>
      <c r="AG92" s="46"/>
      <c r="AH92" s="47">
        <v>4</v>
      </c>
      <c r="AI92" s="46"/>
      <c r="AJ92" s="46"/>
      <c r="AK92" s="46"/>
      <c r="AL92" s="47">
        <v>3</v>
      </c>
      <c r="AM92" s="46"/>
      <c r="AN92" s="47">
        <v>1</v>
      </c>
      <c r="AO92" s="46"/>
      <c r="AP92" s="47">
        <v>5</v>
      </c>
      <c r="AQ92" s="46" t="s">
        <v>158</v>
      </c>
      <c r="AR92" s="47">
        <v>6</v>
      </c>
      <c r="AS92" s="46" t="s">
        <v>158</v>
      </c>
      <c r="AT92" s="47">
        <v>3</v>
      </c>
      <c r="AU92" s="46"/>
      <c r="AV92" s="47">
        <v>1</v>
      </c>
      <c r="AW92" s="46"/>
      <c r="AX92" s="47">
        <v>5</v>
      </c>
      <c r="AY92" s="46" t="s">
        <v>158</v>
      </c>
      <c r="AZ92" s="47">
        <v>6</v>
      </c>
      <c r="BA92" s="46" t="s">
        <v>158</v>
      </c>
      <c r="BB92" s="46" t="s">
        <v>1369</v>
      </c>
      <c r="BC92" s="46"/>
      <c r="BD92" s="47">
        <v>1</v>
      </c>
      <c r="BE92" s="46"/>
      <c r="BF92" s="46" t="s">
        <v>1332</v>
      </c>
      <c r="BG92" s="46"/>
      <c r="BH92" s="47">
        <v>3</v>
      </c>
      <c r="BI92" s="46"/>
      <c r="BJ92" s="47">
        <v>3</v>
      </c>
      <c r="BK92" s="46"/>
      <c r="BL92" s="46" t="s">
        <v>1132</v>
      </c>
      <c r="BM92" s="46"/>
      <c r="BN92" s="47">
        <v>1</v>
      </c>
      <c r="BO92" s="46"/>
      <c r="BP92" s="47">
        <v>1</v>
      </c>
      <c r="BQ92" s="46"/>
      <c r="BR92" s="47">
        <v>1</v>
      </c>
      <c r="BS92" s="46"/>
      <c r="BT92" s="47">
        <v>0</v>
      </c>
      <c r="BU92" s="46"/>
      <c r="BV92" s="47">
        <v>1</v>
      </c>
      <c r="BW92" s="46"/>
      <c r="BX92" s="47">
        <v>5</v>
      </c>
      <c r="BY92" s="46"/>
      <c r="BZ92" s="46"/>
      <c r="CA92" s="46"/>
      <c r="CB92" s="46" t="s">
        <v>7527</v>
      </c>
      <c r="CC92" s="46" t="b">
        <v>1</v>
      </c>
      <c r="CD92" s="46" t="b">
        <v>1</v>
      </c>
      <c r="CE92" s="46" t="b">
        <v>0</v>
      </c>
      <c r="CF92" s="46" t="b">
        <v>1</v>
      </c>
      <c r="CG92" s="46" t="b">
        <v>0</v>
      </c>
      <c r="CH92" s="46" t="b">
        <v>0</v>
      </c>
      <c r="CI92" s="46" t="b">
        <v>0</v>
      </c>
      <c r="CJ92" s="46"/>
      <c r="CK92" s="46"/>
      <c r="CL92" s="46"/>
      <c r="CM92" s="46" t="s">
        <v>1355</v>
      </c>
      <c r="CN92" s="46"/>
      <c r="CO92" s="46" t="s">
        <v>1374</v>
      </c>
      <c r="CP92" s="46">
        <v>1274</v>
      </c>
      <c r="CQ92" s="46" t="s">
        <v>1375</v>
      </c>
      <c r="CR92" s="46" t="s">
        <v>1376</v>
      </c>
      <c r="CS92" s="46">
        <v>91</v>
      </c>
      <c r="CT92" s="46"/>
      <c r="CU92" s="46">
        <v>-1</v>
      </c>
    </row>
    <row r="93" spans="1:99" ht="15" customHeight="1">
      <c r="A93" s="47">
        <v>359125050503749</v>
      </c>
      <c r="B93" s="47">
        <v>2052</v>
      </c>
      <c r="C93" s="47">
        <v>2052</v>
      </c>
      <c r="D93" s="46" t="s">
        <v>1377</v>
      </c>
      <c r="E93" s="46" t="s">
        <v>7606</v>
      </c>
      <c r="F93" s="46">
        <v>13.37680091</v>
      </c>
      <c r="G93" s="46">
        <v>103.85512729</v>
      </c>
      <c r="H93" s="46">
        <v>-3</v>
      </c>
      <c r="I93" s="46">
        <v>5</v>
      </c>
      <c r="J93" s="47">
        <v>0</v>
      </c>
      <c r="K93" s="46"/>
      <c r="L93" s="46"/>
      <c r="M93" s="46"/>
      <c r="N93" s="46"/>
      <c r="O93" s="47">
        <v>2</v>
      </c>
      <c r="P93" s="47">
        <v>1</v>
      </c>
      <c r="Q93" s="46">
        <v>5</v>
      </c>
      <c r="R93" s="47">
        <v>1</v>
      </c>
      <c r="S93" s="46"/>
      <c r="T93" s="47">
        <v>2</v>
      </c>
      <c r="U93" s="46"/>
      <c r="V93" s="47">
        <v>2</v>
      </c>
      <c r="W93" s="46"/>
      <c r="X93" s="46"/>
      <c r="Y93" s="46"/>
      <c r="Z93" s="47">
        <v>4</v>
      </c>
      <c r="AA93" s="46"/>
      <c r="AB93" s="47">
        <v>4</v>
      </c>
      <c r="AC93" s="46"/>
      <c r="AD93" s="46" t="s">
        <v>1378</v>
      </c>
      <c r="AE93" s="46"/>
      <c r="AF93" s="47">
        <v>2</v>
      </c>
      <c r="AG93" s="46"/>
      <c r="AH93" s="47">
        <v>2</v>
      </c>
      <c r="AI93" s="46"/>
      <c r="AJ93" s="46"/>
      <c r="AK93" s="46"/>
      <c r="AL93" s="47">
        <v>3</v>
      </c>
      <c r="AM93" s="46"/>
      <c r="AN93" s="47">
        <v>1</v>
      </c>
      <c r="AO93" s="46"/>
      <c r="AP93" s="47">
        <v>5</v>
      </c>
      <c r="AQ93" s="46" t="s">
        <v>158</v>
      </c>
      <c r="AR93" s="47">
        <v>6</v>
      </c>
      <c r="AS93" s="46" t="s">
        <v>158</v>
      </c>
      <c r="AT93" s="47">
        <v>3</v>
      </c>
      <c r="AU93" s="46"/>
      <c r="AV93" s="47">
        <v>1</v>
      </c>
      <c r="AW93" s="46"/>
      <c r="AX93" s="47">
        <v>5</v>
      </c>
      <c r="AY93" s="46" t="s">
        <v>158</v>
      </c>
      <c r="AZ93" s="47">
        <v>6</v>
      </c>
      <c r="BA93" s="46" t="s">
        <v>158</v>
      </c>
      <c r="BB93" s="46"/>
      <c r="BC93" s="46"/>
      <c r="BD93" s="47">
        <v>0</v>
      </c>
      <c r="BE93" s="46"/>
      <c r="BF93" s="46"/>
      <c r="BG93" s="46"/>
      <c r="BH93" s="47">
        <v>3</v>
      </c>
      <c r="BI93" s="46"/>
      <c r="BJ93" s="47">
        <v>3</v>
      </c>
      <c r="BK93" s="46"/>
      <c r="BL93" s="46" t="s">
        <v>1388</v>
      </c>
      <c r="BM93" s="46"/>
      <c r="BN93" s="47">
        <v>1</v>
      </c>
      <c r="BO93" s="46"/>
      <c r="BP93" s="47">
        <v>1</v>
      </c>
      <c r="BQ93" s="46"/>
      <c r="BR93" s="47">
        <v>1</v>
      </c>
      <c r="BS93" s="46"/>
      <c r="BT93" s="47">
        <v>0</v>
      </c>
      <c r="BU93" s="46"/>
      <c r="BV93" s="47">
        <v>3</v>
      </c>
      <c r="BW93" s="46"/>
      <c r="BX93" s="47">
        <v>5</v>
      </c>
      <c r="BY93" s="46"/>
      <c r="BZ93" s="46"/>
      <c r="CA93" s="46"/>
      <c r="CB93" s="46" t="s">
        <v>7527</v>
      </c>
      <c r="CC93" s="46" t="b">
        <v>1</v>
      </c>
      <c r="CD93" s="46" t="b">
        <v>1</v>
      </c>
      <c r="CE93" s="46" t="b">
        <v>0</v>
      </c>
      <c r="CF93" s="46" t="b">
        <v>1</v>
      </c>
      <c r="CG93" s="46" t="b">
        <v>0</v>
      </c>
      <c r="CH93" s="46" t="b">
        <v>0</v>
      </c>
      <c r="CI93" s="46" t="b">
        <v>0</v>
      </c>
      <c r="CJ93" s="46"/>
      <c r="CK93" s="46"/>
      <c r="CL93" s="46"/>
      <c r="CM93" s="46" t="s">
        <v>1395</v>
      </c>
      <c r="CN93" s="46"/>
      <c r="CO93" s="46" t="s">
        <v>1396</v>
      </c>
      <c r="CP93" s="46">
        <v>1275</v>
      </c>
      <c r="CQ93" s="46" t="s">
        <v>1397</v>
      </c>
      <c r="CR93" s="46" t="s">
        <v>1398</v>
      </c>
      <c r="CS93" s="46">
        <v>92</v>
      </c>
      <c r="CT93" s="46"/>
      <c r="CU93" s="46">
        <v>-1</v>
      </c>
    </row>
    <row r="94" spans="1:99" ht="15" customHeight="1">
      <c r="A94" s="47">
        <v>359125050503749</v>
      </c>
      <c r="B94" s="47">
        <v>2072</v>
      </c>
      <c r="C94" s="47">
        <v>2072</v>
      </c>
      <c r="D94" s="46" t="s">
        <v>1399</v>
      </c>
      <c r="E94" s="46" t="s">
        <v>7607</v>
      </c>
      <c r="F94" s="46">
        <v>13.37645214</v>
      </c>
      <c r="G94" s="46">
        <v>103.85669808999999</v>
      </c>
      <c r="H94" s="46">
        <v>-3</v>
      </c>
      <c r="I94" s="46">
        <v>5</v>
      </c>
      <c r="J94" s="47">
        <v>0</v>
      </c>
      <c r="K94" s="46"/>
      <c r="L94" s="46"/>
      <c r="M94" s="46"/>
      <c r="N94" s="46"/>
      <c r="O94" s="47">
        <v>2</v>
      </c>
      <c r="P94" s="47">
        <v>1</v>
      </c>
      <c r="Q94" s="46">
        <v>6</v>
      </c>
      <c r="R94" s="47">
        <v>1</v>
      </c>
      <c r="S94" s="46"/>
      <c r="T94" s="47">
        <v>3</v>
      </c>
      <c r="U94" s="46"/>
      <c r="V94" s="47">
        <v>3</v>
      </c>
      <c r="W94" s="46"/>
      <c r="X94" s="46"/>
      <c r="Y94" s="46"/>
      <c r="Z94" s="47">
        <v>4</v>
      </c>
      <c r="AA94" s="46"/>
      <c r="AB94" s="47">
        <v>4</v>
      </c>
      <c r="AC94" s="46"/>
      <c r="AD94" s="46" t="s">
        <v>1366</v>
      </c>
      <c r="AE94" s="46"/>
      <c r="AF94" s="47">
        <v>2</v>
      </c>
      <c r="AG94" s="46"/>
      <c r="AH94" s="47">
        <v>2</v>
      </c>
      <c r="AI94" s="46"/>
      <c r="AJ94" s="46"/>
      <c r="AK94" s="46"/>
      <c r="AL94" s="47">
        <v>3</v>
      </c>
      <c r="AM94" s="46"/>
      <c r="AN94" s="47">
        <v>1</v>
      </c>
      <c r="AO94" s="46"/>
      <c r="AP94" s="47">
        <v>5</v>
      </c>
      <c r="AQ94" s="46" t="s">
        <v>158</v>
      </c>
      <c r="AR94" s="47">
        <v>3</v>
      </c>
      <c r="AS94" s="46"/>
      <c r="AT94" s="47">
        <v>3</v>
      </c>
      <c r="AU94" s="46"/>
      <c r="AV94" s="47">
        <v>1</v>
      </c>
      <c r="AW94" s="46"/>
      <c r="AX94" s="47">
        <v>5</v>
      </c>
      <c r="AY94" s="46" t="s">
        <v>158</v>
      </c>
      <c r="AZ94" s="47">
        <v>6</v>
      </c>
      <c r="BA94" s="46" t="s">
        <v>158</v>
      </c>
      <c r="BB94" s="46" t="s">
        <v>1406</v>
      </c>
      <c r="BC94" s="46"/>
      <c r="BD94" s="47">
        <v>0</v>
      </c>
      <c r="BE94" s="46"/>
      <c r="BF94" s="46" t="s">
        <v>210</v>
      </c>
      <c r="BG94" s="46"/>
      <c r="BH94" s="47">
        <v>3</v>
      </c>
      <c r="BI94" s="46"/>
      <c r="BJ94" s="47">
        <v>3</v>
      </c>
      <c r="BK94" s="46"/>
      <c r="BL94" s="46" t="s">
        <v>1407</v>
      </c>
      <c r="BM94" s="46"/>
      <c r="BN94" s="47">
        <v>0</v>
      </c>
      <c r="BO94" s="46"/>
      <c r="BP94" s="46"/>
      <c r="BQ94" s="46"/>
      <c r="BR94" s="46"/>
      <c r="BS94" s="46"/>
      <c r="BT94" s="46"/>
      <c r="BU94" s="46"/>
      <c r="BV94" s="46"/>
      <c r="BW94" s="46"/>
      <c r="BX94" s="46"/>
      <c r="BY94" s="46"/>
      <c r="BZ94" s="46"/>
      <c r="CA94" s="46"/>
      <c r="CB94" s="46" t="s">
        <v>7539</v>
      </c>
      <c r="CC94" s="46" t="b">
        <v>0</v>
      </c>
      <c r="CD94" s="46" t="b">
        <v>1</v>
      </c>
      <c r="CE94" s="46" t="b">
        <v>0</v>
      </c>
      <c r="CF94" s="46" t="b">
        <v>1</v>
      </c>
      <c r="CG94" s="46" t="b">
        <v>0</v>
      </c>
      <c r="CH94" s="46" t="b">
        <v>0</v>
      </c>
      <c r="CI94" s="46" t="b">
        <v>0</v>
      </c>
      <c r="CJ94" s="46"/>
      <c r="CK94" s="46"/>
      <c r="CL94" s="46"/>
      <c r="CM94" s="46" t="s">
        <v>1138</v>
      </c>
      <c r="CN94" s="46"/>
      <c r="CO94" s="46" t="s">
        <v>1412</v>
      </c>
      <c r="CP94" s="46">
        <v>1276</v>
      </c>
      <c r="CQ94" s="46" t="s">
        <v>1413</v>
      </c>
      <c r="CR94" s="46" t="s">
        <v>1415</v>
      </c>
      <c r="CS94" s="46">
        <v>93</v>
      </c>
      <c r="CT94" s="46"/>
      <c r="CU94" s="46">
        <v>-1</v>
      </c>
    </row>
    <row r="95" spans="1:99" ht="15" customHeight="1">
      <c r="A95" s="47">
        <v>359125051929760</v>
      </c>
      <c r="B95" s="47">
        <v>2048</v>
      </c>
      <c r="C95" s="47">
        <v>2048</v>
      </c>
      <c r="D95" s="46" t="s">
        <v>1416</v>
      </c>
      <c r="E95" s="46" t="s">
        <v>7608</v>
      </c>
      <c r="F95" s="46">
        <v>13.377098630000001</v>
      </c>
      <c r="G95" s="46">
        <v>103.85526139</v>
      </c>
      <c r="H95" s="46">
        <v>11</v>
      </c>
      <c r="I95" s="46">
        <v>4</v>
      </c>
      <c r="J95" s="47">
        <v>0</v>
      </c>
      <c r="K95" s="46"/>
      <c r="L95" s="46"/>
      <c r="M95" s="46"/>
      <c r="N95" s="46"/>
      <c r="O95" s="47">
        <v>2</v>
      </c>
      <c r="P95" s="47">
        <v>1</v>
      </c>
      <c r="Q95" s="46">
        <v>4</v>
      </c>
      <c r="R95" s="47">
        <v>0</v>
      </c>
      <c r="S95" s="46"/>
      <c r="T95" s="47">
        <v>3</v>
      </c>
      <c r="U95" s="46"/>
      <c r="V95" s="46"/>
      <c r="W95" s="46"/>
      <c r="X95" s="46" t="s">
        <v>1269</v>
      </c>
      <c r="Y95" s="46"/>
      <c r="Z95" s="47">
        <v>6</v>
      </c>
      <c r="AA95" s="46" t="s">
        <v>1418</v>
      </c>
      <c r="AB95" s="46"/>
      <c r="AC95" s="46"/>
      <c r="AD95" s="46"/>
      <c r="AE95" s="46"/>
      <c r="AF95" s="47">
        <v>2</v>
      </c>
      <c r="AG95" s="46"/>
      <c r="AH95" s="46"/>
      <c r="AI95" s="46"/>
      <c r="AJ95" s="46" t="s">
        <v>183</v>
      </c>
      <c r="AK95" s="46"/>
      <c r="AL95" s="47">
        <v>2</v>
      </c>
      <c r="AM95" s="46"/>
      <c r="AN95" s="47">
        <v>1</v>
      </c>
      <c r="AO95" s="46"/>
      <c r="AP95" s="47">
        <v>3</v>
      </c>
      <c r="AQ95" s="46"/>
      <c r="AR95" s="47">
        <v>3</v>
      </c>
      <c r="AS95" s="46"/>
      <c r="AT95" s="46"/>
      <c r="AU95" s="46"/>
      <c r="AV95" s="46"/>
      <c r="AW95" s="46"/>
      <c r="AX95" s="46"/>
      <c r="AY95" s="46"/>
      <c r="AZ95" s="46"/>
      <c r="BA95" s="46"/>
      <c r="BB95" s="46" t="s">
        <v>1423</v>
      </c>
      <c r="BC95" s="46"/>
      <c r="BD95" s="47">
        <v>1</v>
      </c>
      <c r="BE95" s="46"/>
      <c r="BF95" s="46" t="s">
        <v>210</v>
      </c>
      <c r="BG95" s="46"/>
      <c r="BH95" s="47">
        <v>3</v>
      </c>
      <c r="BI95" s="46"/>
      <c r="BJ95" s="46"/>
      <c r="BK95" s="46"/>
      <c r="BL95" s="46" t="s">
        <v>1426</v>
      </c>
      <c r="BM95" s="46"/>
      <c r="BN95" s="47">
        <v>1</v>
      </c>
      <c r="BO95" s="46"/>
      <c r="BP95" s="47">
        <v>1</v>
      </c>
      <c r="BQ95" s="46"/>
      <c r="BR95" s="47">
        <v>1</v>
      </c>
      <c r="BS95" s="46"/>
      <c r="BT95" s="47">
        <v>0</v>
      </c>
      <c r="BU95" s="46"/>
      <c r="BV95" s="47">
        <v>3</v>
      </c>
      <c r="BW95" s="46"/>
      <c r="BX95" s="47">
        <v>5</v>
      </c>
      <c r="BY95" s="46"/>
      <c r="BZ95" s="46"/>
      <c r="CA95" s="46"/>
      <c r="CB95" s="46" t="s">
        <v>7527</v>
      </c>
      <c r="CC95" s="46" t="b">
        <v>1</v>
      </c>
      <c r="CD95" s="46" t="b">
        <v>1</v>
      </c>
      <c r="CE95" s="46" t="b">
        <v>0</v>
      </c>
      <c r="CF95" s="46" t="b">
        <v>1</v>
      </c>
      <c r="CG95" s="46" t="b">
        <v>0</v>
      </c>
      <c r="CH95" s="46" t="b">
        <v>0</v>
      </c>
      <c r="CI95" s="46" t="b">
        <v>0</v>
      </c>
      <c r="CJ95" s="46"/>
      <c r="CK95" s="46"/>
      <c r="CL95" s="46"/>
      <c r="CM95" s="46" t="s">
        <v>115</v>
      </c>
      <c r="CN95" s="46"/>
      <c r="CO95" s="46" t="s">
        <v>1427</v>
      </c>
      <c r="CP95" s="46">
        <v>1277</v>
      </c>
      <c r="CQ95" s="46" t="s">
        <v>1428</v>
      </c>
      <c r="CR95" s="46" t="s">
        <v>1429</v>
      </c>
      <c r="CS95" s="46">
        <v>94</v>
      </c>
      <c r="CT95" s="46"/>
      <c r="CU95" s="46">
        <v>-1</v>
      </c>
    </row>
    <row r="96" spans="1:99" ht="15" customHeight="1">
      <c r="A96" s="47">
        <v>359125051929760</v>
      </c>
      <c r="B96" s="47">
        <v>2049</v>
      </c>
      <c r="C96" s="47">
        <v>2049</v>
      </c>
      <c r="D96" s="46" t="s">
        <v>1430</v>
      </c>
      <c r="E96" s="46" t="s">
        <v>7609</v>
      </c>
      <c r="F96" s="46">
        <v>13.37676873</v>
      </c>
      <c r="G96" s="46">
        <v>103.85523490999999</v>
      </c>
      <c r="H96" s="46">
        <v>15</v>
      </c>
      <c r="I96" s="46">
        <v>13</v>
      </c>
      <c r="J96" s="47">
        <v>0</v>
      </c>
      <c r="K96" s="46"/>
      <c r="L96" s="46"/>
      <c r="M96" s="46"/>
      <c r="N96" s="46"/>
      <c r="O96" s="47">
        <v>2</v>
      </c>
      <c r="P96" s="47">
        <v>1</v>
      </c>
      <c r="Q96" s="46">
        <v>5</v>
      </c>
      <c r="R96" s="47">
        <v>0</v>
      </c>
      <c r="S96" s="46"/>
      <c r="T96" s="47">
        <v>3</v>
      </c>
      <c r="U96" s="46"/>
      <c r="V96" s="46"/>
      <c r="W96" s="46"/>
      <c r="X96" s="46" t="s">
        <v>1431</v>
      </c>
      <c r="Y96" s="46"/>
      <c r="Z96" s="47">
        <v>6</v>
      </c>
      <c r="AA96" s="46" t="s">
        <v>1418</v>
      </c>
      <c r="AB96" s="46"/>
      <c r="AC96" s="46"/>
      <c r="AD96" s="46"/>
      <c r="AE96" s="46"/>
      <c r="AF96" s="47">
        <v>4</v>
      </c>
      <c r="AG96" s="46"/>
      <c r="AH96" s="46"/>
      <c r="AI96" s="46"/>
      <c r="AJ96" s="46"/>
      <c r="AK96" s="46"/>
      <c r="AL96" s="47">
        <v>3</v>
      </c>
      <c r="AM96" s="46"/>
      <c r="AN96" s="47">
        <v>1</v>
      </c>
      <c r="AO96" s="46"/>
      <c r="AP96" s="47">
        <v>2</v>
      </c>
      <c r="AQ96" s="46"/>
      <c r="AR96" s="47">
        <v>3</v>
      </c>
      <c r="AS96" s="46"/>
      <c r="AT96" s="46"/>
      <c r="AU96" s="46"/>
      <c r="AV96" s="46"/>
      <c r="AW96" s="46"/>
      <c r="AX96" s="46"/>
      <c r="AY96" s="46"/>
      <c r="AZ96" s="46"/>
      <c r="BA96" s="46"/>
      <c r="BB96" s="46" t="s">
        <v>737</v>
      </c>
      <c r="BC96" s="46"/>
      <c r="BD96" s="47">
        <v>1</v>
      </c>
      <c r="BE96" s="46"/>
      <c r="BF96" s="46" t="s">
        <v>1436</v>
      </c>
      <c r="BG96" s="46"/>
      <c r="BH96" s="47">
        <v>3</v>
      </c>
      <c r="BI96" s="46"/>
      <c r="BJ96" s="46"/>
      <c r="BK96" s="46"/>
      <c r="BL96" s="46" t="s">
        <v>1437</v>
      </c>
      <c r="BM96" s="46"/>
      <c r="BN96" s="47">
        <v>1</v>
      </c>
      <c r="BO96" s="46"/>
      <c r="BP96" s="47">
        <v>1</v>
      </c>
      <c r="BQ96" s="46"/>
      <c r="BR96" s="47">
        <v>1</v>
      </c>
      <c r="BS96" s="46"/>
      <c r="BT96" s="47">
        <v>0</v>
      </c>
      <c r="BU96" s="46"/>
      <c r="BV96" s="47">
        <v>1</v>
      </c>
      <c r="BW96" s="46"/>
      <c r="BX96" s="47">
        <v>5</v>
      </c>
      <c r="BY96" s="46"/>
      <c r="BZ96" s="46" t="s">
        <v>1438</v>
      </c>
      <c r="CA96" s="46"/>
      <c r="CB96" s="46" t="s">
        <v>7527</v>
      </c>
      <c r="CC96" s="46" t="b">
        <v>1</v>
      </c>
      <c r="CD96" s="46" t="b">
        <v>1</v>
      </c>
      <c r="CE96" s="46" t="b">
        <v>0</v>
      </c>
      <c r="CF96" s="46" t="b">
        <v>1</v>
      </c>
      <c r="CG96" s="46" t="b">
        <v>0</v>
      </c>
      <c r="CH96" s="46" t="b">
        <v>0</v>
      </c>
      <c r="CI96" s="46" t="b">
        <v>0</v>
      </c>
      <c r="CJ96" s="46"/>
      <c r="CK96" s="46"/>
      <c r="CL96" s="46"/>
      <c r="CM96" s="46" t="s">
        <v>115</v>
      </c>
      <c r="CN96" s="46"/>
      <c r="CO96" s="46" t="s">
        <v>1439</v>
      </c>
      <c r="CP96" s="46">
        <v>1279</v>
      </c>
      <c r="CQ96" s="46" t="s">
        <v>1440</v>
      </c>
      <c r="CR96" s="46" t="s">
        <v>1441</v>
      </c>
      <c r="CS96" s="46">
        <v>95</v>
      </c>
      <c r="CT96" s="46"/>
      <c r="CU96" s="46">
        <v>-1</v>
      </c>
    </row>
    <row r="97" spans="1:99" ht="15" customHeight="1">
      <c r="A97" s="47">
        <v>359125051929760</v>
      </c>
      <c r="B97" s="47">
        <v>2050</v>
      </c>
      <c r="C97" s="47">
        <v>2050</v>
      </c>
      <c r="D97" s="46" t="s">
        <v>1442</v>
      </c>
      <c r="E97" s="46" t="s">
        <v>7610</v>
      </c>
      <c r="F97" s="46">
        <v>13.3772992</v>
      </c>
      <c r="G97" s="46">
        <v>103.855054</v>
      </c>
      <c r="H97" s="46">
        <v>0</v>
      </c>
      <c r="I97" s="46">
        <v>25</v>
      </c>
      <c r="J97" s="47">
        <v>0</v>
      </c>
      <c r="K97" s="46"/>
      <c r="L97" s="46"/>
      <c r="M97" s="46"/>
      <c r="N97" s="46"/>
      <c r="O97" s="47">
        <v>2</v>
      </c>
      <c r="P97" s="47">
        <v>1</v>
      </c>
      <c r="Q97" s="46">
        <v>3</v>
      </c>
      <c r="R97" s="47">
        <v>1</v>
      </c>
      <c r="S97" s="46"/>
      <c r="T97" s="47">
        <v>3</v>
      </c>
      <c r="U97" s="46"/>
      <c r="V97" s="47">
        <v>4</v>
      </c>
      <c r="W97" s="46"/>
      <c r="X97" s="46" t="s">
        <v>1431</v>
      </c>
      <c r="Y97" s="46"/>
      <c r="Z97" s="47">
        <v>6</v>
      </c>
      <c r="AA97" s="46" t="s">
        <v>1418</v>
      </c>
      <c r="AB97" s="47">
        <v>4</v>
      </c>
      <c r="AC97" s="46"/>
      <c r="AD97" s="46"/>
      <c r="AE97" s="46"/>
      <c r="AF97" s="47">
        <v>2</v>
      </c>
      <c r="AG97" s="46"/>
      <c r="AH97" s="47">
        <v>3</v>
      </c>
      <c r="AI97" s="46"/>
      <c r="AJ97" s="46" t="s">
        <v>183</v>
      </c>
      <c r="AK97" s="46"/>
      <c r="AL97" s="47">
        <v>3</v>
      </c>
      <c r="AM97" s="46"/>
      <c r="AN97" s="47">
        <v>1</v>
      </c>
      <c r="AO97" s="46"/>
      <c r="AP97" s="47">
        <v>5</v>
      </c>
      <c r="AQ97" s="46" t="s">
        <v>121</v>
      </c>
      <c r="AR97" s="47">
        <v>4</v>
      </c>
      <c r="AS97" s="46"/>
      <c r="AT97" s="47">
        <v>3</v>
      </c>
      <c r="AU97" s="46"/>
      <c r="AV97" s="47">
        <v>1</v>
      </c>
      <c r="AW97" s="46"/>
      <c r="AX97" s="47">
        <v>5</v>
      </c>
      <c r="AY97" s="46" t="s">
        <v>192</v>
      </c>
      <c r="AZ97" s="47">
        <v>4</v>
      </c>
      <c r="BA97" s="46"/>
      <c r="BB97" s="46" t="s">
        <v>1443</v>
      </c>
      <c r="BC97" s="46"/>
      <c r="BD97" s="47">
        <v>0</v>
      </c>
      <c r="BE97" s="46"/>
      <c r="BF97" s="46"/>
      <c r="BG97" s="46"/>
      <c r="BH97" s="47">
        <v>3</v>
      </c>
      <c r="BI97" s="46"/>
      <c r="BJ97" s="47">
        <v>3</v>
      </c>
      <c r="BK97" s="46"/>
      <c r="BL97" s="46" t="s">
        <v>1444</v>
      </c>
      <c r="BM97" s="46"/>
      <c r="BN97" s="47">
        <v>0</v>
      </c>
      <c r="BO97" s="46"/>
      <c r="BP97" s="46"/>
      <c r="BQ97" s="46"/>
      <c r="BR97" s="46"/>
      <c r="BS97" s="46"/>
      <c r="BT97" s="46"/>
      <c r="BU97" s="46"/>
      <c r="BV97" s="46"/>
      <c r="BW97" s="46"/>
      <c r="BX97" s="46"/>
      <c r="BY97" s="46"/>
      <c r="BZ97" s="46" t="s">
        <v>1438</v>
      </c>
      <c r="CA97" s="46"/>
      <c r="CB97" s="46" t="s">
        <v>7527</v>
      </c>
      <c r="CC97" s="46" t="b">
        <v>1</v>
      </c>
      <c r="CD97" s="46" t="b">
        <v>1</v>
      </c>
      <c r="CE97" s="46" t="b">
        <v>0</v>
      </c>
      <c r="CF97" s="46" t="b">
        <v>1</v>
      </c>
      <c r="CG97" s="46" t="b">
        <v>0</v>
      </c>
      <c r="CH97" s="46" t="b">
        <v>0</v>
      </c>
      <c r="CI97" s="46" t="b">
        <v>0</v>
      </c>
      <c r="CJ97" s="46"/>
      <c r="CK97" s="46"/>
      <c r="CL97" s="46"/>
      <c r="CM97" s="46" t="s">
        <v>115</v>
      </c>
      <c r="CN97" s="46"/>
      <c r="CO97" s="46" t="s">
        <v>1445</v>
      </c>
      <c r="CP97" s="46">
        <v>1280</v>
      </c>
      <c r="CQ97" s="46" t="s">
        <v>1446</v>
      </c>
      <c r="CR97" s="46" t="s">
        <v>1447</v>
      </c>
      <c r="CS97" s="46">
        <v>96</v>
      </c>
      <c r="CT97" s="46"/>
      <c r="CU97" s="46">
        <v>-1</v>
      </c>
    </row>
    <row r="98" spans="1:99" ht="15" customHeight="1">
      <c r="A98" s="47">
        <v>359125051929760</v>
      </c>
      <c r="B98" s="47">
        <v>2007</v>
      </c>
      <c r="C98" s="47">
        <v>2007</v>
      </c>
      <c r="D98" s="46" t="s">
        <v>1448</v>
      </c>
      <c r="E98" s="46" t="s">
        <v>7611</v>
      </c>
      <c r="F98" s="46">
        <v>13.3557884</v>
      </c>
      <c r="G98" s="46">
        <v>103.8523773</v>
      </c>
      <c r="H98" s="46">
        <v>0</v>
      </c>
      <c r="I98" s="46">
        <v>23.997</v>
      </c>
      <c r="J98" s="47">
        <v>0</v>
      </c>
      <c r="K98" s="46"/>
      <c r="L98" s="46"/>
      <c r="M98" s="46"/>
      <c r="N98" s="46"/>
      <c r="O98" s="47">
        <v>2</v>
      </c>
      <c r="P98" s="47">
        <v>1</v>
      </c>
      <c r="Q98" s="46">
        <v>5</v>
      </c>
      <c r="R98" s="47">
        <v>1</v>
      </c>
      <c r="S98" s="46"/>
      <c r="T98" s="47">
        <v>6</v>
      </c>
      <c r="U98" s="46" t="s">
        <v>1449</v>
      </c>
      <c r="V98" s="47">
        <v>6</v>
      </c>
      <c r="W98" s="46" t="s">
        <v>1449</v>
      </c>
      <c r="X98" s="46"/>
      <c r="Y98" s="46"/>
      <c r="Z98" s="47">
        <v>4</v>
      </c>
      <c r="AA98" s="46"/>
      <c r="AB98" s="47">
        <v>4</v>
      </c>
      <c r="AC98" s="46"/>
      <c r="AD98" s="46" t="s">
        <v>691</v>
      </c>
      <c r="AE98" s="46"/>
      <c r="AF98" s="47">
        <v>1</v>
      </c>
      <c r="AG98" s="46"/>
      <c r="AH98" s="47">
        <v>1</v>
      </c>
      <c r="AI98" s="46"/>
      <c r="AJ98" s="46" t="s">
        <v>100</v>
      </c>
      <c r="AK98" s="46"/>
      <c r="AL98" s="47">
        <v>3</v>
      </c>
      <c r="AM98" s="46"/>
      <c r="AN98" s="47">
        <v>1</v>
      </c>
      <c r="AO98" s="46"/>
      <c r="AP98" s="47">
        <v>5</v>
      </c>
      <c r="AQ98" s="46" t="s">
        <v>1450</v>
      </c>
      <c r="AR98" s="47">
        <v>3</v>
      </c>
      <c r="AS98" s="46"/>
      <c r="AT98" s="47">
        <v>3</v>
      </c>
      <c r="AU98" s="46"/>
      <c r="AV98" s="47">
        <v>1</v>
      </c>
      <c r="AW98" s="46"/>
      <c r="AX98" s="47">
        <v>5</v>
      </c>
      <c r="AY98" s="46" t="s">
        <v>1450</v>
      </c>
      <c r="AZ98" s="47">
        <v>3</v>
      </c>
      <c r="BA98" s="46"/>
      <c r="BB98" s="46" t="s">
        <v>763</v>
      </c>
      <c r="BC98" s="46"/>
      <c r="BD98" s="47">
        <v>0</v>
      </c>
      <c r="BE98" s="46"/>
      <c r="BF98" s="46"/>
      <c r="BG98" s="46"/>
      <c r="BH98" s="47">
        <v>3</v>
      </c>
      <c r="BI98" s="46"/>
      <c r="BJ98" s="47">
        <v>3</v>
      </c>
      <c r="BK98" s="46"/>
      <c r="BL98" s="46" t="s">
        <v>1451</v>
      </c>
      <c r="BM98" s="46"/>
      <c r="BN98" s="47">
        <v>0</v>
      </c>
      <c r="BO98" s="46"/>
      <c r="BP98" s="46"/>
      <c r="BQ98" s="46"/>
      <c r="BR98" s="46"/>
      <c r="BS98" s="46"/>
      <c r="BT98" s="46"/>
      <c r="BU98" s="46"/>
      <c r="BV98" s="46"/>
      <c r="BW98" s="46"/>
      <c r="BX98" s="46"/>
      <c r="BY98" s="46"/>
      <c r="BZ98" s="46" t="s">
        <v>245</v>
      </c>
      <c r="CA98" s="46"/>
      <c r="CB98" s="46" t="s">
        <v>7539</v>
      </c>
      <c r="CC98" s="46" t="b">
        <v>0</v>
      </c>
      <c r="CD98" s="46" t="b">
        <v>1</v>
      </c>
      <c r="CE98" s="46" t="b">
        <v>0</v>
      </c>
      <c r="CF98" s="46" t="b">
        <v>1</v>
      </c>
      <c r="CG98" s="46" t="b">
        <v>0</v>
      </c>
      <c r="CH98" s="46" t="b">
        <v>0</v>
      </c>
      <c r="CI98" s="46" t="b">
        <v>0</v>
      </c>
      <c r="CJ98" s="46"/>
      <c r="CK98" s="46"/>
      <c r="CL98" s="46"/>
      <c r="CM98" s="46" t="s">
        <v>702</v>
      </c>
      <c r="CN98" s="46"/>
      <c r="CO98" s="46" t="s">
        <v>1452</v>
      </c>
      <c r="CP98" s="46">
        <v>1289</v>
      </c>
      <c r="CQ98" s="46" t="s">
        <v>1453</v>
      </c>
      <c r="CR98" s="46" t="s">
        <v>1454</v>
      </c>
      <c r="CS98" s="46">
        <v>97</v>
      </c>
      <c r="CT98" s="46"/>
      <c r="CU98" s="46">
        <v>-1</v>
      </c>
    </row>
    <row r="99" spans="1:99" ht="15" customHeight="1">
      <c r="A99" s="47">
        <v>359125051929760</v>
      </c>
      <c r="B99" s="47">
        <v>2009</v>
      </c>
      <c r="C99" s="47">
        <v>2009</v>
      </c>
      <c r="D99" s="46" t="s">
        <v>1455</v>
      </c>
      <c r="E99" s="46" t="s">
        <v>7612</v>
      </c>
      <c r="F99" s="46">
        <v>13.3556486</v>
      </c>
      <c r="G99" s="46">
        <v>103.8525132</v>
      </c>
      <c r="H99" s="46">
        <v>0</v>
      </c>
      <c r="I99" s="46">
        <v>23.959</v>
      </c>
      <c r="J99" s="47">
        <v>0</v>
      </c>
      <c r="K99" s="46"/>
      <c r="L99" s="46"/>
      <c r="M99" s="46"/>
      <c r="N99" s="46"/>
      <c r="O99" s="47">
        <v>2</v>
      </c>
      <c r="P99" s="47">
        <v>1</v>
      </c>
      <c r="Q99" s="46">
        <v>2</v>
      </c>
      <c r="R99" s="47">
        <v>0</v>
      </c>
      <c r="S99" s="46"/>
      <c r="T99" s="47">
        <v>6</v>
      </c>
      <c r="U99" s="46" t="s">
        <v>1449</v>
      </c>
      <c r="V99" s="46"/>
      <c r="W99" s="46"/>
      <c r="X99" s="46"/>
      <c r="Y99" s="46"/>
      <c r="Z99" s="47">
        <v>4</v>
      </c>
      <c r="AA99" s="46"/>
      <c r="AB99" s="46"/>
      <c r="AC99" s="46"/>
      <c r="AD99" s="46" t="s">
        <v>691</v>
      </c>
      <c r="AE99" s="46"/>
      <c r="AF99" s="47">
        <v>1</v>
      </c>
      <c r="AG99" s="46"/>
      <c r="AH99" s="46"/>
      <c r="AI99" s="46"/>
      <c r="AJ99" s="46" t="s">
        <v>100</v>
      </c>
      <c r="AK99" s="46"/>
      <c r="AL99" s="47">
        <v>3</v>
      </c>
      <c r="AM99" s="46"/>
      <c r="AN99" s="47">
        <v>1</v>
      </c>
      <c r="AO99" s="46"/>
      <c r="AP99" s="47">
        <v>5</v>
      </c>
      <c r="AQ99" s="46" t="s">
        <v>1456</v>
      </c>
      <c r="AR99" s="47">
        <v>3</v>
      </c>
      <c r="AS99" s="46"/>
      <c r="AT99" s="46"/>
      <c r="AU99" s="46"/>
      <c r="AV99" s="46"/>
      <c r="AW99" s="46"/>
      <c r="AX99" s="46"/>
      <c r="AY99" s="46"/>
      <c r="AZ99" s="46"/>
      <c r="BA99" s="46"/>
      <c r="BB99" s="46" t="s">
        <v>763</v>
      </c>
      <c r="BC99" s="46"/>
      <c r="BD99" s="47">
        <v>0</v>
      </c>
      <c r="BE99" s="46"/>
      <c r="BF99" s="46"/>
      <c r="BG99" s="46"/>
      <c r="BH99" s="47">
        <v>3</v>
      </c>
      <c r="BI99" s="46"/>
      <c r="BJ99" s="46"/>
      <c r="BK99" s="46"/>
      <c r="BL99" s="46" t="s">
        <v>1457</v>
      </c>
      <c r="BM99" s="46"/>
      <c r="BN99" s="47">
        <v>1</v>
      </c>
      <c r="BO99" s="46"/>
      <c r="BP99" s="47">
        <v>1</v>
      </c>
      <c r="BQ99" s="46"/>
      <c r="BR99" s="47">
        <v>1</v>
      </c>
      <c r="BS99" s="46"/>
      <c r="BT99" s="47">
        <v>0</v>
      </c>
      <c r="BU99" s="46"/>
      <c r="BV99" s="47">
        <v>3</v>
      </c>
      <c r="BW99" s="46"/>
      <c r="BX99" s="47">
        <v>5</v>
      </c>
      <c r="BY99" s="46"/>
      <c r="BZ99" s="46"/>
      <c r="CA99" s="46"/>
      <c r="CB99" s="46" t="s">
        <v>7527</v>
      </c>
      <c r="CC99" s="46" t="b">
        <v>1</v>
      </c>
      <c r="CD99" s="46" t="b">
        <v>1</v>
      </c>
      <c r="CE99" s="46" t="b">
        <v>0</v>
      </c>
      <c r="CF99" s="46" t="b">
        <v>1</v>
      </c>
      <c r="CG99" s="46" t="b">
        <v>0</v>
      </c>
      <c r="CH99" s="46" t="b">
        <v>0</v>
      </c>
      <c r="CI99" s="46" t="b">
        <v>0</v>
      </c>
      <c r="CJ99" s="46"/>
      <c r="CK99" s="46"/>
      <c r="CL99" s="46"/>
      <c r="CM99" s="46" t="s">
        <v>702</v>
      </c>
      <c r="CN99" s="46"/>
      <c r="CO99" s="46" t="s">
        <v>1458</v>
      </c>
      <c r="CP99" s="46">
        <v>1290</v>
      </c>
      <c r="CQ99" s="46" t="s">
        <v>1459</v>
      </c>
      <c r="CR99" s="46" t="s">
        <v>1460</v>
      </c>
      <c r="CS99" s="46">
        <v>98</v>
      </c>
      <c r="CT99" s="46"/>
      <c r="CU99" s="46">
        <v>-1</v>
      </c>
    </row>
    <row r="100" spans="1:99" ht="15" customHeight="1">
      <c r="A100" s="47">
        <v>359125051929760</v>
      </c>
      <c r="B100" s="47">
        <v>2006</v>
      </c>
      <c r="C100" s="47">
        <v>2006</v>
      </c>
      <c r="D100" s="46" t="s">
        <v>1461</v>
      </c>
      <c r="E100" s="46"/>
      <c r="F100" s="46"/>
      <c r="G100" s="46"/>
      <c r="H100" s="46"/>
      <c r="I100" s="46"/>
      <c r="J100" s="47">
        <v>0</v>
      </c>
      <c r="K100" s="46"/>
      <c r="L100" s="46"/>
      <c r="M100" s="46"/>
      <c r="N100" s="46"/>
      <c r="O100" s="47">
        <v>2</v>
      </c>
      <c r="P100" s="47">
        <v>1</v>
      </c>
      <c r="Q100" s="46">
        <v>6</v>
      </c>
      <c r="R100" s="47">
        <v>1</v>
      </c>
      <c r="S100" s="46"/>
      <c r="T100" s="47">
        <v>6</v>
      </c>
      <c r="U100" s="46" t="s">
        <v>1449</v>
      </c>
      <c r="V100" s="47">
        <v>6</v>
      </c>
      <c r="W100" s="46" t="s">
        <v>1449</v>
      </c>
      <c r="X100" s="46"/>
      <c r="Y100" s="46"/>
      <c r="Z100" s="47">
        <v>4</v>
      </c>
      <c r="AA100" s="46"/>
      <c r="AB100" s="47">
        <v>4</v>
      </c>
      <c r="AC100" s="46"/>
      <c r="AD100" s="46" t="s">
        <v>691</v>
      </c>
      <c r="AE100" s="46"/>
      <c r="AF100" s="47">
        <v>1</v>
      </c>
      <c r="AG100" s="46"/>
      <c r="AH100" s="47">
        <v>1</v>
      </c>
      <c r="AI100" s="46"/>
      <c r="AJ100" s="46" t="s">
        <v>100</v>
      </c>
      <c r="AK100" s="46"/>
      <c r="AL100" s="47">
        <v>3</v>
      </c>
      <c r="AM100" s="46"/>
      <c r="AN100" s="47">
        <v>1</v>
      </c>
      <c r="AO100" s="46"/>
      <c r="AP100" s="47">
        <v>5</v>
      </c>
      <c r="AQ100" s="46" t="s">
        <v>737</v>
      </c>
      <c r="AR100" s="47">
        <v>3</v>
      </c>
      <c r="AS100" s="46"/>
      <c r="AT100" s="47">
        <v>3</v>
      </c>
      <c r="AU100" s="46"/>
      <c r="AV100" s="47">
        <v>1</v>
      </c>
      <c r="AW100" s="46"/>
      <c r="AX100" s="47">
        <v>5</v>
      </c>
      <c r="AY100" s="46" t="s">
        <v>737</v>
      </c>
      <c r="AZ100" s="47">
        <v>3</v>
      </c>
      <c r="BA100" s="46"/>
      <c r="BB100" s="46" t="s">
        <v>763</v>
      </c>
      <c r="BC100" s="46"/>
      <c r="BD100" s="47">
        <v>0</v>
      </c>
      <c r="BE100" s="46"/>
      <c r="BF100" s="46"/>
      <c r="BG100" s="46"/>
      <c r="BH100" s="47">
        <v>3</v>
      </c>
      <c r="BI100" s="46"/>
      <c r="BJ100" s="47">
        <v>4</v>
      </c>
      <c r="BK100" s="46"/>
      <c r="BL100" s="46" t="s">
        <v>1462</v>
      </c>
      <c r="BM100" s="46"/>
      <c r="BN100" s="47">
        <v>0</v>
      </c>
      <c r="BO100" s="46"/>
      <c r="BP100" s="46"/>
      <c r="BQ100" s="46"/>
      <c r="BR100" s="46"/>
      <c r="BS100" s="46"/>
      <c r="BT100" s="46"/>
      <c r="BU100" s="46"/>
      <c r="BV100" s="46"/>
      <c r="BW100" s="46"/>
      <c r="BX100" s="46"/>
      <c r="BY100" s="46"/>
      <c r="BZ100" s="46" t="s">
        <v>1463</v>
      </c>
      <c r="CA100" s="46"/>
      <c r="CB100" s="46" t="s">
        <v>7515</v>
      </c>
      <c r="CC100" s="46" t="b">
        <v>0</v>
      </c>
      <c r="CD100" s="46" t="b">
        <v>1</v>
      </c>
      <c r="CE100" s="46" t="b">
        <v>1</v>
      </c>
      <c r="CF100" s="46" t="b">
        <v>1</v>
      </c>
      <c r="CG100" s="46" t="b">
        <v>0</v>
      </c>
      <c r="CH100" s="46" t="b">
        <v>0</v>
      </c>
      <c r="CI100" s="46" t="b">
        <v>0</v>
      </c>
      <c r="CJ100" s="46"/>
      <c r="CK100" s="46" t="s">
        <v>835</v>
      </c>
      <c r="CL100" s="46"/>
      <c r="CM100" s="46" t="s">
        <v>702</v>
      </c>
      <c r="CN100" s="46"/>
      <c r="CO100" s="46" t="s">
        <v>1464</v>
      </c>
      <c r="CP100" s="46">
        <v>1291</v>
      </c>
      <c r="CQ100" s="46" t="s">
        <v>1465</v>
      </c>
      <c r="CR100" s="46" t="s">
        <v>1466</v>
      </c>
      <c r="CS100" s="46">
        <v>99</v>
      </c>
      <c r="CT100" s="46"/>
      <c r="CU100" s="46">
        <v>-1</v>
      </c>
    </row>
    <row r="101" spans="1:99" ht="15" customHeight="1">
      <c r="A101" s="47">
        <v>359125050503749</v>
      </c>
      <c r="B101" s="47">
        <v>2085</v>
      </c>
      <c r="C101" s="47">
        <v>2085</v>
      </c>
      <c r="D101" s="46" t="s">
        <v>1467</v>
      </c>
      <c r="E101" s="46" t="s">
        <v>7613</v>
      </c>
      <c r="F101" s="46">
        <v>13.376585800000001</v>
      </c>
      <c r="G101" s="46">
        <v>103.85764186</v>
      </c>
      <c r="H101" s="46">
        <v>9</v>
      </c>
      <c r="I101" s="46">
        <v>5</v>
      </c>
      <c r="J101" s="47">
        <v>0</v>
      </c>
      <c r="K101" s="46"/>
      <c r="L101" s="46"/>
      <c r="M101" s="46"/>
      <c r="N101" s="46"/>
      <c r="O101" s="47">
        <v>2</v>
      </c>
      <c r="P101" s="47">
        <v>1</v>
      </c>
      <c r="Q101" s="46">
        <v>3</v>
      </c>
      <c r="R101" s="47">
        <v>0</v>
      </c>
      <c r="S101" s="46"/>
      <c r="T101" s="47">
        <v>3</v>
      </c>
      <c r="U101" s="46"/>
      <c r="V101" s="46"/>
      <c r="W101" s="46"/>
      <c r="X101" s="46"/>
      <c r="Y101" s="46"/>
      <c r="Z101" s="47">
        <v>4</v>
      </c>
      <c r="AA101" s="46"/>
      <c r="AB101" s="46"/>
      <c r="AC101" s="46"/>
      <c r="AD101" s="46"/>
      <c r="AE101" s="46"/>
      <c r="AF101" s="47">
        <v>3</v>
      </c>
      <c r="AG101" s="46"/>
      <c r="AH101" s="46"/>
      <c r="AI101" s="46"/>
      <c r="AJ101" s="46"/>
      <c r="AK101" s="46"/>
      <c r="AL101" s="47">
        <v>3</v>
      </c>
      <c r="AM101" s="46"/>
      <c r="AN101" s="47">
        <v>1</v>
      </c>
      <c r="AO101" s="46"/>
      <c r="AP101" s="47">
        <v>5</v>
      </c>
      <c r="AQ101" s="46" t="s">
        <v>158</v>
      </c>
      <c r="AR101" s="47">
        <v>6</v>
      </c>
      <c r="AS101" s="46" t="s">
        <v>158</v>
      </c>
      <c r="AT101" s="46"/>
      <c r="AU101" s="46"/>
      <c r="AV101" s="46"/>
      <c r="AW101" s="46"/>
      <c r="AX101" s="46"/>
      <c r="AY101" s="46"/>
      <c r="AZ101" s="46"/>
      <c r="BA101" s="46"/>
      <c r="BB101" s="46" t="s">
        <v>1468</v>
      </c>
      <c r="BC101" s="46"/>
      <c r="BD101" s="47">
        <v>0</v>
      </c>
      <c r="BE101" s="46"/>
      <c r="BF101" s="46"/>
      <c r="BG101" s="46"/>
      <c r="BH101" s="47">
        <v>3</v>
      </c>
      <c r="BI101" s="46"/>
      <c r="BJ101" s="46"/>
      <c r="BK101" s="46"/>
      <c r="BL101" s="46" t="s">
        <v>1469</v>
      </c>
      <c r="BM101" s="46"/>
      <c r="BN101" s="47">
        <v>1</v>
      </c>
      <c r="BO101" s="46"/>
      <c r="BP101" s="47">
        <v>1</v>
      </c>
      <c r="BQ101" s="46"/>
      <c r="BR101" s="47">
        <v>1</v>
      </c>
      <c r="BS101" s="46"/>
      <c r="BT101" s="47">
        <v>1</v>
      </c>
      <c r="BU101" s="46"/>
      <c r="BV101" s="47">
        <v>3</v>
      </c>
      <c r="BW101" s="46"/>
      <c r="BX101" s="47">
        <v>5</v>
      </c>
      <c r="BY101" s="46"/>
      <c r="BZ101" s="46"/>
      <c r="CA101" s="46"/>
      <c r="CB101" s="46" t="s">
        <v>7527</v>
      </c>
      <c r="CC101" s="46" t="b">
        <v>1</v>
      </c>
      <c r="CD101" s="46" t="b">
        <v>1</v>
      </c>
      <c r="CE101" s="46" t="b">
        <v>0</v>
      </c>
      <c r="CF101" s="46" t="b">
        <v>1</v>
      </c>
      <c r="CG101" s="46" t="b">
        <v>0</v>
      </c>
      <c r="CH101" s="46" t="b">
        <v>0</v>
      </c>
      <c r="CI101" s="46" t="b">
        <v>0</v>
      </c>
      <c r="CJ101" s="46"/>
      <c r="CK101" s="46"/>
      <c r="CL101" s="46"/>
      <c r="CM101" s="46" t="s">
        <v>1355</v>
      </c>
      <c r="CN101" s="46"/>
      <c r="CO101" s="46" t="s">
        <v>1470</v>
      </c>
      <c r="CP101" s="46">
        <v>1316</v>
      </c>
      <c r="CQ101" s="46" t="s">
        <v>1471</v>
      </c>
      <c r="CR101" s="46" t="s">
        <v>1472</v>
      </c>
      <c r="CS101" s="46">
        <v>100</v>
      </c>
      <c r="CT101" s="46"/>
      <c r="CU101" s="46">
        <v>-1</v>
      </c>
    </row>
    <row r="102" spans="1:99" ht="15" customHeight="1">
      <c r="A102" s="47">
        <v>359125050503749</v>
      </c>
      <c r="B102" s="47">
        <v>2044</v>
      </c>
      <c r="C102" s="47">
        <v>2044</v>
      </c>
      <c r="D102" s="46" t="s">
        <v>1473</v>
      </c>
      <c r="E102" s="46" t="s">
        <v>7614</v>
      </c>
      <c r="F102" s="46">
        <v>13.37705336</v>
      </c>
      <c r="G102" s="46">
        <v>103.85262697</v>
      </c>
      <c r="H102" s="46">
        <v>3</v>
      </c>
      <c r="I102" s="46">
        <v>5</v>
      </c>
      <c r="J102" s="47">
        <v>0</v>
      </c>
      <c r="K102" s="46"/>
      <c r="L102" s="46"/>
      <c r="M102" s="46"/>
      <c r="N102" s="46"/>
      <c r="O102" s="47">
        <v>2</v>
      </c>
      <c r="P102" s="47">
        <v>1</v>
      </c>
      <c r="Q102" s="46">
        <v>6</v>
      </c>
      <c r="R102" s="47">
        <v>1</v>
      </c>
      <c r="S102" s="46"/>
      <c r="T102" s="47">
        <v>3</v>
      </c>
      <c r="U102" s="46"/>
      <c r="V102" s="47">
        <v>3</v>
      </c>
      <c r="W102" s="46"/>
      <c r="X102" s="46"/>
      <c r="Y102" s="46"/>
      <c r="Z102" s="47">
        <v>4</v>
      </c>
      <c r="AA102" s="46"/>
      <c r="AB102" s="47">
        <v>4</v>
      </c>
      <c r="AC102" s="46"/>
      <c r="AD102" s="46"/>
      <c r="AE102" s="46"/>
      <c r="AF102" s="47">
        <v>3</v>
      </c>
      <c r="AG102" s="46"/>
      <c r="AH102" s="47">
        <v>3</v>
      </c>
      <c r="AI102" s="46"/>
      <c r="AJ102" s="46"/>
      <c r="AK102" s="46"/>
      <c r="AL102" s="47">
        <v>3</v>
      </c>
      <c r="AM102" s="46"/>
      <c r="AN102" s="47">
        <v>1</v>
      </c>
      <c r="AO102" s="46"/>
      <c r="AP102" s="47">
        <v>5</v>
      </c>
      <c r="AQ102" s="46" t="s">
        <v>158</v>
      </c>
      <c r="AR102" s="47">
        <v>6</v>
      </c>
      <c r="AS102" s="46" t="s">
        <v>158</v>
      </c>
      <c r="AT102" s="47">
        <v>3</v>
      </c>
      <c r="AU102" s="46"/>
      <c r="AV102" s="47">
        <v>1</v>
      </c>
      <c r="AW102" s="46"/>
      <c r="AX102" s="47">
        <v>5</v>
      </c>
      <c r="AY102" s="46" t="s">
        <v>158</v>
      </c>
      <c r="AZ102" s="47">
        <v>6</v>
      </c>
      <c r="BA102" s="46" t="s">
        <v>158</v>
      </c>
      <c r="BB102" s="46" t="s">
        <v>605</v>
      </c>
      <c r="BC102" s="46"/>
      <c r="BD102" s="47">
        <v>0</v>
      </c>
      <c r="BE102" s="46"/>
      <c r="BF102" s="46" t="s">
        <v>1332</v>
      </c>
      <c r="BG102" s="46"/>
      <c r="BH102" s="47">
        <v>3</v>
      </c>
      <c r="BI102" s="46"/>
      <c r="BJ102" s="47">
        <v>3</v>
      </c>
      <c r="BK102" s="46"/>
      <c r="BL102" s="46" t="s">
        <v>1474</v>
      </c>
      <c r="BM102" s="46"/>
      <c r="BN102" s="47">
        <v>1</v>
      </c>
      <c r="BO102" s="46"/>
      <c r="BP102" s="47">
        <v>1</v>
      </c>
      <c r="BQ102" s="46"/>
      <c r="BR102" s="47">
        <v>1</v>
      </c>
      <c r="BS102" s="46"/>
      <c r="BT102" s="47">
        <v>0</v>
      </c>
      <c r="BU102" s="46"/>
      <c r="BV102" s="47">
        <v>2</v>
      </c>
      <c r="BW102" s="46"/>
      <c r="BX102" s="47">
        <v>5</v>
      </c>
      <c r="BY102" s="46"/>
      <c r="BZ102" s="46"/>
      <c r="CA102" s="46"/>
      <c r="CB102" s="46" t="s">
        <v>7527</v>
      </c>
      <c r="CC102" s="46" t="b">
        <v>1</v>
      </c>
      <c r="CD102" s="46" t="b">
        <v>1</v>
      </c>
      <c r="CE102" s="46" t="b">
        <v>0</v>
      </c>
      <c r="CF102" s="46" t="b">
        <v>1</v>
      </c>
      <c r="CG102" s="46" t="b">
        <v>0</v>
      </c>
      <c r="CH102" s="46" t="b">
        <v>0</v>
      </c>
      <c r="CI102" s="46" t="b">
        <v>0</v>
      </c>
      <c r="CJ102" s="46"/>
      <c r="CK102" s="46"/>
      <c r="CL102" s="46"/>
      <c r="CM102" s="46" t="s">
        <v>1355</v>
      </c>
      <c r="CN102" s="46"/>
      <c r="CO102" s="46" t="s">
        <v>1475</v>
      </c>
      <c r="CP102" s="46">
        <v>1317</v>
      </c>
      <c r="CQ102" s="46" t="s">
        <v>1476</v>
      </c>
      <c r="CR102" s="46" t="s">
        <v>1477</v>
      </c>
      <c r="CS102" s="46">
        <v>101</v>
      </c>
      <c r="CT102" s="46"/>
      <c r="CU102" s="46">
        <v>-1</v>
      </c>
    </row>
    <row r="103" spans="1:99" ht="15" customHeight="1">
      <c r="A103" s="47">
        <v>359125050503749</v>
      </c>
      <c r="B103" s="47">
        <v>2037</v>
      </c>
      <c r="C103" s="47">
        <v>2037</v>
      </c>
      <c r="D103" s="46" t="s">
        <v>1478</v>
      </c>
      <c r="E103" s="46" t="s">
        <v>7615</v>
      </c>
      <c r="F103" s="46">
        <v>13.377064819999999</v>
      </c>
      <c r="G103" s="46">
        <v>103.85259807</v>
      </c>
      <c r="H103" s="46">
        <v>-2</v>
      </c>
      <c r="I103" s="46">
        <v>5</v>
      </c>
      <c r="J103" s="47">
        <v>0</v>
      </c>
      <c r="K103" s="46"/>
      <c r="L103" s="46"/>
      <c r="M103" s="46"/>
      <c r="N103" s="46"/>
      <c r="O103" s="47">
        <v>2</v>
      </c>
      <c r="P103" s="47">
        <v>1</v>
      </c>
      <c r="Q103" s="46">
        <v>7</v>
      </c>
      <c r="R103" s="47">
        <v>1</v>
      </c>
      <c r="S103" s="46"/>
      <c r="T103" s="47">
        <v>3</v>
      </c>
      <c r="U103" s="46"/>
      <c r="V103" s="47">
        <v>3</v>
      </c>
      <c r="W103" s="46"/>
      <c r="X103" s="46"/>
      <c r="Y103" s="46"/>
      <c r="Z103" s="47">
        <v>4</v>
      </c>
      <c r="AA103" s="46"/>
      <c r="AB103" s="47">
        <v>4</v>
      </c>
      <c r="AC103" s="46"/>
      <c r="AD103" s="46"/>
      <c r="AE103" s="46"/>
      <c r="AF103" s="47">
        <v>2</v>
      </c>
      <c r="AG103" s="46"/>
      <c r="AH103" s="47">
        <v>2</v>
      </c>
      <c r="AI103" s="46"/>
      <c r="AJ103" s="46"/>
      <c r="AK103" s="46"/>
      <c r="AL103" s="47">
        <v>3</v>
      </c>
      <c r="AM103" s="46"/>
      <c r="AN103" s="47">
        <v>1</v>
      </c>
      <c r="AO103" s="46"/>
      <c r="AP103" s="47">
        <v>5</v>
      </c>
      <c r="AQ103" s="46" t="s">
        <v>158</v>
      </c>
      <c r="AR103" s="47">
        <v>6</v>
      </c>
      <c r="AS103" s="46" t="s">
        <v>158</v>
      </c>
      <c r="AT103" s="47">
        <v>3</v>
      </c>
      <c r="AU103" s="46"/>
      <c r="AV103" s="47">
        <v>1</v>
      </c>
      <c r="AW103" s="46"/>
      <c r="AX103" s="47">
        <v>5</v>
      </c>
      <c r="AY103" s="46" t="s">
        <v>158</v>
      </c>
      <c r="AZ103" s="47">
        <v>6</v>
      </c>
      <c r="BA103" s="46" t="s">
        <v>158</v>
      </c>
      <c r="BB103" s="46" t="s">
        <v>1479</v>
      </c>
      <c r="BC103" s="46"/>
      <c r="BD103" s="47">
        <v>0</v>
      </c>
      <c r="BE103" s="46"/>
      <c r="BF103" s="46" t="s">
        <v>1332</v>
      </c>
      <c r="BG103" s="46"/>
      <c r="BH103" s="47">
        <v>3</v>
      </c>
      <c r="BI103" s="46"/>
      <c r="BJ103" s="47">
        <v>3</v>
      </c>
      <c r="BK103" s="46"/>
      <c r="BL103" s="46" t="s">
        <v>1481</v>
      </c>
      <c r="BM103" s="46"/>
      <c r="BN103" s="47">
        <v>1</v>
      </c>
      <c r="BO103" s="46"/>
      <c r="BP103" s="47">
        <v>1</v>
      </c>
      <c r="BQ103" s="46"/>
      <c r="BR103" s="47">
        <v>1</v>
      </c>
      <c r="BS103" s="46"/>
      <c r="BT103" s="47">
        <v>0</v>
      </c>
      <c r="BU103" s="46"/>
      <c r="BV103" s="47">
        <v>1</v>
      </c>
      <c r="BW103" s="46"/>
      <c r="BX103" s="47">
        <v>5</v>
      </c>
      <c r="BY103" s="46"/>
      <c r="BZ103" s="46" t="s">
        <v>1485</v>
      </c>
      <c r="CA103" s="46"/>
      <c r="CB103" s="46" t="s">
        <v>7527</v>
      </c>
      <c r="CC103" s="46" t="b">
        <v>1</v>
      </c>
      <c r="CD103" s="46" t="b">
        <v>1</v>
      </c>
      <c r="CE103" s="46" t="b">
        <v>0</v>
      </c>
      <c r="CF103" s="46" t="b">
        <v>1</v>
      </c>
      <c r="CG103" s="46" t="b">
        <v>0</v>
      </c>
      <c r="CH103" s="46" t="b">
        <v>0</v>
      </c>
      <c r="CI103" s="46" t="b">
        <v>0</v>
      </c>
      <c r="CJ103" s="46"/>
      <c r="CK103" s="46"/>
      <c r="CL103" s="46"/>
      <c r="CM103" s="46" t="s">
        <v>1355</v>
      </c>
      <c r="CN103" s="46"/>
      <c r="CO103" s="46" t="s">
        <v>1486</v>
      </c>
      <c r="CP103" s="46">
        <v>1318</v>
      </c>
      <c r="CQ103" s="46" t="s">
        <v>1488</v>
      </c>
      <c r="CR103" s="46" t="s">
        <v>1490</v>
      </c>
      <c r="CS103" s="46">
        <v>102</v>
      </c>
      <c r="CT103" s="46"/>
      <c r="CU103" s="46">
        <v>-1</v>
      </c>
    </row>
    <row r="104" spans="1:99" ht="15" customHeight="1">
      <c r="A104" s="47">
        <v>359125050503749</v>
      </c>
      <c r="B104" s="47">
        <v>2045</v>
      </c>
      <c r="C104" s="47">
        <v>2045</v>
      </c>
      <c r="D104" s="46" t="s">
        <v>1493</v>
      </c>
      <c r="E104" s="46" t="s">
        <v>7616</v>
      </c>
      <c r="F104" s="46">
        <v>13.37716737</v>
      </c>
      <c r="G104" s="46">
        <v>103.85263310000001</v>
      </c>
      <c r="H104" s="46">
        <v>-25</v>
      </c>
      <c r="I104" s="46">
        <v>5</v>
      </c>
      <c r="J104" s="47">
        <v>0</v>
      </c>
      <c r="K104" s="46"/>
      <c r="L104" s="46"/>
      <c r="M104" s="46"/>
      <c r="N104" s="46"/>
      <c r="O104" s="47">
        <v>2</v>
      </c>
      <c r="P104" s="47">
        <v>1</v>
      </c>
      <c r="Q104" s="46">
        <v>3</v>
      </c>
      <c r="R104" s="47">
        <v>0</v>
      </c>
      <c r="S104" s="46"/>
      <c r="T104" s="47">
        <v>3</v>
      </c>
      <c r="U104" s="46"/>
      <c r="V104" s="46"/>
      <c r="W104" s="46"/>
      <c r="X104" s="46"/>
      <c r="Y104" s="46"/>
      <c r="Z104" s="47">
        <v>4</v>
      </c>
      <c r="AA104" s="46"/>
      <c r="AB104" s="46"/>
      <c r="AC104" s="46"/>
      <c r="AD104" s="46" t="s">
        <v>1378</v>
      </c>
      <c r="AE104" s="46"/>
      <c r="AF104" s="47">
        <v>3</v>
      </c>
      <c r="AG104" s="46"/>
      <c r="AH104" s="46"/>
      <c r="AI104" s="46"/>
      <c r="AJ104" s="46"/>
      <c r="AK104" s="46"/>
      <c r="AL104" s="47">
        <v>2</v>
      </c>
      <c r="AM104" s="46"/>
      <c r="AN104" s="47">
        <v>1</v>
      </c>
      <c r="AO104" s="46"/>
      <c r="AP104" s="47">
        <v>3</v>
      </c>
      <c r="AQ104" s="46"/>
      <c r="AR104" s="47">
        <v>3</v>
      </c>
      <c r="AS104" s="46"/>
      <c r="AT104" s="46"/>
      <c r="AU104" s="46"/>
      <c r="AV104" s="46"/>
      <c r="AW104" s="46"/>
      <c r="AX104" s="46"/>
      <c r="AY104" s="46"/>
      <c r="AZ104" s="46"/>
      <c r="BA104" s="46"/>
      <c r="BB104" s="46" t="s">
        <v>1495</v>
      </c>
      <c r="BC104" s="46"/>
      <c r="BD104" s="47">
        <v>1</v>
      </c>
      <c r="BE104" s="46"/>
      <c r="BF104" s="46" t="s">
        <v>210</v>
      </c>
      <c r="BG104" s="46"/>
      <c r="BH104" s="47">
        <v>3</v>
      </c>
      <c r="BI104" s="46"/>
      <c r="BJ104" s="46"/>
      <c r="BK104" s="46"/>
      <c r="BL104" s="46" t="s">
        <v>1500</v>
      </c>
      <c r="BM104" s="46"/>
      <c r="BN104" s="47">
        <v>1</v>
      </c>
      <c r="BO104" s="46"/>
      <c r="BP104" s="47">
        <v>1</v>
      </c>
      <c r="BQ104" s="46"/>
      <c r="BR104" s="47">
        <v>1</v>
      </c>
      <c r="BS104" s="46"/>
      <c r="BT104" s="47">
        <v>1</v>
      </c>
      <c r="BU104" s="46"/>
      <c r="BV104" s="47">
        <v>2</v>
      </c>
      <c r="BW104" s="46"/>
      <c r="BX104" s="47">
        <v>5</v>
      </c>
      <c r="BY104" s="46"/>
      <c r="BZ104" s="46"/>
      <c r="CA104" s="46"/>
      <c r="CB104" s="46" t="s">
        <v>7527</v>
      </c>
      <c r="CC104" s="46" t="b">
        <v>1</v>
      </c>
      <c r="CD104" s="46" t="b">
        <v>1</v>
      </c>
      <c r="CE104" s="46" t="b">
        <v>0</v>
      </c>
      <c r="CF104" s="46" t="b">
        <v>1</v>
      </c>
      <c r="CG104" s="46" t="b">
        <v>0</v>
      </c>
      <c r="CH104" s="46" t="b">
        <v>0</v>
      </c>
      <c r="CI104" s="46" t="b">
        <v>0</v>
      </c>
      <c r="CJ104" s="46"/>
      <c r="CK104" s="46"/>
      <c r="CL104" s="46"/>
      <c r="CM104" s="46" t="s">
        <v>1355</v>
      </c>
      <c r="CN104" s="46"/>
      <c r="CO104" s="46" t="s">
        <v>1503</v>
      </c>
      <c r="CP104" s="46">
        <v>1319</v>
      </c>
      <c r="CQ104" s="46" t="s">
        <v>1504</v>
      </c>
      <c r="CR104" s="46" t="s">
        <v>1505</v>
      </c>
      <c r="CS104" s="46">
        <v>103</v>
      </c>
      <c r="CT104" s="46"/>
      <c r="CU104" s="46">
        <v>-1</v>
      </c>
    </row>
    <row r="105" spans="1:99" ht="15" customHeight="1">
      <c r="A105" s="47">
        <v>359125050503749</v>
      </c>
      <c r="B105" s="47">
        <v>2039</v>
      </c>
      <c r="C105" s="47">
        <v>2039</v>
      </c>
      <c r="D105" s="46" t="s">
        <v>1506</v>
      </c>
      <c r="E105" s="46" t="s">
        <v>7617</v>
      </c>
      <c r="F105" s="46">
        <v>13.377021040000001</v>
      </c>
      <c r="G105" s="46">
        <v>103.85242273</v>
      </c>
      <c r="H105" s="46">
        <v>27</v>
      </c>
      <c r="I105" s="46">
        <v>5</v>
      </c>
      <c r="J105" s="47">
        <v>0</v>
      </c>
      <c r="K105" s="46"/>
      <c r="L105" s="46"/>
      <c r="M105" s="46"/>
      <c r="N105" s="46"/>
      <c r="O105" s="47">
        <v>2</v>
      </c>
      <c r="P105" s="47">
        <v>1</v>
      </c>
      <c r="Q105" s="46">
        <v>8</v>
      </c>
      <c r="R105" s="47">
        <v>0</v>
      </c>
      <c r="S105" s="46"/>
      <c r="T105" s="47">
        <v>3</v>
      </c>
      <c r="U105" s="46"/>
      <c r="V105" s="46"/>
      <c r="W105" s="46"/>
      <c r="X105" s="46"/>
      <c r="Y105" s="46"/>
      <c r="Z105" s="47">
        <v>4</v>
      </c>
      <c r="AA105" s="46"/>
      <c r="AB105" s="46"/>
      <c r="AC105" s="46"/>
      <c r="AD105" s="46"/>
      <c r="AE105" s="46"/>
      <c r="AF105" s="47">
        <v>3</v>
      </c>
      <c r="AG105" s="46"/>
      <c r="AH105" s="46"/>
      <c r="AI105" s="46"/>
      <c r="AJ105" s="46"/>
      <c r="AK105" s="46"/>
      <c r="AL105" s="47">
        <v>3</v>
      </c>
      <c r="AM105" s="46"/>
      <c r="AN105" s="47">
        <v>1</v>
      </c>
      <c r="AO105" s="46"/>
      <c r="AP105" s="47">
        <v>5</v>
      </c>
      <c r="AQ105" s="46" t="s">
        <v>158</v>
      </c>
      <c r="AR105" s="47">
        <v>6</v>
      </c>
      <c r="AS105" s="46" t="s">
        <v>158</v>
      </c>
      <c r="AT105" s="46"/>
      <c r="AU105" s="46"/>
      <c r="AV105" s="46"/>
      <c r="AW105" s="46"/>
      <c r="AX105" s="46"/>
      <c r="AY105" s="46"/>
      <c r="AZ105" s="46"/>
      <c r="BA105" s="46"/>
      <c r="BB105" s="46"/>
      <c r="BC105" s="46"/>
      <c r="BD105" s="47">
        <v>0</v>
      </c>
      <c r="BE105" s="46"/>
      <c r="BF105" s="46" t="s">
        <v>1332</v>
      </c>
      <c r="BG105" s="46"/>
      <c r="BH105" s="47">
        <v>2</v>
      </c>
      <c r="BI105" s="46"/>
      <c r="BJ105" s="46"/>
      <c r="BK105" s="46"/>
      <c r="BL105" s="46" t="s">
        <v>1145</v>
      </c>
      <c r="BM105" s="46"/>
      <c r="BN105" s="47">
        <v>1</v>
      </c>
      <c r="BO105" s="46"/>
      <c r="BP105" s="47">
        <v>1</v>
      </c>
      <c r="BQ105" s="46"/>
      <c r="BR105" s="47">
        <v>1</v>
      </c>
      <c r="BS105" s="46"/>
      <c r="BT105" s="47">
        <v>1</v>
      </c>
      <c r="BU105" s="46"/>
      <c r="BV105" s="47">
        <v>3</v>
      </c>
      <c r="BW105" s="46"/>
      <c r="BX105" s="47">
        <v>5</v>
      </c>
      <c r="BY105" s="46"/>
      <c r="BZ105" s="46"/>
      <c r="CA105" s="46"/>
      <c r="CB105" s="46" t="s">
        <v>7527</v>
      </c>
      <c r="CC105" s="46" t="b">
        <v>1</v>
      </c>
      <c r="CD105" s="46" t="b">
        <v>1</v>
      </c>
      <c r="CE105" s="46" t="b">
        <v>0</v>
      </c>
      <c r="CF105" s="46" t="b">
        <v>1</v>
      </c>
      <c r="CG105" s="46" t="b">
        <v>0</v>
      </c>
      <c r="CH105" s="46" t="b">
        <v>0</v>
      </c>
      <c r="CI105" s="46" t="b">
        <v>0</v>
      </c>
      <c r="CJ105" s="46"/>
      <c r="CK105" s="46"/>
      <c r="CL105" s="46"/>
      <c r="CM105" s="46" t="s">
        <v>1355</v>
      </c>
      <c r="CN105" s="46"/>
      <c r="CO105" s="46" t="s">
        <v>1514</v>
      </c>
      <c r="CP105" s="46">
        <v>1320</v>
      </c>
      <c r="CQ105" s="46" t="s">
        <v>1515</v>
      </c>
      <c r="CR105" s="46" t="s">
        <v>1516</v>
      </c>
      <c r="CS105" s="46">
        <v>104</v>
      </c>
      <c r="CT105" s="46"/>
      <c r="CU105" s="46">
        <v>-1</v>
      </c>
    </row>
    <row r="106" spans="1:99" ht="15" customHeight="1">
      <c r="A106" s="47">
        <v>359125050503749</v>
      </c>
      <c r="B106" s="47">
        <v>2042</v>
      </c>
      <c r="C106" s="47">
        <v>2042</v>
      </c>
      <c r="D106" s="46" t="s">
        <v>1517</v>
      </c>
      <c r="E106" s="46" t="s">
        <v>7618</v>
      </c>
      <c r="F106" s="46">
        <v>13.377034999999999</v>
      </c>
      <c r="G106" s="46">
        <v>103.85223615</v>
      </c>
      <c r="H106" s="46">
        <v>-6</v>
      </c>
      <c r="I106" s="46">
        <v>5</v>
      </c>
      <c r="J106" s="47">
        <v>0</v>
      </c>
      <c r="K106" s="46"/>
      <c r="L106" s="46"/>
      <c r="M106" s="46"/>
      <c r="N106" s="46"/>
      <c r="O106" s="47">
        <v>2</v>
      </c>
      <c r="P106" s="47">
        <v>1</v>
      </c>
      <c r="Q106" s="46">
        <v>4</v>
      </c>
      <c r="R106" s="47">
        <v>0</v>
      </c>
      <c r="S106" s="46"/>
      <c r="T106" s="47">
        <v>3</v>
      </c>
      <c r="U106" s="46"/>
      <c r="V106" s="46"/>
      <c r="W106" s="46"/>
      <c r="X106" s="46"/>
      <c r="Y106" s="46"/>
      <c r="Z106" s="47">
        <v>4</v>
      </c>
      <c r="AA106" s="46"/>
      <c r="AB106" s="46"/>
      <c r="AC106" s="46"/>
      <c r="AD106" s="46"/>
      <c r="AE106" s="46"/>
      <c r="AF106" s="47">
        <v>3</v>
      </c>
      <c r="AG106" s="46"/>
      <c r="AH106" s="46"/>
      <c r="AI106" s="46"/>
      <c r="AJ106" s="46"/>
      <c r="AK106" s="46"/>
      <c r="AL106" s="47">
        <v>3</v>
      </c>
      <c r="AM106" s="46"/>
      <c r="AN106" s="47">
        <v>1</v>
      </c>
      <c r="AO106" s="46"/>
      <c r="AP106" s="47">
        <v>5</v>
      </c>
      <c r="AQ106" s="46" t="s">
        <v>158</v>
      </c>
      <c r="AR106" s="47">
        <v>6</v>
      </c>
      <c r="AS106" s="46" t="s">
        <v>158</v>
      </c>
      <c r="AT106" s="46"/>
      <c r="AU106" s="46"/>
      <c r="AV106" s="46"/>
      <c r="AW106" s="46"/>
      <c r="AX106" s="46"/>
      <c r="AY106" s="46"/>
      <c r="AZ106" s="46"/>
      <c r="BA106" s="46"/>
      <c r="BB106" s="46" t="s">
        <v>1479</v>
      </c>
      <c r="BC106" s="46"/>
      <c r="BD106" s="47">
        <v>0</v>
      </c>
      <c r="BE106" s="46"/>
      <c r="BF106" s="46"/>
      <c r="BG106" s="46"/>
      <c r="BH106" s="47">
        <v>3</v>
      </c>
      <c r="BI106" s="46"/>
      <c r="BJ106" s="46"/>
      <c r="BK106" s="46"/>
      <c r="BL106" s="46" t="s">
        <v>1524</v>
      </c>
      <c r="BM106" s="46"/>
      <c r="BN106" s="47">
        <v>1</v>
      </c>
      <c r="BO106" s="46"/>
      <c r="BP106" s="47">
        <v>1</v>
      </c>
      <c r="BQ106" s="46"/>
      <c r="BR106" s="47">
        <v>1</v>
      </c>
      <c r="BS106" s="46"/>
      <c r="BT106" s="47">
        <v>0</v>
      </c>
      <c r="BU106" s="46"/>
      <c r="BV106" s="47">
        <v>3</v>
      </c>
      <c r="BW106" s="46"/>
      <c r="BX106" s="47">
        <v>5</v>
      </c>
      <c r="BY106" s="46"/>
      <c r="BZ106" s="46"/>
      <c r="CA106" s="46"/>
      <c r="CB106" s="46" t="s">
        <v>7527</v>
      </c>
      <c r="CC106" s="46" t="b">
        <v>1</v>
      </c>
      <c r="CD106" s="46" t="b">
        <v>1</v>
      </c>
      <c r="CE106" s="46" t="b">
        <v>0</v>
      </c>
      <c r="CF106" s="46" t="b">
        <v>1</v>
      </c>
      <c r="CG106" s="46" t="b">
        <v>0</v>
      </c>
      <c r="CH106" s="46" t="b">
        <v>0</v>
      </c>
      <c r="CI106" s="46" t="b">
        <v>0</v>
      </c>
      <c r="CJ106" s="46"/>
      <c r="CK106" s="46"/>
      <c r="CL106" s="46"/>
      <c r="CM106" s="46" t="s">
        <v>1355</v>
      </c>
      <c r="CN106" s="46"/>
      <c r="CO106" s="46" t="s">
        <v>1525</v>
      </c>
      <c r="CP106" s="46">
        <v>1321</v>
      </c>
      <c r="CQ106" s="46" t="s">
        <v>1526</v>
      </c>
      <c r="CR106" s="46" t="s">
        <v>1528</v>
      </c>
      <c r="CS106" s="46">
        <v>105</v>
      </c>
      <c r="CT106" s="46"/>
      <c r="CU106" s="46">
        <v>-1</v>
      </c>
    </row>
    <row r="107" spans="1:99" ht="15" customHeight="1">
      <c r="A107" s="47">
        <v>359125050503749</v>
      </c>
      <c r="B107" s="47">
        <v>2040</v>
      </c>
      <c r="C107" s="47">
        <v>2040</v>
      </c>
      <c r="D107" s="46" t="s">
        <v>1531</v>
      </c>
      <c r="E107" s="46" t="s">
        <v>7619</v>
      </c>
      <c r="F107" s="46">
        <v>13.3771538</v>
      </c>
      <c r="G107" s="46">
        <v>103.85246185</v>
      </c>
      <c r="H107" s="46">
        <v>-9</v>
      </c>
      <c r="I107" s="46">
        <v>5</v>
      </c>
      <c r="J107" s="47">
        <v>0</v>
      </c>
      <c r="K107" s="46"/>
      <c r="L107" s="46"/>
      <c r="M107" s="46"/>
      <c r="N107" s="46"/>
      <c r="O107" s="47">
        <v>2</v>
      </c>
      <c r="P107" s="47">
        <v>1</v>
      </c>
      <c r="Q107" s="46">
        <v>3</v>
      </c>
      <c r="R107" s="47">
        <v>1</v>
      </c>
      <c r="S107" s="46"/>
      <c r="T107" s="47">
        <v>3</v>
      </c>
      <c r="U107" s="46"/>
      <c r="V107" s="47">
        <v>3</v>
      </c>
      <c r="W107" s="46"/>
      <c r="X107" s="46"/>
      <c r="Y107" s="46"/>
      <c r="Z107" s="47">
        <v>4</v>
      </c>
      <c r="AA107" s="46"/>
      <c r="AB107" s="47">
        <v>4</v>
      </c>
      <c r="AC107" s="46"/>
      <c r="AD107" s="46"/>
      <c r="AE107" s="46"/>
      <c r="AF107" s="47">
        <v>3</v>
      </c>
      <c r="AG107" s="46"/>
      <c r="AH107" s="47">
        <v>3</v>
      </c>
      <c r="AI107" s="46"/>
      <c r="AJ107" s="46"/>
      <c r="AK107" s="46"/>
      <c r="AL107" s="47">
        <v>3</v>
      </c>
      <c r="AM107" s="46"/>
      <c r="AN107" s="47">
        <v>1</v>
      </c>
      <c r="AO107" s="46"/>
      <c r="AP107" s="47">
        <v>5</v>
      </c>
      <c r="AQ107" s="46" t="s">
        <v>158</v>
      </c>
      <c r="AR107" s="47">
        <v>6</v>
      </c>
      <c r="AS107" s="46" t="s">
        <v>158</v>
      </c>
      <c r="AT107" s="47">
        <v>3</v>
      </c>
      <c r="AU107" s="46"/>
      <c r="AV107" s="47">
        <v>1</v>
      </c>
      <c r="AW107" s="46"/>
      <c r="AX107" s="47">
        <v>5</v>
      </c>
      <c r="AY107" s="46" t="s">
        <v>158</v>
      </c>
      <c r="AZ107" s="47">
        <v>6</v>
      </c>
      <c r="BA107" s="46" t="s">
        <v>158</v>
      </c>
      <c r="BB107" s="46" t="s">
        <v>1535</v>
      </c>
      <c r="BC107" s="46"/>
      <c r="BD107" s="47">
        <v>1</v>
      </c>
      <c r="BE107" s="46"/>
      <c r="BF107" s="46" t="s">
        <v>1536</v>
      </c>
      <c r="BG107" s="46"/>
      <c r="BH107" s="47">
        <v>3</v>
      </c>
      <c r="BI107" s="46"/>
      <c r="BJ107" s="47">
        <v>3</v>
      </c>
      <c r="BK107" s="46"/>
      <c r="BL107" s="46" t="s">
        <v>1524</v>
      </c>
      <c r="BM107" s="46"/>
      <c r="BN107" s="47">
        <v>1</v>
      </c>
      <c r="BO107" s="46"/>
      <c r="BP107" s="47">
        <v>1</v>
      </c>
      <c r="BQ107" s="46"/>
      <c r="BR107" s="47">
        <v>1</v>
      </c>
      <c r="BS107" s="46"/>
      <c r="BT107" s="47">
        <v>1</v>
      </c>
      <c r="BU107" s="46"/>
      <c r="BV107" s="47">
        <v>2</v>
      </c>
      <c r="BW107" s="46"/>
      <c r="BX107" s="47">
        <v>5</v>
      </c>
      <c r="BY107" s="46"/>
      <c r="BZ107" s="46"/>
      <c r="CA107" s="46"/>
      <c r="CB107" s="46" t="s">
        <v>7527</v>
      </c>
      <c r="CC107" s="46" t="b">
        <v>1</v>
      </c>
      <c r="CD107" s="46" t="b">
        <v>1</v>
      </c>
      <c r="CE107" s="46" t="b">
        <v>0</v>
      </c>
      <c r="CF107" s="46" t="b">
        <v>1</v>
      </c>
      <c r="CG107" s="46" t="b">
        <v>0</v>
      </c>
      <c r="CH107" s="46" t="b">
        <v>0</v>
      </c>
      <c r="CI107" s="46" t="b">
        <v>0</v>
      </c>
      <c r="CJ107" s="46"/>
      <c r="CK107" s="46"/>
      <c r="CL107" s="46"/>
      <c r="CM107" s="46" t="s">
        <v>1355</v>
      </c>
      <c r="CN107" s="46"/>
      <c r="CO107" s="46" t="s">
        <v>1539</v>
      </c>
      <c r="CP107" s="46">
        <v>1322</v>
      </c>
      <c r="CQ107" s="46" t="s">
        <v>1540</v>
      </c>
      <c r="CR107" s="46" t="s">
        <v>1541</v>
      </c>
      <c r="CS107" s="46">
        <v>106</v>
      </c>
      <c r="CT107" s="46"/>
      <c r="CU107" s="46">
        <v>-1</v>
      </c>
    </row>
    <row r="108" spans="1:99" ht="15" customHeight="1">
      <c r="A108" s="47">
        <v>359125050503749</v>
      </c>
      <c r="B108" s="47">
        <v>2041</v>
      </c>
      <c r="C108" s="47">
        <v>2041</v>
      </c>
      <c r="D108" s="46" t="s">
        <v>1544</v>
      </c>
      <c r="E108" s="46" t="s">
        <v>7620</v>
      </c>
      <c r="F108" s="46">
        <v>13.377205679999999</v>
      </c>
      <c r="G108" s="46">
        <v>103.85240098</v>
      </c>
      <c r="H108" s="46">
        <v>1</v>
      </c>
      <c r="I108" s="46">
        <v>5</v>
      </c>
      <c r="J108" s="47">
        <v>0</v>
      </c>
      <c r="K108" s="46"/>
      <c r="L108" s="46"/>
      <c r="M108" s="46"/>
      <c r="N108" s="46"/>
      <c r="O108" s="47">
        <v>2</v>
      </c>
      <c r="P108" s="47">
        <v>1</v>
      </c>
      <c r="Q108" s="46">
        <v>3</v>
      </c>
      <c r="R108" s="47">
        <v>0</v>
      </c>
      <c r="S108" s="46"/>
      <c r="T108" s="47">
        <v>3</v>
      </c>
      <c r="U108" s="46"/>
      <c r="V108" s="46"/>
      <c r="W108" s="46"/>
      <c r="X108" s="46"/>
      <c r="Y108" s="46"/>
      <c r="Z108" s="47">
        <v>4</v>
      </c>
      <c r="AA108" s="46"/>
      <c r="AB108" s="46"/>
      <c r="AC108" s="46"/>
      <c r="AD108" s="46"/>
      <c r="AE108" s="46"/>
      <c r="AF108" s="47">
        <v>3</v>
      </c>
      <c r="AG108" s="46"/>
      <c r="AH108" s="46"/>
      <c r="AI108" s="46"/>
      <c r="AJ108" s="46"/>
      <c r="AK108" s="46"/>
      <c r="AL108" s="47">
        <v>3</v>
      </c>
      <c r="AM108" s="46"/>
      <c r="AN108" s="47">
        <v>1</v>
      </c>
      <c r="AO108" s="46"/>
      <c r="AP108" s="47">
        <v>5</v>
      </c>
      <c r="AQ108" s="46" t="s">
        <v>158</v>
      </c>
      <c r="AR108" s="47">
        <v>6</v>
      </c>
      <c r="AS108" s="46" t="s">
        <v>158</v>
      </c>
      <c r="AT108" s="46"/>
      <c r="AU108" s="46"/>
      <c r="AV108" s="46"/>
      <c r="AW108" s="46"/>
      <c r="AX108" s="46"/>
      <c r="AY108" s="46"/>
      <c r="AZ108" s="46"/>
      <c r="BA108" s="46"/>
      <c r="BB108" s="46" t="s">
        <v>1479</v>
      </c>
      <c r="BC108" s="46"/>
      <c r="BD108" s="47">
        <v>0</v>
      </c>
      <c r="BE108" s="46"/>
      <c r="BF108" s="46"/>
      <c r="BG108" s="46"/>
      <c r="BH108" s="47">
        <v>3</v>
      </c>
      <c r="BI108" s="46"/>
      <c r="BJ108" s="46"/>
      <c r="BK108" s="46"/>
      <c r="BL108" s="46" t="s">
        <v>1524</v>
      </c>
      <c r="BM108" s="46"/>
      <c r="BN108" s="47">
        <v>0</v>
      </c>
      <c r="BO108" s="46"/>
      <c r="BP108" s="46"/>
      <c r="BQ108" s="46"/>
      <c r="BR108" s="46"/>
      <c r="BS108" s="46"/>
      <c r="BT108" s="46"/>
      <c r="BU108" s="46"/>
      <c r="BV108" s="46"/>
      <c r="BW108" s="46"/>
      <c r="BX108" s="46"/>
      <c r="BY108" s="46"/>
      <c r="BZ108" s="46"/>
      <c r="CA108" s="46"/>
      <c r="CB108" s="46" t="s">
        <v>7539</v>
      </c>
      <c r="CC108" s="46" t="b">
        <v>0</v>
      </c>
      <c r="CD108" s="46" t="b">
        <v>1</v>
      </c>
      <c r="CE108" s="46" t="b">
        <v>0</v>
      </c>
      <c r="CF108" s="46" t="b">
        <v>1</v>
      </c>
      <c r="CG108" s="46" t="b">
        <v>0</v>
      </c>
      <c r="CH108" s="46" t="b">
        <v>0</v>
      </c>
      <c r="CI108" s="46" t="b">
        <v>0</v>
      </c>
      <c r="CJ108" s="46"/>
      <c r="CK108" s="46"/>
      <c r="CL108" s="46"/>
      <c r="CM108" s="46" t="s">
        <v>1547</v>
      </c>
      <c r="CN108" s="46"/>
      <c r="CO108" s="46" t="s">
        <v>1548</v>
      </c>
      <c r="CP108" s="46">
        <v>1323</v>
      </c>
      <c r="CQ108" s="46" t="s">
        <v>1549</v>
      </c>
      <c r="CR108" s="46" t="s">
        <v>1550</v>
      </c>
      <c r="CS108" s="46">
        <v>107</v>
      </c>
      <c r="CT108" s="46"/>
      <c r="CU108" s="46">
        <v>-1</v>
      </c>
    </row>
    <row r="109" spans="1:99" ht="15" customHeight="1">
      <c r="A109" s="47">
        <v>359125051929760</v>
      </c>
      <c r="B109" s="47">
        <v>2046</v>
      </c>
      <c r="C109" s="47">
        <v>2046</v>
      </c>
      <c r="D109" s="46" t="s">
        <v>1553</v>
      </c>
      <c r="E109" s="46"/>
      <c r="F109" s="46"/>
      <c r="G109" s="46"/>
      <c r="H109" s="46"/>
      <c r="I109" s="46"/>
      <c r="J109" s="47">
        <v>0</v>
      </c>
      <c r="K109" s="46"/>
      <c r="L109" s="46"/>
      <c r="M109" s="46"/>
      <c r="N109" s="46"/>
      <c r="O109" s="47">
        <v>2</v>
      </c>
      <c r="P109" s="47">
        <v>1</v>
      </c>
      <c r="Q109" s="46">
        <v>5</v>
      </c>
      <c r="R109" s="47">
        <v>0</v>
      </c>
      <c r="S109" s="46"/>
      <c r="T109" s="47">
        <v>4</v>
      </c>
      <c r="U109" s="46"/>
      <c r="V109" s="46"/>
      <c r="W109" s="46"/>
      <c r="X109" s="46"/>
      <c r="Y109" s="46"/>
      <c r="Z109" s="47">
        <v>4</v>
      </c>
      <c r="AA109" s="46"/>
      <c r="AB109" s="46"/>
      <c r="AC109" s="46"/>
      <c r="AD109" s="46" t="s">
        <v>691</v>
      </c>
      <c r="AE109" s="46"/>
      <c r="AF109" s="47">
        <v>4</v>
      </c>
      <c r="AG109" s="46"/>
      <c r="AH109" s="46"/>
      <c r="AI109" s="46"/>
      <c r="AJ109" s="46"/>
      <c r="AK109" s="46"/>
      <c r="AL109" s="47">
        <v>3</v>
      </c>
      <c r="AM109" s="46"/>
      <c r="AN109" s="47">
        <v>1</v>
      </c>
      <c r="AO109" s="46"/>
      <c r="AP109" s="47">
        <v>5</v>
      </c>
      <c r="AQ109" s="46" t="s">
        <v>192</v>
      </c>
      <c r="AR109" s="47">
        <v>1</v>
      </c>
      <c r="AS109" s="46"/>
      <c r="AT109" s="46"/>
      <c r="AU109" s="46"/>
      <c r="AV109" s="46"/>
      <c r="AW109" s="46"/>
      <c r="AX109" s="46"/>
      <c r="AY109" s="46"/>
      <c r="AZ109" s="46"/>
      <c r="BA109" s="46"/>
      <c r="BB109" s="46" t="s">
        <v>1557</v>
      </c>
      <c r="BC109" s="46"/>
      <c r="BD109" s="47">
        <v>0</v>
      </c>
      <c r="BE109" s="46"/>
      <c r="BF109" s="46"/>
      <c r="BG109" s="46"/>
      <c r="BH109" s="47">
        <v>3</v>
      </c>
      <c r="BI109" s="46"/>
      <c r="BJ109" s="46"/>
      <c r="BK109" s="46"/>
      <c r="BL109" s="46" t="s">
        <v>1558</v>
      </c>
      <c r="BM109" s="46"/>
      <c r="BN109" s="47">
        <v>1</v>
      </c>
      <c r="BO109" s="46"/>
      <c r="BP109" s="47">
        <v>1</v>
      </c>
      <c r="BQ109" s="46"/>
      <c r="BR109" s="47">
        <v>1</v>
      </c>
      <c r="BS109" s="46"/>
      <c r="BT109" s="47">
        <v>0</v>
      </c>
      <c r="BU109" s="46"/>
      <c r="BV109" s="47">
        <v>3</v>
      </c>
      <c r="BW109" s="46"/>
      <c r="BX109" s="47">
        <v>5</v>
      </c>
      <c r="BY109" s="46"/>
      <c r="BZ109" s="46"/>
      <c r="CA109" s="46"/>
      <c r="CB109" s="46" t="s">
        <v>7527</v>
      </c>
      <c r="CC109" s="46" t="b">
        <v>1</v>
      </c>
      <c r="CD109" s="46" t="b">
        <v>1</v>
      </c>
      <c r="CE109" s="46" t="b">
        <v>0</v>
      </c>
      <c r="CF109" s="46" t="b">
        <v>1</v>
      </c>
      <c r="CG109" s="46" t="b">
        <v>0</v>
      </c>
      <c r="CH109" s="46" t="b">
        <v>0</v>
      </c>
      <c r="CI109" s="46" t="b">
        <v>0</v>
      </c>
      <c r="CJ109" s="46"/>
      <c r="CK109" s="46"/>
      <c r="CL109" s="46"/>
      <c r="CM109" s="46" t="s">
        <v>702</v>
      </c>
      <c r="CN109" s="46"/>
      <c r="CO109" s="46" t="s">
        <v>1559</v>
      </c>
      <c r="CP109" s="46">
        <v>1325</v>
      </c>
      <c r="CQ109" s="46" t="s">
        <v>1560</v>
      </c>
      <c r="CR109" s="46" t="s">
        <v>1561</v>
      </c>
      <c r="CS109" s="46">
        <v>108</v>
      </c>
      <c r="CT109" s="46"/>
      <c r="CU109" s="46">
        <v>-1</v>
      </c>
    </row>
    <row r="110" spans="1:99" ht="15" customHeight="1">
      <c r="A110" s="47">
        <v>359125051929760</v>
      </c>
      <c r="B110" s="47">
        <v>2036</v>
      </c>
      <c r="C110" s="47">
        <v>2036</v>
      </c>
      <c r="D110" s="46" t="s">
        <v>1562</v>
      </c>
      <c r="E110" s="46" t="s">
        <v>7621</v>
      </c>
      <c r="F110" s="46">
        <v>13.3406889</v>
      </c>
      <c r="G110" s="46">
        <v>103.8156125</v>
      </c>
      <c r="H110" s="46">
        <v>0</v>
      </c>
      <c r="I110" s="46">
        <v>27</v>
      </c>
      <c r="J110" s="47">
        <v>0</v>
      </c>
      <c r="K110" s="46"/>
      <c r="L110" s="46"/>
      <c r="M110" s="46"/>
      <c r="N110" s="46"/>
      <c r="O110" s="47">
        <v>2</v>
      </c>
      <c r="P110" s="47">
        <v>1</v>
      </c>
      <c r="Q110" s="46">
        <v>8</v>
      </c>
      <c r="R110" s="47">
        <v>1</v>
      </c>
      <c r="S110" s="46"/>
      <c r="T110" s="47">
        <v>2</v>
      </c>
      <c r="U110" s="46"/>
      <c r="V110" s="47">
        <v>3</v>
      </c>
      <c r="W110" s="46"/>
      <c r="X110" s="46" t="s">
        <v>1563</v>
      </c>
      <c r="Y110" s="46"/>
      <c r="Z110" s="47">
        <v>4</v>
      </c>
      <c r="AA110" s="46"/>
      <c r="AB110" s="47">
        <v>4</v>
      </c>
      <c r="AC110" s="46"/>
      <c r="AD110" s="46" t="s">
        <v>691</v>
      </c>
      <c r="AE110" s="46"/>
      <c r="AF110" s="47">
        <v>3</v>
      </c>
      <c r="AG110" s="46"/>
      <c r="AH110" s="47">
        <v>3</v>
      </c>
      <c r="AI110" s="46"/>
      <c r="AJ110" s="46" t="s">
        <v>357</v>
      </c>
      <c r="AK110" s="46"/>
      <c r="AL110" s="47">
        <v>3</v>
      </c>
      <c r="AM110" s="46"/>
      <c r="AN110" s="47">
        <v>1</v>
      </c>
      <c r="AO110" s="46"/>
      <c r="AP110" s="47">
        <v>5</v>
      </c>
      <c r="AQ110" s="46" t="s">
        <v>1450</v>
      </c>
      <c r="AR110" s="47">
        <v>3</v>
      </c>
      <c r="AS110" s="46"/>
      <c r="AT110" s="47">
        <v>3</v>
      </c>
      <c r="AU110" s="46"/>
      <c r="AV110" s="47">
        <v>1</v>
      </c>
      <c r="AW110" s="46"/>
      <c r="AX110" s="47">
        <v>5</v>
      </c>
      <c r="AY110" s="46" t="s">
        <v>1450</v>
      </c>
      <c r="AZ110" s="47">
        <v>3</v>
      </c>
      <c r="BA110" s="46"/>
      <c r="BB110" s="46" t="s">
        <v>1569</v>
      </c>
      <c r="BC110" s="46"/>
      <c r="BD110" s="47">
        <v>0</v>
      </c>
      <c r="BE110" s="46"/>
      <c r="BF110" s="46"/>
      <c r="BG110" s="46"/>
      <c r="BH110" s="47">
        <v>3</v>
      </c>
      <c r="BI110" s="46"/>
      <c r="BJ110" s="47">
        <v>3</v>
      </c>
      <c r="BK110" s="46"/>
      <c r="BL110" s="46" t="s">
        <v>1570</v>
      </c>
      <c r="BM110" s="46"/>
      <c r="BN110" s="47">
        <v>1</v>
      </c>
      <c r="BO110" s="46"/>
      <c r="BP110" s="47">
        <v>1</v>
      </c>
      <c r="BQ110" s="46"/>
      <c r="BR110" s="47">
        <v>1</v>
      </c>
      <c r="BS110" s="46"/>
      <c r="BT110" s="47">
        <v>0</v>
      </c>
      <c r="BU110" s="46"/>
      <c r="BV110" s="47">
        <v>3</v>
      </c>
      <c r="BW110" s="46"/>
      <c r="BX110" s="47">
        <v>5</v>
      </c>
      <c r="BY110" s="46"/>
      <c r="BZ110" s="46" t="s">
        <v>1572</v>
      </c>
      <c r="CA110" s="46"/>
      <c r="CB110" s="46" t="s">
        <v>7527</v>
      </c>
      <c r="CC110" s="46" t="b">
        <v>1</v>
      </c>
      <c r="CD110" s="46" t="b">
        <v>1</v>
      </c>
      <c r="CE110" s="46" t="b">
        <v>0</v>
      </c>
      <c r="CF110" s="46" t="b">
        <v>1</v>
      </c>
      <c r="CG110" s="46" t="b">
        <v>0</v>
      </c>
      <c r="CH110" s="46" t="b">
        <v>0</v>
      </c>
      <c r="CI110" s="46" t="b">
        <v>0</v>
      </c>
      <c r="CJ110" s="46"/>
      <c r="CK110" s="46"/>
      <c r="CL110" s="46"/>
      <c r="CM110" s="46" t="s">
        <v>702</v>
      </c>
      <c r="CN110" s="46"/>
      <c r="CO110" s="46" t="s">
        <v>1577</v>
      </c>
      <c r="CP110" s="46">
        <v>1326</v>
      </c>
      <c r="CQ110" s="46" t="s">
        <v>1578</v>
      </c>
      <c r="CR110" s="46" t="s">
        <v>1579</v>
      </c>
      <c r="CS110" s="46">
        <v>109</v>
      </c>
      <c r="CT110" s="46"/>
      <c r="CU110" s="46">
        <v>-1</v>
      </c>
    </row>
    <row r="111" spans="1:99" ht="15" customHeight="1">
      <c r="A111" s="47">
        <v>359125051929760</v>
      </c>
      <c r="B111" s="47">
        <v>2035</v>
      </c>
      <c r="C111" s="47">
        <v>2035</v>
      </c>
      <c r="D111" s="46" t="s">
        <v>1580</v>
      </c>
      <c r="E111" s="46" t="s">
        <v>7621</v>
      </c>
      <c r="F111" s="46">
        <v>13.3406889</v>
      </c>
      <c r="G111" s="46">
        <v>103.8156125</v>
      </c>
      <c r="H111" s="46">
        <v>0</v>
      </c>
      <c r="I111" s="46">
        <v>27</v>
      </c>
      <c r="J111" s="47">
        <v>0</v>
      </c>
      <c r="K111" s="46"/>
      <c r="L111" s="46"/>
      <c r="M111" s="46"/>
      <c r="N111" s="46"/>
      <c r="O111" s="47">
        <v>2</v>
      </c>
      <c r="P111" s="47">
        <v>1</v>
      </c>
      <c r="Q111" s="46">
        <v>4</v>
      </c>
      <c r="R111" s="47">
        <v>1</v>
      </c>
      <c r="S111" s="46"/>
      <c r="T111" s="47">
        <v>6</v>
      </c>
      <c r="U111" s="46" t="s">
        <v>1449</v>
      </c>
      <c r="V111" s="47">
        <v>6</v>
      </c>
      <c r="W111" s="46" t="s">
        <v>1449</v>
      </c>
      <c r="X111" s="46"/>
      <c r="Y111" s="46"/>
      <c r="Z111" s="47">
        <v>4</v>
      </c>
      <c r="AA111" s="46"/>
      <c r="AB111" s="47">
        <v>4</v>
      </c>
      <c r="AC111" s="46"/>
      <c r="AD111" s="46"/>
      <c r="AE111" s="46"/>
      <c r="AF111" s="47">
        <v>3</v>
      </c>
      <c r="AG111" s="46"/>
      <c r="AH111" s="47">
        <v>3</v>
      </c>
      <c r="AI111" s="46"/>
      <c r="AJ111" s="46" t="s">
        <v>357</v>
      </c>
      <c r="AK111" s="46"/>
      <c r="AL111" s="47">
        <v>3</v>
      </c>
      <c r="AM111" s="46"/>
      <c r="AN111" s="47">
        <v>1</v>
      </c>
      <c r="AO111" s="46"/>
      <c r="AP111" s="47">
        <v>5</v>
      </c>
      <c r="AQ111" s="46" t="s">
        <v>251</v>
      </c>
      <c r="AR111" s="47">
        <v>3</v>
      </c>
      <c r="AS111" s="46"/>
      <c r="AT111" s="47">
        <v>3</v>
      </c>
      <c r="AU111" s="46"/>
      <c r="AV111" s="47">
        <v>1</v>
      </c>
      <c r="AW111" s="46"/>
      <c r="AX111" s="47">
        <v>5</v>
      </c>
      <c r="AY111" s="46" t="s">
        <v>251</v>
      </c>
      <c r="AZ111" s="47">
        <v>3</v>
      </c>
      <c r="BA111" s="46"/>
      <c r="BB111" s="46" t="s">
        <v>1569</v>
      </c>
      <c r="BC111" s="46"/>
      <c r="BD111" s="47">
        <v>0</v>
      </c>
      <c r="BE111" s="46"/>
      <c r="BF111" s="46"/>
      <c r="BG111" s="46"/>
      <c r="BH111" s="47">
        <v>3</v>
      </c>
      <c r="BI111" s="46"/>
      <c r="BJ111" s="47">
        <v>3</v>
      </c>
      <c r="BK111" s="46"/>
      <c r="BL111" s="46" t="s">
        <v>1589</v>
      </c>
      <c r="BM111" s="46"/>
      <c r="BN111" s="47">
        <v>1</v>
      </c>
      <c r="BO111" s="46"/>
      <c r="BP111" s="47">
        <v>1</v>
      </c>
      <c r="BQ111" s="46"/>
      <c r="BR111" s="47">
        <v>1</v>
      </c>
      <c r="BS111" s="46"/>
      <c r="BT111" s="47">
        <v>0</v>
      </c>
      <c r="BU111" s="46"/>
      <c r="BV111" s="47">
        <v>1</v>
      </c>
      <c r="BW111" s="46"/>
      <c r="BX111" s="47">
        <v>5</v>
      </c>
      <c r="BY111" s="46"/>
      <c r="BZ111" s="46" t="s">
        <v>1594</v>
      </c>
      <c r="CA111" s="46"/>
      <c r="CB111" s="46" t="s">
        <v>7527</v>
      </c>
      <c r="CC111" s="46" t="b">
        <v>1</v>
      </c>
      <c r="CD111" s="46" t="b">
        <v>1</v>
      </c>
      <c r="CE111" s="46" t="b">
        <v>0</v>
      </c>
      <c r="CF111" s="46" t="b">
        <v>1</v>
      </c>
      <c r="CG111" s="46" t="b">
        <v>0</v>
      </c>
      <c r="CH111" s="46" t="b">
        <v>0</v>
      </c>
      <c r="CI111" s="46" t="b">
        <v>0</v>
      </c>
      <c r="CJ111" s="46"/>
      <c r="CK111" s="46"/>
      <c r="CL111" s="46"/>
      <c r="CM111" s="46" t="s">
        <v>702</v>
      </c>
      <c r="CN111" s="46"/>
      <c r="CO111" s="46" t="s">
        <v>1597</v>
      </c>
      <c r="CP111" s="46">
        <v>1327</v>
      </c>
      <c r="CQ111" s="46" t="s">
        <v>1598</v>
      </c>
      <c r="CR111" s="46" t="s">
        <v>1599</v>
      </c>
      <c r="CS111" s="46">
        <v>110</v>
      </c>
      <c r="CT111" s="46"/>
      <c r="CU111" s="46">
        <v>-1</v>
      </c>
    </row>
    <row r="112" spans="1:99" ht="15" customHeight="1">
      <c r="A112" s="47">
        <v>359125051929760</v>
      </c>
      <c r="B112" s="47">
        <v>2034</v>
      </c>
      <c r="C112" s="47">
        <v>2034</v>
      </c>
      <c r="D112" s="46" t="s">
        <v>1602</v>
      </c>
      <c r="E112" s="46" t="s">
        <v>7622</v>
      </c>
      <c r="F112" s="46">
        <v>13.340687600000001</v>
      </c>
      <c r="G112" s="46">
        <v>103.8156149</v>
      </c>
      <c r="H112" s="46">
        <v>0</v>
      </c>
      <c r="I112" s="46">
        <v>26</v>
      </c>
      <c r="J112" s="47">
        <v>0</v>
      </c>
      <c r="K112" s="46"/>
      <c r="L112" s="46"/>
      <c r="M112" s="46"/>
      <c r="N112" s="46"/>
      <c r="O112" s="47">
        <v>2</v>
      </c>
      <c r="P112" s="47">
        <v>1</v>
      </c>
      <c r="Q112" s="46">
        <v>5</v>
      </c>
      <c r="R112" s="47">
        <v>1</v>
      </c>
      <c r="S112" s="46"/>
      <c r="T112" s="47">
        <v>6</v>
      </c>
      <c r="U112" s="46" t="s">
        <v>1449</v>
      </c>
      <c r="V112" s="47">
        <v>6</v>
      </c>
      <c r="W112" s="46" t="s">
        <v>1449</v>
      </c>
      <c r="X112" s="46"/>
      <c r="Y112" s="46"/>
      <c r="Z112" s="47">
        <v>4</v>
      </c>
      <c r="AA112" s="46"/>
      <c r="AB112" s="47">
        <v>4</v>
      </c>
      <c r="AC112" s="46"/>
      <c r="AD112" s="46"/>
      <c r="AE112" s="46"/>
      <c r="AF112" s="47">
        <v>3</v>
      </c>
      <c r="AG112" s="46"/>
      <c r="AH112" s="47">
        <v>3</v>
      </c>
      <c r="AI112" s="46"/>
      <c r="AJ112" s="46" t="s">
        <v>357</v>
      </c>
      <c r="AK112" s="46"/>
      <c r="AL112" s="47">
        <v>3</v>
      </c>
      <c r="AM112" s="46"/>
      <c r="AN112" s="47">
        <v>1</v>
      </c>
      <c r="AO112" s="46"/>
      <c r="AP112" s="47">
        <v>5</v>
      </c>
      <c r="AQ112" s="46" t="s">
        <v>251</v>
      </c>
      <c r="AR112" s="47">
        <v>3</v>
      </c>
      <c r="AS112" s="46"/>
      <c r="AT112" s="47">
        <v>3</v>
      </c>
      <c r="AU112" s="46"/>
      <c r="AV112" s="47">
        <v>1</v>
      </c>
      <c r="AW112" s="46"/>
      <c r="AX112" s="47">
        <v>5</v>
      </c>
      <c r="AY112" s="46" t="s">
        <v>251</v>
      </c>
      <c r="AZ112" s="47">
        <v>3</v>
      </c>
      <c r="BA112" s="46"/>
      <c r="BB112" s="46" t="s">
        <v>1612</v>
      </c>
      <c r="BC112" s="46"/>
      <c r="BD112" s="47">
        <v>0</v>
      </c>
      <c r="BE112" s="46"/>
      <c r="BF112" s="46"/>
      <c r="BG112" s="46"/>
      <c r="BH112" s="47">
        <v>3</v>
      </c>
      <c r="BI112" s="46"/>
      <c r="BJ112" s="47">
        <v>3</v>
      </c>
      <c r="BK112" s="46"/>
      <c r="BL112" s="46" t="s">
        <v>1615</v>
      </c>
      <c r="BM112" s="46"/>
      <c r="BN112" s="47">
        <v>0</v>
      </c>
      <c r="BO112" s="46"/>
      <c r="BP112" s="46"/>
      <c r="BQ112" s="46"/>
      <c r="BR112" s="46"/>
      <c r="BS112" s="46"/>
      <c r="BT112" s="46"/>
      <c r="BU112" s="46"/>
      <c r="BV112" s="46"/>
      <c r="BW112" s="46"/>
      <c r="BX112" s="46"/>
      <c r="BY112" s="46"/>
      <c r="BZ112" s="46" t="s">
        <v>1616</v>
      </c>
      <c r="CA112" s="46"/>
      <c r="CB112" s="46" t="s">
        <v>7527</v>
      </c>
      <c r="CC112" s="46" t="b">
        <v>1</v>
      </c>
      <c r="CD112" s="46" t="b">
        <v>1</v>
      </c>
      <c r="CE112" s="46" t="b">
        <v>0</v>
      </c>
      <c r="CF112" s="46" t="b">
        <v>1</v>
      </c>
      <c r="CG112" s="46" t="b">
        <v>0</v>
      </c>
      <c r="CH112" s="46" t="b">
        <v>0</v>
      </c>
      <c r="CI112" s="46" t="b">
        <v>0</v>
      </c>
      <c r="CJ112" s="46"/>
      <c r="CK112" s="46"/>
      <c r="CL112" s="46"/>
      <c r="CM112" s="46" t="s">
        <v>702</v>
      </c>
      <c r="CN112" s="46"/>
      <c r="CO112" s="46" t="s">
        <v>1622</v>
      </c>
      <c r="CP112" s="46">
        <v>1328</v>
      </c>
      <c r="CQ112" s="46" t="s">
        <v>1623</v>
      </c>
      <c r="CR112" s="46" t="s">
        <v>1625</v>
      </c>
      <c r="CS112" s="46">
        <v>111</v>
      </c>
      <c r="CT112" s="46"/>
      <c r="CU112" s="46">
        <v>-1</v>
      </c>
    </row>
    <row r="113" spans="1:99" ht="15" customHeight="1">
      <c r="A113" s="47">
        <v>359125051929760</v>
      </c>
      <c r="B113" s="47">
        <v>3047</v>
      </c>
      <c r="C113" s="47">
        <v>3047</v>
      </c>
      <c r="D113" s="46" t="s">
        <v>1626</v>
      </c>
      <c r="E113" s="46" t="s">
        <v>7623</v>
      </c>
      <c r="F113" s="46">
        <v>13.35358742</v>
      </c>
      <c r="G113" s="46">
        <v>103.85090477999999</v>
      </c>
      <c r="H113" s="46">
        <v>48</v>
      </c>
      <c r="I113" s="46">
        <v>8</v>
      </c>
      <c r="J113" s="47">
        <v>0</v>
      </c>
      <c r="K113" s="46"/>
      <c r="L113" s="46"/>
      <c r="M113" s="46"/>
      <c r="N113" s="46"/>
      <c r="O113" s="47">
        <v>3</v>
      </c>
      <c r="P113" s="47">
        <v>1</v>
      </c>
      <c r="Q113" s="46">
        <v>9</v>
      </c>
      <c r="R113" s="47">
        <v>1</v>
      </c>
      <c r="S113" s="46"/>
      <c r="T113" s="47">
        <v>3</v>
      </c>
      <c r="U113" s="46"/>
      <c r="V113" s="47">
        <v>3</v>
      </c>
      <c r="W113" s="46"/>
      <c r="X113" s="46" t="s">
        <v>1627</v>
      </c>
      <c r="Y113" s="46"/>
      <c r="Z113" s="47">
        <v>5</v>
      </c>
      <c r="AA113" s="46"/>
      <c r="AB113" s="47">
        <v>3</v>
      </c>
      <c r="AC113" s="46"/>
      <c r="AD113" s="46" t="s">
        <v>1628</v>
      </c>
      <c r="AE113" s="46"/>
      <c r="AF113" s="47">
        <v>4</v>
      </c>
      <c r="AG113" s="46"/>
      <c r="AH113" s="47">
        <v>3</v>
      </c>
      <c r="AI113" s="46"/>
      <c r="AJ113" s="46" t="s">
        <v>101</v>
      </c>
      <c r="AK113" s="46"/>
      <c r="AL113" s="47">
        <v>3</v>
      </c>
      <c r="AM113" s="46"/>
      <c r="AN113" s="47">
        <v>1</v>
      </c>
      <c r="AO113" s="46"/>
      <c r="AP113" s="47">
        <v>5</v>
      </c>
      <c r="AQ113" s="46" t="s">
        <v>1557</v>
      </c>
      <c r="AR113" s="47">
        <v>4</v>
      </c>
      <c r="AS113" s="46"/>
      <c r="AT113" s="47">
        <v>3</v>
      </c>
      <c r="AU113" s="46"/>
      <c r="AV113" s="47">
        <v>1</v>
      </c>
      <c r="AW113" s="46"/>
      <c r="AX113" s="47">
        <v>5</v>
      </c>
      <c r="AY113" s="46" t="s">
        <v>1631</v>
      </c>
      <c r="AZ113" s="47">
        <v>3</v>
      </c>
      <c r="BA113" s="46"/>
      <c r="BB113" s="46" t="s">
        <v>1557</v>
      </c>
      <c r="BC113" s="46"/>
      <c r="BD113" s="47">
        <v>0</v>
      </c>
      <c r="BE113" s="46"/>
      <c r="BF113" s="46"/>
      <c r="BG113" s="46"/>
      <c r="BH113" s="47">
        <v>3</v>
      </c>
      <c r="BI113" s="46"/>
      <c r="BJ113" s="47">
        <v>3</v>
      </c>
      <c r="BK113" s="46"/>
      <c r="BL113" s="46" t="s">
        <v>1635</v>
      </c>
      <c r="BM113" s="46"/>
      <c r="BN113" s="47">
        <v>1</v>
      </c>
      <c r="BO113" s="46"/>
      <c r="BP113" s="47">
        <v>1</v>
      </c>
      <c r="BQ113" s="46"/>
      <c r="BR113" s="47">
        <v>1</v>
      </c>
      <c r="BS113" s="46"/>
      <c r="BT113" s="47">
        <v>0</v>
      </c>
      <c r="BU113" s="46"/>
      <c r="BV113" s="47">
        <v>3</v>
      </c>
      <c r="BW113" s="46"/>
      <c r="BX113" s="47">
        <v>5</v>
      </c>
      <c r="BY113" s="46"/>
      <c r="BZ113" s="46"/>
      <c r="CA113" s="46"/>
      <c r="CB113" s="46" t="s">
        <v>7527</v>
      </c>
      <c r="CC113" s="46" t="b">
        <v>1</v>
      </c>
      <c r="CD113" s="46" t="b">
        <v>1</v>
      </c>
      <c r="CE113" s="46" t="b">
        <v>0</v>
      </c>
      <c r="CF113" s="46" t="b">
        <v>1</v>
      </c>
      <c r="CG113" s="46" t="b">
        <v>0</v>
      </c>
      <c r="CH113" s="46" t="b">
        <v>0</v>
      </c>
      <c r="CI113" s="46" t="b">
        <v>0</v>
      </c>
      <c r="CJ113" s="46"/>
      <c r="CK113" s="46"/>
      <c r="CL113" s="46"/>
      <c r="CM113" s="46" t="s">
        <v>1639</v>
      </c>
      <c r="CN113" s="46"/>
      <c r="CO113" s="46" t="s">
        <v>1640</v>
      </c>
      <c r="CP113" s="46">
        <v>1347</v>
      </c>
      <c r="CQ113" s="46" t="s">
        <v>1641</v>
      </c>
      <c r="CR113" s="46" t="s">
        <v>1642</v>
      </c>
      <c r="CS113" s="46">
        <v>112</v>
      </c>
      <c r="CT113" s="46"/>
      <c r="CU113" s="46">
        <v>-1</v>
      </c>
    </row>
    <row r="114" spans="1:99" ht="15" customHeight="1">
      <c r="A114" s="47">
        <v>359125051929760</v>
      </c>
      <c r="B114" s="47">
        <v>3060</v>
      </c>
      <c r="C114" s="47">
        <v>3060</v>
      </c>
      <c r="D114" s="46" t="s">
        <v>1643</v>
      </c>
      <c r="E114" s="46" t="s">
        <v>7624</v>
      </c>
      <c r="F114" s="46">
        <v>13.3535197</v>
      </c>
      <c r="G114" s="46">
        <v>103.8511543</v>
      </c>
      <c r="H114" s="46">
        <v>0</v>
      </c>
      <c r="I114" s="46">
        <v>1600</v>
      </c>
      <c r="J114" s="47">
        <v>0</v>
      </c>
      <c r="K114" s="46"/>
      <c r="L114" s="46"/>
      <c r="M114" s="46"/>
      <c r="N114" s="46"/>
      <c r="O114" s="47">
        <v>3</v>
      </c>
      <c r="P114" s="47">
        <v>1</v>
      </c>
      <c r="Q114" s="46">
        <v>3</v>
      </c>
      <c r="R114" s="47">
        <v>1</v>
      </c>
      <c r="S114" s="46"/>
      <c r="T114" s="47">
        <v>4</v>
      </c>
      <c r="U114" s="46"/>
      <c r="V114" s="47">
        <v>4</v>
      </c>
      <c r="W114" s="46"/>
      <c r="X114" s="46"/>
      <c r="Y114" s="46"/>
      <c r="Z114" s="47">
        <v>3</v>
      </c>
      <c r="AA114" s="46"/>
      <c r="AB114" s="47">
        <v>4</v>
      </c>
      <c r="AC114" s="46"/>
      <c r="AD114" s="46"/>
      <c r="AE114" s="46"/>
      <c r="AF114" s="47">
        <v>3</v>
      </c>
      <c r="AG114" s="46"/>
      <c r="AH114" s="47">
        <v>4</v>
      </c>
      <c r="AI114" s="46"/>
      <c r="AJ114" s="46" t="s">
        <v>1648</v>
      </c>
      <c r="AK114" s="46"/>
      <c r="AL114" s="47">
        <v>3</v>
      </c>
      <c r="AM114" s="46"/>
      <c r="AN114" s="47">
        <v>1</v>
      </c>
      <c r="AO114" s="46"/>
      <c r="AP114" s="47">
        <v>5</v>
      </c>
      <c r="AQ114" s="46" t="s">
        <v>1557</v>
      </c>
      <c r="AR114" s="47">
        <v>4</v>
      </c>
      <c r="AS114" s="46"/>
      <c r="AT114" s="47">
        <v>3</v>
      </c>
      <c r="AU114" s="46"/>
      <c r="AV114" s="47">
        <v>1</v>
      </c>
      <c r="AW114" s="46"/>
      <c r="AX114" s="47">
        <v>5</v>
      </c>
      <c r="AY114" s="46" t="s">
        <v>121</v>
      </c>
      <c r="AZ114" s="47">
        <v>4</v>
      </c>
      <c r="BA114" s="46"/>
      <c r="BB114" s="46"/>
      <c r="BC114" s="46"/>
      <c r="BD114" s="47">
        <v>0</v>
      </c>
      <c r="BE114" s="46"/>
      <c r="BF114" s="46"/>
      <c r="BG114" s="46"/>
      <c r="BH114" s="47">
        <v>3</v>
      </c>
      <c r="BI114" s="46"/>
      <c r="BJ114" s="47">
        <v>3</v>
      </c>
      <c r="BK114" s="46"/>
      <c r="BL114" s="46" t="s">
        <v>1650</v>
      </c>
      <c r="BM114" s="46"/>
      <c r="BN114" s="47">
        <v>1</v>
      </c>
      <c r="BO114" s="46"/>
      <c r="BP114" s="47">
        <v>1</v>
      </c>
      <c r="BQ114" s="46"/>
      <c r="BR114" s="47">
        <v>1</v>
      </c>
      <c r="BS114" s="46"/>
      <c r="BT114" s="47">
        <v>0</v>
      </c>
      <c r="BU114" s="46"/>
      <c r="BV114" s="47">
        <v>1</v>
      </c>
      <c r="BW114" s="46"/>
      <c r="BX114" s="47">
        <v>4</v>
      </c>
      <c r="BY114" s="46"/>
      <c r="BZ114" s="46" t="s">
        <v>1652</v>
      </c>
      <c r="CA114" s="46"/>
      <c r="CB114" s="46" t="s">
        <v>7527</v>
      </c>
      <c r="CC114" s="46" t="b">
        <v>1</v>
      </c>
      <c r="CD114" s="46" t="b">
        <v>1</v>
      </c>
      <c r="CE114" s="46" t="b">
        <v>0</v>
      </c>
      <c r="CF114" s="46" t="b">
        <v>1</v>
      </c>
      <c r="CG114" s="46" t="b">
        <v>0</v>
      </c>
      <c r="CH114" s="46" t="b">
        <v>0</v>
      </c>
      <c r="CI114" s="46" t="b">
        <v>0</v>
      </c>
      <c r="CJ114" s="46"/>
      <c r="CK114" s="46"/>
      <c r="CL114" s="46"/>
      <c r="CM114" s="46" t="s">
        <v>1657</v>
      </c>
      <c r="CN114" s="46"/>
      <c r="CO114" s="46" t="s">
        <v>1658</v>
      </c>
      <c r="CP114" s="46">
        <v>1348</v>
      </c>
      <c r="CQ114" s="46" t="s">
        <v>1659</v>
      </c>
      <c r="CR114" s="46" t="s">
        <v>1660</v>
      </c>
      <c r="CS114" s="46">
        <v>113</v>
      </c>
      <c r="CT114" s="46"/>
      <c r="CU114" s="46">
        <v>-1</v>
      </c>
    </row>
    <row r="115" spans="1:99" ht="15" customHeight="1">
      <c r="A115" s="47">
        <v>359125051929760</v>
      </c>
      <c r="B115" s="47">
        <v>3061</v>
      </c>
      <c r="C115" s="47">
        <v>3061</v>
      </c>
      <c r="D115" s="46" t="s">
        <v>1661</v>
      </c>
      <c r="E115" s="46" t="s">
        <v>7625</v>
      </c>
      <c r="F115" s="46">
        <v>13.3532077</v>
      </c>
      <c r="G115" s="46">
        <v>103.8501895</v>
      </c>
      <c r="H115" s="46">
        <v>0</v>
      </c>
      <c r="I115" s="46">
        <v>36</v>
      </c>
      <c r="J115" s="47">
        <v>0</v>
      </c>
      <c r="K115" s="46"/>
      <c r="L115" s="46"/>
      <c r="M115" s="46"/>
      <c r="N115" s="46"/>
      <c r="O115" s="47">
        <v>3</v>
      </c>
      <c r="P115" s="47">
        <v>1</v>
      </c>
      <c r="Q115" s="46">
        <v>5</v>
      </c>
      <c r="R115" s="47">
        <v>1</v>
      </c>
      <c r="S115" s="46"/>
      <c r="T115" s="47">
        <v>4</v>
      </c>
      <c r="U115" s="46"/>
      <c r="V115" s="47">
        <v>4</v>
      </c>
      <c r="W115" s="46"/>
      <c r="X115" s="46"/>
      <c r="Y115" s="46"/>
      <c r="Z115" s="47">
        <v>4</v>
      </c>
      <c r="AA115" s="46"/>
      <c r="AB115" s="47">
        <v>4</v>
      </c>
      <c r="AC115" s="46"/>
      <c r="AD115" s="46"/>
      <c r="AE115" s="46"/>
      <c r="AF115" s="47">
        <v>3</v>
      </c>
      <c r="AG115" s="46"/>
      <c r="AH115" s="47">
        <v>3</v>
      </c>
      <c r="AI115" s="46"/>
      <c r="AJ115" s="46" t="s">
        <v>1662</v>
      </c>
      <c r="AK115" s="46"/>
      <c r="AL115" s="47">
        <v>3</v>
      </c>
      <c r="AM115" s="46"/>
      <c r="AN115" s="47">
        <v>1</v>
      </c>
      <c r="AO115" s="46"/>
      <c r="AP115" s="47">
        <v>2</v>
      </c>
      <c r="AQ115" s="46"/>
      <c r="AR115" s="47">
        <v>3</v>
      </c>
      <c r="AS115" s="46"/>
      <c r="AT115" s="47">
        <v>3</v>
      </c>
      <c r="AU115" s="46"/>
      <c r="AV115" s="47">
        <v>1</v>
      </c>
      <c r="AW115" s="46"/>
      <c r="AX115" s="47">
        <v>2</v>
      </c>
      <c r="AY115" s="46"/>
      <c r="AZ115" s="47">
        <v>3</v>
      </c>
      <c r="BA115" s="46"/>
      <c r="BB115" s="46" t="s">
        <v>1663</v>
      </c>
      <c r="BC115" s="46"/>
      <c r="BD115" s="47">
        <v>0</v>
      </c>
      <c r="BE115" s="46"/>
      <c r="BF115" s="46"/>
      <c r="BG115" s="46"/>
      <c r="BH115" s="47">
        <v>3</v>
      </c>
      <c r="BI115" s="46"/>
      <c r="BJ115" s="47">
        <v>3</v>
      </c>
      <c r="BK115" s="46"/>
      <c r="BL115" s="46" t="s">
        <v>1665</v>
      </c>
      <c r="BM115" s="46"/>
      <c r="BN115" s="47">
        <v>1</v>
      </c>
      <c r="BO115" s="46"/>
      <c r="BP115" s="47">
        <v>1</v>
      </c>
      <c r="BQ115" s="46"/>
      <c r="BR115" s="47">
        <v>1</v>
      </c>
      <c r="BS115" s="46"/>
      <c r="BT115" s="47">
        <v>0</v>
      </c>
      <c r="BU115" s="46"/>
      <c r="BV115" s="47">
        <v>3</v>
      </c>
      <c r="BW115" s="46"/>
      <c r="BX115" s="47">
        <v>5</v>
      </c>
      <c r="BY115" s="46"/>
      <c r="BZ115" s="46"/>
      <c r="CA115" s="46"/>
      <c r="CB115" s="46" t="s">
        <v>7521</v>
      </c>
      <c r="CC115" s="46" t="b">
        <v>1</v>
      </c>
      <c r="CD115" s="46" t="b">
        <v>1</v>
      </c>
      <c r="CE115" s="46" t="b">
        <v>0</v>
      </c>
      <c r="CF115" s="46" t="b">
        <v>0</v>
      </c>
      <c r="CG115" s="46" t="b">
        <v>0</v>
      </c>
      <c r="CH115" s="46" t="b">
        <v>0</v>
      </c>
      <c r="CI115" s="46" t="b">
        <v>0</v>
      </c>
      <c r="CJ115" s="46"/>
      <c r="CK115" s="46"/>
      <c r="CL115" s="46"/>
      <c r="CM115" s="46" t="s">
        <v>1657</v>
      </c>
      <c r="CN115" s="46"/>
      <c r="CO115" s="46" t="s">
        <v>1670</v>
      </c>
      <c r="CP115" s="46">
        <v>1349</v>
      </c>
      <c r="CQ115" s="46" t="s">
        <v>1671</v>
      </c>
      <c r="CR115" s="46" t="s">
        <v>1672</v>
      </c>
      <c r="CS115" s="46">
        <v>114</v>
      </c>
      <c r="CT115" s="46"/>
      <c r="CU115" s="46">
        <v>-1</v>
      </c>
    </row>
    <row r="116" spans="1:99" ht="15" customHeight="1">
      <c r="A116" s="47">
        <v>359125051929760</v>
      </c>
      <c r="B116" s="47">
        <v>3062</v>
      </c>
      <c r="C116" s="47">
        <v>3062</v>
      </c>
      <c r="D116" s="46" t="s">
        <v>1673</v>
      </c>
      <c r="E116" s="46" t="s">
        <v>7626</v>
      </c>
      <c r="F116" s="46">
        <v>13.3533308</v>
      </c>
      <c r="G116" s="46">
        <v>103.85029160000001</v>
      </c>
      <c r="H116" s="46">
        <v>0</v>
      </c>
      <c r="I116" s="46">
        <v>51</v>
      </c>
      <c r="J116" s="47">
        <v>0</v>
      </c>
      <c r="K116" s="46"/>
      <c r="L116" s="46"/>
      <c r="M116" s="46"/>
      <c r="N116" s="46"/>
      <c r="O116" s="47">
        <v>3</v>
      </c>
      <c r="P116" s="47">
        <v>1</v>
      </c>
      <c r="Q116" s="46">
        <v>7</v>
      </c>
      <c r="R116" s="47">
        <v>1</v>
      </c>
      <c r="S116" s="46"/>
      <c r="T116" s="47">
        <v>3</v>
      </c>
      <c r="U116" s="46"/>
      <c r="V116" s="47">
        <v>3</v>
      </c>
      <c r="W116" s="46"/>
      <c r="X116" s="46" t="s">
        <v>1674</v>
      </c>
      <c r="Y116" s="46"/>
      <c r="Z116" s="47">
        <v>4</v>
      </c>
      <c r="AA116" s="46"/>
      <c r="AB116" s="47">
        <v>4</v>
      </c>
      <c r="AC116" s="46"/>
      <c r="AD116" s="46"/>
      <c r="AE116" s="46"/>
      <c r="AF116" s="47">
        <v>3</v>
      </c>
      <c r="AG116" s="46"/>
      <c r="AH116" s="47">
        <v>3</v>
      </c>
      <c r="AI116" s="46"/>
      <c r="AJ116" s="46" t="s">
        <v>183</v>
      </c>
      <c r="AK116" s="46"/>
      <c r="AL116" s="47">
        <v>5</v>
      </c>
      <c r="AM116" s="46" t="s">
        <v>464</v>
      </c>
      <c r="AN116" s="47">
        <v>1</v>
      </c>
      <c r="AO116" s="46"/>
      <c r="AP116" s="47">
        <v>3</v>
      </c>
      <c r="AQ116" s="46"/>
      <c r="AR116" s="47">
        <v>3</v>
      </c>
      <c r="AS116" s="46"/>
      <c r="AT116" s="47">
        <v>5</v>
      </c>
      <c r="AU116" s="46" t="s">
        <v>464</v>
      </c>
      <c r="AV116" s="47">
        <v>1</v>
      </c>
      <c r="AW116" s="46"/>
      <c r="AX116" s="47">
        <v>3</v>
      </c>
      <c r="AY116" s="46"/>
      <c r="AZ116" s="47">
        <v>3</v>
      </c>
      <c r="BA116" s="46"/>
      <c r="BB116" s="46" t="s">
        <v>1569</v>
      </c>
      <c r="BC116" s="46"/>
      <c r="BD116" s="47">
        <v>1</v>
      </c>
      <c r="BE116" s="46"/>
      <c r="BF116" s="46" t="s">
        <v>210</v>
      </c>
      <c r="BG116" s="46"/>
      <c r="BH116" s="47">
        <v>3</v>
      </c>
      <c r="BI116" s="46"/>
      <c r="BJ116" s="47">
        <v>3</v>
      </c>
      <c r="BK116" s="46"/>
      <c r="BL116" s="46" t="s">
        <v>1680</v>
      </c>
      <c r="BM116" s="46"/>
      <c r="BN116" s="47">
        <v>1</v>
      </c>
      <c r="BO116" s="46"/>
      <c r="BP116" s="47">
        <v>1</v>
      </c>
      <c r="BQ116" s="46"/>
      <c r="BR116" s="47">
        <v>1</v>
      </c>
      <c r="BS116" s="46"/>
      <c r="BT116" s="47">
        <v>0</v>
      </c>
      <c r="BU116" s="46"/>
      <c r="BV116" s="47">
        <v>3</v>
      </c>
      <c r="BW116" s="46"/>
      <c r="BX116" s="47">
        <v>5</v>
      </c>
      <c r="BY116" s="46"/>
      <c r="BZ116" s="46"/>
      <c r="CA116" s="46"/>
      <c r="CB116" s="46" t="s">
        <v>7527</v>
      </c>
      <c r="CC116" s="46" t="b">
        <v>1</v>
      </c>
      <c r="CD116" s="46" t="b">
        <v>1</v>
      </c>
      <c r="CE116" s="46" t="b">
        <v>0</v>
      </c>
      <c r="CF116" s="46" t="b">
        <v>1</v>
      </c>
      <c r="CG116" s="46" t="b">
        <v>0</v>
      </c>
      <c r="CH116" s="46" t="b">
        <v>0</v>
      </c>
      <c r="CI116" s="46" t="b">
        <v>0</v>
      </c>
      <c r="CJ116" s="46"/>
      <c r="CK116" s="46"/>
      <c r="CL116" s="46"/>
      <c r="CM116" s="46" t="s">
        <v>1657</v>
      </c>
      <c r="CN116" s="46"/>
      <c r="CO116" s="46" t="s">
        <v>1686</v>
      </c>
      <c r="CP116" s="46">
        <v>1350</v>
      </c>
      <c r="CQ116" s="46" t="s">
        <v>1687</v>
      </c>
      <c r="CR116" s="46" t="s">
        <v>1688</v>
      </c>
      <c r="CS116" s="46">
        <v>115</v>
      </c>
      <c r="CT116" s="46"/>
      <c r="CU116" s="46">
        <v>-1</v>
      </c>
    </row>
    <row r="117" spans="1:99" ht="15" customHeight="1">
      <c r="A117" s="47">
        <v>359125050503749</v>
      </c>
      <c r="B117" s="47">
        <v>3000</v>
      </c>
      <c r="C117" s="47">
        <v>3000</v>
      </c>
      <c r="D117" s="46" t="s">
        <v>1689</v>
      </c>
      <c r="E117" s="46" t="s">
        <v>7627</v>
      </c>
      <c r="F117" s="46">
        <v>13.353314729999999</v>
      </c>
      <c r="G117" s="46">
        <v>103.85091135</v>
      </c>
      <c r="H117" s="46">
        <v>18</v>
      </c>
      <c r="I117" s="46">
        <v>5</v>
      </c>
      <c r="J117" s="47">
        <v>0</v>
      </c>
      <c r="K117" s="46"/>
      <c r="L117" s="46"/>
      <c r="M117" s="46"/>
      <c r="N117" s="46"/>
      <c r="O117" s="47">
        <v>4</v>
      </c>
      <c r="P117" s="47">
        <v>1</v>
      </c>
      <c r="Q117" s="46">
        <v>7</v>
      </c>
      <c r="R117" s="47">
        <v>1</v>
      </c>
      <c r="S117" s="46"/>
      <c r="T117" s="47">
        <v>2</v>
      </c>
      <c r="U117" s="46"/>
      <c r="V117" s="47">
        <v>3</v>
      </c>
      <c r="W117" s="46"/>
      <c r="X117" s="46" t="s">
        <v>820</v>
      </c>
      <c r="Y117" s="46"/>
      <c r="Z117" s="47">
        <v>4</v>
      </c>
      <c r="AA117" s="46"/>
      <c r="AB117" s="47">
        <v>4</v>
      </c>
      <c r="AC117" s="46"/>
      <c r="AD117" s="46"/>
      <c r="AE117" s="46"/>
      <c r="AF117" s="47">
        <v>3</v>
      </c>
      <c r="AG117" s="46"/>
      <c r="AH117" s="47">
        <v>3</v>
      </c>
      <c r="AI117" s="46"/>
      <c r="AJ117" s="46"/>
      <c r="AK117" s="46"/>
      <c r="AL117" s="47">
        <v>3</v>
      </c>
      <c r="AM117" s="46"/>
      <c r="AN117" s="47">
        <v>1</v>
      </c>
      <c r="AO117" s="46"/>
      <c r="AP117" s="47">
        <v>2</v>
      </c>
      <c r="AQ117" s="46"/>
      <c r="AR117" s="47">
        <v>3</v>
      </c>
      <c r="AS117" s="46"/>
      <c r="AT117" s="47">
        <v>3</v>
      </c>
      <c r="AU117" s="46"/>
      <c r="AV117" s="47">
        <v>1</v>
      </c>
      <c r="AW117" s="46"/>
      <c r="AX117" s="47">
        <v>2</v>
      </c>
      <c r="AY117" s="46"/>
      <c r="AZ117" s="47">
        <v>3</v>
      </c>
      <c r="BA117" s="46"/>
      <c r="BB117" s="46" t="s">
        <v>1690</v>
      </c>
      <c r="BC117" s="46"/>
      <c r="BD117" s="47">
        <v>1</v>
      </c>
      <c r="BE117" s="46"/>
      <c r="BF117" s="46" t="s">
        <v>1696</v>
      </c>
      <c r="BG117" s="46"/>
      <c r="BH117" s="47">
        <v>3</v>
      </c>
      <c r="BI117" s="46"/>
      <c r="BJ117" s="47">
        <v>3</v>
      </c>
      <c r="BK117" s="46"/>
      <c r="BL117" s="46" t="s">
        <v>1697</v>
      </c>
      <c r="BM117" s="46"/>
      <c r="BN117" s="47">
        <v>1</v>
      </c>
      <c r="BO117" s="46"/>
      <c r="BP117" s="47">
        <v>1</v>
      </c>
      <c r="BQ117" s="46"/>
      <c r="BR117" s="47">
        <v>1</v>
      </c>
      <c r="BS117" s="46"/>
      <c r="BT117" s="47">
        <v>0</v>
      </c>
      <c r="BU117" s="46"/>
      <c r="BV117" s="47">
        <v>2</v>
      </c>
      <c r="BW117" s="46"/>
      <c r="BX117" s="47">
        <v>5</v>
      </c>
      <c r="BY117" s="46"/>
      <c r="BZ117" s="46"/>
      <c r="CA117" s="46"/>
      <c r="CB117" s="46" t="s">
        <v>7527</v>
      </c>
      <c r="CC117" s="46" t="b">
        <v>1</v>
      </c>
      <c r="CD117" s="46" t="b">
        <v>1</v>
      </c>
      <c r="CE117" s="46" t="b">
        <v>0</v>
      </c>
      <c r="CF117" s="46" t="b">
        <v>1</v>
      </c>
      <c r="CG117" s="46" t="b">
        <v>0</v>
      </c>
      <c r="CH117" s="46" t="b">
        <v>0</v>
      </c>
      <c r="CI117" s="46" t="b">
        <v>0</v>
      </c>
      <c r="CJ117" s="46"/>
      <c r="CK117" s="46"/>
      <c r="CL117" s="46"/>
      <c r="CM117" s="46" t="s">
        <v>1355</v>
      </c>
      <c r="CN117" s="46"/>
      <c r="CO117" s="46" t="s">
        <v>1700</v>
      </c>
      <c r="CP117" s="46">
        <v>1367</v>
      </c>
      <c r="CQ117" s="46" t="s">
        <v>1703</v>
      </c>
      <c r="CR117" s="46" t="s">
        <v>1704</v>
      </c>
      <c r="CS117" s="46">
        <v>116</v>
      </c>
      <c r="CT117" s="46"/>
      <c r="CU117" s="46">
        <v>-1</v>
      </c>
    </row>
    <row r="118" spans="1:99" ht="15" customHeight="1">
      <c r="A118" s="47">
        <v>359125050503749</v>
      </c>
      <c r="B118" s="47">
        <v>3130</v>
      </c>
      <c r="C118" s="47">
        <v>3130</v>
      </c>
      <c r="D118" s="46" t="s">
        <v>1706</v>
      </c>
      <c r="E118" s="46" t="s">
        <v>7628</v>
      </c>
      <c r="F118" s="46">
        <v>13.35327584</v>
      </c>
      <c r="G118" s="46">
        <v>103.85084249000001</v>
      </c>
      <c r="H118" s="46">
        <v>6</v>
      </c>
      <c r="I118" s="46">
        <v>5</v>
      </c>
      <c r="J118" s="47">
        <v>0</v>
      </c>
      <c r="K118" s="46"/>
      <c r="L118" s="46"/>
      <c r="M118" s="46"/>
      <c r="N118" s="46"/>
      <c r="O118" s="47">
        <v>4</v>
      </c>
      <c r="P118" s="47">
        <v>1</v>
      </c>
      <c r="Q118" s="46">
        <v>7</v>
      </c>
      <c r="R118" s="47">
        <v>1</v>
      </c>
      <c r="S118" s="46"/>
      <c r="T118" s="47">
        <v>3</v>
      </c>
      <c r="U118" s="46"/>
      <c r="V118" s="47">
        <v>3</v>
      </c>
      <c r="W118" s="46"/>
      <c r="X118" s="46"/>
      <c r="Y118" s="46"/>
      <c r="Z118" s="47">
        <v>4</v>
      </c>
      <c r="AA118" s="46"/>
      <c r="AB118" s="47">
        <v>4</v>
      </c>
      <c r="AC118" s="46"/>
      <c r="AD118" s="46"/>
      <c r="AE118" s="46"/>
      <c r="AF118" s="47">
        <v>3</v>
      </c>
      <c r="AG118" s="46"/>
      <c r="AH118" s="47">
        <v>3</v>
      </c>
      <c r="AI118" s="46"/>
      <c r="AJ118" s="46"/>
      <c r="AK118" s="46"/>
      <c r="AL118" s="47">
        <v>2</v>
      </c>
      <c r="AM118" s="46"/>
      <c r="AN118" s="47">
        <v>1</v>
      </c>
      <c r="AO118" s="46"/>
      <c r="AP118" s="47">
        <v>3</v>
      </c>
      <c r="AQ118" s="46"/>
      <c r="AR118" s="47">
        <v>3</v>
      </c>
      <c r="AS118" s="46"/>
      <c r="AT118" s="47">
        <v>2</v>
      </c>
      <c r="AU118" s="46"/>
      <c r="AV118" s="47">
        <v>1</v>
      </c>
      <c r="AW118" s="46"/>
      <c r="AX118" s="47">
        <v>3</v>
      </c>
      <c r="AY118" s="46"/>
      <c r="AZ118" s="47">
        <v>3</v>
      </c>
      <c r="BA118" s="46"/>
      <c r="BB118" s="46" t="s">
        <v>1707</v>
      </c>
      <c r="BC118" s="46"/>
      <c r="BD118" s="47">
        <v>1</v>
      </c>
      <c r="BE118" s="46"/>
      <c r="BF118" s="46" t="s">
        <v>1175</v>
      </c>
      <c r="BG118" s="46"/>
      <c r="BH118" s="47">
        <v>3</v>
      </c>
      <c r="BI118" s="46"/>
      <c r="BJ118" s="47">
        <v>3</v>
      </c>
      <c r="BK118" s="46"/>
      <c r="BL118" s="46" t="s">
        <v>1713</v>
      </c>
      <c r="BM118" s="46"/>
      <c r="BN118" s="47">
        <v>1</v>
      </c>
      <c r="BO118" s="46"/>
      <c r="BP118" s="47">
        <v>1</v>
      </c>
      <c r="BQ118" s="46"/>
      <c r="BR118" s="47">
        <v>1</v>
      </c>
      <c r="BS118" s="46"/>
      <c r="BT118" s="47">
        <v>0</v>
      </c>
      <c r="BU118" s="46"/>
      <c r="BV118" s="47">
        <v>3</v>
      </c>
      <c r="BW118" s="46"/>
      <c r="BX118" s="47">
        <v>5</v>
      </c>
      <c r="BY118" s="46"/>
      <c r="BZ118" s="46"/>
      <c r="CA118" s="46"/>
      <c r="CB118" s="46" t="s">
        <v>7527</v>
      </c>
      <c r="CC118" s="46" t="b">
        <v>1</v>
      </c>
      <c r="CD118" s="46" t="b">
        <v>1</v>
      </c>
      <c r="CE118" s="46" t="b">
        <v>0</v>
      </c>
      <c r="CF118" s="46" t="b">
        <v>1</v>
      </c>
      <c r="CG118" s="46" t="b">
        <v>0</v>
      </c>
      <c r="CH118" s="46" t="b">
        <v>0</v>
      </c>
      <c r="CI118" s="46" t="b">
        <v>0</v>
      </c>
      <c r="CJ118" s="46"/>
      <c r="CK118" s="46"/>
      <c r="CL118" s="46"/>
      <c r="CM118" s="46" t="s">
        <v>1355</v>
      </c>
      <c r="CN118" s="46"/>
      <c r="CO118" s="46" t="s">
        <v>1714</v>
      </c>
      <c r="CP118" s="46">
        <v>1368</v>
      </c>
      <c r="CQ118" s="46" t="s">
        <v>1715</v>
      </c>
      <c r="CR118" s="46" t="s">
        <v>1716</v>
      </c>
      <c r="CS118" s="46">
        <v>117</v>
      </c>
      <c r="CT118" s="46"/>
      <c r="CU118" s="46">
        <v>-1</v>
      </c>
    </row>
    <row r="119" spans="1:99" ht="15" customHeight="1">
      <c r="A119" s="47">
        <v>359125050503749</v>
      </c>
      <c r="B119" s="46" t="s">
        <v>1719</v>
      </c>
      <c r="C119" s="46" t="s">
        <v>1719</v>
      </c>
      <c r="D119" s="46" t="s">
        <v>1721</v>
      </c>
      <c r="E119" s="46" t="s">
        <v>7629</v>
      </c>
      <c r="F119" s="46">
        <v>13.35326768</v>
      </c>
      <c r="G119" s="46">
        <v>103.85086017</v>
      </c>
      <c r="H119" s="46">
        <v>8</v>
      </c>
      <c r="I119" s="46">
        <v>3</v>
      </c>
      <c r="J119" s="47">
        <v>0</v>
      </c>
      <c r="K119" s="46"/>
      <c r="L119" s="46"/>
      <c r="M119" s="46"/>
      <c r="N119" s="46"/>
      <c r="O119" s="47">
        <v>4</v>
      </c>
      <c r="P119" s="47">
        <v>1</v>
      </c>
      <c r="Q119" s="46">
        <v>4</v>
      </c>
      <c r="R119" s="47">
        <v>1</v>
      </c>
      <c r="S119" s="46"/>
      <c r="T119" s="47">
        <v>3</v>
      </c>
      <c r="U119" s="46"/>
      <c r="V119" s="47">
        <v>3</v>
      </c>
      <c r="W119" s="46"/>
      <c r="X119" s="46"/>
      <c r="Y119" s="46"/>
      <c r="Z119" s="47">
        <v>4</v>
      </c>
      <c r="AA119" s="46"/>
      <c r="AB119" s="47">
        <v>4</v>
      </c>
      <c r="AC119" s="46"/>
      <c r="AD119" s="46"/>
      <c r="AE119" s="46"/>
      <c r="AF119" s="47">
        <v>2</v>
      </c>
      <c r="AG119" s="46"/>
      <c r="AH119" s="47">
        <v>2</v>
      </c>
      <c r="AI119" s="46"/>
      <c r="AJ119" s="46"/>
      <c r="AK119" s="46"/>
      <c r="AL119" s="47">
        <v>3</v>
      </c>
      <c r="AM119" s="46"/>
      <c r="AN119" s="47">
        <v>1</v>
      </c>
      <c r="AO119" s="46"/>
      <c r="AP119" s="47">
        <v>5</v>
      </c>
      <c r="AQ119" s="46" t="s">
        <v>158</v>
      </c>
      <c r="AR119" s="47">
        <v>6</v>
      </c>
      <c r="AS119" s="46" t="s">
        <v>158</v>
      </c>
      <c r="AT119" s="47">
        <v>3</v>
      </c>
      <c r="AU119" s="46"/>
      <c r="AV119" s="47">
        <v>1</v>
      </c>
      <c r="AW119" s="46"/>
      <c r="AX119" s="47">
        <v>5</v>
      </c>
      <c r="AY119" s="46" t="s">
        <v>158</v>
      </c>
      <c r="AZ119" s="47">
        <v>6</v>
      </c>
      <c r="BA119" s="46" t="s">
        <v>158</v>
      </c>
      <c r="BB119" s="46" t="s">
        <v>1479</v>
      </c>
      <c r="BC119" s="46"/>
      <c r="BD119" s="47">
        <v>0</v>
      </c>
      <c r="BE119" s="46"/>
      <c r="BF119" s="46"/>
      <c r="BG119" s="46"/>
      <c r="BH119" s="47">
        <v>3</v>
      </c>
      <c r="BI119" s="46"/>
      <c r="BJ119" s="47">
        <v>3</v>
      </c>
      <c r="BK119" s="46"/>
      <c r="BL119" s="46" t="s">
        <v>1728</v>
      </c>
      <c r="BM119" s="46"/>
      <c r="BN119" s="47">
        <v>1</v>
      </c>
      <c r="BO119" s="46"/>
      <c r="BP119" s="47">
        <v>1</v>
      </c>
      <c r="BQ119" s="46"/>
      <c r="BR119" s="47">
        <v>1</v>
      </c>
      <c r="BS119" s="46"/>
      <c r="BT119" s="47">
        <v>0</v>
      </c>
      <c r="BU119" s="46"/>
      <c r="BV119" s="47">
        <v>3</v>
      </c>
      <c r="BW119" s="46"/>
      <c r="BX119" s="47">
        <v>5</v>
      </c>
      <c r="BY119" s="46"/>
      <c r="BZ119" s="46"/>
      <c r="CA119" s="46"/>
      <c r="CB119" s="46" t="s">
        <v>7527</v>
      </c>
      <c r="CC119" s="46" t="b">
        <v>1</v>
      </c>
      <c r="CD119" s="46" t="b">
        <v>1</v>
      </c>
      <c r="CE119" s="46" t="b">
        <v>0</v>
      </c>
      <c r="CF119" s="46" t="b">
        <v>1</v>
      </c>
      <c r="CG119" s="46" t="b">
        <v>0</v>
      </c>
      <c r="CH119" s="46" t="b">
        <v>0</v>
      </c>
      <c r="CI119" s="46" t="b">
        <v>0</v>
      </c>
      <c r="CJ119" s="46"/>
      <c r="CK119" s="46"/>
      <c r="CL119" s="46"/>
      <c r="CM119" s="46" t="s">
        <v>1355</v>
      </c>
      <c r="CN119" s="46"/>
      <c r="CO119" s="46" t="s">
        <v>1736</v>
      </c>
      <c r="CP119" s="46">
        <v>1369</v>
      </c>
      <c r="CQ119" s="46" t="s">
        <v>1737</v>
      </c>
      <c r="CR119" s="46" t="s">
        <v>1738</v>
      </c>
      <c r="CS119" s="46">
        <v>118</v>
      </c>
      <c r="CT119" s="46"/>
      <c r="CU119" s="46">
        <v>-1</v>
      </c>
    </row>
    <row r="120" spans="1:99" ht="15" customHeight="1">
      <c r="A120" s="47">
        <v>359125050503749</v>
      </c>
      <c r="B120" s="46" t="s">
        <v>1739</v>
      </c>
      <c r="C120" s="46" t="s">
        <v>1739</v>
      </c>
      <c r="D120" s="46" t="s">
        <v>1740</v>
      </c>
      <c r="E120" s="46" t="s">
        <v>7630</v>
      </c>
      <c r="F120" s="46">
        <v>13.353641379999999</v>
      </c>
      <c r="G120" s="46">
        <v>103.84976822</v>
      </c>
      <c r="H120" s="46">
        <v>9</v>
      </c>
      <c r="I120" s="46">
        <v>5</v>
      </c>
      <c r="J120" s="47">
        <v>0</v>
      </c>
      <c r="K120" s="46"/>
      <c r="L120" s="46"/>
      <c r="M120" s="46"/>
      <c r="N120" s="46"/>
      <c r="O120" s="47">
        <v>4</v>
      </c>
      <c r="P120" s="47">
        <v>1</v>
      </c>
      <c r="Q120" s="46">
        <v>3</v>
      </c>
      <c r="R120" s="47">
        <v>1</v>
      </c>
      <c r="S120" s="46"/>
      <c r="T120" s="47">
        <v>3</v>
      </c>
      <c r="U120" s="46"/>
      <c r="V120" s="47">
        <v>3</v>
      </c>
      <c r="W120" s="46"/>
      <c r="X120" s="46"/>
      <c r="Y120" s="46"/>
      <c r="Z120" s="47">
        <v>4</v>
      </c>
      <c r="AA120" s="46"/>
      <c r="AB120" s="47">
        <v>4</v>
      </c>
      <c r="AC120" s="46"/>
      <c r="AD120" s="46"/>
      <c r="AE120" s="46"/>
      <c r="AF120" s="47">
        <v>3</v>
      </c>
      <c r="AG120" s="46"/>
      <c r="AH120" s="47">
        <v>3</v>
      </c>
      <c r="AI120" s="46"/>
      <c r="AJ120" s="46"/>
      <c r="AK120" s="46"/>
      <c r="AL120" s="47">
        <v>3</v>
      </c>
      <c r="AM120" s="46"/>
      <c r="AN120" s="47">
        <v>1</v>
      </c>
      <c r="AO120" s="46"/>
      <c r="AP120" s="47">
        <v>5</v>
      </c>
      <c r="AQ120" s="46" t="s">
        <v>158</v>
      </c>
      <c r="AR120" s="47">
        <v>6</v>
      </c>
      <c r="AS120" s="46" t="s">
        <v>158</v>
      </c>
      <c r="AT120" s="47">
        <v>3</v>
      </c>
      <c r="AU120" s="46"/>
      <c r="AV120" s="47">
        <v>1</v>
      </c>
      <c r="AW120" s="46"/>
      <c r="AX120" s="47">
        <v>5</v>
      </c>
      <c r="AY120" s="46" t="s">
        <v>158</v>
      </c>
      <c r="AZ120" s="47">
        <v>6</v>
      </c>
      <c r="BA120" s="46" t="s">
        <v>158</v>
      </c>
      <c r="BB120" s="46" t="s">
        <v>1741</v>
      </c>
      <c r="BC120" s="46"/>
      <c r="BD120" s="47">
        <v>0</v>
      </c>
      <c r="BE120" s="46"/>
      <c r="BF120" s="46"/>
      <c r="BG120" s="46"/>
      <c r="BH120" s="47">
        <v>3</v>
      </c>
      <c r="BI120" s="46"/>
      <c r="BJ120" s="47">
        <v>3</v>
      </c>
      <c r="BK120" s="46"/>
      <c r="BL120" s="46" t="s">
        <v>1747</v>
      </c>
      <c r="BM120" s="46"/>
      <c r="BN120" s="47">
        <v>1</v>
      </c>
      <c r="BO120" s="46"/>
      <c r="BP120" s="47">
        <v>1</v>
      </c>
      <c r="BQ120" s="46"/>
      <c r="BR120" s="47">
        <v>1</v>
      </c>
      <c r="BS120" s="46"/>
      <c r="BT120" s="47">
        <v>0</v>
      </c>
      <c r="BU120" s="46"/>
      <c r="BV120" s="47">
        <v>2</v>
      </c>
      <c r="BW120" s="46"/>
      <c r="BX120" s="47">
        <v>5</v>
      </c>
      <c r="BY120" s="46"/>
      <c r="BZ120" s="46"/>
      <c r="CA120" s="46"/>
      <c r="CB120" s="46" t="s">
        <v>7527</v>
      </c>
      <c r="CC120" s="46" t="b">
        <v>1</v>
      </c>
      <c r="CD120" s="46" t="b">
        <v>1</v>
      </c>
      <c r="CE120" s="46" t="b">
        <v>0</v>
      </c>
      <c r="CF120" s="46" t="b">
        <v>1</v>
      </c>
      <c r="CG120" s="46" t="b">
        <v>0</v>
      </c>
      <c r="CH120" s="46" t="b">
        <v>0</v>
      </c>
      <c r="CI120" s="46" t="b">
        <v>0</v>
      </c>
      <c r="CJ120" s="46"/>
      <c r="CK120" s="46"/>
      <c r="CL120" s="46"/>
      <c r="CM120" s="46" t="s">
        <v>1355</v>
      </c>
      <c r="CN120" s="46"/>
      <c r="CO120" s="46" t="s">
        <v>1749</v>
      </c>
      <c r="CP120" s="46">
        <v>1370</v>
      </c>
      <c r="CQ120" s="46" t="s">
        <v>1750</v>
      </c>
      <c r="CR120" s="46" t="s">
        <v>1751</v>
      </c>
      <c r="CS120" s="46">
        <v>119</v>
      </c>
      <c r="CT120" s="46"/>
      <c r="CU120" s="46">
        <v>-1</v>
      </c>
    </row>
    <row r="121" spans="1:99" ht="15" customHeight="1">
      <c r="A121" s="47">
        <v>359125050503749</v>
      </c>
      <c r="B121" s="46" t="s">
        <v>1752</v>
      </c>
      <c r="C121" s="46" t="s">
        <v>1752</v>
      </c>
      <c r="D121" s="46" t="s">
        <v>1753</v>
      </c>
      <c r="E121" s="46" t="s">
        <v>7631</v>
      </c>
      <c r="F121" s="46">
        <v>13.353465180000001</v>
      </c>
      <c r="G121" s="46">
        <v>103.84965505</v>
      </c>
      <c r="H121" s="46">
        <v>4</v>
      </c>
      <c r="I121" s="46">
        <v>5</v>
      </c>
      <c r="J121" s="47">
        <v>0</v>
      </c>
      <c r="K121" s="46"/>
      <c r="L121" s="46"/>
      <c r="M121" s="46"/>
      <c r="N121" s="46"/>
      <c r="O121" s="47">
        <v>4</v>
      </c>
      <c r="P121" s="47">
        <v>1</v>
      </c>
      <c r="Q121" s="46">
        <v>5</v>
      </c>
      <c r="R121" s="47">
        <v>1</v>
      </c>
      <c r="S121" s="46"/>
      <c r="T121" s="47">
        <v>3</v>
      </c>
      <c r="U121" s="46"/>
      <c r="V121" s="47">
        <v>3</v>
      </c>
      <c r="W121" s="46"/>
      <c r="X121" s="46"/>
      <c r="Y121" s="46"/>
      <c r="Z121" s="47">
        <v>4</v>
      </c>
      <c r="AA121" s="46"/>
      <c r="AB121" s="47">
        <v>4</v>
      </c>
      <c r="AC121" s="46"/>
      <c r="AD121" s="46"/>
      <c r="AE121" s="46"/>
      <c r="AF121" s="47">
        <v>3</v>
      </c>
      <c r="AG121" s="46"/>
      <c r="AH121" s="47">
        <v>3</v>
      </c>
      <c r="AI121" s="46"/>
      <c r="AJ121" s="46"/>
      <c r="AK121" s="46"/>
      <c r="AL121" s="47">
        <v>3</v>
      </c>
      <c r="AM121" s="46"/>
      <c r="AN121" s="47">
        <v>1</v>
      </c>
      <c r="AO121" s="46"/>
      <c r="AP121" s="47">
        <v>5</v>
      </c>
      <c r="AQ121" s="46" t="s">
        <v>158</v>
      </c>
      <c r="AR121" s="47">
        <v>6</v>
      </c>
      <c r="AS121" s="46" t="s">
        <v>158</v>
      </c>
      <c r="AT121" s="47">
        <v>3</v>
      </c>
      <c r="AU121" s="46"/>
      <c r="AV121" s="47">
        <v>1</v>
      </c>
      <c r="AW121" s="46"/>
      <c r="AX121" s="47">
        <v>5</v>
      </c>
      <c r="AY121" s="46" t="s">
        <v>158</v>
      </c>
      <c r="AZ121" s="47">
        <v>6</v>
      </c>
      <c r="BA121" s="46" t="s">
        <v>158</v>
      </c>
      <c r="BB121" s="46" t="s">
        <v>1479</v>
      </c>
      <c r="BC121" s="46"/>
      <c r="BD121" s="47">
        <v>0</v>
      </c>
      <c r="BE121" s="46"/>
      <c r="BF121" s="46"/>
      <c r="BG121" s="46"/>
      <c r="BH121" s="47">
        <v>3</v>
      </c>
      <c r="BI121" s="46"/>
      <c r="BJ121" s="47">
        <v>3</v>
      </c>
      <c r="BK121" s="46"/>
      <c r="BL121" s="46" t="s">
        <v>1761</v>
      </c>
      <c r="BM121" s="46"/>
      <c r="BN121" s="47">
        <v>1</v>
      </c>
      <c r="BO121" s="46"/>
      <c r="BP121" s="47">
        <v>1</v>
      </c>
      <c r="BQ121" s="46"/>
      <c r="BR121" s="47">
        <v>1</v>
      </c>
      <c r="BS121" s="46"/>
      <c r="BT121" s="47">
        <v>0</v>
      </c>
      <c r="BU121" s="46"/>
      <c r="BV121" s="47">
        <v>2</v>
      </c>
      <c r="BW121" s="46"/>
      <c r="BX121" s="47">
        <v>5</v>
      </c>
      <c r="BY121" s="46"/>
      <c r="BZ121" s="46"/>
      <c r="CA121" s="46"/>
      <c r="CB121" s="46" t="s">
        <v>7527</v>
      </c>
      <c r="CC121" s="46" t="b">
        <v>1</v>
      </c>
      <c r="CD121" s="46" t="b">
        <v>1</v>
      </c>
      <c r="CE121" s="46" t="b">
        <v>0</v>
      </c>
      <c r="CF121" s="46" t="b">
        <v>1</v>
      </c>
      <c r="CG121" s="46" t="b">
        <v>0</v>
      </c>
      <c r="CH121" s="46" t="b">
        <v>0</v>
      </c>
      <c r="CI121" s="46" t="b">
        <v>0</v>
      </c>
      <c r="CJ121" s="46"/>
      <c r="CK121" s="46"/>
      <c r="CL121" s="46"/>
      <c r="CM121" s="46" t="s">
        <v>1355</v>
      </c>
      <c r="CN121" s="46"/>
      <c r="CO121" s="46" t="s">
        <v>1762</v>
      </c>
      <c r="CP121" s="46">
        <v>1371</v>
      </c>
      <c r="CQ121" s="46" t="s">
        <v>1763</v>
      </c>
      <c r="CR121" s="46" t="s">
        <v>1764</v>
      </c>
      <c r="CS121" s="46">
        <v>120</v>
      </c>
      <c r="CT121" s="46"/>
      <c r="CU121" s="46">
        <v>-1</v>
      </c>
    </row>
    <row r="122" spans="1:99" ht="15" customHeight="1">
      <c r="A122" s="47">
        <v>359125050503749</v>
      </c>
      <c r="B122" s="46" t="s">
        <v>1767</v>
      </c>
      <c r="C122" s="46" t="s">
        <v>1767</v>
      </c>
      <c r="D122" s="46" t="s">
        <v>1769</v>
      </c>
      <c r="E122" s="46" t="s">
        <v>7632</v>
      </c>
      <c r="F122" s="46">
        <v>13.353491460000001</v>
      </c>
      <c r="G122" s="46">
        <v>103.84966430999999</v>
      </c>
      <c r="H122" s="46">
        <v>14</v>
      </c>
      <c r="I122" s="46">
        <v>5</v>
      </c>
      <c r="J122" s="47">
        <v>0</v>
      </c>
      <c r="K122" s="46"/>
      <c r="L122" s="46"/>
      <c r="M122" s="46"/>
      <c r="N122" s="46"/>
      <c r="O122" s="47">
        <v>4</v>
      </c>
      <c r="P122" s="47">
        <v>1</v>
      </c>
      <c r="Q122" s="46">
        <v>3</v>
      </c>
      <c r="R122" s="47">
        <v>1</v>
      </c>
      <c r="S122" s="46"/>
      <c r="T122" s="47">
        <v>3</v>
      </c>
      <c r="U122" s="46"/>
      <c r="V122" s="47">
        <v>3</v>
      </c>
      <c r="W122" s="46"/>
      <c r="X122" s="46"/>
      <c r="Y122" s="46"/>
      <c r="Z122" s="47">
        <v>4</v>
      </c>
      <c r="AA122" s="46"/>
      <c r="AB122" s="47">
        <v>4</v>
      </c>
      <c r="AC122" s="46"/>
      <c r="AD122" s="46" t="s">
        <v>1378</v>
      </c>
      <c r="AE122" s="46"/>
      <c r="AF122" s="47">
        <v>2</v>
      </c>
      <c r="AG122" s="46"/>
      <c r="AH122" s="47">
        <v>3</v>
      </c>
      <c r="AI122" s="46"/>
      <c r="AJ122" s="46"/>
      <c r="AK122" s="46"/>
      <c r="AL122" s="47">
        <v>3</v>
      </c>
      <c r="AM122" s="46"/>
      <c r="AN122" s="47">
        <v>1</v>
      </c>
      <c r="AO122" s="46"/>
      <c r="AP122" s="47">
        <v>5</v>
      </c>
      <c r="AQ122" s="46" t="s">
        <v>158</v>
      </c>
      <c r="AR122" s="47">
        <v>6</v>
      </c>
      <c r="AS122" s="46" t="s">
        <v>158</v>
      </c>
      <c r="AT122" s="47">
        <v>3</v>
      </c>
      <c r="AU122" s="46"/>
      <c r="AV122" s="47">
        <v>1</v>
      </c>
      <c r="AW122" s="46"/>
      <c r="AX122" s="47">
        <v>5</v>
      </c>
      <c r="AY122" s="46" t="s">
        <v>158</v>
      </c>
      <c r="AZ122" s="47">
        <v>6</v>
      </c>
      <c r="BA122" s="46" t="s">
        <v>158</v>
      </c>
      <c r="BB122" s="46" t="s">
        <v>1773</v>
      </c>
      <c r="BC122" s="46"/>
      <c r="BD122" s="47">
        <v>0</v>
      </c>
      <c r="BE122" s="46"/>
      <c r="BF122" s="46" t="s">
        <v>1332</v>
      </c>
      <c r="BG122" s="46"/>
      <c r="BH122" s="47">
        <v>3</v>
      </c>
      <c r="BI122" s="46"/>
      <c r="BJ122" s="47">
        <v>3</v>
      </c>
      <c r="BK122" s="46"/>
      <c r="BL122" s="46"/>
      <c r="BM122" s="46"/>
      <c r="BN122" s="47">
        <v>1</v>
      </c>
      <c r="BO122" s="46"/>
      <c r="BP122" s="47">
        <v>1</v>
      </c>
      <c r="BQ122" s="46"/>
      <c r="BR122" s="47">
        <v>1</v>
      </c>
      <c r="BS122" s="46"/>
      <c r="BT122" s="47">
        <v>0</v>
      </c>
      <c r="BU122" s="46"/>
      <c r="BV122" s="47">
        <v>2</v>
      </c>
      <c r="BW122" s="46"/>
      <c r="BX122" s="47">
        <v>5</v>
      </c>
      <c r="BY122" s="46"/>
      <c r="BZ122" s="46"/>
      <c r="CA122" s="46"/>
      <c r="CB122" s="46" t="s">
        <v>7527</v>
      </c>
      <c r="CC122" s="46" t="b">
        <v>1</v>
      </c>
      <c r="CD122" s="46" t="b">
        <v>1</v>
      </c>
      <c r="CE122" s="46" t="b">
        <v>0</v>
      </c>
      <c r="CF122" s="46" t="b">
        <v>1</v>
      </c>
      <c r="CG122" s="46" t="b">
        <v>0</v>
      </c>
      <c r="CH122" s="46" t="b">
        <v>0</v>
      </c>
      <c r="CI122" s="46" t="b">
        <v>0</v>
      </c>
      <c r="CJ122" s="46"/>
      <c r="CK122" s="46"/>
      <c r="CL122" s="46"/>
      <c r="CM122" s="46" t="s">
        <v>1355</v>
      </c>
      <c r="CN122" s="46"/>
      <c r="CO122" s="46" t="s">
        <v>1776</v>
      </c>
      <c r="CP122" s="46">
        <v>1372</v>
      </c>
      <c r="CQ122" s="46" t="s">
        <v>1779</v>
      </c>
      <c r="CR122" s="46" t="s">
        <v>1780</v>
      </c>
      <c r="CS122" s="46">
        <v>121</v>
      </c>
      <c r="CT122" s="46"/>
      <c r="CU122" s="46">
        <v>-1</v>
      </c>
    </row>
    <row r="123" spans="1:99" ht="15" customHeight="1">
      <c r="A123" s="47">
        <v>359125050503749</v>
      </c>
      <c r="B123" s="47">
        <v>3072</v>
      </c>
      <c r="C123" s="47">
        <v>3072</v>
      </c>
      <c r="D123" s="46" t="s">
        <v>1783</v>
      </c>
      <c r="E123" s="46" t="s">
        <v>7633</v>
      </c>
      <c r="F123" s="46">
        <v>13.352626519999999</v>
      </c>
      <c r="G123" s="46">
        <v>103.84879505000001</v>
      </c>
      <c r="H123" s="46">
        <v>18</v>
      </c>
      <c r="I123" s="46">
        <v>5</v>
      </c>
      <c r="J123" s="47">
        <v>0</v>
      </c>
      <c r="K123" s="46"/>
      <c r="L123" s="46"/>
      <c r="M123" s="46"/>
      <c r="N123" s="46"/>
      <c r="O123" s="47">
        <v>4</v>
      </c>
      <c r="P123" s="47">
        <v>1</v>
      </c>
      <c r="Q123" s="46">
        <v>4</v>
      </c>
      <c r="R123" s="47">
        <v>1</v>
      </c>
      <c r="S123" s="46"/>
      <c r="T123" s="47">
        <v>2</v>
      </c>
      <c r="U123" s="46"/>
      <c r="V123" s="47">
        <v>3</v>
      </c>
      <c r="W123" s="46"/>
      <c r="X123" s="46" t="s">
        <v>1785</v>
      </c>
      <c r="Y123" s="46"/>
      <c r="Z123" s="47">
        <v>1</v>
      </c>
      <c r="AA123" s="46"/>
      <c r="AB123" s="47">
        <v>1</v>
      </c>
      <c r="AC123" s="46"/>
      <c r="AD123" s="46" t="s">
        <v>1786</v>
      </c>
      <c r="AE123" s="46"/>
      <c r="AF123" s="47">
        <v>3</v>
      </c>
      <c r="AG123" s="46"/>
      <c r="AH123" s="47">
        <v>3</v>
      </c>
      <c r="AI123" s="46"/>
      <c r="AJ123" s="46"/>
      <c r="AK123" s="46"/>
      <c r="AL123" s="47">
        <v>3</v>
      </c>
      <c r="AM123" s="46"/>
      <c r="AN123" s="47">
        <v>1</v>
      </c>
      <c r="AO123" s="46"/>
      <c r="AP123" s="47">
        <v>5</v>
      </c>
      <c r="AQ123" s="46" t="s">
        <v>158</v>
      </c>
      <c r="AR123" s="47">
        <v>6</v>
      </c>
      <c r="AS123" s="46" t="s">
        <v>158</v>
      </c>
      <c r="AT123" s="47">
        <v>3</v>
      </c>
      <c r="AU123" s="46"/>
      <c r="AV123" s="47">
        <v>1</v>
      </c>
      <c r="AW123" s="46"/>
      <c r="AX123" s="47">
        <v>5</v>
      </c>
      <c r="AY123" s="46" t="s">
        <v>158</v>
      </c>
      <c r="AZ123" s="47">
        <v>6</v>
      </c>
      <c r="BA123" s="46" t="s">
        <v>158</v>
      </c>
      <c r="BB123" s="46" t="s">
        <v>1791</v>
      </c>
      <c r="BC123" s="46"/>
      <c r="BD123" s="47">
        <v>0</v>
      </c>
      <c r="BE123" s="46"/>
      <c r="BF123" s="46" t="s">
        <v>1794</v>
      </c>
      <c r="BG123" s="46"/>
      <c r="BH123" s="47">
        <v>2</v>
      </c>
      <c r="BI123" s="46"/>
      <c r="BJ123" s="47">
        <v>3</v>
      </c>
      <c r="BK123" s="46"/>
      <c r="BL123" s="46" t="s">
        <v>1795</v>
      </c>
      <c r="BM123" s="46"/>
      <c r="BN123" s="47">
        <v>1</v>
      </c>
      <c r="BO123" s="46"/>
      <c r="BP123" s="47">
        <v>1</v>
      </c>
      <c r="BQ123" s="46"/>
      <c r="BR123" s="47">
        <v>1</v>
      </c>
      <c r="BS123" s="46"/>
      <c r="BT123" s="47">
        <v>0</v>
      </c>
      <c r="BU123" s="46"/>
      <c r="BV123" s="47">
        <v>3</v>
      </c>
      <c r="BW123" s="46"/>
      <c r="BX123" s="47">
        <v>5</v>
      </c>
      <c r="BY123" s="46"/>
      <c r="BZ123" s="46"/>
      <c r="CA123" s="46"/>
      <c r="CB123" s="46" t="s">
        <v>7527</v>
      </c>
      <c r="CC123" s="46" t="b">
        <v>1</v>
      </c>
      <c r="CD123" s="46" t="b">
        <v>1</v>
      </c>
      <c r="CE123" s="46" t="b">
        <v>0</v>
      </c>
      <c r="CF123" s="46" t="b">
        <v>1</v>
      </c>
      <c r="CG123" s="46" t="b">
        <v>0</v>
      </c>
      <c r="CH123" s="46" t="b">
        <v>0</v>
      </c>
      <c r="CI123" s="46" t="b">
        <v>0</v>
      </c>
      <c r="CJ123" s="46"/>
      <c r="CK123" s="46"/>
      <c r="CL123" s="46"/>
      <c r="CM123" s="46" t="s">
        <v>1355</v>
      </c>
      <c r="CN123" s="46"/>
      <c r="CO123" s="46" t="s">
        <v>1796</v>
      </c>
      <c r="CP123" s="46">
        <v>1373</v>
      </c>
      <c r="CQ123" s="46" t="s">
        <v>1797</v>
      </c>
      <c r="CR123" s="46" t="s">
        <v>1798</v>
      </c>
      <c r="CS123" s="46">
        <v>122</v>
      </c>
      <c r="CT123" s="46"/>
      <c r="CU123" s="46">
        <v>-1</v>
      </c>
    </row>
    <row r="124" spans="1:99" ht="15" customHeight="1">
      <c r="A124" s="47">
        <v>359125051929760</v>
      </c>
      <c r="B124" s="47">
        <v>3043</v>
      </c>
      <c r="C124" s="47">
        <v>3043</v>
      </c>
      <c r="D124" s="46" t="s">
        <v>1801</v>
      </c>
      <c r="E124" s="46" t="s">
        <v>7634</v>
      </c>
      <c r="F124" s="46">
        <v>13.35331221</v>
      </c>
      <c r="G124" s="46">
        <v>103.84984319</v>
      </c>
      <c r="H124" s="46">
        <v>-25</v>
      </c>
      <c r="I124" s="46">
        <v>5</v>
      </c>
      <c r="J124" s="47">
        <v>0</v>
      </c>
      <c r="K124" s="46"/>
      <c r="L124" s="46"/>
      <c r="M124" s="46"/>
      <c r="N124" s="46"/>
      <c r="O124" s="47">
        <v>3</v>
      </c>
      <c r="P124" s="47">
        <v>1</v>
      </c>
      <c r="Q124" s="46">
        <v>14</v>
      </c>
      <c r="R124" s="47">
        <v>1</v>
      </c>
      <c r="S124" s="46"/>
      <c r="T124" s="47">
        <v>3</v>
      </c>
      <c r="U124" s="46"/>
      <c r="V124" s="47">
        <v>3</v>
      </c>
      <c r="W124" s="46"/>
      <c r="X124" s="46" t="s">
        <v>1804</v>
      </c>
      <c r="Y124" s="46"/>
      <c r="Z124" s="47">
        <v>4</v>
      </c>
      <c r="AA124" s="46"/>
      <c r="AB124" s="47">
        <v>4</v>
      </c>
      <c r="AC124" s="46"/>
      <c r="AD124" s="46"/>
      <c r="AE124" s="46"/>
      <c r="AF124" s="47">
        <v>3</v>
      </c>
      <c r="AG124" s="46"/>
      <c r="AH124" s="47">
        <v>3</v>
      </c>
      <c r="AI124" s="46"/>
      <c r="AJ124" s="46" t="s">
        <v>183</v>
      </c>
      <c r="AK124" s="46"/>
      <c r="AL124" s="47">
        <v>1</v>
      </c>
      <c r="AM124" s="46"/>
      <c r="AN124" s="47">
        <v>1</v>
      </c>
      <c r="AO124" s="46"/>
      <c r="AP124" s="47">
        <v>3</v>
      </c>
      <c r="AQ124" s="46"/>
      <c r="AR124" s="47">
        <v>3</v>
      </c>
      <c r="AS124" s="46"/>
      <c r="AT124" s="47">
        <v>1</v>
      </c>
      <c r="AU124" s="46"/>
      <c r="AV124" s="47">
        <v>1</v>
      </c>
      <c r="AW124" s="46"/>
      <c r="AX124" s="47">
        <v>3</v>
      </c>
      <c r="AY124" s="46"/>
      <c r="AZ124" s="47">
        <v>3</v>
      </c>
      <c r="BA124" s="46"/>
      <c r="BB124" s="46" t="s">
        <v>465</v>
      </c>
      <c r="BC124" s="46"/>
      <c r="BD124" s="47">
        <v>0</v>
      </c>
      <c r="BE124" s="46"/>
      <c r="BF124" s="46"/>
      <c r="BG124" s="46"/>
      <c r="BH124" s="47">
        <v>3</v>
      </c>
      <c r="BI124" s="46"/>
      <c r="BJ124" s="47">
        <v>3</v>
      </c>
      <c r="BK124" s="46"/>
      <c r="BL124" s="46" t="s">
        <v>1807</v>
      </c>
      <c r="BM124" s="46"/>
      <c r="BN124" s="47">
        <v>1</v>
      </c>
      <c r="BO124" s="46"/>
      <c r="BP124" s="47">
        <v>1</v>
      </c>
      <c r="BQ124" s="46"/>
      <c r="BR124" s="47">
        <v>1</v>
      </c>
      <c r="BS124" s="46"/>
      <c r="BT124" s="47">
        <v>0</v>
      </c>
      <c r="BU124" s="46"/>
      <c r="BV124" s="47">
        <v>3</v>
      </c>
      <c r="BW124" s="46"/>
      <c r="BX124" s="47">
        <v>4</v>
      </c>
      <c r="BY124" s="46"/>
      <c r="BZ124" s="46"/>
      <c r="CA124" s="46"/>
      <c r="CB124" s="46" t="s">
        <v>7521</v>
      </c>
      <c r="CC124" s="46" t="b">
        <v>1</v>
      </c>
      <c r="CD124" s="46" t="b">
        <v>1</v>
      </c>
      <c r="CE124" s="46" t="b">
        <v>0</v>
      </c>
      <c r="CF124" s="46" t="b">
        <v>0</v>
      </c>
      <c r="CG124" s="46" t="b">
        <v>0</v>
      </c>
      <c r="CH124" s="46" t="b">
        <v>0</v>
      </c>
      <c r="CI124" s="46" t="b">
        <v>0</v>
      </c>
      <c r="CJ124" s="46"/>
      <c r="CK124" s="46"/>
      <c r="CL124" s="46"/>
      <c r="CM124" s="46" t="s">
        <v>702</v>
      </c>
      <c r="CN124" s="46"/>
      <c r="CO124" s="46" t="s">
        <v>1810</v>
      </c>
      <c r="CP124" s="46">
        <v>1383</v>
      </c>
      <c r="CQ124" s="46" t="s">
        <v>1812</v>
      </c>
      <c r="CR124" s="46" t="s">
        <v>1813</v>
      </c>
      <c r="CS124" s="46">
        <v>123</v>
      </c>
      <c r="CT124" s="46"/>
      <c r="CU124" s="46">
        <v>-1</v>
      </c>
    </row>
    <row r="125" spans="1:99" ht="15" customHeight="1">
      <c r="A125" s="47">
        <v>359125051929760</v>
      </c>
      <c r="B125" s="47">
        <v>3069</v>
      </c>
      <c r="C125" s="47">
        <v>3069</v>
      </c>
      <c r="D125" s="46" t="s">
        <v>1815</v>
      </c>
      <c r="E125" s="46" t="s">
        <v>7635</v>
      </c>
      <c r="F125" s="46">
        <v>13.35329788</v>
      </c>
      <c r="G125" s="46">
        <v>103.85009924000001</v>
      </c>
      <c r="H125" s="46">
        <v>-4</v>
      </c>
      <c r="I125" s="46">
        <v>5</v>
      </c>
      <c r="J125" s="47">
        <v>0</v>
      </c>
      <c r="K125" s="46"/>
      <c r="L125" s="46"/>
      <c r="M125" s="46"/>
      <c r="N125" s="46"/>
      <c r="O125" s="47">
        <v>3</v>
      </c>
      <c r="P125" s="47">
        <v>1</v>
      </c>
      <c r="Q125" s="46">
        <v>7</v>
      </c>
      <c r="R125" s="47">
        <v>0</v>
      </c>
      <c r="S125" s="46"/>
      <c r="T125" s="47">
        <v>3</v>
      </c>
      <c r="U125" s="46"/>
      <c r="V125" s="46"/>
      <c r="W125" s="46"/>
      <c r="X125" s="46" t="s">
        <v>1817</v>
      </c>
      <c r="Y125" s="46"/>
      <c r="Z125" s="47">
        <v>4</v>
      </c>
      <c r="AA125" s="46"/>
      <c r="AB125" s="46"/>
      <c r="AC125" s="46"/>
      <c r="AD125" s="46"/>
      <c r="AE125" s="46"/>
      <c r="AF125" s="47">
        <v>4</v>
      </c>
      <c r="AG125" s="46"/>
      <c r="AH125" s="46"/>
      <c r="AI125" s="46"/>
      <c r="AJ125" s="46"/>
      <c r="AK125" s="46"/>
      <c r="AL125" s="47">
        <v>3</v>
      </c>
      <c r="AM125" s="46"/>
      <c r="AN125" s="47">
        <v>1</v>
      </c>
      <c r="AO125" s="46"/>
      <c r="AP125" s="47">
        <v>5</v>
      </c>
      <c r="AQ125" s="46" t="s">
        <v>1821</v>
      </c>
      <c r="AR125" s="47">
        <v>3</v>
      </c>
      <c r="AS125" s="46"/>
      <c r="AT125" s="46"/>
      <c r="AU125" s="46"/>
      <c r="AV125" s="46"/>
      <c r="AW125" s="46"/>
      <c r="AX125" s="46"/>
      <c r="AY125" s="46"/>
      <c r="AZ125" s="46"/>
      <c r="BA125" s="46"/>
      <c r="BB125" s="46" t="s">
        <v>1822</v>
      </c>
      <c r="BC125" s="46"/>
      <c r="BD125" s="47">
        <v>0</v>
      </c>
      <c r="BE125" s="46"/>
      <c r="BF125" s="46"/>
      <c r="BG125" s="46"/>
      <c r="BH125" s="47">
        <v>3</v>
      </c>
      <c r="BI125" s="46"/>
      <c r="BJ125" s="46"/>
      <c r="BK125" s="46"/>
      <c r="BL125" s="46" t="s">
        <v>1823</v>
      </c>
      <c r="BM125" s="46"/>
      <c r="BN125" s="47">
        <v>1</v>
      </c>
      <c r="BO125" s="46"/>
      <c r="BP125" s="47">
        <v>1</v>
      </c>
      <c r="BQ125" s="46"/>
      <c r="BR125" s="47">
        <v>1</v>
      </c>
      <c r="BS125" s="46"/>
      <c r="BT125" s="47">
        <v>0</v>
      </c>
      <c r="BU125" s="46"/>
      <c r="BV125" s="47">
        <v>3</v>
      </c>
      <c r="BW125" s="46"/>
      <c r="BX125" s="47">
        <v>4</v>
      </c>
      <c r="BY125" s="46"/>
      <c r="BZ125" s="46"/>
      <c r="CA125" s="46"/>
      <c r="CB125" s="46" t="s">
        <v>7527</v>
      </c>
      <c r="CC125" s="46" t="b">
        <v>1</v>
      </c>
      <c r="CD125" s="46" t="b">
        <v>1</v>
      </c>
      <c r="CE125" s="46" t="b">
        <v>0</v>
      </c>
      <c r="CF125" s="46" t="b">
        <v>1</v>
      </c>
      <c r="CG125" s="46" t="b">
        <v>0</v>
      </c>
      <c r="CH125" s="46" t="b">
        <v>0</v>
      </c>
      <c r="CI125" s="46" t="b">
        <v>0</v>
      </c>
      <c r="CJ125" s="46"/>
      <c r="CK125" s="46"/>
      <c r="CL125" s="46"/>
      <c r="CM125" s="46" t="s">
        <v>702</v>
      </c>
      <c r="CN125" s="46"/>
      <c r="CO125" s="46" t="s">
        <v>1824</v>
      </c>
      <c r="CP125" s="46">
        <v>1384</v>
      </c>
      <c r="CQ125" s="46" t="s">
        <v>1826</v>
      </c>
      <c r="CR125" s="46" t="s">
        <v>1828</v>
      </c>
      <c r="CS125" s="46">
        <v>124</v>
      </c>
      <c r="CT125" s="46"/>
      <c r="CU125" s="46">
        <v>-1</v>
      </c>
    </row>
    <row r="126" spans="1:99" ht="15" customHeight="1">
      <c r="A126" s="47">
        <v>359125051929760</v>
      </c>
      <c r="B126" s="47">
        <v>3068</v>
      </c>
      <c r="C126" s="47">
        <v>3068</v>
      </c>
      <c r="D126" s="46" t="s">
        <v>1830</v>
      </c>
      <c r="E126" s="46" t="s">
        <v>7636</v>
      </c>
      <c r="F126" s="46">
        <v>13.3532858</v>
      </c>
      <c r="G126" s="46">
        <v>103.85036153999999</v>
      </c>
      <c r="H126" s="46">
        <v>22</v>
      </c>
      <c r="I126" s="46">
        <v>5</v>
      </c>
      <c r="J126" s="47">
        <v>0</v>
      </c>
      <c r="K126" s="46"/>
      <c r="L126" s="46"/>
      <c r="M126" s="46"/>
      <c r="N126" s="46"/>
      <c r="O126" s="47">
        <v>3</v>
      </c>
      <c r="P126" s="47">
        <v>1</v>
      </c>
      <c r="Q126" s="46">
        <v>5</v>
      </c>
      <c r="R126" s="47">
        <v>1</v>
      </c>
      <c r="S126" s="46"/>
      <c r="T126" s="47">
        <v>4</v>
      </c>
      <c r="U126" s="46"/>
      <c r="V126" s="47">
        <v>4</v>
      </c>
      <c r="W126" s="46"/>
      <c r="X126" s="46"/>
      <c r="Y126" s="46"/>
      <c r="Z126" s="47">
        <v>4</v>
      </c>
      <c r="AA126" s="46"/>
      <c r="AB126" s="47">
        <v>4</v>
      </c>
      <c r="AC126" s="46"/>
      <c r="AD126" s="46"/>
      <c r="AE126" s="46"/>
      <c r="AF126" s="47">
        <v>4</v>
      </c>
      <c r="AG126" s="46"/>
      <c r="AH126" s="47">
        <v>4</v>
      </c>
      <c r="AI126" s="46"/>
      <c r="AJ126" s="46"/>
      <c r="AK126" s="46"/>
      <c r="AL126" s="47">
        <v>5</v>
      </c>
      <c r="AM126" s="46" t="s">
        <v>1833</v>
      </c>
      <c r="AN126" s="47">
        <v>1</v>
      </c>
      <c r="AO126" s="46"/>
      <c r="AP126" s="47">
        <v>1</v>
      </c>
      <c r="AQ126" s="46"/>
      <c r="AR126" s="47">
        <v>3</v>
      </c>
      <c r="AS126" s="46"/>
      <c r="AT126" s="47">
        <v>5</v>
      </c>
      <c r="AU126" s="46" t="s">
        <v>1833</v>
      </c>
      <c r="AV126" s="47">
        <v>1</v>
      </c>
      <c r="AW126" s="46"/>
      <c r="AX126" s="47">
        <v>1</v>
      </c>
      <c r="AY126" s="46"/>
      <c r="AZ126" s="47">
        <v>3</v>
      </c>
      <c r="BA126" s="46"/>
      <c r="BB126" s="46" t="s">
        <v>1834</v>
      </c>
      <c r="BC126" s="46"/>
      <c r="BD126" s="47">
        <v>0</v>
      </c>
      <c r="BE126" s="46"/>
      <c r="BF126" s="46"/>
      <c r="BG126" s="46"/>
      <c r="BH126" s="47">
        <v>3</v>
      </c>
      <c r="BI126" s="46"/>
      <c r="BJ126" s="47">
        <v>3</v>
      </c>
      <c r="BK126" s="46"/>
      <c r="BL126" s="46" t="s">
        <v>1835</v>
      </c>
      <c r="BM126" s="46"/>
      <c r="BN126" s="47">
        <v>1</v>
      </c>
      <c r="BO126" s="46"/>
      <c r="BP126" s="47">
        <v>1</v>
      </c>
      <c r="BQ126" s="46"/>
      <c r="BR126" s="47">
        <v>1</v>
      </c>
      <c r="BS126" s="46"/>
      <c r="BT126" s="47">
        <v>0</v>
      </c>
      <c r="BU126" s="46"/>
      <c r="BV126" s="47">
        <v>3</v>
      </c>
      <c r="BW126" s="46"/>
      <c r="BX126" s="47">
        <v>5</v>
      </c>
      <c r="BY126" s="46"/>
      <c r="BZ126" s="46"/>
      <c r="CA126" s="46"/>
      <c r="CB126" s="46" t="s">
        <v>7521</v>
      </c>
      <c r="CC126" s="46" t="b">
        <v>1</v>
      </c>
      <c r="CD126" s="46" t="b">
        <v>1</v>
      </c>
      <c r="CE126" s="46" t="b">
        <v>0</v>
      </c>
      <c r="CF126" s="46" t="b">
        <v>0</v>
      </c>
      <c r="CG126" s="46" t="b">
        <v>0</v>
      </c>
      <c r="CH126" s="46" t="b">
        <v>0</v>
      </c>
      <c r="CI126" s="46" t="b">
        <v>0</v>
      </c>
      <c r="CJ126" s="46"/>
      <c r="CK126" s="46"/>
      <c r="CL126" s="46"/>
      <c r="CM126" s="46" t="s">
        <v>702</v>
      </c>
      <c r="CN126" s="46"/>
      <c r="CO126" s="46" t="s">
        <v>1836</v>
      </c>
      <c r="CP126" s="46">
        <v>1385</v>
      </c>
      <c r="CQ126" s="46" t="s">
        <v>1837</v>
      </c>
      <c r="CR126" s="46" t="s">
        <v>1838</v>
      </c>
      <c r="CS126" s="46">
        <v>125</v>
      </c>
      <c r="CT126" s="46"/>
      <c r="CU126" s="46">
        <v>-1</v>
      </c>
    </row>
    <row r="127" spans="1:99" ht="15" customHeight="1">
      <c r="A127" s="47">
        <v>359125051929760</v>
      </c>
      <c r="B127" s="47">
        <v>3001</v>
      </c>
      <c r="C127" s="47">
        <v>3001</v>
      </c>
      <c r="D127" s="46" t="s">
        <v>1840</v>
      </c>
      <c r="E127" s="46"/>
      <c r="F127" s="46"/>
      <c r="G127" s="46"/>
      <c r="H127" s="46"/>
      <c r="I127" s="46"/>
      <c r="J127" s="47">
        <v>0</v>
      </c>
      <c r="K127" s="46"/>
      <c r="L127" s="46"/>
      <c r="M127" s="46"/>
      <c r="N127" s="46"/>
      <c r="O127" s="47">
        <v>3</v>
      </c>
      <c r="P127" s="47">
        <v>1</v>
      </c>
      <c r="Q127" s="46">
        <v>4</v>
      </c>
      <c r="R127" s="47">
        <v>1</v>
      </c>
      <c r="S127" s="46"/>
      <c r="T127" s="47">
        <v>4</v>
      </c>
      <c r="U127" s="46"/>
      <c r="V127" s="47">
        <v>4</v>
      </c>
      <c r="W127" s="46"/>
      <c r="X127" s="46"/>
      <c r="Y127" s="46"/>
      <c r="Z127" s="47">
        <v>4</v>
      </c>
      <c r="AA127" s="46"/>
      <c r="AB127" s="47">
        <v>4</v>
      </c>
      <c r="AC127" s="46"/>
      <c r="AD127" s="46"/>
      <c r="AE127" s="46"/>
      <c r="AF127" s="47">
        <v>4</v>
      </c>
      <c r="AG127" s="46"/>
      <c r="AH127" s="47">
        <v>4</v>
      </c>
      <c r="AI127" s="46"/>
      <c r="AJ127" s="46"/>
      <c r="AK127" s="46"/>
      <c r="AL127" s="47">
        <v>3</v>
      </c>
      <c r="AM127" s="46"/>
      <c r="AN127" s="47">
        <v>1</v>
      </c>
      <c r="AO127" s="46"/>
      <c r="AP127" s="47">
        <v>5</v>
      </c>
      <c r="AQ127" s="46" t="s">
        <v>101</v>
      </c>
      <c r="AR127" s="47">
        <v>3</v>
      </c>
      <c r="AS127" s="46"/>
      <c r="AT127" s="47">
        <v>3</v>
      </c>
      <c r="AU127" s="46"/>
      <c r="AV127" s="47">
        <v>1</v>
      </c>
      <c r="AW127" s="46"/>
      <c r="AX127" s="47">
        <v>5</v>
      </c>
      <c r="AY127" s="46" t="s">
        <v>101</v>
      </c>
      <c r="AZ127" s="47">
        <v>3</v>
      </c>
      <c r="BA127" s="46"/>
      <c r="BB127" s="46" t="s">
        <v>1569</v>
      </c>
      <c r="BC127" s="46"/>
      <c r="BD127" s="47">
        <v>0</v>
      </c>
      <c r="BE127" s="46"/>
      <c r="BF127" s="46"/>
      <c r="BG127" s="46"/>
      <c r="BH127" s="47">
        <v>3</v>
      </c>
      <c r="BI127" s="46"/>
      <c r="BJ127" s="47">
        <v>4</v>
      </c>
      <c r="BK127" s="46"/>
      <c r="BL127" s="46" t="s">
        <v>1849</v>
      </c>
      <c r="BM127" s="46"/>
      <c r="BN127" s="47">
        <v>1</v>
      </c>
      <c r="BO127" s="46"/>
      <c r="BP127" s="47">
        <v>1</v>
      </c>
      <c r="BQ127" s="46"/>
      <c r="BR127" s="47">
        <v>1</v>
      </c>
      <c r="BS127" s="46"/>
      <c r="BT127" s="47">
        <v>0</v>
      </c>
      <c r="BU127" s="46"/>
      <c r="BV127" s="47">
        <v>3</v>
      </c>
      <c r="BW127" s="46"/>
      <c r="BX127" s="47">
        <v>4</v>
      </c>
      <c r="BY127" s="46"/>
      <c r="BZ127" s="46"/>
      <c r="CA127" s="46"/>
      <c r="CB127" s="46" t="s">
        <v>7521</v>
      </c>
      <c r="CC127" s="46" t="b">
        <v>1</v>
      </c>
      <c r="CD127" s="46" t="b">
        <v>1</v>
      </c>
      <c r="CE127" s="46" t="b">
        <v>0</v>
      </c>
      <c r="CF127" s="46" t="b">
        <v>0</v>
      </c>
      <c r="CG127" s="46" t="b">
        <v>0</v>
      </c>
      <c r="CH127" s="46" t="b">
        <v>0</v>
      </c>
      <c r="CI127" s="46" t="b">
        <v>0</v>
      </c>
      <c r="CJ127" s="46"/>
      <c r="CK127" s="46"/>
      <c r="CL127" s="46"/>
      <c r="CM127" s="46" t="s">
        <v>702</v>
      </c>
      <c r="CN127" s="46"/>
      <c r="CO127" s="46" t="s">
        <v>1850</v>
      </c>
      <c r="CP127" s="46">
        <v>1408</v>
      </c>
      <c r="CQ127" s="46" t="s">
        <v>1851</v>
      </c>
      <c r="CR127" s="46" t="s">
        <v>1852</v>
      </c>
      <c r="CS127" s="46">
        <v>126</v>
      </c>
      <c r="CT127" s="46"/>
      <c r="CU127" s="46">
        <v>-1</v>
      </c>
    </row>
    <row r="128" spans="1:99" ht="15" customHeight="1">
      <c r="A128" s="47">
        <v>359125051929760</v>
      </c>
      <c r="B128" s="47">
        <v>3002</v>
      </c>
      <c r="C128" s="47">
        <v>3002</v>
      </c>
      <c r="D128" s="46" t="s">
        <v>1854</v>
      </c>
      <c r="E128" s="46" t="s">
        <v>7637</v>
      </c>
      <c r="F128" s="46">
        <v>13.3406889</v>
      </c>
      <c r="G128" s="46">
        <v>103.8156113</v>
      </c>
      <c r="H128" s="46">
        <v>0</v>
      </c>
      <c r="I128" s="46">
        <v>38</v>
      </c>
      <c r="J128" s="47">
        <v>0</v>
      </c>
      <c r="K128" s="46"/>
      <c r="L128" s="46"/>
      <c r="M128" s="46"/>
      <c r="N128" s="46"/>
      <c r="O128" s="47">
        <v>3</v>
      </c>
      <c r="P128" s="47">
        <v>1</v>
      </c>
      <c r="Q128" s="46">
        <v>5</v>
      </c>
      <c r="R128" s="47">
        <v>1</v>
      </c>
      <c r="S128" s="46"/>
      <c r="T128" s="47">
        <v>4</v>
      </c>
      <c r="U128" s="46"/>
      <c r="V128" s="47">
        <v>4</v>
      </c>
      <c r="W128" s="46"/>
      <c r="X128" s="46"/>
      <c r="Y128" s="46"/>
      <c r="Z128" s="47">
        <v>3</v>
      </c>
      <c r="AA128" s="46"/>
      <c r="AB128" s="47">
        <v>3</v>
      </c>
      <c r="AC128" s="46"/>
      <c r="AD128" s="46" t="s">
        <v>1858</v>
      </c>
      <c r="AE128" s="46"/>
      <c r="AF128" s="47">
        <v>2</v>
      </c>
      <c r="AG128" s="46"/>
      <c r="AH128" s="47">
        <v>2</v>
      </c>
      <c r="AI128" s="46"/>
      <c r="AJ128" s="46" t="s">
        <v>183</v>
      </c>
      <c r="AK128" s="46"/>
      <c r="AL128" s="47">
        <v>3</v>
      </c>
      <c r="AM128" s="46"/>
      <c r="AN128" s="47">
        <v>1</v>
      </c>
      <c r="AO128" s="46"/>
      <c r="AP128" s="47">
        <v>5</v>
      </c>
      <c r="AQ128" s="46" t="s">
        <v>251</v>
      </c>
      <c r="AR128" s="47">
        <v>3</v>
      </c>
      <c r="AS128" s="46"/>
      <c r="AT128" s="47">
        <v>3</v>
      </c>
      <c r="AU128" s="46"/>
      <c r="AV128" s="47">
        <v>1</v>
      </c>
      <c r="AW128" s="46"/>
      <c r="AX128" s="47">
        <v>5</v>
      </c>
      <c r="AY128" s="46" t="s">
        <v>251</v>
      </c>
      <c r="AZ128" s="47">
        <v>3</v>
      </c>
      <c r="BA128" s="46"/>
      <c r="BB128" s="46" t="s">
        <v>1569</v>
      </c>
      <c r="BC128" s="46"/>
      <c r="BD128" s="47">
        <v>0</v>
      </c>
      <c r="BE128" s="46"/>
      <c r="BF128" s="46"/>
      <c r="BG128" s="46"/>
      <c r="BH128" s="47">
        <v>3</v>
      </c>
      <c r="BI128" s="46"/>
      <c r="BJ128" s="47">
        <v>4</v>
      </c>
      <c r="BK128" s="46"/>
      <c r="BL128" s="46" t="s">
        <v>1861</v>
      </c>
      <c r="BM128" s="46"/>
      <c r="BN128" s="47">
        <v>1</v>
      </c>
      <c r="BO128" s="46"/>
      <c r="BP128" s="47">
        <v>1</v>
      </c>
      <c r="BQ128" s="46"/>
      <c r="BR128" s="47">
        <v>1</v>
      </c>
      <c r="BS128" s="46"/>
      <c r="BT128" s="47">
        <v>1</v>
      </c>
      <c r="BU128" s="46"/>
      <c r="BV128" s="47">
        <v>3</v>
      </c>
      <c r="BW128" s="46"/>
      <c r="BX128" s="47">
        <v>4</v>
      </c>
      <c r="BY128" s="46"/>
      <c r="BZ128" s="46" t="s">
        <v>1862</v>
      </c>
      <c r="CA128" s="46"/>
      <c r="CB128" s="46" t="s">
        <v>7527</v>
      </c>
      <c r="CC128" s="46" t="b">
        <v>1</v>
      </c>
      <c r="CD128" s="46" t="b">
        <v>1</v>
      </c>
      <c r="CE128" s="46" t="b">
        <v>0</v>
      </c>
      <c r="CF128" s="46" t="b">
        <v>1</v>
      </c>
      <c r="CG128" s="46" t="b">
        <v>0</v>
      </c>
      <c r="CH128" s="46" t="b">
        <v>0</v>
      </c>
      <c r="CI128" s="46" t="b">
        <v>0</v>
      </c>
      <c r="CJ128" s="46"/>
      <c r="CK128" s="46" t="s">
        <v>1866</v>
      </c>
      <c r="CL128" s="46"/>
      <c r="CM128" s="46" t="s">
        <v>702</v>
      </c>
      <c r="CN128" s="46"/>
      <c r="CO128" s="46" t="s">
        <v>1869</v>
      </c>
      <c r="CP128" s="46">
        <v>1409</v>
      </c>
      <c r="CQ128" s="46" t="s">
        <v>1870</v>
      </c>
      <c r="CR128" s="46" t="s">
        <v>1871</v>
      </c>
      <c r="CS128" s="46">
        <v>127</v>
      </c>
      <c r="CT128" s="46"/>
      <c r="CU128" s="46">
        <v>-1</v>
      </c>
    </row>
    <row r="129" spans="1:99" ht="15" customHeight="1">
      <c r="A129" s="47">
        <v>359125051929760</v>
      </c>
      <c r="B129" s="47">
        <v>3003</v>
      </c>
      <c r="C129" s="47">
        <v>3003</v>
      </c>
      <c r="D129" s="46" t="s">
        <v>1873</v>
      </c>
      <c r="E129" s="46"/>
      <c r="F129" s="46"/>
      <c r="G129" s="46"/>
      <c r="H129" s="46"/>
      <c r="I129" s="46"/>
      <c r="J129" s="47">
        <v>0</v>
      </c>
      <c r="K129" s="46"/>
      <c r="L129" s="46"/>
      <c r="M129" s="46"/>
      <c r="N129" s="46"/>
      <c r="O129" s="47">
        <v>3</v>
      </c>
      <c r="P129" s="47">
        <v>1</v>
      </c>
      <c r="Q129" s="46">
        <v>4</v>
      </c>
      <c r="R129" s="47">
        <v>1</v>
      </c>
      <c r="S129" s="46"/>
      <c r="T129" s="47">
        <v>4</v>
      </c>
      <c r="U129" s="46"/>
      <c r="V129" s="47">
        <v>4</v>
      </c>
      <c r="W129" s="46"/>
      <c r="X129" s="46"/>
      <c r="Y129" s="46"/>
      <c r="Z129" s="47">
        <v>4</v>
      </c>
      <c r="AA129" s="46"/>
      <c r="AB129" s="47">
        <v>4</v>
      </c>
      <c r="AC129" s="46"/>
      <c r="AD129" s="46"/>
      <c r="AE129" s="46"/>
      <c r="AF129" s="47">
        <v>2</v>
      </c>
      <c r="AG129" s="46"/>
      <c r="AH129" s="47">
        <v>2</v>
      </c>
      <c r="AI129" s="46"/>
      <c r="AJ129" s="46" t="s">
        <v>183</v>
      </c>
      <c r="AK129" s="46"/>
      <c r="AL129" s="47">
        <v>3</v>
      </c>
      <c r="AM129" s="46"/>
      <c r="AN129" s="47">
        <v>1</v>
      </c>
      <c r="AO129" s="46"/>
      <c r="AP129" s="47">
        <v>5</v>
      </c>
      <c r="AQ129" s="46" t="s">
        <v>193</v>
      </c>
      <c r="AR129" s="47">
        <v>3</v>
      </c>
      <c r="AS129" s="46"/>
      <c r="AT129" s="47">
        <v>3</v>
      </c>
      <c r="AU129" s="46"/>
      <c r="AV129" s="47">
        <v>1</v>
      </c>
      <c r="AW129" s="46"/>
      <c r="AX129" s="47">
        <v>5</v>
      </c>
      <c r="AY129" s="46" t="s">
        <v>193</v>
      </c>
      <c r="AZ129" s="47">
        <v>3</v>
      </c>
      <c r="BA129" s="46"/>
      <c r="BB129" s="46" t="s">
        <v>1875</v>
      </c>
      <c r="BC129" s="46"/>
      <c r="BD129" s="47">
        <v>0</v>
      </c>
      <c r="BE129" s="46"/>
      <c r="BF129" s="46" t="s">
        <v>1876</v>
      </c>
      <c r="BG129" s="46"/>
      <c r="BH129" s="47">
        <v>3</v>
      </c>
      <c r="BI129" s="46"/>
      <c r="BJ129" s="47">
        <v>4</v>
      </c>
      <c r="BK129" s="46"/>
      <c r="BL129" s="46" t="s">
        <v>1878</v>
      </c>
      <c r="BM129" s="46"/>
      <c r="BN129" s="47">
        <v>1</v>
      </c>
      <c r="BO129" s="46"/>
      <c r="BP129" s="47">
        <v>1</v>
      </c>
      <c r="BQ129" s="46"/>
      <c r="BR129" s="47">
        <v>1</v>
      </c>
      <c r="BS129" s="46"/>
      <c r="BT129" s="47">
        <v>0</v>
      </c>
      <c r="BU129" s="46"/>
      <c r="BV129" s="47">
        <v>3</v>
      </c>
      <c r="BW129" s="46"/>
      <c r="BX129" s="47">
        <v>4</v>
      </c>
      <c r="BY129" s="46"/>
      <c r="BZ129" s="46"/>
      <c r="CA129" s="46"/>
      <c r="CB129" s="46" t="s">
        <v>7521</v>
      </c>
      <c r="CC129" s="46" t="b">
        <v>1</v>
      </c>
      <c r="CD129" s="46" t="b">
        <v>1</v>
      </c>
      <c r="CE129" s="46" t="b">
        <v>0</v>
      </c>
      <c r="CF129" s="46" t="b">
        <v>0</v>
      </c>
      <c r="CG129" s="46" t="b">
        <v>0</v>
      </c>
      <c r="CH129" s="46" t="b">
        <v>0</v>
      </c>
      <c r="CI129" s="46" t="b">
        <v>0</v>
      </c>
      <c r="CJ129" s="46"/>
      <c r="CK129" s="46"/>
      <c r="CL129" s="46"/>
      <c r="CM129" s="46" t="s">
        <v>702</v>
      </c>
      <c r="CN129" s="46"/>
      <c r="CO129" s="46" t="s">
        <v>1883</v>
      </c>
      <c r="CP129" s="46">
        <v>1410</v>
      </c>
      <c r="CQ129" s="46" t="s">
        <v>1884</v>
      </c>
      <c r="CR129" s="46" t="s">
        <v>1886</v>
      </c>
      <c r="CS129" s="46">
        <v>128</v>
      </c>
      <c r="CT129" s="46"/>
      <c r="CU129" s="46">
        <v>-1</v>
      </c>
    </row>
    <row r="130" spans="1:99" ht="15" customHeight="1">
      <c r="A130" s="47">
        <v>359125051929760</v>
      </c>
      <c r="B130" s="47">
        <v>3004</v>
      </c>
      <c r="C130" s="47">
        <v>3004</v>
      </c>
      <c r="D130" s="46" t="s">
        <v>1887</v>
      </c>
      <c r="E130" s="46" t="s">
        <v>7638</v>
      </c>
      <c r="F130" s="46">
        <v>13.340713300000001</v>
      </c>
      <c r="G130" s="46">
        <v>103.81569399999999</v>
      </c>
      <c r="H130" s="46">
        <v>0</v>
      </c>
      <c r="I130" s="46">
        <v>24.309000000000001</v>
      </c>
      <c r="J130" s="47">
        <v>0</v>
      </c>
      <c r="K130" s="46"/>
      <c r="L130" s="46"/>
      <c r="M130" s="46"/>
      <c r="N130" s="46"/>
      <c r="O130" s="47">
        <v>3</v>
      </c>
      <c r="P130" s="47">
        <v>1</v>
      </c>
      <c r="Q130" s="46">
        <v>7</v>
      </c>
      <c r="R130" s="47">
        <v>1</v>
      </c>
      <c r="S130" s="46"/>
      <c r="T130" s="47">
        <v>3</v>
      </c>
      <c r="U130" s="46"/>
      <c r="V130" s="47">
        <v>3</v>
      </c>
      <c r="W130" s="46"/>
      <c r="X130" s="46" t="s">
        <v>1888</v>
      </c>
      <c r="Y130" s="46"/>
      <c r="Z130" s="47">
        <v>4</v>
      </c>
      <c r="AA130" s="46"/>
      <c r="AB130" s="47">
        <v>4</v>
      </c>
      <c r="AC130" s="46"/>
      <c r="AD130" s="46"/>
      <c r="AE130" s="46"/>
      <c r="AF130" s="47">
        <v>3</v>
      </c>
      <c r="AG130" s="46"/>
      <c r="AH130" s="47">
        <v>3</v>
      </c>
      <c r="AI130" s="46"/>
      <c r="AJ130" s="46" t="s">
        <v>183</v>
      </c>
      <c r="AK130" s="46"/>
      <c r="AL130" s="47">
        <v>3</v>
      </c>
      <c r="AM130" s="46"/>
      <c r="AN130" s="47">
        <v>1</v>
      </c>
      <c r="AO130" s="46"/>
      <c r="AP130" s="47">
        <v>5</v>
      </c>
      <c r="AQ130" s="46" t="s">
        <v>193</v>
      </c>
      <c r="AR130" s="47">
        <v>3</v>
      </c>
      <c r="AS130" s="46"/>
      <c r="AT130" s="47">
        <v>3</v>
      </c>
      <c r="AU130" s="46"/>
      <c r="AV130" s="47">
        <v>1</v>
      </c>
      <c r="AW130" s="46"/>
      <c r="AX130" s="47">
        <v>5</v>
      </c>
      <c r="AY130" s="46" t="s">
        <v>1631</v>
      </c>
      <c r="AZ130" s="47">
        <v>3</v>
      </c>
      <c r="BA130" s="46"/>
      <c r="BB130" s="46" t="s">
        <v>1569</v>
      </c>
      <c r="BC130" s="46"/>
      <c r="BD130" s="47">
        <v>0</v>
      </c>
      <c r="BE130" s="46"/>
      <c r="BF130" s="46"/>
      <c r="BG130" s="46"/>
      <c r="BH130" s="47">
        <v>3</v>
      </c>
      <c r="BI130" s="46"/>
      <c r="BJ130" s="47">
        <v>4</v>
      </c>
      <c r="BK130" s="46"/>
      <c r="BL130" s="46" t="s">
        <v>1890</v>
      </c>
      <c r="BM130" s="46"/>
      <c r="BN130" s="47">
        <v>1</v>
      </c>
      <c r="BO130" s="46"/>
      <c r="BP130" s="47">
        <v>1</v>
      </c>
      <c r="BQ130" s="46"/>
      <c r="BR130" s="47">
        <v>1</v>
      </c>
      <c r="BS130" s="46"/>
      <c r="BT130" s="47">
        <v>0</v>
      </c>
      <c r="BU130" s="46"/>
      <c r="BV130" s="47">
        <v>3</v>
      </c>
      <c r="BW130" s="46"/>
      <c r="BX130" s="47">
        <v>4</v>
      </c>
      <c r="BY130" s="46"/>
      <c r="BZ130" s="46"/>
      <c r="CA130" s="46"/>
      <c r="CB130" s="46" t="s">
        <v>7521</v>
      </c>
      <c r="CC130" s="46" t="b">
        <v>1</v>
      </c>
      <c r="CD130" s="46" t="b">
        <v>1</v>
      </c>
      <c r="CE130" s="46" t="b">
        <v>0</v>
      </c>
      <c r="CF130" s="46" t="b">
        <v>0</v>
      </c>
      <c r="CG130" s="46" t="b">
        <v>0</v>
      </c>
      <c r="CH130" s="46" t="b">
        <v>0</v>
      </c>
      <c r="CI130" s="46" t="b">
        <v>0</v>
      </c>
      <c r="CJ130" s="46"/>
      <c r="CK130" s="46"/>
      <c r="CL130" s="46"/>
      <c r="CM130" s="46" t="s">
        <v>702</v>
      </c>
      <c r="CN130" s="46"/>
      <c r="CO130" s="46" t="s">
        <v>1895</v>
      </c>
      <c r="CP130" s="46">
        <v>1411</v>
      </c>
      <c r="CQ130" s="46" t="s">
        <v>1896</v>
      </c>
      <c r="CR130" s="46" t="s">
        <v>1897</v>
      </c>
      <c r="CS130" s="46">
        <v>129</v>
      </c>
      <c r="CT130" s="46"/>
      <c r="CU130" s="46">
        <v>-1</v>
      </c>
    </row>
    <row r="131" spans="1:99" ht="15" customHeight="1">
      <c r="A131" s="47">
        <v>359125051929760</v>
      </c>
      <c r="B131" s="47">
        <v>3005</v>
      </c>
      <c r="C131" s="47">
        <v>3005</v>
      </c>
      <c r="D131" s="46" t="s">
        <v>1899</v>
      </c>
      <c r="E131" s="46" t="s">
        <v>7639</v>
      </c>
      <c r="F131" s="46">
        <v>13.3407208</v>
      </c>
      <c r="G131" s="46">
        <v>103.8155776</v>
      </c>
      <c r="H131" s="46">
        <v>0</v>
      </c>
      <c r="I131" s="46">
        <v>22</v>
      </c>
      <c r="J131" s="47">
        <v>0</v>
      </c>
      <c r="K131" s="46"/>
      <c r="L131" s="46"/>
      <c r="M131" s="46"/>
      <c r="N131" s="46"/>
      <c r="O131" s="47">
        <v>3</v>
      </c>
      <c r="P131" s="47">
        <v>1</v>
      </c>
      <c r="Q131" s="46">
        <v>6</v>
      </c>
      <c r="R131" s="47">
        <v>1</v>
      </c>
      <c r="S131" s="46"/>
      <c r="T131" s="47">
        <v>6</v>
      </c>
      <c r="U131" s="46" t="s">
        <v>1449</v>
      </c>
      <c r="V131" s="47">
        <v>3</v>
      </c>
      <c r="W131" s="46"/>
      <c r="X131" s="46" t="s">
        <v>1449</v>
      </c>
      <c r="Y131" s="46"/>
      <c r="Z131" s="47">
        <v>4</v>
      </c>
      <c r="AA131" s="46"/>
      <c r="AB131" s="47">
        <v>4</v>
      </c>
      <c r="AC131" s="46"/>
      <c r="AD131" s="46"/>
      <c r="AE131" s="46"/>
      <c r="AF131" s="47">
        <v>3</v>
      </c>
      <c r="AG131" s="46"/>
      <c r="AH131" s="47">
        <v>3</v>
      </c>
      <c r="AI131" s="46"/>
      <c r="AJ131" s="46" t="s">
        <v>1900</v>
      </c>
      <c r="AK131" s="46"/>
      <c r="AL131" s="47">
        <v>3</v>
      </c>
      <c r="AM131" s="46"/>
      <c r="AN131" s="47">
        <v>1</v>
      </c>
      <c r="AO131" s="46"/>
      <c r="AP131" s="47">
        <v>5</v>
      </c>
      <c r="AQ131" s="46" t="s">
        <v>1631</v>
      </c>
      <c r="AR131" s="47">
        <v>3</v>
      </c>
      <c r="AS131" s="46"/>
      <c r="AT131" s="47">
        <v>3</v>
      </c>
      <c r="AU131" s="46"/>
      <c r="AV131" s="47">
        <v>1</v>
      </c>
      <c r="AW131" s="46"/>
      <c r="AX131" s="47">
        <v>5</v>
      </c>
      <c r="AY131" s="46" t="s">
        <v>1631</v>
      </c>
      <c r="AZ131" s="47">
        <v>3</v>
      </c>
      <c r="BA131" s="46"/>
      <c r="BB131" s="46" t="s">
        <v>1569</v>
      </c>
      <c r="BC131" s="46"/>
      <c r="BD131" s="47">
        <v>0</v>
      </c>
      <c r="BE131" s="46"/>
      <c r="BF131" s="46"/>
      <c r="BG131" s="46"/>
      <c r="BH131" s="47">
        <v>3</v>
      </c>
      <c r="BI131" s="46"/>
      <c r="BJ131" s="47">
        <v>4</v>
      </c>
      <c r="BK131" s="46"/>
      <c r="BL131" s="46" t="s">
        <v>1901</v>
      </c>
      <c r="BM131" s="46"/>
      <c r="BN131" s="47">
        <v>1</v>
      </c>
      <c r="BO131" s="46"/>
      <c r="BP131" s="47">
        <v>1</v>
      </c>
      <c r="BQ131" s="46"/>
      <c r="BR131" s="47">
        <v>1</v>
      </c>
      <c r="BS131" s="46"/>
      <c r="BT131" s="47">
        <v>0</v>
      </c>
      <c r="BU131" s="46"/>
      <c r="BV131" s="47">
        <v>3</v>
      </c>
      <c r="BW131" s="46"/>
      <c r="BX131" s="47">
        <v>4</v>
      </c>
      <c r="BY131" s="46"/>
      <c r="BZ131" s="46"/>
      <c r="CA131" s="46"/>
      <c r="CB131" s="46" t="s">
        <v>7521</v>
      </c>
      <c r="CC131" s="46" t="b">
        <v>1</v>
      </c>
      <c r="CD131" s="46" t="b">
        <v>1</v>
      </c>
      <c r="CE131" s="46" t="b">
        <v>0</v>
      </c>
      <c r="CF131" s="46" t="b">
        <v>0</v>
      </c>
      <c r="CG131" s="46" t="b">
        <v>0</v>
      </c>
      <c r="CH131" s="46" t="b">
        <v>0</v>
      </c>
      <c r="CI131" s="46" t="b">
        <v>0</v>
      </c>
      <c r="CJ131" s="46"/>
      <c r="CK131" s="46"/>
      <c r="CL131" s="46"/>
      <c r="CM131" s="46" t="s">
        <v>702</v>
      </c>
      <c r="CN131" s="46"/>
      <c r="CO131" s="46" t="s">
        <v>1903</v>
      </c>
      <c r="CP131" s="46">
        <v>1412</v>
      </c>
      <c r="CQ131" s="46" t="s">
        <v>1904</v>
      </c>
      <c r="CR131" s="46" t="s">
        <v>1905</v>
      </c>
      <c r="CS131" s="46">
        <v>130</v>
      </c>
      <c r="CT131" s="46"/>
      <c r="CU131" s="46">
        <v>-1</v>
      </c>
    </row>
    <row r="132" spans="1:99" ht="15" customHeight="1">
      <c r="A132" s="47">
        <v>359125051929760</v>
      </c>
      <c r="B132" s="47">
        <v>3006</v>
      </c>
      <c r="C132" s="47">
        <v>3006</v>
      </c>
      <c r="D132" s="46" t="s">
        <v>1906</v>
      </c>
      <c r="E132" s="46" t="s">
        <v>7640</v>
      </c>
      <c r="F132" s="46">
        <v>13.340713300000001</v>
      </c>
      <c r="G132" s="46">
        <v>103.81569399999999</v>
      </c>
      <c r="H132" s="46">
        <v>0</v>
      </c>
      <c r="I132" s="46">
        <v>50</v>
      </c>
      <c r="J132" s="47">
        <v>0</v>
      </c>
      <c r="K132" s="46"/>
      <c r="L132" s="46"/>
      <c r="M132" s="46"/>
      <c r="N132" s="46"/>
      <c r="O132" s="47">
        <v>3</v>
      </c>
      <c r="P132" s="47">
        <v>1</v>
      </c>
      <c r="Q132" s="46">
        <v>10</v>
      </c>
      <c r="R132" s="47">
        <v>1</v>
      </c>
      <c r="S132" s="46"/>
      <c r="T132" s="47">
        <v>4</v>
      </c>
      <c r="U132" s="46"/>
      <c r="V132" s="47">
        <v>4</v>
      </c>
      <c r="W132" s="46"/>
      <c r="X132" s="46"/>
      <c r="Y132" s="46"/>
      <c r="Z132" s="47">
        <v>4</v>
      </c>
      <c r="AA132" s="46"/>
      <c r="AB132" s="47">
        <v>4</v>
      </c>
      <c r="AC132" s="46"/>
      <c r="AD132" s="46"/>
      <c r="AE132" s="46"/>
      <c r="AF132" s="47">
        <v>3</v>
      </c>
      <c r="AG132" s="46"/>
      <c r="AH132" s="47">
        <v>3</v>
      </c>
      <c r="AI132" s="46"/>
      <c r="AJ132" s="46" t="s">
        <v>1908</v>
      </c>
      <c r="AK132" s="46"/>
      <c r="AL132" s="47">
        <v>3</v>
      </c>
      <c r="AM132" s="46"/>
      <c r="AN132" s="47">
        <v>1</v>
      </c>
      <c r="AO132" s="46"/>
      <c r="AP132" s="47">
        <v>5</v>
      </c>
      <c r="AQ132" s="46" t="s">
        <v>1557</v>
      </c>
      <c r="AR132" s="47">
        <v>4</v>
      </c>
      <c r="AS132" s="46"/>
      <c r="AT132" s="47">
        <v>3</v>
      </c>
      <c r="AU132" s="46"/>
      <c r="AV132" s="47">
        <v>1</v>
      </c>
      <c r="AW132" s="46"/>
      <c r="AX132" s="47">
        <v>5</v>
      </c>
      <c r="AY132" s="46" t="s">
        <v>1557</v>
      </c>
      <c r="AZ132" s="47">
        <v>4</v>
      </c>
      <c r="BA132" s="46"/>
      <c r="BB132" s="46"/>
      <c r="BC132" s="46"/>
      <c r="BD132" s="47">
        <v>0</v>
      </c>
      <c r="BE132" s="46"/>
      <c r="BF132" s="46"/>
      <c r="BG132" s="46"/>
      <c r="BH132" s="47">
        <v>3</v>
      </c>
      <c r="BI132" s="46"/>
      <c r="BJ132" s="47">
        <v>3</v>
      </c>
      <c r="BK132" s="46"/>
      <c r="BL132" s="46" t="s">
        <v>1913</v>
      </c>
      <c r="BM132" s="46"/>
      <c r="BN132" s="47">
        <v>1</v>
      </c>
      <c r="BO132" s="46"/>
      <c r="BP132" s="47">
        <v>1</v>
      </c>
      <c r="BQ132" s="46"/>
      <c r="BR132" s="47">
        <v>1</v>
      </c>
      <c r="BS132" s="46"/>
      <c r="BT132" s="47">
        <v>0</v>
      </c>
      <c r="BU132" s="46"/>
      <c r="BV132" s="47">
        <v>3</v>
      </c>
      <c r="BW132" s="46"/>
      <c r="BX132" s="47">
        <v>4</v>
      </c>
      <c r="BY132" s="46"/>
      <c r="BZ132" s="46"/>
      <c r="CA132" s="46"/>
      <c r="CB132" s="46" t="s">
        <v>7527</v>
      </c>
      <c r="CC132" s="46" t="b">
        <v>1</v>
      </c>
      <c r="CD132" s="46" t="b">
        <v>1</v>
      </c>
      <c r="CE132" s="46" t="b">
        <v>0</v>
      </c>
      <c r="CF132" s="46" t="b">
        <v>1</v>
      </c>
      <c r="CG132" s="46" t="b">
        <v>0</v>
      </c>
      <c r="CH132" s="46" t="b">
        <v>0</v>
      </c>
      <c r="CI132" s="46" t="b">
        <v>0</v>
      </c>
      <c r="CJ132" s="46"/>
      <c r="CK132" s="46"/>
      <c r="CL132" s="46"/>
      <c r="CM132" s="46" t="s">
        <v>702</v>
      </c>
      <c r="CN132" s="46"/>
      <c r="CO132" s="46" t="s">
        <v>1917</v>
      </c>
      <c r="CP132" s="46">
        <v>1413</v>
      </c>
      <c r="CQ132" s="46" t="s">
        <v>1918</v>
      </c>
      <c r="CR132" s="46" t="s">
        <v>1919</v>
      </c>
      <c r="CS132" s="46">
        <v>131</v>
      </c>
      <c r="CT132" s="46"/>
      <c r="CU132" s="46">
        <v>-1</v>
      </c>
    </row>
    <row r="133" spans="1:99" ht="15" customHeight="1">
      <c r="A133" s="47">
        <v>359125050503749</v>
      </c>
      <c r="B133" s="46" t="s">
        <v>1920</v>
      </c>
      <c r="C133" s="46" t="s">
        <v>1920</v>
      </c>
      <c r="D133" s="46" t="s">
        <v>1921</v>
      </c>
      <c r="E133" s="46" t="s">
        <v>7641</v>
      </c>
      <c r="F133" s="46">
        <v>13.35277662</v>
      </c>
      <c r="G133" s="46">
        <v>103.84886207</v>
      </c>
      <c r="H133" s="46">
        <v>3</v>
      </c>
      <c r="I133" s="46">
        <v>5</v>
      </c>
      <c r="J133" s="47">
        <v>0</v>
      </c>
      <c r="K133" s="46"/>
      <c r="L133" s="46"/>
      <c r="M133" s="46"/>
      <c r="N133" s="46"/>
      <c r="O133" s="47">
        <v>4</v>
      </c>
      <c r="P133" s="47">
        <v>1</v>
      </c>
      <c r="Q133" s="46">
        <v>5</v>
      </c>
      <c r="R133" s="47">
        <v>1</v>
      </c>
      <c r="S133" s="46"/>
      <c r="T133" s="47">
        <v>2</v>
      </c>
      <c r="U133" s="46"/>
      <c r="V133" s="47">
        <v>3</v>
      </c>
      <c r="W133" s="46"/>
      <c r="X133" s="46"/>
      <c r="Y133" s="46"/>
      <c r="Z133" s="47">
        <v>3</v>
      </c>
      <c r="AA133" s="46"/>
      <c r="AB133" s="47">
        <v>3</v>
      </c>
      <c r="AC133" s="46"/>
      <c r="AD133" s="46"/>
      <c r="AE133" s="46"/>
      <c r="AF133" s="47">
        <v>2</v>
      </c>
      <c r="AG133" s="46"/>
      <c r="AH133" s="47">
        <v>2</v>
      </c>
      <c r="AI133" s="46"/>
      <c r="AJ133" s="46" t="s">
        <v>1922</v>
      </c>
      <c r="AK133" s="46"/>
      <c r="AL133" s="47">
        <v>3</v>
      </c>
      <c r="AM133" s="46"/>
      <c r="AN133" s="47">
        <v>1</v>
      </c>
      <c r="AO133" s="46"/>
      <c r="AP133" s="47">
        <v>5</v>
      </c>
      <c r="AQ133" s="46" t="s">
        <v>158</v>
      </c>
      <c r="AR133" s="47">
        <v>6</v>
      </c>
      <c r="AS133" s="46" t="s">
        <v>158</v>
      </c>
      <c r="AT133" s="47">
        <v>3</v>
      </c>
      <c r="AU133" s="46"/>
      <c r="AV133" s="47">
        <v>1</v>
      </c>
      <c r="AW133" s="46"/>
      <c r="AX133" s="47">
        <v>5</v>
      </c>
      <c r="AY133" s="46" t="s">
        <v>158</v>
      </c>
      <c r="AZ133" s="47">
        <v>6</v>
      </c>
      <c r="BA133" s="46" t="s">
        <v>158</v>
      </c>
      <c r="BB133" s="46" t="s">
        <v>1479</v>
      </c>
      <c r="BC133" s="46"/>
      <c r="BD133" s="47">
        <v>0</v>
      </c>
      <c r="BE133" s="46"/>
      <c r="BF133" s="46" t="s">
        <v>1929</v>
      </c>
      <c r="BG133" s="46"/>
      <c r="BH133" s="47">
        <v>2</v>
      </c>
      <c r="BI133" s="46"/>
      <c r="BJ133" s="47">
        <v>2</v>
      </c>
      <c r="BK133" s="46"/>
      <c r="BL133" s="46" t="s">
        <v>1930</v>
      </c>
      <c r="BM133" s="46"/>
      <c r="BN133" s="47">
        <v>1</v>
      </c>
      <c r="BO133" s="46"/>
      <c r="BP133" s="47">
        <v>1</v>
      </c>
      <c r="BQ133" s="46"/>
      <c r="BR133" s="47">
        <v>1</v>
      </c>
      <c r="BS133" s="46"/>
      <c r="BT133" s="47">
        <v>1</v>
      </c>
      <c r="BU133" s="46"/>
      <c r="BV133" s="47">
        <v>3</v>
      </c>
      <c r="BW133" s="46"/>
      <c r="BX133" s="47">
        <v>5</v>
      </c>
      <c r="BY133" s="46"/>
      <c r="BZ133" s="46"/>
      <c r="CA133" s="46"/>
      <c r="CB133" s="46" t="s">
        <v>7527</v>
      </c>
      <c r="CC133" s="46" t="b">
        <v>1</v>
      </c>
      <c r="CD133" s="46" t="b">
        <v>1</v>
      </c>
      <c r="CE133" s="46" t="b">
        <v>0</v>
      </c>
      <c r="CF133" s="46" t="b">
        <v>1</v>
      </c>
      <c r="CG133" s="46" t="b">
        <v>0</v>
      </c>
      <c r="CH133" s="46" t="b">
        <v>0</v>
      </c>
      <c r="CI133" s="46" t="b">
        <v>0</v>
      </c>
      <c r="CJ133" s="46"/>
      <c r="CK133" s="46"/>
      <c r="CL133" s="46"/>
      <c r="CM133" s="46" t="s">
        <v>1355</v>
      </c>
      <c r="CN133" s="46"/>
      <c r="CO133" s="46" t="s">
        <v>1936</v>
      </c>
      <c r="CP133" s="46">
        <v>1423</v>
      </c>
      <c r="CQ133" s="46" t="s">
        <v>1937</v>
      </c>
      <c r="CR133" s="46" t="s">
        <v>1939</v>
      </c>
      <c r="CS133" s="46">
        <v>132</v>
      </c>
      <c r="CT133" s="46"/>
      <c r="CU133" s="46">
        <v>-1</v>
      </c>
    </row>
    <row r="134" spans="1:99" ht="15" customHeight="1">
      <c r="A134" s="47">
        <v>359125050503749</v>
      </c>
      <c r="B134" s="46" t="s">
        <v>1940</v>
      </c>
      <c r="C134" s="46" t="s">
        <v>1940</v>
      </c>
      <c r="D134" s="46" t="s">
        <v>1941</v>
      </c>
      <c r="E134" s="46" t="s">
        <v>7642</v>
      </c>
      <c r="F134" s="46">
        <v>13.35278589</v>
      </c>
      <c r="G134" s="46">
        <v>103.84885939999999</v>
      </c>
      <c r="H134" s="46">
        <v>-2</v>
      </c>
      <c r="I134" s="46">
        <v>5</v>
      </c>
      <c r="J134" s="47">
        <v>0</v>
      </c>
      <c r="K134" s="46"/>
      <c r="L134" s="46"/>
      <c r="M134" s="46"/>
      <c r="N134" s="46"/>
      <c r="O134" s="47">
        <v>4</v>
      </c>
      <c r="P134" s="47">
        <v>1</v>
      </c>
      <c r="Q134" s="46">
        <v>5</v>
      </c>
      <c r="R134" s="47">
        <v>1</v>
      </c>
      <c r="S134" s="46"/>
      <c r="T134" s="47">
        <v>3</v>
      </c>
      <c r="U134" s="46"/>
      <c r="V134" s="47">
        <v>3</v>
      </c>
      <c r="W134" s="46"/>
      <c r="X134" s="46"/>
      <c r="Y134" s="46"/>
      <c r="Z134" s="47">
        <v>3</v>
      </c>
      <c r="AA134" s="46"/>
      <c r="AB134" s="47">
        <v>3</v>
      </c>
      <c r="AC134" s="46"/>
      <c r="AD134" s="46"/>
      <c r="AE134" s="46"/>
      <c r="AF134" s="47">
        <v>3</v>
      </c>
      <c r="AG134" s="46"/>
      <c r="AH134" s="47">
        <v>3</v>
      </c>
      <c r="AI134" s="46"/>
      <c r="AJ134" s="46"/>
      <c r="AK134" s="46"/>
      <c r="AL134" s="47">
        <v>3</v>
      </c>
      <c r="AM134" s="46"/>
      <c r="AN134" s="47">
        <v>1</v>
      </c>
      <c r="AO134" s="46"/>
      <c r="AP134" s="47">
        <v>5</v>
      </c>
      <c r="AQ134" s="46" t="s">
        <v>158</v>
      </c>
      <c r="AR134" s="47">
        <v>6</v>
      </c>
      <c r="AS134" s="46" t="s">
        <v>158</v>
      </c>
      <c r="AT134" s="47">
        <v>3</v>
      </c>
      <c r="AU134" s="46"/>
      <c r="AV134" s="47">
        <v>1</v>
      </c>
      <c r="AW134" s="46"/>
      <c r="AX134" s="47">
        <v>5</v>
      </c>
      <c r="AY134" s="46" t="s">
        <v>158</v>
      </c>
      <c r="AZ134" s="47">
        <v>6</v>
      </c>
      <c r="BA134" s="46" t="s">
        <v>158</v>
      </c>
      <c r="BB134" s="46" t="s">
        <v>1479</v>
      </c>
      <c r="BC134" s="46"/>
      <c r="BD134" s="47">
        <v>1</v>
      </c>
      <c r="BE134" s="46"/>
      <c r="BF134" s="46" t="s">
        <v>666</v>
      </c>
      <c r="BG134" s="46"/>
      <c r="BH134" s="47">
        <v>3</v>
      </c>
      <c r="BI134" s="46"/>
      <c r="BJ134" s="47">
        <v>3</v>
      </c>
      <c r="BK134" s="46"/>
      <c r="BL134" s="46" t="s">
        <v>1942</v>
      </c>
      <c r="BM134" s="46"/>
      <c r="BN134" s="47">
        <v>1</v>
      </c>
      <c r="BO134" s="46"/>
      <c r="BP134" s="47">
        <v>1</v>
      </c>
      <c r="BQ134" s="46"/>
      <c r="BR134" s="47">
        <v>1</v>
      </c>
      <c r="BS134" s="46"/>
      <c r="BT134" s="47">
        <v>1</v>
      </c>
      <c r="BU134" s="46"/>
      <c r="BV134" s="47">
        <v>3</v>
      </c>
      <c r="BW134" s="46"/>
      <c r="BX134" s="47">
        <v>5</v>
      </c>
      <c r="BY134" s="46"/>
      <c r="BZ134" s="46"/>
      <c r="CA134" s="46"/>
      <c r="CB134" s="46" t="s">
        <v>7527</v>
      </c>
      <c r="CC134" s="46" t="b">
        <v>1</v>
      </c>
      <c r="CD134" s="46" t="b">
        <v>1</v>
      </c>
      <c r="CE134" s="46" t="b">
        <v>0</v>
      </c>
      <c r="CF134" s="46" t="b">
        <v>1</v>
      </c>
      <c r="CG134" s="46" t="b">
        <v>0</v>
      </c>
      <c r="CH134" s="46" t="b">
        <v>0</v>
      </c>
      <c r="CI134" s="46" t="b">
        <v>0</v>
      </c>
      <c r="CJ134" s="46"/>
      <c r="CK134" s="46"/>
      <c r="CL134" s="46"/>
      <c r="CM134" s="46" t="s">
        <v>1355</v>
      </c>
      <c r="CN134" s="46"/>
      <c r="CO134" s="46" t="s">
        <v>1947</v>
      </c>
      <c r="CP134" s="46">
        <v>1424</v>
      </c>
      <c r="CQ134" s="46" t="s">
        <v>1948</v>
      </c>
      <c r="CR134" s="46" t="s">
        <v>1949</v>
      </c>
      <c r="CS134" s="46">
        <v>133</v>
      </c>
      <c r="CT134" s="46"/>
      <c r="CU134" s="46">
        <v>-1</v>
      </c>
    </row>
    <row r="135" spans="1:99" ht="15" customHeight="1">
      <c r="A135" s="47">
        <v>359125050503749</v>
      </c>
      <c r="B135" s="47">
        <v>3073</v>
      </c>
      <c r="C135" s="47">
        <v>3073</v>
      </c>
      <c r="D135" s="46" t="s">
        <v>1951</v>
      </c>
      <c r="E135" s="46" t="s">
        <v>7643</v>
      </c>
      <c r="F135" s="46">
        <v>13.353378729999999</v>
      </c>
      <c r="G135" s="46">
        <v>103.84869628</v>
      </c>
      <c r="H135" s="46">
        <v>9</v>
      </c>
      <c r="I135" s="46">
        <v>5</v>
      </c>
      <c r="J135" s="47">
        <v>0</v>
      </c>
      <c r="K135" s="46"/>
      <c r="L135" s="46"/>
      <c r="M135" s="46"/>
      <c r="N135" s="46"/>
      <c r="O135" s="47">
        <v>4</v>
      </c>
      <c r="P135" s="47">
        <v>1</v>
      </c>
      <c r="Q135" s="46">
        <v>20</v>
      </c>
      <c r="R135" s="47">
        <v>1</v>
      </c>
      <c r="S135" s="46"/>
      <c r="T135" s="47">
        <v>3</v>
      </c>
      <c r="U135" s="46"/>
      <c r="V135" s="47">
        <v>3</v>
      </c>
      <c r="W135" s="46"/>
      <c r="X135" s="46" t="s">
        <v>1953</v>
      </c>
      <c r="Y135" s="46"/>
      <c r="Z135" s="47">
        <v>2</v>
      </c>
      <c r="AA135" s="46"/>
      <c r="AB135" s="47">
        <v>4</v>
      </c>
      <c r="AC135" s="46"/>
      <c r="AD135" s="46" t="s">
        <v>1954</v>
      </c>
      <c r="AE135" s="46"/>
      <c r="AF135" s="47">
        <v>2</v>
      </c>
      <c r="AG135" s="46"/>
      <c r="AH135" s="47">
        <v>2</v>
      </c>
      <c r="AI135" s="46"/>
      <c r="AJ135" s="46" t="s">
        <v>1955</v>
      </c>
      <c r="AK135" s="46"/>
      <c r="AL135" s="47">
        <v>3</v>
      </c>
      <c r="AM135" s="46"/>
      <c r="AN135" s="47">
        <v>1</v>
      </c>
      <c r="AO135" s="46"/>
      <c r="AP135" s="47">
        <v>5</v>
      </c>
      <c r="AQ135" s="46" t="s">
        <v>158</v>
      </c>
      <c r="AR135" s="47">
        <v>6</v>
      </c>
      <c r="AS135" s="46" t="s">
        <v>158</v>
      </c>
      <c r="AT135" s="47">
        <v>3</v>
      </c>
      <c r="AU135" s="46"/>
      <c r="AV135" s="47">
        <v>1</v>
      </c>
      <c r="AW135" s="46"/>
      <c r="AX135" s="47">
        <v>5</v>
      </c>
      <c r="AY135" s="46" t="s">
        <v>158</v>
      </c>
      <c r="AZ135" s="47">
        <v>6</v>
      </c>
      <c r="BA135" s="46" t="s">
        <v>158</v>
      </c>
      <c r="BB135" s="46" t="s">
        <v>1958</v>
      </c>
      <c r="BC135" s="46"/>
      <c r="BD135" s="47">
        <v>0</v>
      </c>
      <c r="BE135" s="46"/>
      <c r="BF135" s="46"/>
      <c r="BG135" s="46"/>
      <c r="BH135" s="47">
        <v>2</v>
      </c>
      <c r="BI135" s="46"/>
      <c r="BJ135" s="47">
        <v>2</v>
      </c>
      <c r="BK135" s="46"/>
      <c r="BL135" s="46" t="s">
        <v>1961</v>
      </c>
      <c r="BM135" s="46"/>
      <c r="BN135" s="47">
        <v>1</v>
      </c>
      <c r="BO135" s="46"/>
      <c r="BP135" s="47">
        <v>1</v>
      </c>
      <c r="BQ135" s="46"/>
      <c r="BR135" s="47">
        <v>1</v>
      </c>
      <c r="BS135" s="46"/>
      <c r="BT135" s="47">
        <v>0</v>
      </c>
      <c r="BU135" s="46"/>
      <c r="BV135" s="47">
        <v>3</v>
      </c>
      <c r="BW135" s="46"/>
      <c r="BX135" s="47">
        <v>5</v>
      </c>
      <c r="BY135" s="46"/>
      <c r="BZ135" s="46"/>
      <c r="CA135" s="46"/>
      <c r="CB135" s="46" t="s">
        <v>7527</v>
      </c>
      <c r="CC135" s="46" t="b">
        <v>1</v>
      </c>
      <c r="CD135" s="46" t="b">
        <v>1</v>
      </c>
      <c r="CE135" s="46" t="b">
        <v>0</v>
      </c>
      <c r="CF135" s="46" t="b">
        <v>1</v>
      </c>
      <c r="CG135" s="46" t="b">
        <v>0</v>
      </c>
      <c r="CH135" s="46" t="b">
        <v>0</v>
      </c>
      <c r="CI135" s="46" t="b">
        <v>0</v>
      </c>
      <c r="CJ135" s="46"/>
      <c r="CK135" s="46"/>
      <c r="CL135" s="46"/>
      <c r="CM135" s="46" t="s">
        <v>1355</v>
      </c>
      <c r="CN135" s="46"/>
      <c r="CO135" s="46" t="s">
        <v>1966</v>
      </c>
      <c r="CP135" s="46">
        <v>1425</v>
      </c>
      <c r="CQ135" s="46" t="s">
        <v>1967</v>
      </c>
      <c r="CR135" s="46" t="s">
        <v>1969</v>
      </c>
      <c r="CS135" s="46">
        <v>134</v>
      </c>
      <c r="CT135" s="46"/>
      <c r="CU135" s="46">
        <v>-1</v>
      </c>
    </row>
    <row r="136" spans="1:99" ht="15" customHeight="1">
      <c r="A136" s="47">
        <v>359125050503749</v>
      </c>
      <c r="B136" s="47">
        <v>3074</v>
      </c>
      <c r="C136" s="47">
        <v>3074</v>
      </c>
      <c r="D136" s="46" t="s">
        <v>1970</v>
      </c>
      <c r="E136" s="46" t="s">
        <v>7644</v>
      </c>
      <c r="F136" s="46">
        <v>13.35318476</v>
      </c>
      <c r="G136" s="46">
        <v>103.84866273</v>
      </c>
      <c r="H136" s="46">
        <v>-14</v>
      </c>
      <c r="I136" s="46">
        <v>5</v>
      </c>
      <c r="J136" s="47">
        <v>0</v>
      </c>
      <c r="K136" s="46"/>
      <c r="L136" s="46"/>
      <c r="M136" s="46"/>
      <c r="N136" s="46"/>
      <c r="O136" s="47">
        <v>4</v>
      </c>
      <c r="P136" s="47">
        <v>1</v>
      </c>
      <c r="Q136" s="46">
        <v>12</v>
      </c>
      <c r="R136" s="47">
        <v>1</v>
      </c>
      <c r="S136" s="46"/>
      <c r="T136" s="47">
        <v>3</v>
      </c>
      <c r="U136" s="46"/>
      <c r="V136" s="47">
        <v>3</v>
      </c>
      <c r="W136" s="46"/>
      <c r="X136" s="46"/>
      <c r="Y136" s="46"/>
      <c r="Z136" s="47">
        <v>2</v>
      </c>
      <c r="AA136" s="46"/>
      <c r="AB136" s="47">
        <v>4</v>
      </c>
      <c r="AC136" s="46"/>
      <c r="AD136" s="46"/>
      <c r="AE136" s="46"/>
      <c r="AF136" s="47">
        <v>2</v>
      </c>
      <c r="AG136" s="46"/>
      <c r="AH136" s="47">
        <v>2</v>
      </c>
      <c r="AI136" s="46"/>
      <c r="AJ136" s="46" t="s">
        <v>1971</v>
      </c>
      <c r="AK136" s="46"/>
      <c r="AL136" s="47">
        <v>3</v>
      </c>
      <c r="AM136" s="46"/>
      <c r="AN136" s="47">
        <v>1</v>
      </c>
      <c r="AO136" s="46"/>
      <c r="AP136" s="47">
        <v>5</v>
      </c>
      <c r="AQ136" s="46" t="s">
        <v>158</v>
      </c>
      <c r="AR136" s="47">
        <v>6</v>
      </c>
      <c r="AS136" s="46" t="s">
        <v>158</v>
      </c>
      <c r="AT136" s="47">
        <v>3</v>
      </c>
      <c r="AU136" s="46"/>
      <c r="AV136" s="47">
        <v>1</v>
      </c>
      <c r="AW136" s="46"/>
      <c r="AX136" s="47">
        <v>5</v>
      </c>
      <c r="AY136" s="46" t="s">
        <v>158</v>
      </c>
      <c r="AZ136" s="47">
        <v>6</v>
      </c>
      <c r="BA136" s="46" t="s">
        <v>158</v>
      </c>
      <c r="BB136" s="46" t="s">
        <v>1972</v>
      </c>
      <c r="BC136" s="46"/>
      <c r="BD136" s="47">
        <v>1</v>
      </c>
      <c r="BE136" s="46"/>
      <c r="BF136" s="46" t="s">
        <v>1536</v>
      </c>
      <c r="BG136" s="46"/>
      <c r="BH136" s="47">
        <v>2</v>
      </c>
      <c r="BI136" s="46"/>
      <c r="BJ136" s="47">
        <v>3</v>
      </c>
      <c r="BK136" s="46"/>
      <c r="BL136" s="46" t="s">
        <v>1977</v>
      </c>
      <c r="BM136" s="46"/>
      <c r="BN136" s="47">
        <v>1</v>
      </c>
      <c r="BO136" s="46"/>
      <c r="BP136" s="47">
        <v>1</v>
      </c>
      <c r="BQ136" s="46"/>
      <c r="BR136" s="47">
        <v>0</v>
      </c>
      <c r="BS136" s="46"/>
      <c r="BT136" s="47">
        <v>0</v>
      </c>
      <c r="BU136" s="46"/>
      <c r="BV136" s="47">
        <v>3</v>
      </c>
      <c r="BW136" s="46"/>
      <c r="BX136" s="47">
        <v>4</v>
      </c>
      <c r="BY136" s="46"/>
      <c r="BZ136" s="46"/>
      <c r="CA136" s="46"/>
      <c r="CB136" s="46" t="s">
        <v>7527</v>
      </c>
      <c r="CC136" s="46" t="b">
        <v>1</v>
      </c>
      <c r="CD136" s="46" t="b">
        <v>1</v>
      </c>
      <c r="CE136" s="46" t="b">
        <v>0</v>
      </c>
      <c r="CF136" s="46" t="b">
        <v>1</v>
      </c>
      <c r="CG136" s="46" t="b">
        <v>0</v>
      </c>
      <c r="CH136" s="46" t="b">
        <v>0</v>
      </c>
      <c r="CI136" s="46" t="b">
        <v>0</v>
      </c>
      <c r="CJ136" s="46"/>
      <c r="CK136" s="46"/>
      <c r="CL136" s="46"/>
      <c r="CM136" s="46" t="s">
        <v>1355</v>
      </c>
      <c r="CN136" s="46"/>
      <c r="CO136" s="46" t="s">
        <v>1980</v>
      </c>
      <c r="CP136" s="46">
        <v>1426</v>
      </c>
      <c r="CQ136" s="46" t="s">
        <v>1981</v>
      </c>
      <c r="CR136" s="46" t="s">
        <v>1982</v>
      </c>
      <c r="CS136" s="46">
        <v>135</v>
      </c>
      <c r="CT136" s="46"/>
      <c r="CU136" s="46">
        <v>-1</v>
      </c>
    </row>
    <row r="137" spans="1:99" ht="15" customHeight="1">
      <c r="A137" s="47">
        <v>359125050503749</v>
      </c>
      <c r="B137" s="47">
        <v>3604</v>
      </c>
      <c r="C137" s="47">
        <v>3604</v>
      </c>
      <c r="D137" s="46" t="s">
        <v>1983</v>
      </c>
      <c r="E137" s="46" t="s">
        <v>7645</v>
      </c>
      <c r="F137" s="46">
        <v>13.353291499999999</v>
      </c>
      <c r="G137" s="46">
        <v>103.84838349</v>
      </c>
      <c r="H137" s="46">
        <v>13</v>
      </c>
      <c r="I137" s="46">
        <v>5</v>
      </c>
      <c r="J137" s="47">
        <v>0</v>
      </c>
      <c r="K137" s="46"/>
      <c r="L137" s="46"/>
      <c r="M137" s="46"/>
      <c r="N137" s="46"/>
      <c r="O137" s="47">
        <v>4</v>
      </c>
      <c r="P137" s="47">
        <v>1</v>
      </c>
      <c r="Q137" s="46">
        <v>7</v>
      </c>
      <c r="R137" s="47">
        <v>1</v>
      </c>
      <c r="S137" s="46"/>
      <c r="T137" s="47">
        <v>3</v>
      </c>
      <c r="U137" s="46"/>
      <c r="V137" s="47">
        <v>3</v>
      </c>
      <c r="W137" s="46"/>
      <c r="X137" s="46"/>
      <c r="Y137" s="46"/>
      <c r="Z137" s="47">
        <v>3</v>
      </c>
      <c r="AA137" s="46"/>
      <c r="AB137" s="47">
        <v>3</v>
      </c>
      <c r="AC137" s="46"/>
      <c r="AD137" s="46"/>
      <c r="AE137" s="46"/>
      <c r="AF137" s="47">
        <v>2</v>
      </c>
      <c r="AG137" s="46"/>
      <c r="AH137" s="47">
        <v>2</v>
      </c>
      <c r="AI137" s="46"/>
      <c r="AJ137" s="46"/>
      <c r="AK137" s="46"/>
      <c r="AL137" s="47">
        <v>3</v>
      </c>
      <c r="AM137" s="46"/>
      <c r="AN137" s="47">
        <v>1</v>
      </c>
      <c r="AO137" s="46"/>
      <c r="AP137" s="47">
        <v>5</v>
      </c>
      <c r="AQ137" s="46" t="s">
        <v>158</v>
      </c>
      <c r="AR137" s="47">
        <v>6</v>
      </c>
      <c r="AS137" s="46" t="s">
        <v>158</v>
      </c>
      <c r="AT137" s="47">
        <v>3</v>
      </c>
      <c r="AU137" s="46"/>
      <c r="AV137" s="47">
        <v>1</v>
      </c>
      <c r="AW137" s="46"/>
      <c r="AX137" s="47">
        <v>5</v>
      </c>
      <c r="AY137" s="46" t="s">
        <v>158</v>
      </c>
      <c r="AZ137" s="47">
        <v>6</v>
      </c>
      <c r="BA137" s="46" t="s">
        <v>158</v>
      </c>
      <c r="BB137" s="46" t="s">
        <v>1479</v>
      </c>
      <c r="BC137" s="46"/>
      <c r="BD137" s="47">
        <v>0</v>
      </c>
      <c r="BE137" s="46"/>
      <c r="BF137" s="46"/>
      <c r="BG137" s="46"/>
      <c r="BH137" s="47">
        <v>3</v>
      </c>
      <c r="BI137" s="46"/>
      <c r="BJ137" s="47">
        <v>3</v>
      </c>
      <c r="BK137" s="46"/>
      <c r="BL137" s="46" t="s">
        <v>1984</v>
      </c>
      <c r="BM137" s="46"/>
      <c r="BN137" s="47">
        <v>1</v>
      </c>
      <c r="BO137" s="46"/>
      <c r="BP137" s="47">
        <v>1</v>
      </c>
      <c r="BQ137" s="46"/>
      <c r="BR137" s="47">
        <v>0</v>
      </c>
      <c r="BS137" s="46"/>
      <c r="BT137" s="47">
        <v>0</v>
      </c>
      <c r="BU137" s="46"/>
      <c r="BV137" s="47">
        <v>3</v>
      </c>
      <c r="BW137" s="46"/>
      <c r="BX137" s="47">
        <v>4</v>
      </c>
      <c r="BY137" s="46"/>
      <c r="BZ137" s="46"/>
      <c r="CA137" s="46"/>
      <c r="CB137" s="46" t="s">
        <v>7527</v>
      </c>
      <c r="CC137" s="46" t="b">
        <v>1</v>
      </c>
      <c r="CD137" s="46" t="b">
        <v>1</v>
      </c>
      <c r="CE137" s="46" t="b">
        <v>0</v>
      </c>
      <c r="CF137" s="46" t="b">
        <v>1</v>
      </c>
      <c r="CG137" s="46" t="b">
        <v>0</v>
      </c>
      <c r="CH137" s="46" t="b">
        <v>0</v>
      </c>
      <c r="CI137" s="46" t="b">
        <v>0</v>
      </c>
      <c r="CJ137" s="46"/>
      <c r="CK137" s="46"/>
      <c r="CL137" s="46"/>
      <c r="CM137" s="46" t="s">
        <v>1355</v>
      </c>
      <c r="CN137" s="46"/>
      <c r="CO137" s="46" t="s">
        <v>1988</v>
      </c>
      <c r="CP137" s="46">
        <v>1427</v>
      </c>
      <c r="CQ137" s="46" t="s">
        <v>1990</v>
      </c>
      <c r="CR137" s="46" t="s">
        <v>1991</v>
      </c>
      <c r="CS137" s="46">
        <v>136</v>
      </c>
      <c r="CT137" s="46"/>
      <c r="CU137" s="46">
        <v>-1</v>
      </c>
    </row>
    <row r="138" spans="1:99" ht="15" customHeight="1">
      <c r="A138" s="47">
        <v>359125050503749</v>
      </c>
      <c r="B138" s="47">
        <v>3001</v>
      </c>
      <c r="C138" s="47">
        <v>3001</v>
      </c>
      <c r="D138" s="46" t="s">
        <v>1993</v>
      </c>
      <c r="E138" s="46" t="s">
        <v>7646</v>
      </c>
      <c r="F138" s="46">
        <v>13.353213200000001</v>
      </c>
      <c r="G138" s="46">
        <v>103.84825454999999</v>
      </c>
      <c r="H138" s="46">
        <v>27</v>
      </c>
      <c r="I138" s="46">
        <v>5</v>
      </c>
      <c r="J138" s="47">
        <v>0</v>
      </c>
      <c r="K138" s="46"/>
      <c r="L138" s="46"/>
      <c r="M138" s="46"/>
      <c r="N138" s="46"/>
      <c r="O138" s="47">
        <v>4</v>
      </c>
      <c r="P138" s="47">
        <v>1</v>
      </c>
      <c r="Q138" s="46">
        <v>5</v>
      </c>
      <c r="R138" s="47">
        <v>1</v>
      </c>
      <c r="S138" s="46"/>
      <c r="T138" s="47">
        <v>3</v>
      </c>
      <c r="U138" s="46"/>
      <c r="V138" s="47">
        <v>3</v>
      </c>
      <c r="W138" s="46"/>
      <c r="X138" s="46"/>
      <c r="Y138" s="46"/>
      <c r="Z138" s="47">
        <v>3</v>
      </c>
      <c r="AA138" s="46"/>
      <c r="AB138" s="47">
        <v>3</v>
      </c>
      <c r="AC138" s="46"/>
      <c r="AD138" s="46"/>
      <c r="AE138" s="46"/>
      <c r="AF138" s="47">
        <v>3</v>
      </c>
      <c r="AG138" s="46"/>
      <c r="AH138" s="47">
        <v>3</v>
      </c>
      <c r="AI138" s="46"/>
      <c r="AJ138" s="46" t="s">
        <v>1995</v>
      </c>
      <c r="AK138" s="46"/>
      <c r="AL138" s="47">
        <v>3</v>
      </c>
      <c r="AM138" s="46"/>
      <c r="AN138" s="47">
        <v>1</v>
      </c>
      <c r="AO138" s="46"/>
      <c r="AP138" s="47">
        <v>5</v>
      </c>
      <c r="AQ138" s="46" t="s">
        <v>158</v>
      </c>
      <c r="AR138" s="47">
        <v>6</v>
      </c>
      <c r="AS138" s="46" t="s">
        <v>158</v>
      </c>
      <c r="AT138" s="47">
        <v>3</v>
      </c>
      <c r="AU138" s="46"/>
      <c r="AV138" s="47">
        <v>1</v>
      </c>
      <c r="AW138" s="46"/>
      <c r="AX138" s="47">
        <v>5</v>
      </c>
      <c r="AY138" s="46" t="s">
        <v>158</v>
      </c>
      <c r="AZ138" s="47">
        <v>6</v>
      </c>
      <c r="BA138" s="46" t="s">
        <v>158</v>
      </c>
      <c r="BB138" s="46" t="s">
        <v>1996</v>
      </c>
      <c r="BC138" s="46"/>
      <c r="BD138" s="47">
        <v>1</v>
      </c>
      <c r="BE138" s="46"/>
      <c r="BF138" s="46"/>
      <c r="BG138" s="46"/>
      <c r="BH138" s="47">
        <v>3</v>
      </c>
      <c r="BI138" s="46"/>
      <c r="BJ138" s="47">
        <v>3</v>
      </c>
      <c r="BK138" s="46"/>
      <c r="BL138" s="46" t="s">
        <v>1997</v>
      </c>
      <c r="BM138" s="46"/>
      <c r="BN138" s="47">
        <v>1</v>
      </c>
      <c r="BO138" s="46"/>
      <c r="BP138" s="47">
        <v>1</v>
      </c>
      <c r="BQ138" s="46"/>
      <c r="BR138" s="47">
        <v>1</v>
      </c>
      <c r="BS138" s="46"/>
      <c r="BT138" s="47">
        <v>0</v>
      </c>
      <c r="BU138" s="46"/>
      <c r="BV138" s="47">
        <v>3</v>
      </c>
      <c r="BW138" s="46"/>
      <c r="BX138" s="47">
        <v>5</v>
      </c>
      <c r="BY138" s="46"/>
      <c r="BZ138" s="46"/>
      <c r="CA138" s="46"/>
      <c r="CB138" s="46" t="s">
        <v>7527</v>
      </c>
      <c r="CC138" s="46" t="b">
        <v>1</v>
      </c>
      <c r="CD138" s="46" t="b">
        <v>1</v>
      </c>
      <c r="CE138" s="46" t="b">
        <v>0</v>
      </c>
      <c r="CF138" s="46" t="b">
        <v>1</v>
      </c>
      <c r="CG138" s="46" t="b">
        <v>0</v>
      </c>
      <c r="CH138" s="46" t="b">
        <v>0</v>
      </c>
      <c r="CI138" s="46" t="b">
        <v>0</v>
      </c>
      <c r="CJ138" s="46"/>
      <c r="CK138" s="46"/>
      <c r="CL138" s="46"/>
      <c r="CM138" s="46" t="s">
        <v>1355</v>
      </c>
      <c r="CN138" s="46"/>
      <c r="CO138" s="46" t="s">
        <v>1999</v>
      </c>
      <c r="CP138" s="46">
        <v>1428</v>
      </c>
      <c r="CQ138" s="46" t="s">
        <v>2000</v>
      </c>
      <c r="CR138" s="46" t="s">
        <v>2002</v>
      </c>
      <c r="CS138" s="46">
        <v>137</v>
      </c>
      <c r="CT138" s="46"/>
      <c r="CU138" s="46">
        <v>-1</v>
      </c>
    </row>
    <row r="139" spans="1:99" ht="15" customHeight="1">
      <c r="A139" s="47">
        <v>359125050503749</v>
      </c>
      <c r="B139" s="46" t="s">
        <v>2004</v>
      </c>
      <c r="C139" s="46" t="s">
        <v>2004</v>
      </c>
      <c r="D139" s="46" t="s">
        <v>2006</v>
      </c>
      <c r="E139" s="46" t="s">
        <v>7647</v>
      </c>
      <c r="F139" s="46">
        <v>13.353485539999999</v>
      </c>
      <c r="G139" s="46">
        <v>103.84826534</v>
      </c>
      <c r="H139" s="46">
        <v>-11</v>
      </c>
      <c r="I139" s="46">
        <v>5</v>
      </c>
      <c r="J139" s="47">
        <v>0</v>
      </c>
      <c r="K139" s="46"/>
      <c r="L139" s="46"/>
      <c r="M139" s="46"/>
      <c r="N139" s="46"/>
      <c r="O139" s="47">
        <v>4</v>
      </c>
      <c r="P139" s="47">
        <v>1</v>
      </c>
      <c r="Q139" s="46">
        <v>2</v>
      </c>
      <c r="R139" s="47">
        <v>0</v>
      </c>
      <c r="S139" s="46"/>
      <c r="T139" s="47">
        <v>3</v>
      </c>
      <c r="U139" s="46"/>
      <c r="V139" s="46"/>
      <c r="W139" s="46"/>
      <c r="X139" s="46"/>
      <c r="Y139" s="46"/>
      <c r="Z139" s="47">
        <v>3</v>
      </c>
      <c r="AA139" s="46"/>
      <c r="AB139" s="46"/>
      <c r="AC139" s="46"/>
      <c r="AD139" s="46"/>
      <c r="AE139" s="46"/>
      <c r="AF139" s="47">
        <v>2</v>
      </c>
      <c r="AG139" s="46"/>
      <c r="AH139" s="46"/>
      <c r="AI139" s="46"/>
      <c r="AJ139" s="46" t="s">
        <v>2009</v>
      </c>
      <c r="AK139" s="46"/>
      <c r="AL139" s="47">
        <v>2</v>
      </c>
      <c r="AM139" s="46"/>
      <c r="AN139" s="47">
        <v>1</v>
      </c>
      <c r="AO139" s="46"/>
      <c r="AP139" s="47">
        <v>3</v>
      </c>
      <c r="AQ139" s="46"/>
      <c r="AR139" s="47">
        <v>3</v>
      </c>
      <c r="AS139" s="46"/>
      <c r="AT139" s="46"/>
      <c r="AU139" s="46"/>
      <c r="AV139" s="46"/>
      <c r="AW139" s="46"/>
      <c r="AX139" s="46"/>
      <c r="AY139" s="46"/>
      <c r="AZ139" s="46"/>
      <c r="BA139" s="46"/>
      <c r="BB139" s="46" t="s">
        <v>2011</v>
      </c>
      <c r="BC139" s="46"/>
      <c r="BD139" s="47">
        <v>1</v>
      </c>
      <c r="BE139" s="46"/>
      <c r="BF139" s="46" t="s">
        <v>1175</v>
      </c>
      <c r="BG139" s="46"/>
      <c r="BH139" s="47">
        <v>3</v>
      </c>
      <c r="BI139" s="46"/>
      <c r="BJ139" s="46"/>
      <c r="BK139" s="46"/>
      <c r="BL139" s="46" t="s">
        <v>2012</v>
      </c>
      <c r="BM139" s="46"/>
      <c r="BN139" s="47">
        <v>1</v>
      </c>
      <c r="BO139" s="46"/>
      <c r="BP139" s="47">
        <v>1</v>
      </c>
      <c r="BQ139" s="46"/>
      <c r="BR139" s="47">
        <v>1</v>
      </c>
      <c r="BS139" s="46"/>
      <c r="BT139" s="47">
        <v>0</v>
      </c>
      <c r="BU139" s="46"/>
      <c r="BV139" s="47">
        <v>3</v>
      </c>
      <c r="BW139" s="46"/>
      <c r="BX139" s="47">
        <v>5</v>
      </c>
      <c r="BY139" s="46"/>
      <c r="BZ139" s="46"/>
      <c r="CA139" s="46"/>
      <c r="CB139" s="46" t="s">
        <v>7527</v>
      </c>
      <c r="CC139" s="46" t="b">
        <v>1</v>
      </c>
      <c r="CD139" s="46" t="b">
        <v>1</v>
      </c>
      <c r="CE139" s="46" t="b">
        <v>0</v>
      </c>
      <c r="CF139" s="46" t="b">
        <v>1</v>
      </c>
      <c r="CG139" s="46" t="b">
        <v>0</v>
      </c>
      <c r="CH139" s="46" t="b">
        <v>0</v>
      </c>
      <c r="CI139" s="46" t="b">
        <v>0</v>
      </c>
      <c r="CJ139" s="46"/>
      <c r="CK139" s="46"/>
      <c r="CL139" s="46"/>
      <c r="CM139" s="46" t="s">
        <v>1355</v>
      </c>
      <c r="CN139" s="46"/>
      <c r="CO139" s="46" t="s">
        <v>2014</v>
      </c>
      <c r="CP139" s="46">
        <v>1429</v>
      </c>
      <c r="CQ139" s="46" t="s">
        <v>2016</v>
      </c>
      <c r="CR139" s="46" t="s">
        <v>2018</v>
      </c>
      <c r="CS139" s="46">
        <v>138</v>
      </c>
      <c r="CT139" s="46"/>
      <c r="CU139" s="46">
        <v>-1</v>
      </c>
    </row>
    <row r="140" spans="1:99" ht="15" customHeight="1">
      <c r="A140" s="47">
        <v>359125050503749</v>
      </c>
      <c r="B140" s="46" t="s">
        <v>2021</v>
      </c>
      <c r="C140" s="46" t="s">
        <v>2021</v>
      </c>
      <c r="D140" s="46" t="s">
        <v>2022</v>
      </c>
      <c r="E140" s="46" t="s">
        <v>7648</v>
      </c>
      <c r="F140" s="46">
        <v>13.353498480000001</v>
      </c>
      <c r="G140" s="46">
        <v>103.84825451</v>
      </c>
      <c r="H140" s="46">
        <v>-12</v>
      </c>
      <c r="I140" s="46">
        <v>5</v>
      </c>
      <c r="J140" s="47">
        <v>0</v>
      </c>
      <c r="K140" s="46"/>
      <c r="L140" s="46"/>
      <c r="M140" s="46"/>
      <c r="N140" s="46"/>
      <c r="O140" s="47">
        <v>4</v>
      </c>
      <c r="P140" s="47">
        <v>1</v>
      </c>
      <c r="Q140" s="46">
        <v>3</v>
      </c>
      <c r="R140" s="47">
        <v>1</v>
      </c>
      <c r="S140" s="46"/>
      <c r="T140" s="47">
        <v>3</v>
      </c>
      <c r="U140" s="46"/>
      <c r="V140" s="47">
        <v>3</v>
      </c>
      <c r="W140" s="46"/>
      <c r="X140" s="46"/>
      <c r="Y140" s="46"/>
      <c r="Z140" s="47">
        <v>3</v>
      </c>
      <c r="AA140" s="46"/>
      <c r="AB140" s="47">
        <v>3</v>
      </c>
      <c r="AC140" s="46"/>
      <c r="AD140" s="46"/>
      <c r="AE140" s="46"/>
      <c r="AF140" s="47">
        <v>3</v>
      </c>
      <c r="AG140" s="46"/>
      <c r="AH140" s="47">
        <v>3</v>
      </c>
      <c r="AI140" s="46"/>
      <c r="AJ140" s="46"/>
      <c r="AK140" s="46"/>
      <c r="AL140" s="47">
        <v>2</v>
      </c>
      <c r="AM140" s="46"/>
      <c r="AN140" s="47">
        <v>1</v>
      </c>
      <c r="AO140" s="46"/>
      <c r="AP140" s="47">
        <v>3</v>
      </c>
      <c r="AQ140" s="46"/>
      <c r="AR140" s="47">
        <v>3</v>
      </c>
      <c r="AS140" s="46"/>
      <c r="AT140" s="47">
        <v>2</v>
      </c>
      <c r="AU140" s="46"/>
      <c r="AV140" s="47">
        <v>1</v>
      </c>
      <c r="AW140" s="46"/>
      <c r="AX140" s="47">
        <v>3</v>
      </c>
      <c r="AY140" s="46"/>
      <c r="AZ140" s="47">
        <v>3</v>
      </c>
      <c r="BA140" s="46"/>
      <c r="BB140" s="46" t="s">
        <v>2011</v>
      </c>
      <c r="BC140" s="46"/>
      <c r="BD140" s="47">
        <v>1</v>
      </c>
      <c r="BE140" s="46"/>
      <c r="BF140" s="46" t="s">
        <v>2026</v>
      </c>
      <c r="BG140" s="46"/>
      <c r="BH140" s="47">
        <v>3</v>
      </c>
      <c r="BI140" s="46"/>
      <c r="BJ140" s="47">
        <v>3</v>
      </c>
      <c r="BK140" s="46"/>
      <c r="BL140" s="46" t="s">
        <v>2027</v>
      </c>
      <c r="BM140" s="46"/>
      <c r="BN140" s="47">
        <v>1</v>
      </c>
      <c r="BO140" s="46"/>
      <c r="BP140" s="47">
        <v>1</v>
      </c>
      <c r="BQ140" s="46"/>
      <c r="BR140" s="47">
        <v>1</v>
      </c>
      <c r="BS140" s="46"/>
      <c r="BT140" s="47">
        <v>0</v>
      </c>
      <c r="BU140" s="46"/>
      <c r="BV140" s="47">
        <v>3</v>
      </c>
      <c r="BW140" s="46"/>
      <c r="BX140" s="47">
        <v>5</v>
      </c>
      <c r="BY140" s="46"/>
      <c r="BZ140" s="46"/>
      <c r="CA140" s="46"/>
      <c r="CB140" s="46" t="s">
        <v>7527</v>
      </c>
      <c r="CC140" s="46" t="b">
        <v>1</v>
      </c>
      <c r="CD140" s="46" t="b">
        <v>1</v>
      </c>
      <c r="CE140" s="46" t="b">
        <v>0</v>
      </c>
      <c r="CF140" s="46" t="b">
        <v>1</v>
      </c>
      <c r="CG140" s="46" t="b">
        <v>0</v>
      </c>
      <c r="CH140" s="46" t="b">
        <v>0</v>
      </c>
      <c r="CI140" s="46" t="b">
        <v>0</v>
      </c>
      <c r="CJ140" s="46"/>
      <c r="CK140" s="46"/>
      <c r="CL140" s="46"/>
      <c r="CM140" s="46" t="s">
        <v>1355</v>
      </c>
      <c r="CN140" s="46"/>
      <c r="CO140" s="46" t="s">
        <v>2032</v>
      </c>
      <c r="CP140" s="46">
        <v>1430</v>
      </c>
      <c r="CQ140" s="46" t="s">
        <v>2034</v>
      </c>
      <c r="CR140" s="46" t="s">
        <v>2035</v>
      </c>
      <c r="CS140" s="46">
        <v>139</v>
      </c>
      <c r="CT140" s="46"/>
      <c r="CU140" s="46">
        <v>-1</v>
      </c>
    </row>
    <row r="141" spans="1:99" ht="15" customHeight="1">
      <c r="A141" s="47">
        <v>359125051929760</v>
      </c>
      <c r="B141" s="47">
        <v>3012</v>
      </c>
      <c r="C141" s="47">
        <v>3012</v>
      </c>
      <c r="D141" s="46" t="s">
        <v>2036</v>
      </c>
      <c r="E141" s="46" t="s">
        <v>7649</v>
      </c>
      <c r="F141" s="46">
        <v>13.351785100000001</v>
      </c>
      <c r="G141" s="46">
        <v>103.8442699</v>
      </c>
      <c r="H141" s="46">
        <v>0</v>
      </c>
      <c r="I141" s="46">
        <v>2299.9989999999998</v>
      </c>
      <c r="J141" s="47">
        <v>0</v>
      </c>
      <c r="K141" s="46"/>
      <c r="L141" s="46"/>
      <c r="M141" s="46"/>
      <c r="N141" s="46"/>
      <c r="O141" s="47">
        <v>4</v>
      </c>
      <c r="P141" s="47">
        <v>1</v>
      </c>
      <c r="Q141" s="46">
        <v>4</v>
      </c>
      <c r="R141" s="47">
        <v>1</v>
      </c>
      <c r="S141" s="46"/>
      <c r="T141" s="47">
        <v>3</v>
      </c>
      <c r="U141" s="46"/>
      <c r="V141" s="47">
        <v>3</v>
      </c>
      <c r="W141" s="46"/>
      <c r="X141" s="46" t="s">
        <v>2038</v>
      </c>
      <c r="Y141" s="46"/>
      <c r="Z141" s="47">
        <v>4</v>
      </c>
      <c r="AA141" s="46"/>
      <c r="AB141" s="47">
        <v>4</v>
      </c>
      <c r="AC141" s="46"/>
      <c r="AD141" s="46" t="s">
        <v>2039</v>
      </c>
      <c r="AE141" s="46"/>
      <c r="AF141" s="47">
        <v>3</v>
      </c>
      <c r="AG141" s="46"/>
      <c r="AH141" s="47">
        <v>3</v>
      </c>
      <c r="AI141" s="46"/>
      <c r="AJ141" s="46" t="s">
        <v>183</v>
      </c>
      <c r="AK141" s="46"/>
      <c r="AL141" s="47">
        <v>3</v>
      </c>
      <c r="AM141" s="46"/>
      <c r="AN141" s="47">
        <v>1</v>
      </c>
      <c r="AO141" s="46"/>
      <c r="AP141" s="47">
        <v>5</v>
      </c>
      <c r="AQ141" s="46" t="s">
        <v>1557</v>
      </c>
      <c r="AR141" s="47">
        <v>6</v>
      </c>
      <c r="AS141" s="46" t="s">
        <v>1557</v>
      </c>
      <c r="AT141" s="47">
        <v>3</v>
      </c>
      <c r="AU141" s="46"/>
      <c r="AV141" s="47">
        <v>1</v>
      </c>
      <c r="AW141" s="46"/>
      <c r="AX141" s="47">
        <v>5</v>
      </c>
      <c r="AY141" s="46" t="s">
        <v>1557</v>
      </c>
      <c r="AZ141" s="47">
        <v>6</v>
      </c>
      <c r="BA141" s="46" t="s">
        <v>1557</v>
      </c>
      <c r="BB141" s="46"/>
      <c r="BC141" s="46"/>
      <c r="BD141" s="47">
        <v>0</v>
      </c>
      <c r="BE141" s="46"/>
      <c r="BF141" s="46"/>
      <c r="BG141" s="46"/>
      <c r="BH141" s="47">
        <v>3</v>
      </c>
      <c r="BI141" s="46"/>
      <c r="BJ141" s="47">
        <v>3</v>
      </c>
      <c r="BK141" s="46"/>
      <c r="BL141" s="46" t="s">
        <v>2044</v>
      </c>
      <c r="BM141" s="46"/>
      <c r="BN141" s="47">
        <v>0</v>
      </c>
      <c r="BO141" s="46"/>
      <c r="BP141" s="46"/>
      <c r="BQ141" s="46"/>
      <c r="BR141" s="46"/>
      <c r="BS141" s="46"/>
      <c r="BT141" s="46"/>
      <c r="BU141" s="46"/>
      <c r="BV141" s="46"/>
      <c r="BW141" s="46"/>
      <c r="BX141" s="46"/>
      <c r="BY141" s="46"/>
      <c r="BZ141" s="46" t="s">
        <v>1616</v>
      </c>
      <c r="CA141" s="46"/>
      <c r="CB141" s="46" t="s">
        <v>7527</v>
      </c>
      <c r="CC141" s="46" t="b">
        <v>1</v>
      </c>
      <c r="CD141" s="46" t="b">
        <v>1</v>
      </c>
      <c r="CE141" s="46" t="b">
        <v>0</v>
      </c>
      <c r="CF141" s="46" t="b">
        <v>1</v>
      </c>
      <c r="CG141" s="46" t="b">
        <v>0</v>
      </c>
      <c r="CH141" s="46" t="b">
        <v>0</v>
      </c>
      <c r="CI141" s="46" t="b">
        <v>0</v>
      </c>
      <c r="CJ141" s="46"/>
      <c r="CK141" s="46"/>
      <c r="CL141" s="46"/>
      <c r="CM141" s="46" t="s">
        <v>702</v>
      </c>
      <c r="CN141" s="46"/>
      <c r="CO141" s="46" t="s">
        <v>2047</v>
      </c>
      <c r="CP141" s="46">
        <v>1440</v>
      </c>
      <c r="CQ141" s="46" t="s">
        <v>2048</v>
      </c>
      <c r="CR141" s="46" t="s">
        <v>2049</v>
      </c>
      <c r="CS141" s="46">
        <v>140</v>
      </c>
      <c r="CT141" s="46"/>
      <c r="CU141" s="46">
        <v>-1</v>
      </c>
    </row>
    <row r="142" spans="1:99" ht="15" customHeight="1">
      <c r="A142" s="47">
        <v>359125051929760</v>
      </c>
      <c r="B142" s="47">
        <v>3013</v>
      </c>
      <c r="C142" s="47">
        <v>3013</v>
      </c>
      <c r="D142" s="46" t="s">
        <v>2050</v>
      </c>
      <c r="E142" s="46"/>
      <c r="F142" s="46"/>
      <c r="G142" s="46"/>
      <c r="H142" s="46"/>
      <c r="I142" s="46"/>
      <c r="J142" s="47">
        <v>0</v>
      </c>
      <c r="K142" s="46"/>
      <c r="L142" s="46"/>
      <c r="M142" s="46"/>
      <c r="N142" s="46"/>
      <c r="O142" s="47">
        <v>4</v>
      </c>
      <c r="P142" s="47">
        <v>1</v>
      </c>
      <c r="Q142" s="46">
        <v>3</v>
      </c>
      <c r="R142" s="47">
        <v>1</v>
      </c>
      <c r="S142" s="46"/>
      <c r="T142" s="47">
        <v>4</v>
      </c>
      <c r="U142" s="46"/>
      <c r="V142" s="47">
        <v>4</v>
      </c>
      <c r="W142" s="46"/>
      <c r="X142" s="46"/>
      <c r="Y142" s="46"/>
      <c r="Z142" s="47">
        <v>4</v>
      </c>
      <c r="AA142" s="46"/>
      <c r="AB142" s="47">
        <v>4</v>
      </c>
      <c r="AC142" s="46"/>
      <c r="AD142" s="46" t="s">
        <v>2051</v>
      </c>
      <c r="AE142" s="46"/>
      <c r="AF142" s="47">
        <v>3</v>
      </c>
      <c r="AG142" s="46"/>
      <c r="AH142" s="47">
        <v>4</v>
      </c>
      <c r="AI142" s="46"/>
      <c r="AJ142" s="46" t="s">
        <v>183</v>
      </c>
      <c r="AK142" s="46"/>
      <c r="AL142" s="47">
        <v>3</v>
      </c>
      <c r="AM142" s="46"/>
      <c r="AN142" s="47">
        <v>1</v>
      </c>
      <c r="AO142" s="46"/>
      <c r="AP142" s="47">
        <v>5</v>
      </c>
      <c r="AQ142" s="46" t="s">
        <v>2052</v>
      </c>
      <c r="AR142" s="47">
        <v>6</v>
      </c>
      <c r="AS142" s="46" t="s">
        <v>2052</v>
      </c>
      <c r="AT142" s="47">
        <v>3</v>
      </c>
      <c r="AU142" s="46"/>
      <c r="AV142" s="47">
        <v>1</v>
      </c>
      <c r="AW142" s="46"/>
      <c r="AX142" s="47">
        <v>5</v>
      </c>
      <c r="AY142" s="46" t="s">
        <v>2052</v>
      </c>
      <c r="AZ142" s="47">
        <v>6</v>
      </c>
      <c r="BA142" s="46" t="s">
        <v>2052</v>
      </c>
      <c r="BB142" s="46"/>
      <c r="BC142" s="46"/>
      <c r="BD142" s="47">
        <v>0</v>
      </c>
      <c r="BE142" s="46"/>
      <c r="BF142" s="46" t="s">
        <v>2056</v>
      </c>
      <c r="BG142" s="46"/>
      <c r="BH142" s="47">
        <v>3</v>
      </c>
      <c r="BI142" s="46"/>
      <c r="BJ142" s="47">
        <v>4</v>
      </c>
      <c r="BK142" s="46"/>
      <c r="BL142" s="46" t="s">
        <v>2060</v>
      </c>
      <c r="BM142" s="46"/>
      <c r="BN142" s="47">
        <v>1</v>
      </c>
      <c r="BO142" s="46"/>
      <c r="BP142" s="47">
        <v>1</v>
      </c>
      <c r="BQ142" s="46"/>
      <c r="BR142" s="47">
        <v>1</v>
      </c>
      <c r="BS142" s="46"/>
      <c r="BT142" s="47">
        <v>0</v>
      </c>
      <c r="BU142" s="46"/>
      <c r="BV142" s="47">
        <v>3</v>
      </c>
      <c r="BW142" s="46"/>
      <c r="BX142" s="47">
        <v>4</v>
      </c>
      <c r="BY142" s="46"/>
      <c r="BZ142" s="46"/>
      <c r="CA142" s="46"/>
      <c r="CB142" s="46" t="s">
        <v>7521</v>
      </c>
      <c r="CC142" s="46" t="b">
        <v>1</v>
      </c>
      <c r="CD142" s="46" t="b">
        <v>1</v>
      </c>
      <c r="CE142" s="46" t="b">
        <v>0</v>
      </c>
      <c r="CF142" s="46" t="b">
        <v>0</v>
      </c>
      <c r="CG142" s="46" t="b">
        <v>0</v>
      </c>
      <c r="CH142" s="46" t="b">
        <v>0</v>
      </c>
      <c r="CI142" s="46" t="b">
        <v>0</v>
      </c>
      <c r="CJ142" s="46"/>
      <c r="CK142" s="46"/>
      <c r="CL142" s="46"/>
      <c r="CM142" s="46" t="s">
        <v>702</v>
      </c>
      <c r="CN142" s="46"/>
      <c r="CO142" s="46" t="s">
        <v>2062</v>
      </c>
      <c r="CP142" s="46">
        <v>1442</v>
      </c>
      <c r="CQ142" s="46" t="s">
        <v>2063</v>
      </c>
      <c r="CR142" s="46" t="s">
        <v>2064</v>
      </c>
      <c r="CS142" s="46">
        <v>141</v>
      </c>
      <c r="CT142" s="46"/>
      <c r="CU142" s="46">
        <v>-1</v>
      </c>
    </row>
    <row r="143" spans="1:99" ht="15" customHeight="1">
      <c r="A143" s="47">
        <v>359125051929760</v>
      </c>
      <c r="B143" s="47">
        <v>3014</v>
      </c>
      <c r="C143" s="47">
        <v>3014</v>
      </c>
      <c r="D143" s="46" t="s">
        <v>2065</v>
      </c>
      <c r="E143" s="46" t="s">
        <v>7649</v>
      </c>
      <c r="F143" s="46">
        <v>13.351785100000001</v>
      </c>
      <c r="G143" s="46">
        <v>103.8442699</v>
      </c>
      <c r="H143" s="46">
        <v>0</v>
      </c>
      <c r="I143" s="46">
        <v>2299.9989999999998</v>
      </c>
      <c r="J143" s="47">
        <v>0</v>
      </c>
      <c r="K143" s="46"/>
      <c r="L143" s="46"/>
      <c r="M143" s="46"/>
      <c r="N143" s="46"/>
      <c r="O143" s="47">
        <v>4</v>
      </c>
      <c r="P143" s="47">
        <v>1</v>
      </c>
      <c r="Q143" s="46">
        <v>9</v>
      </c>
      <c r="R143" s="47">
        <v>1</v>
      </c>
      <c r="S143" s="46"/>
      <c r="T143" s="47">
        <v>3</v>
      </c>
      <c r="U143" s="46"/>
      <c r="V143" s="47">
        <v>3</v>
      </c>
      <c r="W143" s="46"/>
      <c r="X143" s="46" t="s">
        <v>1269</v>
      </c>
      <c r="Y143" s="46"/>
      <c r="Z143" s="47">
        <v>4</v>
      </c>
      <c r="AA143" s="46"/>
      <c r="AB143" s="47">
        <v>3</v>
      </c>
      <c r="AC143" s="46"/>
      <c r="AD143" s="46" t="s">
        <v>2070</v>
      </c>
      <c r="AE143" s="46"/>
      <c r="AF143" s="47">
        <v>3</v>
      </c>
      <c r="AG143" s="46"/>
      <c r="AH143" s="47">
        <v>3</v>
      </c>
      <c r="AI143" s="46"/>
      <c r="AJ143" s="46" t="s">
        <v>183</v>
      </c>
      <c r="AK143" s="46"/>
      <c r="AL143" s="47">
        <v>3</v>
      </c>
      <c r="AM143" s="46"/>
      <c r="AN143" s="47">
        <v>1</v>
      </c>
      <c r="AO143" s="46"/>
      <c r="AP143" s="47">
        <v>5</v>
      </c>
      <c r="AQ143" s="46" t="s">
        <v>1631</v>
      </c>
      <c r="AR143" s="47">
        <v>3</v>
      </c>
      <c r="AS143" s="46"/>
      <c r="AT143" s="47">
        <v>3</v>
      </c>
      <c r="AU143" s="46"/>
      <c r="AV143" s="47">
        <v>1</v>
      </c>
      <c r="AW143" s="46"/>
      <c r="AX143" s="47">
        <v>5</v>
      </c>
      <c r="AY143" s="46" t="s">
        <v>1557</v>
      </c>
      <c r="AZ143" s="47">
        <v>6</v>
      </c>
      <c r="BA143" s="46" t="s">
        <v>1557</v>
      </c>
      <c r="BB143" s="46" t="s">
        <v>1569</v>
      </c>
      <c r="BC143" s="46"/>
      <c r="BD143" s="47">
        <v>0</v>
      </c>
      <c r="BE143" s="46"/>
      <c r="BF143" s="46"/>
      <c r="BG143" s="46"/>
      <c r="BH143" s="47">
        <v>3</v>
      </c>
      <c r="BI143" s="46"/>
      <c r="BJ143" s="47">
        <v>3</v>
      </c>
      <c r="BK143" s="46"/>
      <c r="BL143" s="46" t="s">
        <v>2073</v>
      </c>
      <c r="BM143" s="46"/>
      <c r="BN143" s="47">
        <v>1</v>
      </c>
      <c r="BO143" s="46"/>
      <c r="BP143" s="47">
        <v>1</v>
      </c>
      <c r="BQ143" s="46"/>
      <c r="BR143" s="47">
        <v>1</v>
      </c>
      <c r="BS143" s="46"/>
      <c r="BT143" s="47">
        <v>0</v>
      </c>
      <c r="BU143" s="46"/>
      <c r="BV143" s="47">
        <v>3</v>
      </c>
      <c r="BW143" s="46"/>
      <c r="BX143" s="47">
        <v>4</v>
      </c>
      <c r="BY143" s="46"/>
      <c r="BZ143" s="46"/>
      <c r="CA143" s="46"/>
      <c r="CB143" s="46" t="s">
        <v>7521</v>
      </c>
      <c r="CC143" s="46" t="b">
        <v>1</v>
      </c>
      <c r="CD143" s="46" t="b">
        <v>1</v>
      </c>
      <c r="CE143" s="46" t="b">
        <v>0</v>
      </c>
      <c r="CF143" s="46" t="b">
        <v>0</v>
      </c>
      <c r="CG143" s="46" t="b">
        <v>0</v>
      </c>
      <c r="CH143" s="46" t="b">
        <v>0</v>
      </c>
      <c r="CI143" s="46" t="b">
        <v>0</v>
      </c>
      <c r="CJ143" s="46"/>
      <c r="CK143" s="46"/>
      <c r="CL143" s="46"/>
      <c r="CM143" s="46" t="s">
        <v>702</v>
      </c>
      <c r="CN143" s="46"/>
      <c r="CO143" s="46" t="s">
        <v>2074</v>
      </c>
      <c r="CP143" s="46">
        <v>1443</v>
      </c>
      <c r="CQ143" s="46" t="s">
        <v>2075</v>
      </c>
      <c r="CR143" s="46" t="s">
        <v>2076</v>
      </c>
      <c r="CS143" s="46">
        <v>142</v>
      </c>
      <c r="CT143" s="46"/>
      <c r="CU143" s="46">
        <v>-1</v>
      </c>
    </row>
    <row r="144" spans="1:99" ht="15" customHeight="1">
      <c r="A144" s="47">
        <v>359125051929760</v>
      </c>
      <c r="B144" s="47">
        <v>3015</v>
      </c>
      <c r="C144" s="47">
        <v>3015</v>
      </c>
      <c r="D144" s="46" t="s">
        <v>2078</v>
      </c>
      <c r="E144" s="46" t="s">
        <v>7649</v>
      </c>
      <c r="F144" s="46">
        <v>13.351785100000001</v>
      </c>
      <c r="G144" s="46">
        <v>103.8442699</v>
      </c>
      <c r="H144" s="46">
        <v>0</v>
      </c>
      <c r="I144" s="46">
        <v>2299.9989999999998</v>
      </c>
      <c r="J144" s="47">
        <v>0</v>
      </c>
      <c r="K144" s="46"/>
      <c r="L144" s="46"/>
      <c r="M144" s="46"/>
      <c r="N144" s="46"/>
      <c r="O144" s="47">
        <v>4</v>
      </c>
      <c r="P144" s="47">
        <v>1</v>
      </c>
      <c r="Q144" s="46">
        <v>5</v>
      </c>
      <c r="R144" s="47">
        <v>1</v>
      </c>
      <c r="S144" s="46"/>
      <c r="T144" s="47">
        <v>6</v>
      </c>
      <c r="U144" s="46" t="s">
        <v>1449</v>
      </c>
      <c r="V144" s="47">
        <v>6</v>
      </c>
      <c r="W144" s="46" t="s">
        <v>1449</v>
      </c>
      <c r="X144" s="46"/>
      <c r="Y144" s="46"/>
      <c r="Z144" s="47">
        <v>4</v>
      </c>
      <c r="AA144" s="46"/>
      <c r="AB144" s="47">
        <v>3</v>
      </c>
      <c r="AC144" s="46"/>
      <c r="AD144" s="46" t="s">
        <v>2083</v>
      </c>
      <c r="AE144" s="46"/>
      <c r="AF144" s="47">
        <v>3</v>
      </c>
      <c r="AG144" s="46"/>
      <c r="AH144" s="47">
        <v>3</v>
      </c>
      <c r="AI144" s="46"/>
      <c r="AJ144" s="46" t="s">
        <v>2085</v>
      </c>
      <c r="AK144" s="46"/>
      <c r="AL144" s="47">
        <v>3</v>
      </c>
      <c r="AM144" s="46"/>
      <c r="AN144" s="47">
        <v>1</v>
      </c>
      <c r="AO144" s="46"/>
      <c r="AP144" s="47">
        <v>5</v>
      </c>
      <c r="AQ144" s="46" t="s">
        <v>251</v>
      </c>
      <c r="AR144" s="47">
        <v>3</v>
      </c>
      <c r="AS144" s="46"/>
      <c r="AT144" s="47">
        <v>3</v>
      </c>
      <c r="AU144" s="46"/>
      <c r="AV144" s="47">
        <v>1</v>
      </c>
      <c r="AW144" s="46"/>
      <c r="AX144" s="47">
        <v>5</v>
      </c>
      <c r="AY144" s="46" t="s">
        <v>251</v>
      </c>
      <c r="AZ144" s="47">
        <v>3</v>
      </c>
      <c r="BA144" s="46"/>
      <c r="BB144" s="46" t="s">
        <v>1569</v>
      </c>
      <c r="BC144" s="46"/>
      <c r="BD144" s="47">
        <v>0</v>
      </c>
      <c r="BE144" s="46"/>
      <c r="BF144" s="46"/>
      <c r="BG144" s="46"/>
      <c r="BH144" s="47">
        <v>3</v>
      </c>
      <c r="BI144" s="46"/>
      <c r="BJ144" s="47">
        <v>3</v>
      </c>
      <c r="BK144" s="46"/>
      <c r="BL144" s="46" t="s">
        <v>2086</v>
      </c>
      <c r="BM144" s="46"/>
      <c r="BN144" s="47">
        <v>1</v>
      </c>
      <c r="BO144" s="46"/>
      <c r="BP144" s="47">
        <v>1</v>
      </c>
      <c r="BQ144" s="46"/>
      <c r="BR144" s="47">
        <v>1</v>
      </c>
      <c r="BS144" s="46"/>
      <c r="BT144" s="47">
        <v>0</v>
      </c>
      <c r="BU144" s="46"/>
      <c r="BV144" s="47">
        <v>3</v>
      </c>
      <c r="BW144" s="46"/>
      <c r="BX144" s="47">
        <v>4</v>
      </c>
      <c r="BY144" s="46"/>
      <c r="BZ144" s="46"/>
      <c r="CA144" s="46"/>
      <c r="CB144" s="46" t="s">
        <v>7521</v>
      </c>
      <c r="CC144" s="46" t="b">
        <v>1</v>
      </c>
      <c r="CD144" s="46" t="b">
        <v>1</v>
      </c>
      <c r="CE144" s="46" t="b">
        <v>0</v>
      </c>
      <c r="CF144" s="46" t="b">
        <v>0</v>
      </c>
      <c r="CG144" s="46" t="b">
        <v>0</v>
      </c>
      <c r="CH144" s="46" t="b">
        <v>0</v>
      </c>
      <c r="CI144" s="46" t="b">
        <v>0</v>
      </c>
      <c r="CJ144" s="46"/>
      <c r="CK144" s="46"/>
      <c r="CL144" s="46"/>
      <c r="CM144" s="46" t="s">
        <v>702</v>
      </c>
      <c r="CN144" s="46"/>
      <c r="CO144" s="46" t="s">
        <v>2089</v>
      </c>
      <c r="CP144" s="46">
        <v>1444</v>
      </c>
      <c r="CQ144" s="46" t="s">
        <v>2090</v>
      </c>
      <c r="CR144" s="46" t="s">
        <v>2092</v>
      </c>
      <c r="CS144" s="46">
        <v>143</v>
      </c>
      <c r="CT144" s="46"/>
      <c r="CU144" s="46">
        <v>-1</v>
      </c>
    </row>
    <row r="145" spans="1:99" ht="15" customHeight="1">
      <c r="A145" s="47">
        <v>359125051929760</v>
      </c>
      <c r="B145" s="47">
        <v>3017</v>
      </c>
      <c r="C145" s="47">
        <v>3017</v>
      </c>
      <c r="D145" s="46" t="s">
        <v>2094</v>
      </c>
      <c r="E145" s="46" t="s">
        <v>7650</v>
      </c>
      <c r="F145" s="46">
        <v>13.352602299999999</v>
      </c>
      <c r="G145" s="46">
        <v>103.84861789999999</v>
      </c>
      <c r="H145" s="46">
        <v>0</v>
      </c>
      <c r="I145" s="46">
        <v>2700</v>
      </c>
      <c r="J145" s="47">
        <v>0</v>
      </c>
      <c r="K145" s="46"/>
      <c r="L145" s="46"/>
      <c r="M145" s="46"/>
      <c r="N145" s="46"/>
      <c r="O145" s="47">
        <v>4</v>
      </c>
      <c r="P145" s="47">
        <v>1</v>
      </c>
      <c r="Q145" s="46">
        <v>5</v>
      </c>
      <c r="R145" s="47">
        <v>1</v>
      </c>
      <c r="S145" s="46"/>
      <c r="T145" s="47">
        <v>6</v>
      </c>
      <c r="U145" s="46" t="s">
        <v>1269</v>
      </c>
      <c r="V145" s="47">
        <v>3</v>
      </c>
      <c r="W145" s="46"/>
      <c r="X145" s="46" t="s">
        <v>1030</v>
      </c>
      <c r="Y145" s="46"/>
      <c r="Z145" s="47">
        <v>4</v>
      </c>
      <c r="AA145" s="46"/>
      <c r="AB145" s="47">
        <v>4</v>
      </c>
      <c r="AC145" s="46"/>
      <c r="AD145" s="46" t="s">
        <v>2099</v>
      </c>
      <c r="AE145" s="46"/>
      <c r="AF145" s="47">
        <v>3</v>
      </c>
      <c r="AG145" s="46"/>
      <c r="AH145" s="47">
        <v>3</v>
      </c>
      <c r="AI145" s="46"/>
      <c r="AJ145" s="46" t="s">
        <v>183</v>
      </c>
      <c r="AK145" s="46"/>
      <c r="AL145" s="47">
        <v>3</v>
      </c>
      <c r="AM145" s="46"/>
      <c r="AN145" s="47">
        <v>1</v>
      </c>
      <c r="AO145" s="46"/>
      <c r="AP145" s="47">
        <v>5</v>
      </c>
      <c r="AQ145" s="46" t="s">
        <v>1557</v>
      </c>
      <c r="AR145" s="47">
        <v>1</v>
      </c>
      <c r="AS145" s="46"/>
      <c r="AT145" s="47">
        <v>3</v>
      </c>
      <c r="AU145" s="46"/>
      <c r="AV145" s="47">
        <v>1</v>
      </c>
      <c r="AW145" s="46"/>
      <c r="AX145" s="47">
        <v>5</v>
      </c>
      <c r="AY145" s="46" t="s">
        <v>1557</v>
      </c>
      <c r="AZ145" s="47">
        <v>6</v>
      </c>
      <c r="BA145" s="46" t="s">
        <v>1557</v>
      </c>
      <c r="BB145" s="46"/>
      <c r="BC145" s="46"/>
      <c r="BD145" s="47">
        <v>0</v>
      </c>
      <c r="BE145" s="46"/>
      <c r="BF145" s="46"/>
      <c r="BG145" s="46"/>
      <c r="BH145" s="47">
        <v>3</v>
      </c>
      <c r="BI145" s="46"/>
      <c r="BJ145" s="47">
        <v>3</v>
      </c>
      <c r="BK145" s="46"/>
      <c r="BL145" s="46" t="s">
        <v>2101</v>
      </c>
      <c r="BM145" s="46"/>
      <c r="BN145" s="47">
        <v>0</v>
      </c>
      <c r="BO145" s="46"/>
      <c r="BP145" s="46"/>
      <c r="BQ145" s="46"/>
      <c r="BR145" s="46"/>
      <c r="BS145" s="46"/>
      <c r="BT145" s="46"/>
      <c r="BU145" s="46"/>
      <c r="BV145" s="46"/>
      <c r="BW145" s="46"/>
      <c r="BX145" s="46"/>
      <c r="BY145" s="46"/>
      <c r="BZ145" s="46" t="s">
        <v>1616</v>
      </c>
      <c r="CA145" s="46"/>
      <c r="CB145" s="46" t="s">
        <v>7521</v>
      </c>
      <c r="CC145" s="46" t="b">
        <v>1</v>
      </c>
      <c r="CD145" s="46" t="b">
        <v>1</v>
      </c>
      <c r="CE145" s="46" t="b">
        <v>0</v>
      </c>
      <c r="CF145" s="46" t="b">
        <v>0</v>
      </c>
      <c r="CG145" s="46" t="b">
        <v>0</v>
      </c>
      <c r="CH145" s="46" t="b">
        <v>0</v>
      </c>
      <c r="CI145" s="46" t="b">
        <v>0</v>
      </c>
      <c r="CJ145" s="46"/>
      <c r="CK145" s="46"/>
      <c r="CL145" s="46"/>
      <c r="CM145" s="46" t="s">
        <v>702</v>
      </c>
      <c r="CN145" s="46"/>
      <c r="CO145" s="46" t="s">
        <v>2107</v>
      </c>
      <c r="CP145" s="46">
        <v>1445</v>
      </c>
      <c r="CQ145" s="46" t="s">
        <v>2108</v>
      </c>
      <c r="CR145" s="46" t="s">
        <v>2109</v>
      </c>
      <c r="CS145" s="46">
        <v>144</v>
      </c>
      <c r="CT145" s="46"/>
      <c r="CU145" s="46">
        <v>-1</v>
      </c>
    </row>
    <row r="146" spans="1:99" ht="15" customHeight="1">
      <c r="A146" s="47">
        <v>359125051929760</v>
      </c>
      <c r="B146" s="47">
        <v>3016</v>
      </c>
      <c r="C146" s="47">
        <v>3016</v>
      </c>
      <c r="D146" s="46" t="s">
        <v>2111</v>
      </c>
      <c r="E146" s="46" t="s">
        <v>7649</v>
      </c>
      <c r="F146" s="46">
        <v>13.351785100000001</v>
      </c>
      <c r="G146" s="46">
        <v>103.8442699</v>
      </c>
      <c r="H146" s="46">
        <v>0</v>
      </c>
      <c r="I146" s="46">
        <v>2299.9989999999998</v>
      </c>
      <c r="J146" s="47">
        <v>0</v>
      </c>
      <c r="K146" s="46"/>
      <c r="L146" s="46"/>
      <c r="M146" s="46"/>
      <c r="N146" s="46"/>
      <c r="O146" s="47">
        <v>4</v>
      </c>
      <c r="P146" s="47">
        <v>1</v>
      </c>
      <c r="Q146" s="46">
        <v>5</v>
      </c>
      <c r="R146" s="47">
        <v>1</v>
      </c>
      <c r="S146" s="46"/>
      <c r="T146" s="47">
        <v>4</v>
      </c>
      <c r="U146" s="46"/>
      <c r="V146" s="47">
        <v>4</v>
      </c>
      <c r="W146" s="46"/>
      <c r="X146" s="46"/>
      <c r="Y146" s="46"/>
      <c r="Z146" s="47">
        <v>4</v>
      </c>
      <c r="AA146" s="46"/>
      <c r="AB146" s="47">
        <v>3</v>
      </c>
      <c r="AC146" s="46"/>
      <c r="AD146" s="46" t="s">
        <v>2112</v>
      </c>
      <c r="AE146" s="46"/>
      <c r="AF146" s="47">
        <v>3</v>
      </c>
      <c r="AG146" s="46"/>
      <c r="AH146" s="47">
        <v>3</v>
      </c>
      <c r="AI146" s="46"/>
      <c r="AJ146" s="46" t="s">
        <v>183</v>
      </c>
      <c r="AK146" s="46"/>
      <c r="AL146" s="47">
        <v>3</v>
      </c>
      <c r="AM146" s="46"/>
      <c r="AN146" s="47">
        <v>1</v>
      </c>
      <c r="AO146" s="46"/>
      <c r="AP146" s="47">
        <v>5</v>
      </c>
      <c r="AQ146" s="46" t="s">
        <v>1557</v>
      </c>
      <c r="AR146" s="47">
        <v>6</v>
      </c>
      <c r="AS146" s="46" t="s">
        <v>1557</v>
      </c>
      <c r="AT146" s="47">
        <v>3</v>
      </c>
      <c r="AU146" s="46"/>
      <c r="AV146" s="47">
        <v>1</v>
      </c>
      <c r="AW146" s="46"/>
      <c r="AX146" s="47">
        <v>5</v>
      </c>
      <c r="AY146" s="46" t="s">
        <v>1631</v>
      </c>
      <c r="AZ146" s="47">
        <v>3</v>
      </c>
      <c r="BA146" s="46"/>
      <c r="BB146" s="46"/>
      <c r="BC146" s="46"/>
      <c r="BD146" s="47">
        <v>0</v>
      </c>
      <c r="BE146" s="46"/>
      <c r="BF146" s="46"/>
      <c r="BG146" s="46"/>
      <c r="BH146" s="47">
        <v>3</v>
      </c>
      <c r="BI146" s="46"/>
      <c r="BJ146" s="47">
        <v>3</v>
      </c>
      <c r="BK146" s="46"/>
      <c r="BL146" s="46" t="s">
        <v>2114</v>
      </c>
      <c r="BM146" s="46"/>
      <c r="BN146" s="47">
        <v>0</v>
      </c>
      <c r="BO146" s="46"/>
      <c r="BP146" s="46"/>
      <c r="BQ146" s="46"/>
      <c r="BR146" s="46"/>
      <c r="BS146" s="46"/>
      <c r="BT146" s="46"/>
      <c r="BU146" s="46"/>
      <c r="BV146" s="46"/>
      <c r="BW146" s="46"/>
      <c r="BX146" s="46"/>
      <c r="BY146" s="46"/>
      <c r="BZ146" s="46" t="s">
        <v>1616</v>
      </c>
      <c r="CA146" s="46"/>
      <c r="CB146" s="46" t="s">
        <v>7521</v>
      </c>
      <c r="CC146" s="46" t="b">
        <v>1</v>
      </c>
      <c r="CD146" s="46" t="b">
        <v>1</v>
      </c>
      <c r="CE146" s="46" t="b">
        <v>0</v>
      </c>
      <c r="CF146" s="46" t="b">
        <v>0</v>
      </c>
      <c r="CG146" s="46" t="b">
        <v>0</v>
      </c>
      <c r="CH146" s="46" t="b">
        <v>0</v>
      </c>
      <c r="CI146" s="46" t="b">
        <v>0</v>
      </c>
      <c r="CJ146" s="46"/>
      <c r="CK146" s="46"/>
      <c r="CL146" s="46"/>
      <c r="CM146" s="46" t="s">
        <v>702</v>
      </c>
      <c r="CN146" s="46"/>
      <c r="CO146" s="46" t="s">
        <v>2120</v>
      </c>
      <c r="CP146" s="46">
        <v>1446</v>
      </c>
      <c r="CQ146" s="46" t="s">
        <v>2121</v>
      </c>
      <c r="CR146" s="46" t="s">
        <v>2122</v>
      </c>
      <c r="CS146" s="46">
        <v>145</v>
      </c>
      <c r="CT146" s="46"/>
      <c r="CU146" s="46">
        <v>-1</v>
      </c>
    </row>
    <row r="147" spans="1:99" ht="15" customHeight="1">
      <c r="A147" s="47">
        <v>359125051929760</v>
      </c>
      <c r="B147" s="47">
        <v>3011</v>
      </c>
      <c r="C147" s="47">
        <v>3011</v>
      </c>
      <c r="D147" s="46" t="s">
        <v>2123</v>
      </c>
      <c r="E147" s="46" t="s">
        <v>7649</v>
      </c>
      <c r="F147" s="46">
        <v>13.351785100000001</v>
      </c>
      <c r="G147" s="46">
        <v>103.8442699</v>
      </c>
      <c r="H147" s="46">
        <v>0</v>
      </c>
      <c r="I147" s="46">
        <v>2299.9989999999998</v>
      </c>
      <c r="J147" s="47">
        <v>0</v>
      </c>
      <c r="K147" s="46"/>
      <c r="L147" s="46"/>
      <c r="M147" s="46"/>
      <c r="N147" s="46"/>
      <c r="O147" s="47">
        <v>4</v>
      </c>
      <c r="P147" s="47">
        <v>1</v>
      </c>
      <c r="Q147" s="46">
        <v>3</v>
      </c>
      <c r="R147" s="47">
        <v>1</v>
      </c>
      <c r="S147" s="46"/>
      <c r="T147" s="47">
        <v>4</v>
      </c>
      <c r="U147" s="46"/>
      <c r="V147" s="47">
        <v>4</v>
      </c>
      <c r="W147" s="46"/>
      <c r="X147" s="46"/>
      <c r="Y147" s="46"/>
      <c r="Z147" s="47">
        <v>4</v>
      </c>
      <c r="AA147" s="46"/>
      <c r="AB147" s="47">
        <v>4</v>
      </c>
      <c r="AC147" s="46"/>
      <c r="AD147" s="46" t="s">
        <v>2124</v>
      </c>
      <c r="AE147" s="46"/>
      <c r="AF147" s="47">
        <v>3</v>
      </c>
      <c r="AG147" s="46"/>
      <c r="AH147" s="47">
        <v>3</v>
      </c>
      <c r="AI147" s="46"/>
      <c r="AJ147" s="46" t="s">
        <v>183</v>
      </c>
      <c r="AK147" s="46"/>
      <c r="AL147" s="47">
        <v>3</v>
      </c>
      <c r="AM147" s="46"/>
      <c r="AN147" s="47">
        <v>1</v>
      </c>
      <c r="AO147" s="46"/>
      <c r="AP147" s="47">
        <v>5</v>
      </c>
      <c r="AQ147" s="46" t="s">
        <v>1557</v>
      </c>
      <c r="AR147" s="47">
        <v>6</v>
      </c>
      <c r="AS147" s="46" t="s">
        <v>1557</v>
      </c>
      <c r="AT147" s="47">
        <v>3</v>
      </c>
      <c r="AU147" s="46"/>
      <c r="AV147" s="47">
        <v>1</v>
      </c>
      <c r="AW147" s="46"/>
      <c r="AX147" s="47">
        <v>5</v>
      </c>
      <c r="AY147" s="46" t="s">
        <v>1557</v>
      </c>
      <c r="AZ147" s="47">
        <v>6</v>
      </c>
      <c r="BA147" s="46" t="s">
        <v>1557</v>
      </c>
      <c r="BB147" s="46"/>
      <c r="BC147" s="46"/>
      <c r="BD147" s="47">
        <v>0</v>
      </c>
      <c r="BE147" s="46"/>
      <c r="BF147" s="46"/>
      <c r="BG147" s="46"/>
      <c r="BH147" s="47">
        <v>3</v>
      </c>
      <c r="BI147" s="46"/>
      <c r="BJ147" s="47">
        <v>3</v>
      </c>
      <c r="BK147" s="46"/>
      <c r="BL147" s="46" t="s">
        <v>2129</v>
      </c>
      <c r="BM147" s="46"/>
      <c r="BN147" s="47">
        <v>0</v>
      </c>
      <c r="BO147" s="46"/>
      <c r="BP147" s="46"/>
      <c r="BQ147" s="46"/>
      <c r="BR147" s="46"/>
      <c r="BS147" s="46"/>
      <c r="BT147" s="46"/>
      <c r="BU147" s="46"/>
      <c r="BV147" s="46"/>
      <c r="BW147" s="46"/>
      <c r="BX147" s="46"/>
      <c r="BY147" s="46"/>
      <c r="BZ147" s="46" t="s">
        <v>1616</v>
      </c>
      <c r="CA147" s="46"/>
      <c r="CB147" s="46" t="s">
        <v>7521</v>
      </c>
      <c r="CC147" s="46" t="b">
        <v>1</v>
      </c>
      <c r="CD147" s="46" t="b">
        <v>1</v>
      </c>
      <c r="CE147" s="46" t="b">
        <v>0</v>
      </c>
      <c r="CF147" s="46" t="b">
        <v>0</v>
      </c>
      <c r="CG147" s="46" t="b">
        <v>0</v>
      </c>
      <c r="CH147" s="46" t="b">
        <v>0</v>
      </c>
      <c r="CI147" s="46" t="b">
        <v>0</v>
      </c>
      <c r="CJ147" s="46"/>
      <c r="CK147" s="46"/>
      <c r="CL147" s="46"/>
      <c r="CM147" s="46" t="s">
        <v>702</v>
      </c>
      <c r="CN147" s="46" t="s">
        <v>2131</v>
      </c>
      <c r="CO147" s="46" t="s">
        <v>2132</v>
      </c>
      <c r="CP147" s="46">
        <v>1447</v>
      </c>
      <c r="CQ147" s="46" t="s">
        <v>2133</v>
      </c>
      <c r="CR147" s="46" t="s">
        <v>2134</v>
      </c>
      <c r="CS147" s="46">
        <v>146</v>
      </c>
      <c r="CT147" s="46"/>
      <c r="CU147" s="46">
        <v>-1</v>
      </c>
    </row>
    <row r="148" spans="1:99" ht="15" customHeight="1">
      <c r="A148" s="47">
        <v>359125051929760</v>
      </c>
      <c r="B148" s="47">
        <v>3010</v>
      </c>
      <c r="C148" s="47">
        <v>3010</v>
      </c>
      <c r="D148" s="46" t="s">
        <v>2135</v>
      </c>
      <c r="E148" s="46" t="s">
        <v>7649</v>
      </c>
      <c r="F148" s="46">
        <v>13.351785100000001</v>
      </c>
      <c r="G148" s="46">
        <v>103.8442699</v>
      </c>
      <c r="H148" s="46">
        <v>0</v>
      </c>
      <c r="I148" s="46">
        <v>2299.9989999999998</v>
      </c>
      <c r="J148" s="47">
        <v>0</v>
      </c>
      <c r="K148" s="46"/>
      <c r="L148" s="46"/>
      <c r="M148" s="46"/>
      <c r="N148" s="46"/>
      <c r="O148" s="47">
        <v>4</v>
      </c>
      <c r="P148" s="47">
        <v>1</v>
      </c>
      <c r="Q148" s="46">
        <v>5</v>
      </c>
      <c r="R148" s="47">
        <v>1</v>
      </c>
      <c r="S148" s="46"/>
      <c r="T148" s="47">
        <v>4</v>
      </c>
      <c r="U148" s="46"/>
      <c r="V148" s="47">
        <v>4</v>
      </c>
      <c r="W148" s="46"/>
      <c r="X148" s="46" t="s">
        <v>2136</v>
      </c>
      <c r="Y148" s="46"/>
      <c r="Z148" s="47">
        <v>4</v>
      </c>
      <c r="AA148" s="46"/>
      <c r="AB148" s="47">
        <v>4</v>
      </c>
      <c r="AC148" s="46"/>
      <c r="AD148" s="46" t="s">
        <v>2137</v>
      </c>
      <c r="AE148" s="46"/>
      <c r="AF148" s="47">
        <v>3</v>
      </c>
      <c r="AG148" s="46"/>
      <c r="AH148" s="47">
        <v>3</v>
      </c>
      <c r="AI148" s="46"/>
      <c r="AJ148" s="46" t="s">
        <v>183</v>
      </c>
      <c r="AK148" s="46"/>
      <c r="AL148" s="47">
        <v>3</v>
      </c>
      <c r="AM148" s="46"/>
      <c r="AN148" s="47">
        <v>1</v>
      </c>
      <c r="AO148" s="46"/>
      <c r="AP148" s="47">
        <v>5</v>
      </c>
      <c r="AQ148" s="46" t="s">
        <v>251</v>
      </c>
      <c r="AR148" s="47">
        <v>3</v>
      </c>
      <c r="AS148" s="46"/>
      <c r="AT148" s="47">
        <v>3</v>
      </c>
      <c r="AU148" s="46"/>
      <c r="AV148" s="47">
        <v>1</v>
      </c>
      <c r="AW148" s="46"/>
      <c r="AX148" s="47">
        <v>5</v>
      </c>
      <c r="AY148" s="46" t="s">
        <v>251</v>
      </c>
      <c r="AZ148" s="47">
        <v>3</v>
      </c>
      <c r="BA148" s="46"/>
      <c r="BB148" s="46" t="s">
        <v>1569</v>
      </c>
      <c r="BC148" s="46"/>
      <c r="BD148" s="47">
        <v>0</v>
      </c>
      <c r="BE148" s="46"/>
      <c r="BF148" s="46"/>
      <c r="BG148" s="46"/>
      <c r="BH148" s="47">
        <v>3</v>
      </c>
      <c r="BI148" s="46"/>
      <c r="BJ148" s="47">
        <v>3</v>
      </c>
      <c r="BK148" s="46"/>
      <c r="BL148" s="46" t="s">
        <v>2140</v>
      </c>
      <c r="BM148" s="46"/>
      <c r="BN148" s="47">
        <v>0</v>
      </c>
      <c r="BO148" s="46"/>
      <c r="BP148" s="46"/>
      <c r="BQ148" s="46"/>
      <c r="BR148" s="46"/>
      <c r="BS148" s="46"/>
      <c r="BT148" s="46"/>
      <c r="BU148" s="46"/>
      <c r="BV148" s="46"/>
      <c r="BW148" s="46"/>
      <c r="BX148" s="46"/>
      <c r="BY148" s="46"/>
      <c r="BZ148" s="46" t="s">
        <v>1616</v>
      </c>
      <c r="CA148" s="46"/>
      <c r="CB148" s="46" t="s">
        <v>7521</v>
      </c>
      <c r="CC148" s="46" t="b">
        <v>1</v>
      </c>
      <c r="CD148" s="46" t="b">
        <v>1</v>
      </c>
      <c r="CE148" s="46" t="b">
        <v>0</v>
      </c>
      <c r="CF148" s="46" t="b">
        <v>0</v>
      </c>
      <c r="CG148" s="46" t="b">
        <v>0</v>
      </c>
      <c r="CH148" s="46" t="b">
        <v>0</v>
      </c>
      <c r="CI148" s="46" t="b">
        <v>0</v>
      </c>
      <c r="CJ148" s="46"/>
      <c r="CK148" s="46"/>
      <c r="CL148" s="46"/>
      <c r="CM148" s="46" t="s">
        <v>702</v>
      </c>
      <c r="CN148" s="46" t="s">
        <v>2131</v>
      </c>
      <c r="CO148" s="46" t="s">
        <v>2142</v>
      </c>
      <c r="CP148" s="46">
        <v>1448</v>
      </c>
      <c r="CQ148" s="46" t="s">
        <v>2144</v>
      </c>
      <c r="CR148" s="46" t="s">
        <v>2145</v>
      </c>
      <c r="CS148" s="46">
        <v>147</v>
      </c>
      <c r="CT148" s="46"/>
      <c r="CU148" s="46">
        <v>-1</v>
      </c>
    </row>
    <row r="149" spans="1:99" ht="15" customHeight="1">
      <c r="A149" s="47">
        <v>359125051929760</v>
      </c>
      <c r="B149" s="47">
        <v>3009</v>
      </c>
      <c r="C149" s="47">
        <v>3009</v>
      </c>
      <c r="D149" s="46" t="s">
        <v>2148</v>
      </c>
      <c r="E149" s="46"/>
      <c r="F149" s="46"/>
      <c r="G149" s="46"/>
      <c r="H149" s="46"/>
      <c r="I149" s="46"/>
      <c r="J149" s="47">
        <v>0</v>
      </c>
      <c r="K149" s="46"/>
      <c r="L149" s="46"/>
      <c r="M149" s="46"/>
      <c r="N149" s="46"/>
      <c r="O149" s="47">
        <v>4</v>
      </c>
      <c r="P149" s="47">
        <v>1</v>
      </c>
      <c r="Q149" s="46">
        <v>10</v>
      </c>
      <c r="R149" s="47">
        <v>1</v>
      </c>
      <c r="S149" s="46"/>
      <c r="T149" s="47">
        <v>4</v>
      </c>
      <c r="U149" s="46"/>
      <c r="V149" s="47">
        <v>4</v>
      </c>
      <c r="W149" s="46"/>
      <c r="X149" s="46"/>
      <c r="Y149" s="46"/>
      <c r="Z149" s="47">
        <v>4</v>
      </c>
      <c r="AA149" s="46"/>
      <c r="AB149" s="47">
        <v>3</v>
      </c>
      <c r="AC149" s="46"/>
      <c r="AD149" s="46" t="s">
        <v>2150</v>
      </c>
      <c r="AE149" s="46"/>
      <c r="AF149" s="47">
        <v>3</v>
      </c>
      <c r="AG149" s="46"/>
      <c r="AH149" s="47">
        <v>3</v>
      </c>
      <c r="AI149" s="46"/>
      <c r="AJ149" s="46" t="s">
        <v>183</v>
      </c>
      <c r="AK149" s="46"/>
      <c r="AL149" s="47">
        <v>3</v>
      </c>
      <c r="AM149" s="46"/>
      <c r="AN149" s="47">
        <v>1</v>
      </c>
      <c r="AO149" s="46"/>
      <c r="AP149" s="47">
        <v>5</v>
      </c>
      <c r="AQ149" s="46" t="s">
        <v>251</v>
      </c>
      <c r="AR149" s="47">
        <v>3</v>
      </c>
      <c r="AS149" s="46"/>
      <c r="AT149" s="47">
        <v>3</v>
      </c>
      <c r="AU149" s="46"/>
      <c r="AV149" s="47">
        <v>1</v>
      </c>
      <c r="AW149" s="46"/>
      <c r="AX149" s="47">
        <v>5</v>
      </c>
      <c r="AY149" s="46" t="s">
        <v>251</v>
      </c>
      <c r="AZ149" s="47">
        <v>3</v>
      </c>
      <c r="BA149" s="46"/>
      <c r="BB149" s="46" t="s">
        <v>1875</v>
      </c>
      <c r="BC149" s="46"/>
      <c r="BD149" s="47">
        <v>0</v>
      </c>
      <c r="BE149" s="46"/>
      <c r="BF149" s="46"/>
      <c r="BG149" s="46"/>
      <c r="BH149" s="47">
        <v>3</v>
      </c>
      <c r="BI149" s="46"/>
      <c r="BJ149" s="47">
        <v>3</v>
      </c>
      <c r="BK149" s="46"/>
      <c r="BL149" s="46" t="s">
        <v>2153</v>
      </c>
      <c r="BM149" s="46"/>
      <c r="BN149" s="47">
        <v>0</v>
      </c>
      <c r="BO149" s="46"/>
      <c r="BP149" s="46"/>
      <c r="BQ149" s="46"/>
      <c r="BR149" s="46"/>
      <c r="BS149" s="46"/>
      <c r="BT149" s="46"/>
      <c r="BU149" s="46"/>
      <c r="BV149" s="46"/>
      <c r="BW149" s="46"/>
      <c r="BX149" s="46"/>
      <c r="BY149" s="46"/>
      <c r="BZ149" s="46" t="s">
        <v>1616</v>
      </c>
      <c r="CA149" s="46"/>
      <c r="CB149" s="46" t="s">
        <v>7521</v>
      </c>
      <c r="CC149" s="46" t="b">
        <v>1</v>
      </c>
      <c r="CD149" s="46" t="b">
        <v>1</v>
      </c>
      <c r="CE149" s="46" t="b">
        <v>0</v>
      </c>
      <c r="CF149" s="46" t="b">
        <v>0</v>
      </c>
      <c r="CG149" s="46" t="b">
        <v>0</v>
      </c>
      <c r="CH149" s="46" t="b">
        <v>0</v>
      </c>
      <c r="CI149" s="46" t="b">
        <v>0</v>
      </c>
      <c r="CJ149" s="46"/>
      <c r="CK149" s="46"/>
      <c r="CL149" s="46"/>
      <c r="CM149" s="46" t="s">
        <v>702</v>
      </c>
      <c r="CN149" s="46" t="s">
        <v>2156</v>
      </c>
      <c r="CO149" s="46" t="s">
        <v>2158</v>
      </c>
      <c r="CP149" s="46">
        <v>1449</v>
      </c>
      <c r="CQ149" s="46" t="s">
        <v>2160</v>
      </c>
      <c r="CR149" s="46" t="s">
        <v>2161</v>
      </c>
      <c r="CS149" s="46">
        <v>148</v>
      </c>
      <c r="CT149" s="46"/>
      <c r="CU149" s="46">
        <v>-1</v>
      </c>
    </row>
    <row r="150" spans="1:99" ht="15" customHeight="1">
      <c r="A150" s="47">
        <v>359125051929760</v>
      </c>
      <c r="B150" s="47">
        <v>3008</v>
      </c>
      <c r="C150" s="47">
        <v>3008</v>
      </c>
      <c r="D150" s="46" t="s">
        <v>2163</v>
      </c>
      <c r="E150" s="46"/>
      <c r="F150" s="46"/>
      <c r="G150" s="46"/>
      <c r="H150" s="46"/>
      <c r="I150" s="46"/>
      <c r="J150" s="47">
        <v>0</v>
      </c>
      <c r="K150" s="46"/>
      <c r="L150" s="46"/>
      <c r="M150" s="46"/>
      <c r="N150" s="46"/>
      <c r="O150" s="47">
        <v>4</v>
      </c>
      <c r="P150" s="47">
        <v>1</v>
      </c>
      <c r="Q150" s="46">
        <v>4</v>
      </c>
      <c r="R150" s="47">
        <v>1</v>
      </c>
      <c r="S150" s="46"/>
      <c r="T150" s="47">
        <v>4</v>
      </c>
      <c r="U150" s="46"/>
      <c r="V150" s="47">
        <v>4</v>
      </c>
      <c r="W150" s="46"/>
      <c r="X150" s="46"/>
      <c r="Y150" s="46"/>
      <c r="Z150" s="47">
        <v>3</v>
      </c>
      <c r="AA150" s="46"/>
      <c r="AB150" s="47">
        <v>4</v>
      </c>
      <c r="AC150" s="46"/>
      <c r="AD150" s="46" t="s">
        <v>2165</v>
      </c>
      <c r="AE150" s="46"/>
      <c r="AF150" s="47">
        <v>3</v>
      </c>
      <c r="AG150" s="46"/>
      <c r="AH150" s="47">
        <v>3</v>
      </c>
      <c r="AI150" s="46"/>
      <c r="AJ150" s="46" t="s">
        <v>183</v>
      </c>
      <c r="AK150" s="46"/>
      <c r="AL150" s="47">
        <v>3</v>
      </c>
      <c r="AM150" s="46"/>
      <c r="AN150" s="47">
        <v>1</v>
      </c>
      <c r="AO150" s="46"/>
      <c r="AP150" s="47">
        <v>2</v>
      </c>
      <c r="AQ150" s="46"/>
      <c r="AR150" s="47">
        <v>3</v>
      </c>
      <c r="AS150" s="46"/>
      <c r="AT150" s="47">
        <v>3</v>
      </c>
      <c r="AU150" s="46"/>
      <c r="AV150" s="47">
        <v>1</v>
      </c>
      <c r="AW150" s="46"/>
      <c r="AX150" s="47">
        <v>2</v>
      </c>
      <c r="AY150" s="46"/>
      <c r="AZ150" s="47">
        <v>3</v>
      </c>
      <c r="BA150" s="46"/>
      <c r="BB150" s="46" t="s">
        <v>2166</v>
      </c>
      <c r="BC150" s="46"/>
      <c r="BD150" s="47">
        <v>0</v>
      </c>
      <c r="BE150" s="46"/>
      <c r="BF150" s="46"/>
      <c r="BG150" s="46"/>
      <c r="BH150" s="47">
        <v>3</v>
      </c>
      <c r="BI150" s="46"/>
      <c r="BJ150" s="47">
        <v>4</v>
      </c>
      <c r="BK150" s="46"/>
      <c r="BL150" s="46" t="s">
        <v>2167</v>
      </c>
      <c r="BM150" s="46"/>
      <c r="BN150" s="47">
        <v>1</v>
      </c>
      <c r="BO150" s="46"/>
      <c r="BP150" s="47">
        <v>1</v>
      </c>
      <c r="BQ150" s="46"/>
      <c r="BR150" s="47">
        <v>1</v>
      </c>
      <c r="BS150" s="46"/>
      <c r="BT150" s="47">
        <v>0</v>
      </c>
      <c r="BU150" s="46"/>
      <c r="BV150" s="47">
        <v>3</v>
      </c>
      <c r="BW150" s="46"/>
      <c r="BX150" s="47">
        <v>4</v>
      </c>
      <c r="BY150" s="46"/>
      <c r="BZ150" s="46"/>
      <c r="CA150" s="46"/>
      <c r="CB150" s="46" t="s">
        <v>7521</v>
      </c>
      <c r="CC150" s="46" t="b">
        <v>1</v>
      </c>
      <c r="CD150" s="46" t="b">
        <v>1</v>
      </c>
      <c r="CE150" s="46" t="b">
        <v>0</v>
      </c>
      <c r="CF150" s="46" t="b">
        <v>0</v>
      </c>
      <c r="CG150" s="46" t="b">
        <v>0</v>
      </c>
      <c r="CH150" s="46" t="b">
        <v>0</v>
      </c>
      <c r="CI150" s="46" t="b">
        <v>0</v>
      </c>
      <c r="CJ150" s="46"/>
      <c r="CK150" s="46"/>
      <c r="CL150" s="46"/>
      <c r="CM150" s="46" t="s">
        <v>702</v>
      </c>
      <c r="CN150" s="46" t="s">
        <v>2131</v>
      </c>
      <c r="CO150" s="46" t="s">
        <v>2170</v>
      </c>
      <c r="CP150" s="46">
        <v>1450</v>
      </c>
      <c r="CQ150" s="46" t="s">
        <v>2172</v>
      </c>
      <c r="CR150" s="46" t="s">
        <v>2174</v>
      </c>
      <c r="CS150" s="46">
        <v>149</v>
      </c>
      <c r="CT150" s="46"/>
      <c r="CU150" s="46">
        <v>-1</v>
      </c>
    </row>
    <row r="151" spans="1:99" ht="15" customHeight="1">
      <c r="A151" s="47">
        <v>359125051929760</v>
      </c>
      <c r="B151" s="47">
        <v>3007</v>
      </c>
      <c r="C151" s="47">
        <v>3007</v>
      </c>
      <c r="D151" s="46" t="s">
        <v>2176</v>
      </c>
      <c r="E151" s="46"/>
      <c r="F151" s="46"/>
      <c r="G151" s="46"/>
      <c r="H151" s="46"/>
      <c r="I151" s="46"/>
      <c r="J151" s="47">
        <v>0</v>
      </c>
      <c r="K151" s="46"/>
      <c r="L151" s="46"/>
      <c r="M151" s="46"/>
      <c r="N151" s="46"/>
      <c r="O151" s="47">
        <v>4</v>
      </c>
      <c r="P151" s="47">
        <v>1</v>
      </c>
      <c r="Q151" s="46">
        <v>4</v>
      </c>
      <c r="R151" s="47">
        <v>1</v>
      </c>
      <c r="S151" s="46"/>
      <c r="T151" s="47">
        <v>4</v>
      </c>
      <c r="U151" s="46"/>
      <c r="V151" s="47">
        <v>4</v>
      </c>
      <c r="W151" s="46"/>
      <c r="X151" s="46"/>
      <c r="Y151" s="46"/>
      <c r="Z151" s="47">
        <v>4</v>
      </c>
      <c r="AA151" s="46"/>
      <c r="AB151" s="47">
        <v>4</v>
      </c>
      <c r="AC151" s="46"/>
      <c r="AD151" s="46" t="s">
        <v>2178</v>
      </c>
      <c r="AE151" s="46"/>
      <c r="AF151" s="47">
        <v>3</v>
      </c>
      <c r="AG151" s="46"/>
      <c r="AH151" s="47">
        <v>3</v>
      </c>
      <c r="AI151" s="46"/>
      <c r="AJ151" s="46" t="s">
        <v>183</v>
      </c>
      <c r="AK151" s="46"/>
      <c r="AL151" s="47">
        <v>3</v>
      </c>
      <c r="AM151" s="46"/>
      <c r="AN151" s="47">
        <v>1</v>
      </c>
      <c r="AO151" s="46"/>
      <c r="AP151" s="47">
        <v>5</v>
      </c>
      <c r="AQ151" s="46" t="s">
        <v>1557</v>
      </c>
      <c r="AR151" s="47">
        <v>6</v>
      </c>
      <c r="AS151" s="46" t="s">
        <v>1557</v>
      </c>
      <c r="AT151" s="47">
        <v>3</v>
      </c>
      <c r="AU151" s="46"/>
      <c r="AV151" s="47">
        <v>1</v>
      </c>
      <c r="AW151" s="46"/>
      <c r="AX151" s="47">
        <v>5</v>
      </c>
      <c r="AY151" s="46" t="s">
        <v>1557</v>
      </c>
      <c r="AZ151" s="47">
        <v>6</v>
      </c>
      <c r="BA151" s="46" t="s">
        <v>1557</v>
      </c>
      <c r="BB151" s="46" t="s">
        <v>1569</v>
      </c>
      <c r="BC151" s="46"/>
      <c r="BD151" s="47">
        <v>0</v>
      </c>
      <c r="BE151" s="46"/>
      <c r="BF151" s="46"/>
      <c r="BG151" s="46"/>
      <c r="BH151" s="47">
        <v>3</v>
      </c>
      <c r="BI151" s="46"/>
      <c r="BJ151" s="47">
        <v>3</v>
      </c>
      <c r="BK151" s="46"/>
      <c r="BL151" s="46" t="s">
        <v>2179</v>
      </c>
      <c r="BM151" s="46"/>
      <c r="BN151" s="47">
        <v>0</v>
      </c>
      <c r="BO151" s="46"/>
      <c r="BP151" s="46"/>
      <c r="BQ151" s="46"/>
      <c r="BR151" s="46"/>
      <c r="BS151" s="46"/>
      <c r="BT151" s="46"/>
      <c r="BU151" s="46"/>
      <c r="BV151" s="46"/>
      <c r="BW151" s="46"/>
      <c r="BX151" s="46"/>
      <c r="BY151" s="46"/>
      <c r="BZ151" s="46" t="s">
        <v>1616</v>
      </c>
      <c r="CA151" s="46"/>
      <c r="CB151" s="46" t="s">
        <v>7521</v>
      </c>
      <c r="CC151" s="46" t="b">
        <v>1</v>
      </c>
      <c r="CD151" s="46" t="b">
        <v>1</v>
      </c>
      <c r="CE151" s="46" t="b">
        <v>0</v>
      </c>
      <c r="CF151" s="46" t="b">
        <v>0</v>
      </c>
      <c r="CG151" s="46" t="b">
        <v>0</v>
      </c>
      <c r="CH151" s="46" t="b">
        <v>0</v>
      </c>
      <c r="CI151" s="46" t="b">
        <v>0</v>
      </c>
      <c r="CJ151" s="46"/>
      <c r="CK151" s="46"/>
      <c r="CL151" s="46"/>
      <c r="CM151" s="46" t="s">
        <v>702</v>
      </c>
      <c r="CN151" s="46" t="s">
        <v>2156</v>
      </c>
      <c r="CO151" s="46" t="s">
        <v>2181</v>
      </c>
      <c r="CP151" s="46">
        <v>1451</v>
      </c>
      <c r="CQ151" s="46" t="s">
        <v>2183</v>
      </c>
      <c r="CR151" s="46" t="s">
        <v>2184</v>
      </c>
      <c r="CS151" s="46">
        <v>150</v>
      </c>
      <c r="CT151" s="46"/>
      <c r="CU151" s="46">
        <v>-1</v>
      </c>
    </row>
    <row r="152" spans="1:99" ht="15" customHeight="1">
      <c r="A152" s="47">
        <v>359125050503749</v>
      </c>
      <c r="B152" s="46" t="s">
        <v>2186</v>
      </c>
      <c r="C152" s="46" t="s">
        <v>2186</v>
      </c>
      <c r="D152" s="46" t="s">
        <v>2188</v>
      </c>
      <c r="E152" s="46" t="s">
        <v>7651</v>
      </c>
      <c r="F152" s="46">
        <v>13.35370663</v>
      </c>
      <c r="G152" s="46">
        <v>103.85137566</v>
      </c>
      <c r="H152" s="46">
        <v>-8</v>
      </c>
      <c r="I152" s="46">
        <v>5</v>
      </c>
      <c r="J152" s="47">
        <v>0</v>
      </c>
      <c r="K152" s="46"/>
      <c r="L152" s="46"/>
      <c r="M152" s="46"/>
      <c r="N152" s="46"/>
      <c r="O152" s="47">
        <v>4</v>
      </c>
      <c r="P152" s="47">
        <v>1</v>
      </c>
      <c r="Q152" s="46">
        <v>3</v>
      </c>
      <c r="R152" s="47">
        <v>1</v>
      </c>
      <c r="S152" s="46"/>
      <c r="T152" s="47">
        <v>3</v>
      </c>
      <c r="U152" s="46"/>
      <c r="V152" s="47">
        <v>3</v>
      </c>
      <c r="W152" s="46"/>
      <c r="X152" s="46"/>
      <c r="Y152" s="46"/>
      <c r="Z152" s="47">
        <v>4</v>
      </c>
      <c r="AA152" s="46"/>
      <c r="AB152" s="47">
        <v>4</v>
      </c>
      <c r="AC152" s="46"/>
      <c r="AD152" s="46"/>
      <c r="AE152" s="46"/>
      <c r="AF152" s="47">
        <v>3</v>
      </c>
      <c r="AG152" s="46"/>
      <c r="AH152" s="47">
        <v>3</v>
      </c>
      <c r="AI152" s="46"/>
      <c r="AJ152" s="46"/>
      <c r="AK152" s="46"/>
      <c r="AL152" s="47">
        <v>3</v>
      </c>
      <c r="AM152" s="46"/>
      <c r="AN152" s="47">
        <v>1</v>
      </c>
      <c r="AO152" s="46"/>
      <c r="AP152" s="47">
        <v>5</v>
      </c>
      <c r="AQ152" s="46" t="s">
        <v>158</v>
      </c>
      <c r="AR152" s="47">
        <v>6</v>
      </c>
      <c r="AS152" s="46" t="s">
        <v>158</v>
      </c>
      <c r="AT152" s="47">
        <v>3</v>
      </c>
      <c r="AU152" s="46"/>
      <c r="AV152" s="47">
        <v>1</v>
      </c>
      <c r="AW152" s="46"/>
      <c r="AX152" s="47">
        <v>5</v>
      </c>
      <c r="AY152" s="46" t="s">
        <v>158</v>
      </c>
      <c r="AZ152" s="47">
        <v>6</v>
      </c>
      <c r="BA152" s="46" t="s">
        <v>158</v>
      </c>
      <c r="BB152" s="46" t="s">
        <v>1479</v>
      </c>
      <c r="BC152" s="46"/>
      <c r="BD152" s="47">
        <v>0</v>
      </c>
      <c r="BE152" s="46"/>
      <c r="BF152" s="46"/>
      <c r="BG152" s="46"/>
      <c r="BH152" s="47">
        <v>3</v>
      </c>
      <c r="BI152" s="46"/>
      <c r="BJ152" s="47">
        <v>3</v>
      </c>
      <c r="BK152" s="46"/>
      <c r="BL152" s="46" t="s">
        <v>2191</v>
      </c>
      <c r="BM152" s="46"/>
      <c r="BN152" s="47">
        <v>1</v>
      </c>
      <c r="BO152" s="46"/>
      <c r="BP152" s="47">
        <v>1</v>
      </c>
      <c r="BQ152" s="46"/>
      <c r="BR152" s="47">
        <v>1</v>
      </c>
      <c r="BS152" s="46"/>
      <c r="BT152" s="47">
        <v>1</v>
      </c>
      <c r="BU152" s="46"/>
      <c r="BV152" s="47">
        <v>3</v>
      </c>
      <c r="BW152" s="46"/>
      <c r="BX152" s="47">
        <v>5</v>
      </c>
      <c r="BY152" s="46"/>
      <c r="BZ152" s="46"/>
      <c r="CA152" s="46"/>
      <c r="CB152" s="46" t="s">
        <v>7527</v>
      </c>
      <c r="CC152" s="46" t="b">
        <v>1</v>
      </c>
      <c r="CD152" s="46" t="b">
        <v>1</v>
      </c>
      <c r="CE152" s="46" t="b">
        <v>0</v>
      </c>
      <c r="CF152" s="46" t="b">
        <v>1</v>
      </c>
      <c r="CG152" s="46" t="b">
        <v>0</v>
      </c>
      <c r="CH152" s="46" t="b">
        <v>0</v>
      </c>
      <c r="CI152" s="46" t="b">
        <v>0</v>
      </c>
      <c r="CJ152" s="46"/>
      <c r="CK152" s="46"/>
      <c r="CL152" s="46"/>
      <c r="CM152" s="46" t="s">
        <v>1355</v>
      </c>
      <c r="CN152" s="46"/>
      <c r="CO152" s="46" t="s">
        <v>2192</v>
      </c>
      <c r="CP152" s="46">
        <v>1483</v>
      </c>
      <c r="CQ152" s="46" t="s">
        <v>2193</v>
      </c>
      <c r="CR152" s="46" t="s">
        <v>2194</v>
      </c>
      <c r="CS152" s="46">
        <v>151</v>
      </c>
      <c r="CT152" s="46"/>
      <c r="CU152" s="46">
        <v>-1</v>
      </c>
    </row>
    <row r="153" spans="1:99" ht="15" customHeight="1">
      <c r="A153" s="47">
        <v>359125050503749</v>
      </c>
      <c r="B153" s="46" t="s">
        <v>2195</v>
      </c>
      <c r="C153" s="46" t="s">
        <v>2195</v>
      </c>
      <c r="D153" s="46" t="s">
        <v>2196</v>
      </c>
      <c r="E153" s="46" t="s">
        <v>7652</v>
      </c>
      <c r="F153" s="46">
        <v>13.35369573</v>
      </c>
      <c r="G153" s="46">
        <v>103.85137288999999</v>
      </c>
      <c r="H153" s="46">
        <v>14</v>
      </c>
      <c r="I153" s="46">
        <v>5</v>
      </c>
      <c r="J153" s="47">
        <v>0</v>
      </c>
      <c r="K153" s="46"/>
      <c r="L153" s="46"/>
      <c r="M153" s="46"/>
      <c r="N153" s="46"/>
      <c r="O153" s="47">
        <v>4</v>
      </c>
      <c r="P153" s="47">
        <v>1</v>
      </c>
      <c r="Q153" s="46">
        <v>5</v>
      </c>
      <c r="R153" s="47">
        <v>1</v>
      </c>
      <c r="S153" s="46"/>
      <c r="T153" s="47">
        <v>3</v>
      </c>
      <c r="U153" s="46"/>
      <c r="V153" s="47">
        <v>3</v>
      </c>
      <c r="W153" s="46"/>
      <c r="X153" s="46"/>
      <c r="Y153" s="46"/>
      <c r="Z153" s="47">
        <v>3</v>
      </c>
      <c r="AA153" s="46"/>
      <c r="AB153" s="47">
        <v>4</v>
      </c>
      <c r="AC153" s="46"/>
      <c r="AD153" s="46"/>
      <c r="AE153" s="46"/>
      <c r="AF153" s="47">
        <v>2</v>
      </c>
      <c r="AG153" s="46"/>
      <c r="AH153" s="47">
        <v>3</v>
      </c>
      <c r="AI153" s="46"/>
      <c r="AJ153" s="46"/>
      <c r="AK153" s="46"/>
      <c r="AL153" s="47">
        <v>3</v>
      </c>
      <c r="AM153" s="46"/>
      <c r="AN153" s="47">
        <v>1</v>
      </c>
      <c r="AO153" s="46"/>
      <c r="AP153" s="47">
        <v>5</v>
      </c>
      <c r="AQ153" s="46" t="s">
        <v>158</v>
      </c>
      <c r="AR153" s="47">
        <v>6</v>
      </c>
      <c r="AS153" s="46" t="s">
        <v>158</v>
      </c>
      <c r="AT153" s="47">
        <v>3</v>
      </c>
      <c r="AU153" s="46"/>
      <c r="AV153" s="47">
        <v>1</v>
      </c>
      <c r="AW153" s="46"/>
      <c r="AX153" s="47">
        <v>5</v>
      </c>
      <c r="AY153" s="46" t="s">
        <v>158</v>
      </c>
      <c r="AZ153" s="47">
        <v>6</v>
      </c>
      <c r="BA153" s="46" t="s">
        <v>158</v>
      </c>
      <c r="BB153" s="46" t="s">
        <v>1479</v>
      </c>
      <c r="BC153" s="46"/>
      <c r="BD153" s="47">
        <v>0</v>
      </c>
      <c r="BE153" s="46"/>
      <c r="BF153" s="46"/>
      <c r="BG153" s="46"/>
      <c r="BH153" s="47">
        <v>2</v>
      </c>
      <c r="BI153" s="46"/>
      <c r="BJ153" s="47">
        <v>3</v>
      </c>
      <c r="BK153" s="46"/>
      <c r="BL153" s="46" t="s">
        <v>2203</v>
      </c>
      <c r="BM153" s="46"/>
      <c r="BN153" s="47">
        <v>0</v>
      </c>
      <c r="BO153" s="46"/>
      <c r="BP153" s="46"/>
      <c r="BQ153" s="46"/>
      <c r="BR153" s="46"/>
      <c r="BS153" s="46"/>
      <c r="BT153" s="46"/>
      <c r="BU153" s="46"/>
      <c r="BV153" s="46"/>
      <c r="BW153" s="46"/>
      <c r="BX153" s="46"/>
      <c r="BY153" s="46"/>
      <c r="BZ153" s="46"/>
      <c r="CA153" s="46"/>
      <c r="CB153" s="46" t="s">
        <v>7527</v>
      </c>
      <c r="CC153" s="46" t="b">
        <v>1</v>
      </c>
      <c r="CD153" s="46" t="b">
        <v>1</v>
      </c>
      <c r="CE153" s="46" t="b">
        <v>0</v>
      </c>
      <c r="CF153" s="46" t="b">
        <v>1</v>
      </c>
      <c r="CG153" s="46" t="b">
        <v>0</v>
      </c>
      <c r="CH153" s="46" t="b">
        <v>0</v>
      </c>
      <c r="CI153" s="46" t="b">
        <v>0</v>
      </c>
      <c r="CJ153" s="46"/>
      <c r="CK153" s="46"/>
      <c r="CL153" s="46"/>
      <c r="CM153" s="46" t="s">
        <v>1355</v>
      </c>
      <c r="CN153" s="46"/>
      <c r="CO153" s="46" t="s">
        <v>2204</v>
      </c>
      <c r="CP153" s="46">
        <v>1484</v>
      </c>
      <c r="CQ153" s="46" t="s">
        <v>2205</v>
      </c>
      <c r="CR153" s="46" t="s">
        <v>2206</v>
      </c>
      <c r="CS153" s="46">
        <v>152</v>
      </c>
      <c r="CT153" s="46"/>
      <c r="CU153" s="46">
        <v>-1</v>
      </c>
    </row>
    <row r="154" spans="1:99" ht="15" customHeight="1">
      <c r="A154" s="47">
        <v>359125050503749</v>
      </c>
      <c r="B154" s="47">
        <v>3412</v>
      </c>
      <c r="C154" s="47">
        <v>3412</v>
      </c>
      <c r="D154" s="46" t="s">
        <v>2207</v>
      </c>
      <c r="E154" s="46" t="s">
        <v>7653</v>
      </c>
      <c r="F154" s="46">
        <v>13.3536532</v>
      </c>
      <c r="G154" s="46">
        <v>103.85140713</v>
      </c>
      <c r="H154" s="46">
        <v>-4</v>
      </c>
      <c r="I154" s="46">
        <v>5</v>
      </c>
      <c r="J154" s="47">
        <v>0</v>
      </c>
      <c r="K154" s="46"/>
      <c r="L154" s="46"/>
      <c r="M154" s="46"/>
      <c r="N154" s="46"/>
      <c r="O154" s="47">
        <v>4</v>
      </c>
      <c r="P154" s="47">
        <v>1</v>
      </c>
      <c r="Q154" s="46">
        <v>6</v>
      </c>
      <c r="R154" s="47">
        <v>1</v>
      </c>
      <c r="S154" s="46"/>
      <c r="T154" s="47">
        <v>3</v>
      </c>
      <c r="U154" s="46"/>
      <c r="V154" s="47">
        <v>3</v>
      </c>
      <c r="W154" s="46"/>
      <c r="X154" s="46"/>
      <c r="Y154" s="46"/>
      <c r="Z154" s="47">
        <v>2</v>
      </c>
      <c r="AA154" s="46"/>
      <c r="AB154" s="47">
        <v>3</v>
      </c>
      <c r="AC154" s="46"/>
      <c r="AD154" s="46"/>
      <c r="AE154" s="46"/>
      <c r="AF154" s="47">
        <v>3</v>
      </c>
      <c r="AG154" s="46"/>
      <c r="AH154" s="47">
        <v>3</v>
      </c>
      <c r="AI154" s="46"/>
      <c r="AJ154" s="46"/>
      <c r="AK154" s="46"/>
      <c r="AL154" s="47">
        <v>3</v>
      </c>
      <c r="AM154" s="46"/>
      <c r="AN154" s="47">
        <v>1</v>
      </c>
      <c r="AO154" s="46"/>
      <c r="AP154" s="47">
        <v>5</v>
      </c>
      <c r="AQ154" s="46" t="s">
        <v>158</v>
      </c>
      <c r="AR154" s="47">
        <v>6</v>
      </c>
      <c r="AS154" s="46" t="s">
        <v>158</v>
      </c>
      <c r="AT154" s="47">
        <v>3</v>
      </c>
      <c r="AU154" s="46"/>
      <c r="AV154" s="47">
        <v>1</v>
      </c>
      <c r="AW154" s="46"/>
      <c r="AX154" s="47">
        <v>5</v>
      </c>
      <c r="AY154" s="46" t="s">
        <v>158</v>
      </c>
      <c r="AZ154" s="47">
        <v>6</v>
      </c>
      <c r="BA154" s="46" t="s">
        <v>158</v>
      </c>
      <c r="BB154" s="46" t="s">
        <v>2210</v>
      </c>
      <c r="BC154" s="46"/>
      <c r="BD154" s="47">
        <v>0</v>
      </c>
      <c r="BE154" s="46"/>
      <c r="BF154" s="46"/>
      <c r="BG154" s="46"/>
      <c r="BH154" s="47">
        <v>2</v>
      </c>
      <c r="BI154" s="46"/>
      <c r="BJ154" s="47">
        <v>3</v>
      </c>
      <c r="BK154" s="46"/>
      <c r="BL154" s="46" t="s">
        <v>1132</v>
      </c>
      <c r="BM154" s="46"/>
      <c r="BN154" s="47">
        <v>1</v>
      </c>
      <c r="BO154" s="46"/>
      <c r="BP154" s="47">
        <v>1</v>
      </c>
      <c r="BQ154" s="46"/>
      <c r="BR154" s="47">
        <v>1</v>
      </c>
      <c r="BS154" s="46"/>
      <c r="BT154" s="47">
        <v>0</v>
      </c>
      <c r="BU154" s="46"/>
      <c r="BV154" s="47">
        <v>3</v>
      </c>
      <c r="BW154" s="46"/>
      <c r="BX154" s="47">
        <v>5</v>
      </c>
      <c r="BY154" s="46"/>
      <c r="BZ154" s="46"/>
      <c r="CA154" s="46"/>
      <c r="CB154" s="46" t="s">
        <v>7527</v>
      </c>
      <c r="CC154" s="46" t="b">
        <v>1</v>
      </c>
      <c r="CD154" s="46" t="b">
        <v>1</v>
      </c>
      <c r="CE154" s="46" t="b">
        <v>0</v>
      </c>
      <c r="CF154" s="46" t="b">
        <v>1</v>
      </c>
      <c r="CG154" s="46" t="b">
        <v>0</v>
      </c>
      <c r="CH154" s="46" t="b">
        <v>0</v>
      </c>
      <c r="CI154" s="46" t="b">
        <v>0</v>
      </c>
      <c r="CJ154" s="46"/>
      <c r="CK154" s="46"/>
      <c r="CL154" s="46"/>
      <c r="CM154" s="46" t="s">
        <v>1355</v>
      </c>
      <c r="CN154" s="46"/>
      <c r="CO154" s="46" t="s">
        <v>2218</v>
      </c>
      <c r="CP154" s="46">
        <v>1485</v>
      </c>
      <c r="CQ154" s="46" t="s">
        <v>2219</v>
      </c>
      <c r="CR154" s="46" t="s">
        <v>2220</v>
      </c>
      <c r="CS154" s="46">
        <v>153</v>
      </c>
      <c r="CT154" s="46"/>
      <c r="CU154" s="46">
        <v>-1</v>
      </c>
    </row>
    <row r="155" spans="1:99" ht="15" customHeight="1">
      <c r="A155" s="47">
        <v>359125050503749</v>
      </c>
      <c r="B155" s="47">
        <v>3002</v>
      </c>
      <c r="C155" s="47">
        <v>3002</v>
      </c>
      <c r="D155" s="46" t="s">
        <v>2221</v>
      </c>
      <c r="E155" s="46" t="s">
        <v>7654</v>
      </c>
      <c r="F155" s="46">
        <v>13.35362533</v>
      </c>
      <c r="G155" s="46">
        <v>103.85137723</v>
      </c>
      <c r="H155" s="46">
        <v>-11</v>
      </c>
      <c r="I155" s="46">
        <v>5</v>
      </c>
      <c r="J155" s="47">
        <v>0</v>
      </c>
      <c r="K155" s="46"/>
      <c r="L155" s="46"/>
      <c r="M155" s="46"/>
      <c r="N155" s="46"/>
      <c r="O155" s="47">
        <v>4</v>
      </c>
      <c r="P155" s="47">
        <v>1</v>
      </c>
      <c r="Q155" s="46">
        <v>6</v>
      </c>
      <c r="R155" s="47">
        <v>1</v>
      </c>
      <c r="S155" s="46"/>
      <c r="T155" s="47">
        <v>3</v>
      </c>
      <c r="U155" s="46"/>
      <c r="V155" s="47">
        <v>3</v>
      </c>
      <c r="W155" s="46"/>
      <c r="X155" s="46"/>
      <c r="Y155" s="46"/>
      <c r="Z155" s="47">
        <v>3</v>
      </c>
      <c r="AA155" s="46"/>
      <c r="AB155" s="47">
        <v>4</v>
      </c>
      <c r="AC155" s="46"/>
      <c r="AD155" s="46"/>
      <c r="AE155" s="46"/>
      <c r="AF155" s="47">
        <v>3</v>
      </c>
      <c r="AG155" s="46"/>
      <c r="AH155" s="47">
        <v>3</v>
      </c>
      <c r="AI155" s="46"/>
      <c r="AJ155" s="46"/>
      <c r="AK155" s="46"/>
      <c r="AL155" s="47">
        <v>3</v>
      </c>
      <c r="AM155" s="46"/>
      <c r="AN155" s="47">
        <v>1</v>
      </c>
      <c r="AO155" s="46"/>
      <c r="AP155" s="47">
        <v>5</v>
      </c>
      <c r="AQ155" s="46" t="s">
        <v>158</v>
      </c>
      <c r="AR155" s="47">
        <v>6</v>
      </c>
      <c r="AS155" s="46" t="s">
        <v>158</v>
      </c>
      <c r="AT155" s="47">
        <v>3</v>
      </c>
      <c r="AU155" s="46"/>
      <c r="AV155" s="47">
        <v>1</v>
      </c>
      <c r="AW155" s="46"/>
      <c r="AX155" s="47">
        <v>5</v>
      </c>
      <c r="AY155" s="46" t="s">
        <v>158</v>
      </c>
      <c r="AZ155" s="47">
        <v>6</v>
      </c>
      <c r="BA155" s="46" t="s">
        <v>158</v>
      </c>
      <c r="BB155" s="46" t="s">
        <v>2226</v>
      </c>
      <c r="BC155" s="46"/>
      <c r="BD155" s="47">
        <v>0</v>
      </c>
      <c r="BE155" s="46"/>
      <c r="BF155" s="46"/>
      <c r="BG155" s="46"/>
      <c r="BH155" s="47">
        <v>2</v>
      </c>
      <c r="BI155" s="46"/>
      <c r="BJ155" s="47">
        <v>3</v>
      </c>
      <c r="BK155" s="46"/>
      <c r="BL155" s="46" t="s">
        <v>2229</v>
      </c>
      <c r="BM155" s="46"/>
      <c r="BN155" s="47">
        <v>1</v>
      </c>
      <c r="BO155" s="46"/>
      <c r="BP155" s="47">
        <v>1</v>
      </c>
      <c r="BQ155" s="46"/>
      <c r="BR155" s="47">
        <v>1</v>
      </c>
      <c r="BS155" s="46"/>
      <c r="BT155" s="47">
        <v>0</v>
      </c>
      <c r="BU155" s="46"/>
      <c r="BV155" s="47">
        <v>3</v>
      </c>
      <c r="BW155" s="46"/>
      <c r="BX155" s="47">
        <v>5</v>
      </c>
      <c r="BY155" s="46"/>
      <c r="BZ155" s="46"/>
      <c r="CA155" s="46"/>
      <c r="CB155" s="46" t="s">
        <v>7527</v>
      </c>
      <c r="CC155" s="46" t="b">
        <v>1</v>
      </c>
      <c r="CD155" s="46" t="b">
        <v>1</v>
      </c>
      <c r="CE155" s="46" t="b">
        <v>0</v>
      </c>
      <c r="CF155" s="46" t="b">
        <v>1</v>
      </c>
      <c r="CG155" s="46" t="b">
        <v>0</v>
      </c>
      <c r="CH155" s="46" t="b">
        <v>0</v>
      </c>
      <c r="CI155" s="46" t="b">
        <v>0</v>
      </c>
      <c r="CJ155" s="46"/>
      <c r="CK155" s="46"/>
      <c r="CL155" s="46"/>
      <c r="CM155" s="46" t="s">
        <v>1355</v>
      </c>
      <c r="CN155" s="46"/>
      <c r="CO155" s="46" t="s">
        <v>2230</v>
      </c>
      <c r="CP155" s="46">
        <v>1486</v>
      </c>
      <c r="CQ155" s="46" t="s">
        <v>2231</v>
      </c>
      <c r="CR155" s="46" t="s">
        <v>2232</v>
      </c>
      <c r="CS155" s="46">
        <v>154</v>
      </c>
      <c r="CT155" s="46"/>
      <c r="CU155" s="46">
        <v>-1</v>
      </c>
    </row>
    <row r="156" spans="1:99" ht="15" customHeight="1">
      <c r="A156" s="47">
        <v>359125050503749</v>
      </c>
      <c r="B156" s="47">
        <v>3003</v>
      </c>
      <c r="C156" s="47">
        <v>3003</v>
      </c>
      <c r="D156" s="46" t="s">
        <v>2236</v>
      </c>
      <c r="E156" s="46" t="s">
        <v>7655</v>
      </c>
      <c r="F156" s="46">
        <v>13.35304788</v>
      </c>
      <c r="G156" s="46">
        <v>103.85115408</v>
      </c>
      <c r="H156" s="46">
        <v>-24</v>
      </c>
      <c r="I156" s="46">
        <v>5</v>
      </c>
      <c r="J156" s="47">
        <v>0</v>
      </c>
      <c r="K156" s="46"/>
      <c r="L156" s="46"/>
      <c r="M156" s="46"/>
      <c r="N156" s="46"/>
      <c r="O156" s="47">
        <v>4</v>
      </c>
      <c r="P156" s="47">
        <v>1</v>
      </c>
      <c r="Q156" s="46">
        <v>9</v>
      </c>
      <c r="R156" s="47">
        <v>1</v>
      </c>
      <c r="S156" s="46"/>
      <c r="T156" s="47">
        <v>2</v>
      </c>
      <c r="U156" s="46"/>
      <c r="V156" s="47">
        <v>2</v>
      </c>
      <c r="W156" s="46"/>
      <c r="X156" s="46"/>
      <c r="Y156" s="46"/>
      <c r="Z156" s="47">
        <v>2</v>
      </c>
      <c r="AA156" s="46"/>
      <c r="AB156" s="47">
        <v>2</v>
      </c>
      <c r="AC156" s="46"/>
      <c r="AD156" s="46"/>
      <c r="AE156" s="46"/>
      <c r="AF156" s="47">
        <v>3</v>
      </c>
      <c r="AG156" s="46"/>
      <c r="AH156" s="47">
        <v>3</v>
      </c>
      <c r="AI156" s="46"/>
      <c r="AJ156" s="46"/>
      <c r="AK156" s="46"/>
      <c r="AL156" s="47">
        <v>3</v>
      </c>
      <c r="AM156" s="46"/>
      <c r="AN156" s="47">
        <v>1</v>
      </c>
      <c r="AO156" s="46"/>
      <c r="AP156" s="47">
        <v>5</v>
      </c>
      <c r="AQ156" s="46" t="s">
        <v>158</v>
      </c>
      <c r="AR156" s="47">
        <v>6</v>
      </c>
      <c r="AS156" s="46" t="s">
        <v>158</v>
      </c>
      <c r="AT156" s="47">
        <v>3</v>
      </c>
      <c r="AU156" s="46"/>
      <c r="AV156" s="47">
        <v>1</v>
      </c>
      <c r="AW156" s="46"/>
      <c r="AX156" s="47">
        <v>5</v>
      </c>
      <c r="AY156" s="46" t="s">
        <v>158</v>
      </c>
      <c r="AZ156" s="47">
        <v>6</v>
      </c>
      <c r="BA156" s="46" t="s">
        <v>158</v>
      </c>
      <c r="BB156" s="46"/>
      <c r="BC156" s="46"/>
      <c r="BD156" s="47">
        <v>0</v>
      </c>
      <c r="BE156" s="46"/>
      <c r="BF156" s="46"/>
      <c r="BG156" s="46"/>
      <c r="BH156" s="47">
        <v>3</v>
      </c>
      <c r="BI156" s="46"/>
      <c r="BJ156" s="47">
        <v>3</v>
      </c>
      <c r="BK156" s="46"/>
      <c r="BL156" s="46" t="s">
        <v>2240</v>
      </c>
      <c r="BM156" s="46"/>
      <c r="BN156" s="47">
        <v>1</v>
      </c>
      <c r="BO156" s="46"/>
      <c r="BP156" s="47">
        <v>1</v>
      </c>
      <c r="BQ156" s="46"/>
      <c r="BR156" s="47">
        <v>1</v>
      </c>
      <c r="BS156" s="46"/>
      <c r="BT156" s="47">
        <v>1</v>
      </c>
      <c r="BU156" s="46"/>
      <c r="BV156" s="47">
        <v>4</v>
      </c>
      <c r="BW156" s="46"/>
      <c r="BX156" s="47">
        <v>5</v>
      </c>
      <c r="BY156" s="46"/>
      <c r="BZ156" s="46"/>
      <c r="CA156" s="46"/>
      <c r="CB156" s="46" t="s">
        <v>7527</v>
      </c>
      <c r="CC156" s="46" t="b">
        <v>1</v>
      </c>
      <c r="CD156" s="46" t="b">
        <v>1</v>
      </c>
      <c r="CE156" s="46" t="b">
        <v>0</v>
      </c>
      <c r="CF156" s="46" t="b">
        <v>1</v>
      </c>
      <c r="CG156" s="46" t="b">
        <v>0</v>
      </c>
      <c r="CH156" s="46" t="b">
        <v>0</v>
      </c>
      <c r="CI156" s="46" t="b">
        <v>0</v>
      </c>
      <c r="CJ156" s="46"/>
      <c r="CK156" s="46"/>
      <c r="CL156" s="46"/>
      <c r="CM156" s="46" t="s">
        <v>1355</v>
      </c>
      <c r="CN156" s="46"/>
      <c r="CO156" s="46" t="s">
        <v>2245</v>
      </c>
      <c r="CP156" s="46">
        <v>1487</v>
      </c>
      <c r="CQ156" s="46" t="s">
        <v>2247</v>
      </c>
      <c r="CR156" s="46" t="s">
        <v>2248</v>
      </c>
      <c r="CS156" s="46">
        <v>155</v>
      </c>
      <c r="CT156" s="46"/>
      <c r="CU156" s="46">
        <v>-1</v>
      </c>
    </row>
    <row r="157" spans="1:99" ht="15" customHeight="1">
      <c r="A157" s="47">
        <v>359125050503749</v>
      </c>
      <c r="B157" s="47">
        <v>3004</v>
      </c>
      <c r="C157" s="47">
        <v>3004</v>
      </c>
      <c r="D157" s="46" t="s">
        <v>2250</v>
      </c>
      <c r="E157" s="46" t="s">
        <v>7656</v>
      </c>
      <c r="F157" s="46">
        <v>13.35319885</v>
      </c>
      <c r="G157" s="46">
        <v>103.85110747</v>
      </c>
      <c r="H157" s="46">
        <v>-8</v>
      </c>
      <c r="I157" s="46">
        <v>5</v>
      </c>
      <c r="J157" s="47">
        <v>0</v>
      </c>
      <c r="K157" s="46"/>
      <c r="L157" s="46"/>
      <c r="M157" s="46"/>
      <c r="N157" s="46"/>
      <c r="O157" s="47">
        <v>4</v>
      </c>
      <c r="P157" s="47">
        <v>1</v>
      </c>
      <c r="Q157" s="46">
        <v>10</v>
      </c>
      <c r="R157" s="47">
        <v>1</v>
      </c>
      <c r="S157" s="46"/>
      <c r="T157" s="47">
        <v>2</v>
      </c>
      <c r="U157" s="46"/>
      <c r="V157" s="47">
        <v>2</v>
      </c>
      <c r="W157" s="46"/>
      <c r="X157" s="46"/>
      <c r="Y157" s="46"/>
      <c r="Z157" s="47">
        <v>3</v>
      </c>
      <c r="AA157" s="46"/>
      <c r="AB157" s="47">
        <v>3</v>
      </c>
      <c r="AC157" s="46"/>
      <c r="AD157" s="46"/>
      <c r="AE157" s="46"/>
      <c r="AF157" s="47">
        <v>3</v>
      </c>
      <c r="AG157" s="46"/>
      <c r="AH157" s="47">
        <v>3</v>
      </c>
      <c r="AI157" s="46"/>
      <c r="AJ157" s="46"/>
      <c r="AK157" s="46"/>
      <c r="AL157" s="47">
        <v>3</v>
      </c>
      <c r="AM157" s="46"/>
      <c r="AN157" s="47">
        <v>1</v>
      </c>
      <c r="AO157" s="46"/>
      <c r="AP157" s="47">
        <v>2</v>
      </c>
      <c r="AQ157" s="46"/>
      <c r="AR157" s="47">
        <v>3</v>
      </c>
      <c r="AS157" s="46"/>
      <c r="AT157" s="47">
        <v>3</v>
      </c>
      <c r="AU157" s="46"/>
      <c r="AV157" s="47">
        <v>1</v>
      </c>
      <c r="AW157" s="46"/>
      <c r="AX157" s="47">
        <v>2</v>
      </c>
      <c r="AY157" s="46"/>
      <c r="AZ157" s="47">
        <v>3</v>
      </c>
      <c r="BA157" s="46"/>
      <c r="BB157" s="46" t="s">
        <v>666</v>
      </c>
      <c r="BC157" s="46"/>
      <c r="BD157" s="47">
        <v>1</v>
      </c>
      <c r="BE157" s="46"/>
      <c r="BF157" s="46"/>
      <c r="BG157" s="46"/>
      <c r="BH157" s="47">
        <v>2</v>
      </c>
      <c r="BI157" s="46"/>
      <c r="BJ157" s="47">
        <v>2</v>
      </c>
      <c r="BK157" s="46"/>
      <c r="BL157" s="46" t="s">
        <v>2252</v>
      </c>
      <c r="BM157" s="46"/>
      <c r="BN157" s="47">
        <v>1</v>
      </c>
      <c r="BO157" s="46"/>
      <c r="BP157" s="47">
        <v>1</v>
      </c>
      <c r="BQ157" s="46"/>
      <c r="BR157" s="47">
        <v>1</v>
      </c>
      <c r="BS157" s="46"/>
      <c r="BT157" s="47">
        <v>0</v>
      </c>
      <c r="BU157" s="46"/>
      <c r="BV157" s="47">
        <v>5</v>
      </c>
      <c r="BW157" s="46" t="s">
        <v>158</v>
      </c>
      <c r="BX157" s="47">
        <v>4</v>
      </c>
      <c r="BY157" s="46"/>
      <c r="BZ157" s="46"/>
      <c r="CA157" s="46"/>
      <c r="CB157" s="46" t="s">
        <v>7657</v>
      </c>
      <c r="CC157" s="46" t="b">
        <v>1</v>
      </c>
      <c r="CD157" s="46" t="b">
        <v>0</v>
      </c>
      <c r="CE157" s="46" t="b">
        <v>1</v>
      </c>
      <c r="CF157" s="46" t="b">
        <v>1</v>
      </c>
      <c r="CG157" s="46" t="b">
        <v>0</v>
      </c>
      <c r="CH157" s="46" t="b">
        <v>0</v>
      </c>
      <c r="CI157" s="46" t="b">
        <v>0</v>
      </c>
      <c r="CJ157" s="46"/>
      <c r="CK157" s="46"/>
      <c r="CL157" s="46"/>
      <c r="CM157" s="46" t="s">
        <v>1355</v>
      </c>
      <c r="CN157" s="46"/>
      <c r="CO157" s="46" t="s">
        <v>2258</v>
      </c>
      <c r="CP157" s="46">
        <v>1488</v>
      </c>
      <c r="CQ157" s="46" t="s">
        <v>2259</v>
      </c>
      <c r="CR157" s="46" t="s">
        <v>2260</v>
      </c>
      <c r="CS157" s="46">
        <v>156</v>
      </c>
      <c r="CT157" s="46"/>
      <c r="CU157" s="46">
        <v>-1</v>
      </c>
    </row>
    <row r="158" spans="1:99" ht="15" customHeight="1">
      <c r="A158" s="47">
        <v>359125050503749</v>
      </c>
      <c r="B158" s="47">
        <v>5</v>
      </c>
      <c r="C158" s="47">
        <v>5</v>
      </c>
      <c r="D158" s="46" t="s">
        <v>2261</v>
      </c>
      <c r="E158" s="46" t="s">
        <v>7658</v>
      </c>
      <c r="F158" s="46">
        <v>13.35376439</v>
      </c>
      <c r="G158" s="46">
        <v>103.85140108</v>
      </c>
      <c r="H158" s="46">
        <v>-25</v>
      </c>
      <c r="I158" s="46">
        <v>5</v>
      </c>
      <c r="J158" s="47">
        <v>0</v>
      </c>
      <c r="K158" s="46"/>
      <c r="L158" s="46"/>
      <c r="M158" s="46"/>
      <c r="N158" s="46"/>
      <c r="O158" s="47">
        <v>4</v>
      </c>
      <c r="P158" s="47">
        <v>1</v>
      </c>
      <c r="Q158" s="46">
        <v>7</v>
      </c>
      <c r="R158" s="47">
        <v>1</v>
      </c>
      <c r="S158" s="46"/>
      <c r="T158" s="47">
        <v>3</v>
      </c>
      <c r="U158" s="46"/>
      <c r="V158" s="47">
        <v>3</v>
      </c>
      <c r="W158" s="46"/>
      <c r="X158" s="46"/>
      <c r="Y158" s="46"/>
      <c r="Z158" s="47">
        <v>3</v>
      </c>
      <c r="AA158" s="46"/>
      <c r="AB158" s="47">
        <v>3</v>
      </c>
      <c r="AC158" s="46"/>
      <c r="AD158" s="46"/>
      <c r="AE158" s="46"/>
      <c r="AF158" s="47">
        <v>3</v>
      </c>
      <c r="AG158" s="46"/>
      <c r="AH158" s="47">
        <v>3</v>
      </c>
      <c r="AI158" s="46"/>
      <c r="AJ158" s="46"/>
      <c r="AK158" s="46"/>
      <c r="AL158" s="47">
        <v>2</v>
      </c>
      <c r="AM158" s="46"/>
      <c r="AN158" s="47">
        <v>1</v>
      </c>
      <c r="AO158" s="46"/>
      <c r="AP158" s="47">
        <v>5</v>
      </c>
      <c r="AQ158" s="46" t="s">
        <v>158</v>
      </c>
      <c r="AR158" s="47">
        <v>6</v>
      </c>
      <c r="AS158" s="46" t="s">
        <v>158</v>
      </c>
      <c r="AT158" s="47">
        <v>2</v>
      </c>
      <c r="AU158" s="46"/>
      <c r="AV158" s="47">
        <v>1</v>
      </c>
      <c r="AW158" s="46"/>
      <c r="AX158" s="47">
        <v>5</v>
      </c>
      <c r="AY158" s="46" t="s">
        <v>158</v>
      </c>
      <c r="AZ158" s="47">
        <v>6</v>
      </c>
      <c r="BA158" s="46" t="s">
        <v>158</v>
      </c>
      <c r="BB158" s="46" t="s">
        <v>2266</v>
      </c>
      <c r="BC158" s="46"/>
      <c r="BD158" s="47">
        <v>1</v>
      </c>
      <c r="BE158" s="46"/>
      <c r="BF158" s="46" t="s">
        <v>666</v>
      </c>
      <c r="BG158" s="46"/>
      <c r="BH158" s="47">
        <v>3</v>
      </c>
      <c r="BI158" s="46"/>
      <c r="BJ158" s="47">
        <v>3</v>
      </c>
      <c r="BK158" s="46"/>
      <c r="BL158" s="46" t="s">
        <v>2269</v>
      </c>
      <c r="BM158" s="46"/>
      <c r="BN158" s="47">
        <v>1</v>
      </c>
      <c r="BO158" s="46"/>
      <c r="BP158" s="47">
        <v>1</v>
      </c>
      <c r="BQ158" s="46"/>
      <c r="BR158" s="47">
        <v>1</v>
      </c>
      <c r="BS158" s="46"/>
      <c r="BT158" s="47">
        <v>1</v>
      </c>
      <c r="BU158" s="46"/>
      <c r="BV158" s="47">
        <v>3</v>
      </c>
      <c r="BW158" s="46"/>
      <c r="BX158" s="47">
        <v>5</v>
      </c>
      <c r="BY158" s="46"/>
      <c r="BZ158" s="46"/>
      <c r="CA158" s="46"/>
      <c r="CB158" s="46" t="s">
        <v>7527</v>
      </c>
      <c r="CC158" s="46" t="b">
        <v>1</v>
      </c>
      <c r="CD158" s="46" t="b">
        <v>1</v>
      </c>
      <c r="CE158" s="46" t="b">
        <v>0</v>
      </c>
      <c r="CF158" s="46" t="b">
        <v>1</v>
      </c>
      <c r="CG158" s="46" t="b">
        <v>0</v>
      </c>
      <c r="CH158" s="46" t="b">
        <v>0</v>
      </c>
      <c r="CI158" s="46" t="b">
        <v>0</v>
      </c>
      <c r="CJ158" s="46"/>
      <c r="CK158" s="46"/>
      <c r="CL158" s="46"/>
      <c r="CM158" s="46" t="s">
        <v>1355</v>
      </c>
      <c r="CN158" s="46"/>
      <c r="CO158" s="46" t="s">
        <v>2270</v>
      </c>
      <c r="CP158" s="46">
        <v>1489</v>
      </c>
      <c r="CQ158" s="46" t="s">
        <v>2272</v>
      </c>
      <c r="CR158" s="46" t="s">
        <v>2273</v>
      </c>
      <c r="CS158" s="46">
        <v>157</v>
      </c>
      <c r="CT158" s="46"/>
      <c r="CU158" s="46">
        <v>-1</v>
      </c>
    </row>
    <row r="159" spans="1:99" ht="15" customHeight="1">
      <c r="A159" s="47">
        <v>359125050503749</v>
      </c>
      <c r="B159" s="47">
        <v>6</v>
      </c>
      <c r="C159" s="47">
        <v>6</v>
      </c>
      <c r="D159" s="46" t="s">
        <v>2277</v>
      </c>
      <c r="E159" s="46" t="s">
        <v>7659</v>
      </c>
      <c r="F159" s="46">
        <v>13.353711669999999</v>
      </c>
      <c r="G159" s="46">
        <v>103.85152003</v>
      </c>
      <c r="H159" s="46">
        <v>-15</v>
      </c>
      <c r="I159" s="46">
        <v>5</v>
      </c>
      <c r="J159" s="47">
        <v>0</v>
      </c>
      <c r="K159" s="46"/>
      <c r="L159" s="46"/>
      <c r="M159" s="46"/>
      <c r="N159" s="46"/>
      <c r="O159" s="47">
        <v>4</v>
      </c>
      <c r="P159" s="47">
        <v>1</v>
      </c>
      <c r="Q159" s="46">
        <v>5</v>
      </c>
      <c r="R159" s="47">
        <v>1</v>
      </c>
      <c r="S159" s="46"/>
      <c r="T159" s="47">
        <v>2</v>
      </c>
      <c r="U159" s="46"/>
      <c r="V159" s="47">
        <v>2</v>
      </c>
      <c r="W159" s="46"/>
      <c r="X159" s="46"/>
      <c r="Y159" s="46"/>
      <c r="Z159" s="47">
        <v>3</v>
      </c>
      <c r="AA159" s="46"/>
      <c r="AB159" s="47">
        <v>3</v>
      </c>
      <c r="AC159" s="46"/>
      <c r="AD159" s="46"/>
      <c r="AE159" s="46"/>
      <c r="AF159" s="47">
        <v>2</v>
      </c>
      <c r="AG159" s="46"/>
      <c r="AH159" s="47">
        <v>2</v>
      </c>
      <c r="AI159" s="46"/>
      <c r="AJ159" s="46"/>
      <c r="AK159" s="46"/>
      <c r="AL159" s="47">
        <v>3</v>
      </c>
      <c r="AM159" s="46"/>
      <c r="AN159" s="47">
        <v>1</v>
      </c>
      <c r="AO159" s="46"/>
      <c r="AP159" s="47">
        <v>5</v>
      </c>
      <c r="AQ159" s="46" t="s">
        <v>158</v>
      </c>
      <c r="AR159" s="47">
        <v>6</v>
      </c>
      <c r="AS159" s="46" t="s">
        <v>158</v>
      </c>
      <c r="AT159" s="47">
        <v>3</v>
      </c>
      <c r="AU159" s="46"/>
      <c r="AV159" s="47">
        <v>1</v>
      </c>
      <c r="AW159" s="46"/>
      <c r="AX159" s="47">
        <v>5</v>
      </c>
      <c r="AY159" s="46" t="s">
        <v>158</v>
      </c>
      <c r="AZ159" s="47">
        <v>6</v>
      </c>
      <c r="BA159" s="46" t="s">
        <v>158</v>
      </c>
      <c r="BB159" s="46" t="s">
        <v>1479</v>
      </c>
      <c r="BC159" s="46"/>
      <c r="BD159" s="47">
        <v>1</v>
      </c>
      <c r="BE159" s="46"/>
      <c r="BF159" s="46" t="s">
        <v>666</v>
      </c>
      <c r="BG159" s="46"/>
      <c r="BH159" s="47">
        <v>3</v>
      </c>
      <c r="BI159" s="46"/>
      <c r="BJ159" s="47">
        <v>3</v>
      </c>
      <c r="BK159" s="46"/>
      <c r="BL159" s="46" t="s">
        <v>2281</v>
      </c>
      <c r="BM159" s="46"/>
      <c r="BN159" s="47">
        <v>1</v>
      </c>
      <c r="BO159" s="46"/>
      <c r="BP159" s="47">
        <v>1</v>
      </c>
      <c r="BQ159" s="46"/>
      <c r="BR159" s="47">
        <v>1</v>
      </c>
      <c r="BS159" s="46"/>
      <c r="BT159" s="47">
        <v>0</v>
      </c>
      <c r="BU159" s="46"/>
      <c r="BV159" s="47">
        <v>3</v>
      </c>
      <c r="BW159" s="46"/>
      <c r="BX159" s="47">
        <v>5</v>
      </c>
      <c r="BY159" s="46"/>
      <c r="BZ159" s="46"/>
      <c r="CA159" s="46"/>
      <c r="CB159" s="46" t="s">
        <v>7527</v>
      </c>
      <c r="CC159" s="46" t="b">
        <v>1</v>
      </c>
      <c r="CD159" s="46" t="b">
        <v>1</v>
      </c>
      <c r="CE159" s="46" t="b">
        <v>0</v>
      </c>
      <c r="CF159" s="46" t="b">
        <v>1</v>
      </c>
      <c r="CG159" s="46" t="b">
        <v>0</v>
      </c>
      <c r="CH159" s="46" t="b">
        <v>0</v>
      </c>
      <c r="CI159" s="46" t="b">
        <v>0</v>
      </c>
      <c r="CJ159" s="46"/>
      <c r="CK159" s="46"/>
      <c r="CL159" s="46"/>
      <c r="CM159" s="46" t="s">
        <v>1355</v>
      </c>
      <c r="CN159" s="46"/>
      <c r="CO159" s="46" t="s">
        <v>2287</v>
      </c>
      <c r="CP159" s="46">
        <v>1490</v>
      </c>
      <c r="CQ159" s="46" t="s">
        <v>2288</v>
      </c>
      <c r="CR159" s="46" t="s">
        <v>2289</v>
      </c>
      <c r="CS159" s="46">
        <v>158</v>
      </c>
      <c r="CT159" s="46"/>
      <c r="CU159" s="46">
        <v>-1</v>
      </c>
    </row>
    <row r="160" spans="1:99" ht="15" customHeight="1">
      <c r="A160" s="47">
        <v>359125050503749</v>
      </c>
      <c r="B160" s="47">
        <v>7</v>
      </c>
      <c r="C160" s="47">
        <v>7</v>
      </c>
      <c r="D160" s="46" t="s">
        <v>2290</v>
      </c>
      <c r="E160" s="46" t="s">
        <v>7660</v>
      </c>
      <c r="F160" s="46">
        <v>13.35371642</v>
      </c>
      <c r="G160" s="46">
        <v>103.85147669</v>
      </c>
      <c r="H160" s="46">
        <v>-17</v>
      </c>
      <c r="I160" s="46">
        <v>5</v>
      </c>
      <c r="J160" s="47">
        <v>0</v>
      </c>
      <c r="K160" s="46"/>
      <c r="L160" s="46"/>
      <c r="M160" s="46"/>
      <c r="N160" s="46"/>
      <c r="O160" s="47">
        <v>4</v>
      </c>
      <c r="P160" s="47">
        <v>1</v>
      </c>
      <c r="Q160" s="46">
        <v>5</v>
      </c>
      <c r="R160" s="47">
        <v>1</v>
      </c>
      <c r="S160" s="46"/>
      <c r="T160" s="47">
        <v>2</v>
      </c>
      <c r="U160" s="46"/>
      <c r="V160" s="47">
        <v>2</v>
      </c>
      <c r="W160" s="46"/>
      <c r="X160" s="46"/>
      <c r="Y160" s="46"/>
      <c r="Z160" s="47">
        <v>3</v>
      </c>
      <c r="AA160" s="46"/>
      <c r="AB160" s="47">
        <v>3</v>
      </c>
      <c r="AC160" s="46"/>
      <c r="AD160" s="46"/>
      <c r="AE160" s="46"/>
      <c r="AF160" s="47">
        <v>2</v>
      </c>
      <c r="AG160" s="46"/>
      <c r="AH160" s="47">
        <v>2</v>
      </c>
      <c r="AI160" s="46"/>
      <c r="AJ160" s="46" t="s">
        <v>2291</v>
      </c>
      <c r="AK160" s="46"/>
      <c r="AL160" s="47">
        <v>3</v>
      </c>
      <c r="AM160" s="46"/>
      <c r="AN160" s="47">
        <v>1</v>
      </c>
      <c r="AO160" s="46"/>
      <c r="AP160" s="47">
        <v>5</v>
      </c>
      <c r="AQ160" s="46" t="s">
        <v>158</v>
      </c>
      <c r="AR160" s="47">
        <v>6</v>
      </c>
      <c r="AS160" s="46" t="s">
        <v>158</v>
      </c>
      <c r="AT160" s="47">
        <v>3</v>
      </c>
      <c r="AU160" s="46"/>
      <c r="AV160" s="47">
        <v>1</v>
      </c>
      <c r="AW160" s="46"/>
      <c r="AX160" s="47">
        <v>5</v>
      </c>
      <c r="AY160" s="46" t="s">
        <v>158</v>
      </c>
      <c r="AZ160" s="47">
        <v>6</v>
      </c>
      <c r="BA160" s="46" t="s">
        <v>158</v>
      </c>
      <c r="BB160" s="46" t="s">
        <v>1958</v>
      </c>
      <c r="BC160" s="46"/>
      <c r="BD160" s="47">
        <v>1</v>
      </c>
      <c r="BE160" s="46"/>
      <c r="BF160" s="46" t="s">
        <v>666</v>
      </c>
      <c r="BG160" s="46"/>
      <c r="BH160" s="47">
        <v>3</v>
      </c>
      <c r="BI160" s="46"/>
      <c r="BJ160" s="47">
        <v>3</v>
      </c>
      <c r="BK160" s="46"/>
      <c r="BL160" s="46" t="s">
        <v>2229</v>
      </c>
      <c r="BM160" s="46"/>
      <c r="BN160" s="47">
        <v>1</v>
      </c>
      <c r="BO160" s="46"/>
      <c r="BP160" s="47">
        <v>1</v>
      </c>
      <c r="BQ160" s="46"/>
      <c r="BR160" s="47">
        <v>1</v>
      </c>
      <c r="BS160" s="46"/>
      <c r="BT160" s="47">
        <v>1</v>
      </c>
      <c r="BU160" s="46"/>
      <c r="BV160" s="47">
        <v>2</v>
      </c>
      <c r="BW160" s="46"/>
      <c r="BX160" s="47">
        <v>5</v>
      </c>
      <c r="BY160" s="46"/>
      <c r="BZ160" s="46"/>
      <c r="CA160" s="46"/>
      <c r="CB160" s="46" t="s">
        <v>7527</v>
      </c>
      <c r="CC160" s="46" t="b">
        <v>1</v>
      </c>
      <c r="CD160" s="46" t="b">
        <v>1</v>
      </c>
      <c r="CE160" s="46" t="b">
        <v>0</v>
      </c>
      <c r="CF160" s="46" t="b">
        <v>1</v>
      </c>
      <c r="CG160" s="46" t="b">
        <v>0</v>
      </c>
      <c r="CH160" s="46" t="b">
        <v>0</v>
      </c>
      <c r="CI160" s="46" t="b">
        <v>0</v>
      </c>
      <c r="CJ160" s="46"/>
      <c r="CK160" s="46"/>
      <c r="CL160" s="46"/>
      <c r="CM160" s="46" t="s">
        <v>1355</v>
      </c>
      <c r="CN160" s="46"/>
      <c r="CO160" s="46" t="s">
        <v>2298</v>
      </c>
      <c r="CP160" s="46">
        <v>1491</v>
      </c>
      <c r="CQ160" s="46" t="s">
        <v>2299</v>
      </c>
      <c r="CR160" s="46" t="s">
        <v>2300</v>
      </c>
      <c r="CS160" s="46">
        <v>159</v>
      </c>
      <c r="CT160" s="46"/>
      <c r="CU160" s="46">
        <v>-1</v>
      </c>
    </row>
    <row r="161" spans="1:99" ht="15" customHeight="1">
      <c r="A161" s="47">
        <v>359125050503749</v>
      </c>
      <c r="B161" s="47">
        <v>8</v>
      </c>
      <c r="C161" s="47">
        <v>8</v>
      </c>
      <c r="D161" s="46" t="s">
        <v>2303</v>
      </c>
      <c r="E161" s="46" t="s">
        <v>7661</v>
      </c>
      <c r="F161" s="46">
        <v>13.353633540000001</v>
      </c>
      <c r="G161" s="46">
        <v>103.85150393000001</v>
      </c>
      <c r="H161" s="46">
        <v>-104</v>
      </c>
      <c r="I161" s="46">
        <v>5</v>
      </c>
      <c r="J161" s="47">
        <v>0</v>
      </c>
      <c r="K161" s="46"/>
      <c r="L161" s="46"/>
      <c r="M161" s="46"/>
      <c r="N161" s="46"/>
      <c r="O161" s="47">
        <v>4</v>
      </c>
      <c r="P161" s="47">
        <v>1</v>
      </c>
      <c r="Q161" s="46">
        <v>6</v>
      </c>
      <c r="R161" s="47">
        <v>1</v>
      </c>
      <c r="S161" s="46"/>
      <c r="T161" s="47">
        <v>3</v>
      </c>
      <c r="U161" s="46"/>
      <c r="V161" s="47">
        <v>3</v>
      </c>
      <c r="W161" s="46"/>
      <c r="X161" s="46"/>
      <c r="Y161" s="46"/>
      <c r="Z161" s="47">
        <v>3</v>
      </c>
      <c r="AA161" s="46"/>
      <c r="AB161" s="47">
        <v>3</v>
      </c>
      <c r="AC161" s="46"/>
      <c r="AD161" s="46"/>
      <c r="AE161" s="46"/>
      <c r="AF161" s="47">
        <v>2</v>
      </c>
      <c r="AG161" s="46"/>
      <c r="AH161" s="47">
        <v>2</v>
      </c>
      <c r="AI161" s="46"/>
      <c r="AJ161" s="46" t="s">
        <v>2291</v>
      </c>
      <c r="AK161" s="46"/>
      <c r="AL161" s="47">
        <v>3</v>
      </c>
      <c r="AM161" s="46"/>
      <c r="AN161" s="47">
        <v>1</v>
      </c>
      <c r="AO161" s="46"/>
      <c r="AP161" s="47">
        <v>5</v>
      </c>
      <c r="AQ161" s="46" t="s">
        <v>158</v>
      </c>
      <c r="AR161" s="47">
        <v>6</v>
      </c>
      <c r="AS161" s="46" t="s">
        <v>158</v>
      </c>
      <c r="AT161" s="47">
        <v>3</v>
      </c>
      <c r="AU161" s="46"/>
      <c r="AV161" s="47">
        <v>1</v>
      </c>
      <c r="AW161" s="46"/>
      <c r="AX161" s="47">
        <v>5</v>
      </c>
      <c r="AY161" s="46" t="s">
        <v>158</v>
      </c>
      <c r="AZ161" s="47">
        <v>6</v>
      </c>
      <c r="BA161" s="46" t="s">
        <v>158</v>
      </c>
      <c r="BB161" s="46" t="s">
        <v>1479</v>
      </c>
      <c r="BC161" s="46"/>
      <c r="BD161" s="47">
        <v>0</v>
      </c>
      <c r="BE161" s="46"/>
      <c r="BF161" s="46"/>
      <c r="BG161" s="46"/>
      <c r="BH161" s="47">
        <v>2</v>
      </c>
      <c r="BI161" s="46"/>
      <c r="BJ161" s="47">
        <v>3</v>
      </c>
      <c r="BK161" s="46"/>
      <c r="BL161" s="46" t="s">
        <v>2310</v>
      </c>
      <c r="BM161" s="46"/>
      <c r="BN161" s="47">
        <v>1</v>
      </c>
      <c r="BO161" s="46"/>
      <c r="BP161" s="47">
        <v>1</v>
      </c>
      <c r="BQ161" s="46"/>
      <c r="BR161" s="47">
        <v>1</v>
      </c>
      <c r="BS161" s="46"/>
      <c r="BT161" s="47">
        <v>1</v>
      </c>
      <c r="BU161" s="46"/>
      <c r="BV161" s="47">
        <v>2</v>
      </c>
      <c r="BW161" s="46"/>
      <c r="BX161" s="47">
        <v>5</v>
      </c>
      <c r="BY161" s="46"/>
      <c r="BZ161" s="46"/>
      <c r="CA161" s="46"/>
      <c r="CB161" s="46" t="s">
        <v>7527</v>
      </c>
      <c r="CC161" s="46" t="b">
        <v>1</v>
      </c>
      <c r="CD161" s="46" t="b">
        <v>1</v>
      </c>
      <c r="CE161" s="46" t="b">
        <v>0</v>
      </c>
      <c r="CF161" s="46" t="b">
        <v>1</v>
      </c>
      <c r="CG161" s="46" t="b">
        <v>0</v>
      </c>
      <c r="CH161" s="46" t="b">
        <v>0</v>
      </c>
      <c r="CI161" s="46" t="b">
        <v>0</v>
      </c>
      <c r="CJ161" s="46"/>
      <c r="CK161" s="46"/>
      <c r="CL161" s="46"/>
      <c r="CM161" s="46" t="s">
        <v>1355</v>
      </c>
      <c r="CN161" s="46"/>
      <c r="CO161" s="46" t="s">
        <v>2312</v>
      </c>
      <c r="CP161" s="46">
        <v>1492</v>
      </c>
      <c r="CQ161" s="46" t="s">
        <v>2313</v>
      </c>
      <c r="CR161" s="46" t="s">
        <v>2315</v>
      </c>
      <c r="CS161" s="46">
        <v>160</v>
      </c>
      <c r="CT161" s="46"/>
      <c r="CU161" s="46">
        <v>-1</v>
      </c>
    </row>
    <row r="162" spans="1:99" ht="15" customHeight="1">
      <c r="A162" s="47">
        <v>359125050503749</v>
      </c>
      <c r="B162" s="47">
        <v>3009</v>
      </c>
      <c r="C162" s="47">
        <v>3009</v>
      </c>
      <c r="D162" s="46" t="s">
        <v>2317</v>
      </c>
      <c r="E162" s="46" t="s">
        <v>7662</v>
      </c>
      <c r="F162" s="46">
        <v>13.3535287</v>
      </c>
      <c r="G162" s="46">
        <v>103.85136910999999</v>
      </c>
      <c r="H162" s="46">
        <v>-1</v>
      </c>
      <c r="I162" s="46">
        <v>3</v>
      </c>
      <c r="J162" s="47">
        <v>0</v>
      </c>
      <c r="K162" s="46"/>
      <c r="L162" s="46"/>
      <c r="M162" s="46"/>
      <c r="N162" s="46"/>
      <c r="O162" s="47">
        <v>4</v>
      </c>
      <c r="P162" s="47">
        <v>1</v>
      </c>
      <c r="Q162" s="46">
        <v>4</v>
      </c>
      <c r="R162" s="47">
        <v>1</v>
      </c>
      <c r="S162" s="46"/>
      <c r="T162" s="47">
        <v>2</v>
      </c>
      <c r="U162" s="46"/>
      <c r="V162" s="47">
        <v>2</v>
      </c>
      <c r="W162" s="46"/>
      <c r="X162" s="46"/>
      <c r="Y162" s="46"/>
      <c r="Z162" s="47">
        <v>3</v>
      </c>
      <c r="AA162" s="46"/>
      <c r="AB162" s="47">
        <v>3</v>
      </c>
      <c r="AC162" s="46"/>
      <c r="AD162" s="46"/>
      <c r="AE162" s="46"/>
      <c r="AF162" s="47">
        <v>3</v>
      </c>
      <c r="AG162" s="46"/>
      <c r="AH162" s="47">
        <v>3</v>
      </c>
      <c r="AI162" s="46"/>
      <c r="AJ162" s="46"/>
      <c r="AK162" s="46"/>
      <c r="AL162" s="47">
        <v>2</v>
      </c>
      <c r="AM162" s="46"/>
      <c r="AN162" s="47">
        <v>1</v>
      </c>
      <c r="AO162" s="46"/>
      <c r="AP162" s="47">
        <v>3</v>
      </c>
      <c r="AQ162" s="46"/>
      <c r="AR162" s="47">
        <v>3</v>
      </c>
      <c r="AS162" s="46"/>
      <c r="AT162" s="47">
        <v>3</v>
      </c>
      <c r="AU162" s="46"/>
      <c r="AV162" s="47">
        <v>1</v>
      </c>
      <c r="AW162" s="46"/>
      <c r="AX162" s="47">
        <v>3</v>
      </c>
      <c r="AY162" s="46"/>
      <c r="AZ162" s="47">
        <v>1</v>
      </c>
      <c r="BA162" s="46"/>
      <c r="BB162" s="46"/>
      <c r="BC162" s="46"/>
      <c r="BD162" s="47">
        <v>1</v>
      </c>
      <c r="BE162" s="46"/>
      <c r="BF162" s="46" t="s">
        <v>2321</v>
      </c>
      <c r="BG162" s="46"/>
      <c r="BH162" s="47">
        <v>3</v>
      </c>
      <c r="BI162" s="46"/>
      <c r="BJ162" s="47">
        <v>3</v>
      </c>
      <c r="BK162" s="46"/>
      <c r="BL162" s="46" t="s">
        <v>2322</v>
      </c>
      <c r="BM162" s="46"/>
      <c r="BN162" s="47">
        <v>0</v>
      </c>
      <c r="BO162" s="46"/>
      <c r="BP162" s="46"/>
      <c r="BQ162" s="46"/>
      <c r="BR162" s="46"/>
      <c r="BS162" s="46"/>
      <c r="BT162" s="46"/>
      <c r="BU162" s="46"/>
      <c r="BV162" s="46"/>
      <c r="BW162" s="46"/>
      <c r="BX162" s="46"/>
      <c r="BY162" s="46"/>
      <c r="BZ162" s="46"/>
      <c r="CA162" s="46"/>
      <c r="CB162" s="46" t="s">
        <v>7539</v>
      </c>
      <c r="CC162" s="46" t="b">
        <v>0</v>
      </c>
      <c r="CD162" s="46" t="b">
        <v>1</v>
      </c>
      <c r="CE162" s="46" t="b">
        <v>0</v>
      </c>
      <c r="CF162" s="46" t="b">
        <v>1</v>
      </c>
      <c r="CG162" s="46" t="b">
        <v>0</v>
      </c>
      <c r="CH162" s="46" t="b">
        <v>0</v>
      </c>
      <c r="CI162" s="46" t="b">
        <v>0</v>
      </c>
      <c r="CJ162" s="46"/>
      <c r="CK162" s="46"/>
      <c r="CL162" s="46"/>
      <c r="CM162" s="46" t="s">
        <v>1355</v>
      </c>
      <c r="CN162" s="46"/>
      <c r="CO162" s="46" t="s">
        <v>2323</v>
      </c>
      <c r="CP162" s="46">
        <v>1493</v>
      </c>
      <c r="CQ162" s="46" t="s">
        <v>2324</v>
      </c>
      <c r="CR162" s="46" t="s">
        <v>2325</v>
      </c>
      <c r="CS162" s="46">
        <v>161</v>
      </c>
      <c r="CT162" s="46"/>
      <c r="CU162" s="46">
        <v>-1</v>
      </c>
    </row>
    <row r="163" spans="1:99" ht="15" customHeight="1">
      <c r="A163" s="47">
        <v>359125050503749</v>
      </c>
      <c r="B163" s="47">
        <v>31068</v>
      </c>
      <c r="C163" s="47">
        <v>31068</v>
      </c>
      <c r="D163" s="46" t="s">
        <v>2326</v>
      </c>
      <c r="E163" s="46" t="s">
        <v>7663</v>
      </c>
      <c r="F163" s="46">
        <v>13.353540219999999</v>
      </c>
      <c r="G163" s="46">
        <v>103.85136051000001</v>
      </c>
      <c r="H163" s="46">
        <v>0</v>
      </c>
      <c r="I163" s="46">
        <v>5</v>
      </c>
      <c r="J163" s="47">
        <v>0</v>
      </c>
      <c r="K163" s="46"/>
      <c r="L163" s="46"/>
      <c r="M163" s="46"/>
      <c r="N163" s="46"/>
      <c r="O163" s="47">
        <v>4</v>
      </c>
      <c r="P163" s="47">
        <v>1</v>
      </c>
      <c r="Q163" s="46">
        <v>9</v>
      </c>
      <c r="R163" s="47">
        <v>1</v>
      </c>
      <c r="S163" s="46"/>
      <c r="T163" s="47">
        <v>3</v>
      </c>
      <c r="U163" s="46"/>
      <c r="V163" s="47">
        <v>3</v>
      </c>
      <c r="W163" s="46"/>
      <c r="X163" s="46"/>
      <c r="Y163" s="46"/>
      <c r="Z163" s="47">
        <v>3</v>
      </c>
      <c r="AA163" s="46"/>
      <c r="AB163" s="47">
        <v>3</v>
      </c>
      <c r="AC163" s="46"/>
      <c r="AD163" s="46"/>
      <c r="AE163" s="46"/>
      <c r="AF163" s="47">
        <v>3</v>
      </c>
      <c r="AG163" s="46"/>
      <c r="AH163" s="47">
        <v>3</v>
      </c>
      <c r="AI163" s="46"/>
      <c r="AJ163" s="46"/>
      <c r="AK163" s="46"/>
      <c r="AL163" s="47">
        <v>3</v>
      </c>
      <c r="AM163" s="46"/>
      <c r="AN163" s="47">
        <v>1</v>
      </c>
      <c r="AO163" s="46"/>
      <c r="AP163" s="47">
        <v>5</v>
      </c>
      <c r="AQ163" s="46" t="s">
        <v>158</v>
      </c>
      <c r="AR163" s="47">
        <v>6</v>
      </c>
      <c r="AS163" s="46" t="s">
        <v>158</v>
      </c>
      <c r="AT163" s="47">
        <v>3</v>
      </c>
      <c r="AU163" s="46"/>
      <c r="AV163" s="47">
        <v>1</v>
      </c>
      <c r="AW163" s="46"/>
      <c r="AX163" s="47">
        <v>5</v>
      </c>
      <c r="AY163" s="46" t="s">
        <v>158</v>
      </c>
      <c r="AZ163" s="47">
        <v>6</v>
      </c>
      <c r="BA163" s="46" t="s">
        <v>158</v>
      </c>
      <c r="BB163" s="46"/>
      <c r="BC163" s="46"/>
      <c r="BD163" s="47">
        <v>0</v>
      </c>
      <c r="BE163" s="46"/>
      <c r="BF163" s="46"/>
      <c r="BG163" s="46"/>
      <c r="BH163" s="47">
        <v>2</v>
      </c>
      <c r="BI163" s="46"/>
      <c r="BJ163" s="47">
        <v>2</v>
      </c>
      <c r="BK163" s="46"/>
      <c r="BL163" s="46" t="s">
        <v>2330</v>
      </c>
      <c r="BM163" s="46"/>
      <c r="BN163" s="47">
        <v>1</v>
      </c>
      <c r="BO163" s="46"/>
      <c r="BP163" s="47">
        <v>1</v>
      </c>
      <c r="BQ163" s="46"/>
      <c r="BR163" s="47">
        <v>0</v>
      </c>
      <c r="BS163" s="46"/>
      <c r="BT163" s="47">
        <v>0</v>
      </c>
      <c r="BU163" s="46"/>
      <c r="BV163" s="47">
        <v>5</v>
      </c>
      <c r="BW163" s="46" t="s">
        <v>158</v>
      </c>
      <c r="BX163" s="47">
        <v>4</v>
      </c>
      <c r="BY163" s="46"/>
      <c r="BZ163" s="46"/>
      <c r="CA163" s="46"/>
      <c r="CB163" s="46" t="s">
        <v>7527</v>
      </c>
      <c r="CC163" s="46" t="b">
        <v>1</v>
      </c>
      <c r="CD163" s="46" t="b">
        <v>1</v>
      </c>
      <c r="CE163" s="46" t="b">
        <v>0</v>
      </c>
      <c r="CF163" s="46" t="b">
        <v>1</v>
      </c>
      <c r="CG163" s="46" t="b">
        <v>0</v>
      </c>
      <c r="CH163" s="46" t="b">
        <v>0</v>
      </c>
      <c r="CI163" s="46" t="b">
        <v>0</v>
      </c>
      <c r="CJ163" s="46"/>
      <c r="CK163" s="46"/>
      <c r="CL163" s="46"/>
      <c r="CM163" s="46" t="s">
        <v>1355</v>
      </c>
      <c r="CN163" s="46"/>
      <c r="CO163" s="46" t="s">
        <v>2334</v>
      </c>
      <c r="CP163" s="46">
        <v>1494</v>
      </c>
      <c r="CQ163" s="46" t="s">
        <v>2336</v>
      </c>
      <c r="CR163" s="46" t="s">
        <v>2337</v>
      </c>
      <c r="CS163" s="46">
        <v>162</v>
      </c>
      <c r="CT163" s="46"/>
      <c r="CU163" s="46">
        <v>-1</v>
      </c>
    </row>
    <row r="164" spans="1:99" ht="15" customHeight="1">
      <c r="A164" s="47">
        <v>359125050503749</v>
      </c>
      <c r="B164" s="47">
        <v>3010</v>
      </c>
      <c r="C164" s="47">
        <v>3010</v>
      </c>
      <c r="D164" s="46" t="s">
        <v>2340</v>
      </c>
      <c r="E164" s="46" t="s">
        <v>7664</v>
      </c>
      <c r="F164" s="46">
        <v>13.35337644</v>
      </c>
      <c r="G164" s="46">
        <v>103.84915185</v>
      </c>
      <c r="H164" s="46">
        <v>-2</v>
      </c>
      <c r="I164" s="46">
        <v>3</v>
      </c>
      <c r="J164" s="47">
        <v>0</v>
      </c>
      <c r="K164" s="46"/>
      <c r="L164" s="46"/>
      <c r="M164" s="46"/>
      <c r="N164" s="46"/>
      <c r="O164" s="47">
        <v>4</v>
      </c>
      <c r="P164" s="47">
        <v>1</v>
      </c>
      <c r="Q164" s="46">
        <v>4</v>
      </c>
      <c r="R164" s="47">
        <v>1</v>
      </c>
      <c r="S164" s="46"/>
      <c r="T164" s="47">
        <v>3</v>
      </c>
      <c r="U164" s="46"/>
      <c r="V164" s="47">
        <v>3</v>
      </c>
      <c r="W164" s="46"/>
      <c r="X164" s="46"/>
      <c r="Y164" s="46"/>
      <c r="Z164" s="47">
        <v>3</v>
      </c>
      <c r="AA164" s="46"/>
      <c r="AB164" s="47">
        <v>3</v>
      </c>
      <c r="AC164" s="46"/>
      <c r="AD164" s="46"/>
      <c r="AE164" s="46"/>
      <c r="AF164" s="47">
        <v>3</v>
      </c>
      <c r="AG164" s="46"/>
      <c r="AH164" s="47">
        <v>3</v>
      </c>
      <c r="AI164" s="46"/>
      <c r="AJ164" s="46"/>
      <c r="AK164" s="46"/>
      <c r="AL164" s="47">
        <v>3</v>
      </c>
      <c r="AM164" s="46"/>
      <c r="AN164" s="47">
        <v>1</v>
      </c>
      <c r="AO164" s="46"/>
      <c r="AP164" s="47">
        <v>5</v>
      </c>
      <c r="AQ164" s="46" t="s">
        <v>158</v>
      </c>
      <c r="AR164" s="47">
        <v>6</v>
      </c>
      <c r="AS164" s="46" t="s">
        <v>158</v>
      </c>
      <c r="AT164" s="47">
        <v>3</v>
      </c>
      <c r="AU164" s="46"/>
      <c r="AV164" s="47">
        <v>1</v>
      </c>
      <c r="AW164" s="46"/>
      <c r="AX164" s="47">
        <v>5</v>
      </c>
      <c r="AY164" s="46" t="s">
        <v>158</v>
      </c>
      <c r="AZ164" s="47">
        <v>6</v>
      </c>
      <c r="BA164" s="46" t="s">
        <v>158</v>
      </c>
      <c r="BB164" s="46" t="s">
        <v>1479</v>
      </c>
      <c r="BC164" s="46"/>
      <c r="BD164" s="47">
        <v>0</v>
      </c>
      <c r="BE164" s="46"/>
      <c r="BF164" s="46"/>
      <c r="BG164" s="46"/>
      <c r="BH164" s="47">
        <v>3</v>
      </c>
      <c r="BI164" s="46"/>
      <c r="BJ164" s="47">
        <v>3</v>
      </c>
      <c r="BK164" s="46"/>
      <c r="BL164" s="46" t="s">
        <v>2341</v>
      </c>
      <c r="BM164" s="46"/>
      <c r="BN164" s="47">
        <v>1</v>
      </c>
      <c r="BO164" s="46"/>
      <c r="BP164" s="47">
        <v>1</v>
      </c>
      <c r="BQ164" s="46"/>
      <c r="BR164" s="47">
        <v>1</v>
      </c>
      <c r="BS164" s="46"/>
      <c r="BT164" s="47">
        <v>1</v>
      </c>
      <c r="BU164" s="46"/>
      <c r="BV164" s="47">
        <v>3</v>
      </c>
      <c r="BW164" s="46"/>
      <c r="BX164" s="47">
        <v>5</v>
      </c>
      <c r="BY164" s="46"/>
      <c r="BZ164" s="46"/>
      <c r="CA164" s="46"/>
      <c r="CB164" s="46" t="s">
        <v>7527</v>
      </c>
      <c r="CC164" s="46" t="b">
        <v>1</v>
      </c>
      <c r="CD164" s="46" t="b">
        <v>1</v>
      </c>
      <c r="CE164" s="46" t="b">
        <v>0</v>
      </c>
      <c r="CF164" s="46" t="b">
        <v>1</v>
      </c>
      <c r="CG164" s="46" t="b">
        <v>0</v>
      </c>
      <c r="CH164" s="46" t="b">
        <v>0</v>
      </c>
      <c r="CI164" s="46" t="b">
        <v>0</v>
      </c>
      <c r="CJ164" s="46"/>
      <c r="CK164" s="46"/>
      <c r="CL164" s="46"/>
      <c r="CM164" s="46" t="s">
        <v>1355</v>
      </c>
      <c r="CN164" s="46"/>
      <c r="CO164" s="46" t="s">
        <v>2346</v>
      </c>
      <c r="CP164" s="46">
        <v>1527</v>
      </c>
      <c r="CQ164" s="46" t="s">
        <v>2348</v>
      </c>
      <c r="CR164" s="46" t="s">
        <v>2349</v>
      </c>
      <c r="CS164" s="46">
        <v>163</v>
      </c>
      <c r="CT164" s="46"/>
      <c r="CU164" s="46">
        <v>-1</v>
      </c>
    </row>
    <row r="165" spans="1:99" ht="15" customHeight="1">
      <c r="A165" s="47">
        <v>359125050503749</v>
      </c>
      <c r="B165" s="47">
        <v>3011</v>
      </c>
      <c r="C165" s="47">
        <v>3011</v>
      </c>
      <c r="D165" s="46" t="s">
        <v>2351</v>
      </c>
      <c r="E165" s="46" t="s">
        <v>7665</v>
      </c>
      <c r="F165" s="46">
        <v>13.35340948</v>
      </c>
      <c r="G165" s="46">
        <v>103.84912307</v>
      </c>
      <c r="H165" s="46">
        <v>-2</v>
      </c>
      <c r="I165" s="46">
        <v>5</v>
      </c>
      <c r="J165" s="47">
        <v>0</v>
      </c>
      <c r="K165" s="46"/>
      <c r="L165" s="46"/>
      <c r="M165" s="46"/>
      <c r="N165" s="46"/>
      <c r="O165" s="47">
        <v>4</v>
      </c>
      <c r="P165" s="47">
        <v>1</v>
      </c>
      <c r="Q165" s="46">
        <v>3</v>
      </c>
      <c r="R165" s="47">
        <v>1</v>
      </c>
      <c r="S165" s="46"/>
      <c r="T165" s="47">
        <v>3</v>
      </c>
      <c r="U165" s="46"/>
      <c r="V165" s="47">
        <v>3</v>
      </c>
      <c r="W165" s="46"/>
      <c r="X165" s="46"/>
      <c r="Y165" s="46"/>
      <c r="Z165" s="47">
        <v>3</v>
      </c>
      <c r="AA165" s="46"/>
      <c r="AB165" s="47">
        <v>3</v>
      </c>
      <c r="AC165" s="46"/>
      <c r="AD165" s="46"/>
      <c r="AE165" s="46"/>
      <c r="AF165" s="47">
        <v>3</v>
      </c>
      <c r="AG165" s="46"/>
      <c r="AH165" s="47">
        <v>3</v>
      </c>
      <c r="AI165" s="46"/>
      <c r="AJ165" s="46"/>
      <c r="AK165" s="46"/>
      <c r="AL165" s="47">
        <v>3</v>
      </c>
      <c r="AM165" s="46"/>
      <c r="AN165" s="47">
        <v>1</v>
      </c>
      <c r="AO165" s="46"/>
      <c r="AP165" s="47">
        <v>5</v>
      </c>
      <c r="AQ165" s="46" t="s">
        <v>158</v>
      </c>
      <c r="AR165" s="47">
        <v>6</v>
      </c>
      <c r="AS165" s="46" t="s">
        <v>158</v>
      </c>
      <c r="AT165" s="47">
        <v>3</v>
      </c>
      <c r="AU165" s="46"/>
      <c r="AV165" s="47">
        <v>1</v>
      </c>
      <c r="AW165" s="46"/>
      <c r="AX165" s="47">
        <v>5</v>
      </c>
      <c r="AY165" s="46" t="s">
        <v>158</v>
      </c>
      <c r="AZ165" s="47">
        <v>6</v>
      </c>
      <c r="BA165" s="46" t="s">
        <v>158</v>
      </c>
      <c r="BB165" s="46" t="s">
        <v>1479</v>
      </c>
      <c r="BC165" s="46"/>
      <c r="BD165" s="47">
        <v>0</v>
      </c>
      <c r="BE165" s="46"/>
      <c r="BF165" s="46"/>
      <c r="BG165" s="46"/>
      <c r="BH165" s="47">
        <v>3</v>
      </c>
      <c r="BI165" s="46"/>
      <c r="BJ165" s="47">
        <v>3</v>
      </c>
      <c r="BK165" s="46"/>
      <c r="BL165" s="46" t="s">
        <v>2229</v>
      </c>
      <c r="BM165" s="46"/>
      <c r="BN165" s="47">
        <v>1</v>
      </c>
      <c r="BO165" s="46"/>
      <c r="BP165" s="47">
        <v>1</v>
      </c>
      <c r="BQ165" s="46"/>
      <c r="BR165" s="47">
        <v>1</v>
      </c>
      <c r="BS165" s="46"/>
      <c r="BT165" s="47">
        <v>0</v>
      </c>
      <c r="BU165" s="46"/>
      <c r="BV165" s="47">
        <v>3</v>
      </c>
      <c r="BW165" s="46"/>
      <c r="BX165" s="47">
        <v>5</v>
      </c>
      <c r="BY165" s="46"/>
      <c r="BZ165" s="46"/>
      <c r="CA165" s="46"/>
      <c r="CB165" s="46" t="s">
        <v>7527</v>
      </c>
      <c r="CC165" s="46" t="b">
        <v>1</v>
      </c>
      <c r="CD165" s="46" t="b">
        <v>1</v>
      </c>
      <c r="CE165" s="46" t="b">
        <v>0</v>
      </c>
      <c r="CF165" s="46" t="b">
        <v>1</v>
      </c>
      <c r="CG165" s="46" t="b">
        <v>0</v>
      </c>
      <c r="CH165" s="46" t="b">
        <v>0</v>
      </c>
      <c r="CI165" s="46" t="b">
        <v>0</v>
      </c>
      <c r="CJ165" s="46"/>
      <c r="CK165" s="46"/>
      <c r="CL165" s="46"/>
      <c r="CM165" s="46" t="s">
        <v>1355</v>
      </c>
      <c r="CN165" s="46"/>
      <c r="CO165" s="46" t="s">
        <v>2352</v>
      </c>
      <c r="CP165" s="46">
        <v>1528</v>
      </c>
      <c r="CQ165" s="46" t="s">
        <v>2353</v>
      </c>
      <c r="CR165" s="46" t="s">
        <v>2354</v>
      </c>
      <c r="CS165" s="46">
        <v>164</v>
      </c>
      <c r="CT165" s="46"/>
      <c r="CU165" s="46">
        <v>-1</v>
      </c>
    </row>
    <row r="166" spans="1:99" ht="15" customHeight="1">
      <c r="A166" s="47">
        <v>359125050503749</v>
      </c>
      <c r="B166" s="47">
        <v>3012</v>
      </c>
      <c r="C166" s="47">
        <v>3012</v>
      </c>
      <c r="D166" s="46" t="s">
        <v>2351</v>
      </c>
      <c r="E166" s="46" t="s">
        <v>7666</v>
      </c>
      <c r="F166" s="46">
        <v>13.353378319999999</v>
      </c>
      <c r="G166" s="46">
        <v>103.84904074000001</v>
      </c>
      <c r="H166" s="46">
        <v>6</v>
      </c>
      <c r="I166" s="46">
        <v>5</v>
      </c>
      <c r="J166" s="47">
        <v>0</v>
      </c>
      <c r="K166" s="46"/>
      <c r="L166" s="46"/>
      <c r="M166" s="46"/>
      <c r="N166" s="46"/>
      <c r="O166" s="47">
        <v>4</v>
      </c>
      <c r="P166" s="47">
        <v>1</v>
      </c>
      <c r="Q166" s="46">
        <v>3</v>
      </c>
      <c r="R166" s="47">
        <v>1</v>
      </c>
      <c r="S166" s="46"/>
      <c r="T166" s="47">
        <v>3</v>
      </c>
      <c r="U166" s="46"/>
      <c r="V166" s="47">
        <v>3</v>
      </c>
      <c r="W166" s="46"/>
      <c r="X166" s="46"/>
      <c r="Y166" s="46"/>
      <c r="Z166" s="47">
        <v>3</v>
      </c>
      <c r="AA166" s="46"/>
      <c r="AB166" s="47">
        <v>3</v>
      </c>
      <c r="AC166" s="46"/>
      <c r="AD166" s="46"/>
      <c r="AE166" s="46"/>
      <c r="AF166" s="47">
        <v>3</v>
      </c>
      <c r="AG166" s="46"/>
      <c r="AH166" s="47">
        <v>3</v>
      </c>
      <c r="AI166" s="46"/>
      <c r="AJ166" s="46"/>
      <c r="AK166" s="46"/>
      <c r="AL166" s="47">
        <v>3</v>
      </c>
      <c r="AM166" s="46"/>
      <c r="AN166" s="47">
        <v>1</v>
      </c>
      <c r="AO166" s="46"/>
      <c r="AP166" s="47">
        <v>5</v>
      </c>
      <c r="AQ166" s="46" t="s">
        <v>158</v>
      </c>
      <c r="AR166" s="47">
        <v>6</v>
      </c>
      <c r="AS166" s="46" t="s">
        <v>158</v>
      </c>
      <c r="AT166" s="47">
        <v>3</v>
      </c>
      <c r="AU166" s="46"/>
      <c r="AV166" s="47">
        <v>1</v>
      </c>
      <c r="AW166" s="46"/>
      <c r="AX166" s="47">
        <v>5</v>
      </c>
      <c r="AY166" s="46" t="s">
        <v>158</v>
      </c>
      <c r="AZ166" s="47">
        <v>6</v>
      </c>
      <c r="BA166" s="46" t="s">
        <v>158</v>
      </c>
      <c r="BB166" s="46" t="s">
        <v>1479</v>
      </c>
      <c r="BC166" s="46"/>
      <c r="BD166" s="47">
        <v>0</v>
      </c>
      <c r="BE166" s="46"/>
      <c r="BF166" s="46"/>
      <c r="BG166" s="46"/>
      <c r="BH166" s="47">
        <v>3</v>
      </c>
      <c r="BI166" s="46"/>
      <c r="BJ166" s="47">
        <v>3</v>
      </c>
      <c r="BK166" s="46"/>
      <c r="BL166" s="46" t="s">
        <v>2364</v>
      </c>
      <c r="BM166" s="46"/>
      <c r="BN166" s="47">
        <v>1</v>
      </c>
      <c r="BO166" s="46"/>
      <c r="BP166" s="47">
        <v>1</v>
      </c>
      <c r="BQ166" s="46"/>
      <c r="BR166" s="47">
        <v>1</v>
      </c>
      <c r="BS166" s="46"/>
      <c r="BT166" s="47">
        <v>0</v>
      </c>
      <c r="BU166" s="46"/>
      <c r="BV166" s="47">
        <v>3</v>
      </c>
      <c r="BW166" s="46"/>
      <c r="BX166" s="47">
        <v>5</v>
      </c>
      <c r="BY166" s="46"/>
      <c r="BZ166" s="46"/>
      <c r="CA166" s="46"/>
      <c r="CB166" s="46" t="s">
        <v>7527</v>
      </c>
      <c r="CC166" s="46" t="b">
        <v>1</v>
      </c>
      <c r="CD166" s="46" t="b">
        <v>1</v>
      </c>
      <c r="CE166" s="46" t="b">
        <v>0</v>
      </c>
      <c r="CF166" s="46" t="b">
        <v>1</v>
      </c>
      <c r="CG166" s="46" t="b">
        <v>0</v>
      </c>
      <c r="CH166" s="46" t="b">
        <v>0</v>
      </c>
      <c r="CI166" s="46" t="b">
        <v>0</v>
      </c>
      <c r="CJ166" s="46"/>
      <c r="CK166" s="46"/>
      <c r="CL166" s="46"/>
      <c r="CM166" s="46" t="s">
        <v>1355</v>
      </c>
      <c r="CN166" s="46"/>
      <c r="CO166" s="46" t="s">
        <v>2365</v>
      </c>
      <c r="CP166" s="46">
        <v>1529</v>
      </c>
      <c r="CQ166" s="46" t="s">
        <v>2366</v>
      </c>
      <c r="CR166" s="46" t="s">
        <v>2367</v>
      </c>
      <c r="CS166" s="46">
        <v>165</v>
      </c>
      <c r="CT166" s="46"/>
      <c r="CU166" s="46">
        <v>-1</v>
      </c>
    </row>
    <row r="167" spans="1:99" ht="15" customHeight="1">
      <c r="A167" s="47">
        <v>359125050503749</v>
      </c>
      <c r="B167" s="47">
        <v>3013</v>
      </c>
      <c r="C167" s="47">
        <v>3013</v>
      </c>
      <c r="D167" s="46" t="s">
        <v>2368</v>
      </c>
      <c r="E167" s="46" t="s">
        <v>7667</v>
      </c>
      <c r="F167" s="46">
        <v>13.35342739</v>
      </c>
      <c r="G167" s="46">
        <v>103.84903712000001</v>
      </c>
      <c r="H167" s="46">
        <v>2</v>
      </c>
      <c r="I167" s="46">
        <v>5</v>
      </c>
      <c r="J167" s="47">
        <v>0</v>
      </c>
      <c r="K167" s="46"/>
      <c r="L167" s="46"/>
      <c r="M167" s="46"/>
      <c r="N167" s="46"/>
      <c r="O167" s="47">
        <v>4</v>
      </c>
      <c r="P167" s="47">
        <v>1</v>
      </c>
      <c r="Q167" s="46">
        <v>3</v>
      </c>
      <c r="R167" s="47">
        <v>1</v>
      </c>
      <c r="S167" s="46"/>
      <c r="T167" s="47">
        <v>3</v>
      </c>
      <c r="U167" s="46"/>
      <c r="V167" s="47">
        <v>3</v>
      </c>
      <c r="W167" s="46"/>
      <c r="X167" s="46"/>
      <c r="Y167" s="46"/>
      <c r="Z167" s="47">
        <v>3</v>
      </c>
      <c r="AA167" s="46"/>
      <c r="AB167" s="47">
        <v>2</v>
      </c>
      <c r="AC167" s="46"/>
      <c r="AD167" s="46"/>
      <c r="AE167" s="46"/>
      <c r="AF167" s="47">
        <v>2</v>
      </c>
      <c r="AG167" s="46"/>
      <c r="AH167" s="47">
        <v>2</v>
      </c>
      <c r="AI167" s="46"/>
      <c r="AJ167" s="46"/>
      <c r="AK167" s="46"/>
      <c r="AL167" s="47">
        <v>3</v>
      </c>
      <c r="AM167" s="46"/>
      <c r="AN167" s="47">
        <v>1</v>
      </c>
      <c r="AO167" s="46"/>
      <c r="AP167" s="47">
        <v>5</v>
      </c>
      <c r="AQ167" s="46" t="s">
        <v>158</v>
      </c>
      <c r="AR167" s="47">
        <v>6</v>
      </c>
      <c r="AS167" s="46" t="s">
        <v>158</v>
      </c>
      <c r="AT167" s="47">
        <v>3</v>
      </c>
      <c r="AU167" s="46"/>
      <c r="AV167" s="47">
        <v>1</v>
      </c>
      <c r="AW167" s="46"/>
      <c r="AX167" s="47">
        <v>5</v>
      </c>
      <c r="AY167" s="46" t="s">
        <v>158</v>
      </c>
      <c r="AZ167" s="47">
        <v>6</v>
      </c>
      <c r="BA167" s="46" t="s">
        <v>158</v>
      </c>
      <c r="BB167" s="46" t="s">
        <v>1479</v>
      </c>
      <c r="BC167" s="46"/>
      <c r="BD167" s="47">
        <v>0</v>
      </c>
      <c r="BE167" s="46"/>
      <c r="BF167" s="46"/>
      <c r="BG167" s="46"/>
      <c r="BH167" s="47">
        <v>3</v>
      </c>
      <c r="BI167" s="46"/>
      <c r="BJ167" s="47">
        <v>3</v>
      </c>
      <c r="BK167" s="46"/>
      <c r="BL167" s="46" t="s">
        <v>2375</v>
      </c>
      <c r="BM167" s="46"/>
      <c r="BN167" s="47">
        <v>1</v>
      </c>
      <c r="BO167" s="46"/>
      <c r="BP167" s="47">
        <v>1</v>
      </c>
      <c r="BQ167" s="46"/>
      <c r="BR167" s="47">
        <v>1</v>
      </c>
      <c r="BS167" s="46"/>
      <c r="BT167" s="47">
        <v>0</v>
      </c>
      <c r="BU167" s="46"/>
      <c r="BV167" s="47">
        <v>3</v>
      </c>
      <c r="BW167" s="46"/>
      <c r="BX167" s="47">
        <v>5</v>
      </c>
      <c r="BY167" s="46"/>
      <c r="BZ167" s="46"/>
      <c r="CA167" s="46"/>
      <c r="CB167" s="46" t="s">
        <v>7527</v>
      </c>
      <c r="CC167" s="46" t="b">
        <v>1</v>
      </c>
      <c r="CD167" s="46" t="b">
        <v>1</v>
      </c>
      <c r="CE167" s="46" t="b">
        <v>0</v>
      </c>
      <c r="CF167" s="46" t="b">
        <v>1</v>
      </c>
      <c r="CG167" s="46" t="b">
        <v>0</v>
      </c>
      <c r="CH167" s="46" t="b">
        <v>0</v>
      </c>
      <c r="CI167" s="46" t="b">
        <v>0</v>
      </c>
      <c r="CJ167" s="46"/>
      <c r="CK167" s="46"/>
      <c r="CL167" s="46"/>
      <c r="CM167" s="46" t="s">
        <v>1355</v>
      </c>
      <c r="CN167" s="46"/>
      <c r="CO167" s="46" t="s">
        <v>2376</v>
      </c>
      <c r="CP167" s="46">
        <v>1530</v>
      </c>
      <c r="CQ167" s="46" t="s">
        <v>2377</v>
      </c>
      <c r="CR167" s="46" t="s">
        <v>2378</v>
      </c>
      <c r="CS167" s="46">
        <v>166</v>
      </c>
      <c r="CT167" s="46"/>
      <c r="CU167" s="46">
        <v>-1</v>
      </c>
    </row>
    <row r="168" spans="1:99" ht="15" customHeight="1">
      <c r="A168" s="47">
        <v>359125050503749</v>
      </c>
      <c r="B168" s="47">
        <v>3014</v>
      </c>
      <c r="C168" s="47">
        <v>3014</v>
      </c>
      <c r="D168" s="46" t="s">
        <v>2379</v>
      </c>
      <c r="E168" s="46" t="s">
        <v>7668</v>
      </c>
      <c r="F168" s="46">
        <v>13.353492839999999</v>
      </c>
      <c r="G168" s="46">
        <v>103.84899418000001</v>
      </c>
      <c r="H168" s="46">
        <v>-18</v>
      </c>
      <c r="I168" s="46">
        <v>5</v>
      </c>
      <c r="J168" s="47">
        <v>0</v>
      </c>
      <c r="K168" s="46"/>
      <c r="L168" s="46"/>
      <c r="M168" s="46"/>
      <c r="N168" s="46"/>
      <c r="O168" s="47">
        <v>4</v>
      </c>
      <c r="P168" s="47">
        <v>1</v>
      </c>
      <c r="Q168" s="46">
        <v>6</v>
      </c>
      <c r="R168" s="47">
        <v>1</v>
      </c>
      <c r="S168" s="46"/>
      <c r="T168" s="47">
        <v>3</v>
      </c>
      <c r="U168" s="46"/>
      <c r="V168" s="47">
        <v>3</v>
      </c>
      <c r="W168" s="46"/>
      <c r="X168" s="46"/>
      <c r="Y168" s="46"/>
      <c r="Z168" s="47">
        <v>3</v>
      </c>
      <c r="AA168" s="46"/>
      <c r="AB168" s="47">
        <v>2</v>
      </c>
      <c r="AC168" s="46"/>
      <c r="AD168" s="46"/>
      <c r="AE168" s="46"/>
      <c r="AF168" s="47">
        <v>3</v>
      </c>
      <c r="AG168" s="46"/>
      <c r="AH168" s="47">
        <v>3</v>
      </c>
      <c r="AI168" s="46"/>
      <c r="AJ168" s="46"/>
      <c r="AK168" s="46"/>
      <c r="AL168" s="47">
        <v>3</v>
      </c>
      <c r="AM168" s="46"/>
      <c r="AN168" s="47">
        <v>1</v>
      </c>
      <c r="AO168" s="46"/>
      <c r="AP168" s="47">
        <v>5</v>
      </c>
      <c r="AQ168" s="46" t="s">
        <v>158</v>
      </c>
      <c r="AR168" s="47">
        <v>6</v>
      </c>
      <c r="AS168" s="46" t="s">
        <v>158</v>
      </c>
      <c r="AT168" s="47">
        <v>3</v>
      </c>
      <c r="AU168" s="46"/>
      <c r="AV168" s="47">
        <v>1</v>
      </c>
      <c r="AW168" s="46"/>
      <c r="AX168" s="47">
        <v>5</v>
      </c>
      <c r="AY168" s="46" t="s">
        <v>158</v>
      </c>
      <c r="AZ168" s="47">
        <v>6</v>
      </c>
      <c r="BA168" s="46" t="s">
        <v>158</v>
      </c>
      <c r="BB168" s="46" t="s">
        <v>1479</v>
      </c>
      <c r="BC168" s="46"/>
      <c r="BD168" s="47">
        <v>0</v>
      </c>
      <c r="BE168" s="46"/>
      <c r="BF168" s="46"/>
      <c r="BG168" s="46"/>
      <c r="BH168" s="47">
        <v>3</v>
      </c>
      <c r="BI168" s="46"/>
      <c r="BJ168" s="47">
        <v>3</v>
      </c>
      <c r="BK168" s="46"/>
      <c r="BL168" s="46" t="s">
        <v>2382</v>
      </c>
      <c r="BM168" s="46"/>
      <c r="BN168" s="47">
        <v>1</v>
      </c>
      <c r="BO168" s="46"/>
      <c r="BP168" s="47">
        <v>1</v>
      </c>
      <c r="BQ168" s="46"/>
      <c r="BR168" s="47">
        <v>1</v>
      </c>
      <c r="BS168" s="46"/>
      <c r="BT168" s="47">
        <v>0</v>
      </c>
      <c r="BU168" s="46"/>
      <c r="BV168" s="47">
        <v>3</v>
      </c>
      <c r="BW168" s="46"/>
      <c r="BX168" s="47">
        <v>5</v>
      </c>
      <c r="BY168" s="46"/>
      <c r="BZ168" s="46"/>
      <c r="CA168" s="46"/>
      <c r="CB168" s="46" t="s">
        <v>7527</v>
      </c>
      <c r="CC168" s="46" t="b">
        <v>1</v>
      </c>
      <c r="CD168" s="46" t="b">
        <v>1</v>
      </c>
      <c r="CE168" s="46" t="b">
        <v>0</v>
      </c>
      <c r="CF168" s="46" t="b">
        <v>1</v>
      </c>
      <c r="CG168" s="46" t="b">
        <v>0</v>
      </c>
      <c r="CH168" s="46" t="b">
        <v>0</v>
      </c>
      <c r="CI168" s="46" t="b">
        <v>0</v>
      </c>
      <c r="CJ168" s="46"/>
      <c r="CK168" s="46"/>
      <c r="CL168" s="46"/>
      <c r="CM168" s="46" t="s">
        <v>1355</v>
      </c>
      <c r="CN168" s="46"/>
      <c r="CO168" s="46" t="s">
        <v>2386</v>
      </c>
      <c r="CP168" s="46">
        <v>1531</v>
      </c>
      <c r="CQ168" s="46" t="s">
        <v>2388</v>
      </c>
      <c r="CR168" s="46" t="s">
        <v>2389</v>
      </c>
      <c r="CS168" s="46">
        <v>167</v>
      </c>
      <c r="CT168" s="46"/>
      <c r="CU168" s="46">
        <v>-1</v>
      </c>
    </row>
    <row r="169" spans="1:99" ht="15" customHeight="1">
      <c r="A169" s="47">
        <v>359125050503749</v>
      </c>
      <c r="B169" s="47">
        <v>3015</v>
      </c>
      <c r="C169" s="47">
        <v>3015</v>
      </c>
      <c r="D169" s="46" t="s">
        <v>2379</v>
      </c>
      <c r="E169" s="46" t="s">
        <v>7669</v>
      </c>
      <c r="F169" s="46">
        <v>13.35291885</v>
      </c>
      <c r="G169" s="46">
        <v>103.84889286000001</v>
      </c>
      <c r="H169" s="46">
        <v>-2</v>
      </c>
      <c r="I169" s="46">
        <v>5</v>
      </c>
      <c r="J169" s="47">
        <v>0</v>
      </c>
      <c r="K169" s="46"/>
      <c r="L169" s="46"/>
      <c r="M169" s="46"/>
      <c r="N169" s="46"/>
      <c r="O169" s="47">
        <v>4</v>
      </c>
      <c r="P169" s="47">
        <v>1</v>
      </c>
      <c r="Q169" s="46">
        <v>6</v>
      </c>
      <c r="R169" s="47">
        <v>1</v>
      </c>
      <c r="S169" s="46"/>
      <c r="T169" s="47">
        <v>3</v>
      </c>
      <c r="U169" s="46"/>
      <c r="V169" s="47">
        <v>3</v>
      </c>
      <c r="W169" s="46"/>
      <c r="X169" s="46"/>
      <c r="Y169" s="46"/>
      <c r="Z169" s="47">
        <v>3</v>
      </c>
      <c r="AA169" s="46"/>
      <c r="AB169" s="47">
        <v>3</v>
      </c>
      <c r="AC169" s="46"/>
      <c r="AD169" s="46"/>
      <c r="AE169" s="46"/>
      <c r="AF169" s="47">
        <v>3</v>
      </c>
      <c r="AG169" s="46"/>
      <c r="AH169" s="47">
        <v>3</v>
      </c>
      <c r="AI169" s="46"/>
      <c r="AJ169" s="46"/>
      <c r="AK169" s="46"/>
      <c r="AL169" s="47">
        <v>3</v>
      </c>
      <c r="AM169" s="46"/>
      <c r="AN169" s="47">
        <v>1</v>
      </c>
      <c r="AO169" s="46"/>
      <c r="AP169" s="47">
        <v>5</v>
      </c>
      <c r="AQ169" s="46" t="s">
        <v>158</v>
      </c>
      <c r="AR169" s="47">
        <v>6</v>
      </c>
      <c r="AS169" s="46" t="s">
        <v>158</v>
      </c>
      <c r="AT169" s="47">
        <v>3</v>
      </c>
      <c r="AU169" s="46"/>
      <c r="AV169" s="47">
        <v>1</v>
      </c>
      <c r="AW169" s="46"/>
      <c r="AX169" s="47">
        <v>5</v>
      </c>
      <c r="AY169" s="46" t="s">
        <v>158</v>
      </c>
      <c r="AZ169" s="47">
        <v>6</v>
      </c>
      <c r="BA169" s="46" t="s">
        <v>158</v>
      </c>
      <c r="BB169" s="46" t="s">
        <v>1479</v>
      </c>
      <c r="BC169" s="46"/>
      <c r="BD169" s="47">
        <v>0</v>
      </c>
      <c r="BE169" s="46"/>
      <c r="BF169" s="46"/>
      <c r="BG169" s="46"/>
      <c r="BH169" s="47">
        <v>3</v>
      </c>
      <c r="BI169" s="46"/>
      <c r="BJ169" s="47">
        <v>3</v>
      </c>
      <c r="BK169" s="46"/>
      <c r="BL169" s="46" t="s">
        <v>1132</v>
      </c>
      <c r="BM169" s="46"/>
      <c r="BN169" s="47">
        <v>1</v>
      </c>
      <c r="BO169" s="46"/>
      <c r="BP169" s="47">
        <v>1</v>
      </c>
      <c r="BQ169" s="46"/>
      <c r="BR169" s="47">
        <v>1</v>
      </c>
      <c r="BS169" s="46"/>
      <c r="BT169" s="47">
        <v>0</v>
      </c>
      <c r="BU169" s="46"/>
      <c r="BV169" s="47">
        <v>3</v>
      </c>
      <c r="BW169" s="46"/>
      <c r="BX169" s="47">
        <v>5</v>
      </c>
      <c r="BY169" s="46"/>
      <c r="BZ169" s="46"/>
      <c r="CA169" s="46"/>
      <c r="CB169" s="46" t="s">
        <v>7527</v>
      </c>
      <c r="CC169" s="46" t="b">
        <v>1</v>
      </c>
      <c r="CD169" s="46" t="b">
        <v>1</v>
      </c>
      <c r="CE169" s="46" t="b">
        <v>0</v>
      </c>
      <c r="CF169" s="46" t="b">
        <v>1</v>
      </c>
      <c r="CG169" s="46" t="b">
        <v>0</v>
      </c>
      <c r="CH169" s="46" t="b">
        <v>0</v>
      </c>
      <c r="CI169" s="46" t="b">
        <v>0</v>
      </c>
      <c r="CJ169" s="46"/>
      <c r="CK169" s="46"/>
      <c r="CL169" s="46"/>
      <c r="CM169" s="46" t="s">
        <v>1355</v>
      </c>
      <c r="CN169" s="46"/>
      <c r="CO169" s="46" t="s">
        <v>2394</v>
      </c>
      <c r="CP169" s="46">
        <v>1532</v>
      </c>
      <c r="CQ169" s="46" t="s">
        <v>2395</v>
      </c>
      <c r="CR169" s="46" t="s">
        <v>2396</v>
      </c>
      <c r="CS169" s="46">
        <v>168</v>
      </c>
      <c r="CT169" s="46"/>
      <c r="CU169" s="46">
        <v>-1</v>
      </c>
    </row>
    <row r="170" spans="1:99" ht="15" customHeight="1">
      <c r="A170" s="47">
        <v>359125050503749</v>
      </c>
      <c r="B170" s="47">
        <v>3082</v>
      </c>
      <c r="C170" s="47">
        <v>3082</v>
      </c>
      <c r="D170" s="46" t="s">
        <v>2398</v>
      </c>
      <c r="E170" s="46" t="s">
        <v>7670</v>
      </c>
      <c r="F170" s="46">
        <v>13.35352831</v>
      </c>
      <c r="G170" s="46">
        <v>103.84912622</v>
      </c>
      <c r="H170" s="46">
        <v>-13</v>
      </c>
      <c r="I170" s="46">
        <v>5</v>
      </c>
      <c r="J170" s="47">
        <v>0</v>
      </c>
      <c r="K170" s="46"/>
      <c r="L170" s="46"/>
      <c r="M170" s="46"/>
      <c r="N170" s="46"/>
      <c r="O170" s="47">
        <v>4</v>
      </c>
      <c r="P170" s="47">
        <v>1</v>
      </c>
      <c r="Q170" s="46">
        <v>6</v>
      </c>
      <c r="R170" s="47">
        <v>1</v>
      </c>
      <c r="S170" s="46"/>
      <c r="T170" s="47">
        <v>3</v>
      </c>
      <c r="U170" s="46"/>
      <c r="V170" s="47">
        <v>3</v>
      </c>
      <c r="W170" s="46"/>
      <c r="X170" s="46"/>
      <c r="Y170" s="46"/>
      <c r="Z170" s="47">
        <v>3</v>
      </c>
      <c r="AA170" s="46"/>
      <c r="AB170" s="47">
        <v>3</v>
      </c>
      <c r="AC170" s="46"/>
      <c r="AD170" s="46"/>
      <c r="AE170" s="46"/>
      <c r="AF170" s="47">
        <v>3</v>
      </c>
      <c r="AG170" s="46"/>
      <c r="AH170" s="47">
        <v>3</v>
      </c>
      <c r="AI170" s="46"/>
      <c r="AJ170" s="46"/>
      <c r="AK170" s="46"/>
      <c r="AL170" s="47">
        <v>3</v>
      </c>
      <c r="AM170" s="46"/>
      <c r="AN170" s="47">
        <v>1</v>
      </c>
      <c r="AO170" s="46"/>
      <c r="AP170" s="47">
        <v>5</v>
      </c>
      <c r="AQ170" s="46" t="s">
        <v>158</v>
      </c>
      <c r="AR170" s="47">
        <v>6</v>
      </c>
      <c r="AS170" s="46" t="s">
        <v>158</v>
      </c>
      <c r="AT170" s="47">
        <v>3</v>
      </c>
      <c r="AU170" s="46"/>
      <c r="AV170" s="47">
        <v>1</v>
      </c>
      <c r="AW170" s="46"/>
      <c r="AX170" s="47">
        <v>5</v>
      </c>
      <c r="AY170" s="46" t="s">
        <v>158</v>
      </c>
      <c r="AZ170" s="47">
        <v>6</v>
      </c>
      <c r="BA170" s="46" t="s">
        <v>158</v>
      </c>
      <c r="BB170" s="46" t="s">
        <v>1479</v>
      </c>
      <c r="BC170" s="46"/>
      <c r="BD170" s="47">
        <v>1</v>
      </c>
      <c r="BE170" s="46"/>
      <c r="BF170" s="46" t="s">
        <v>210</v>
      </c>
      <c r="BG170" s="46"/>
      <c r="BH170" s="47">
        <v>3</v>
      </c>
      <c r="BI170" s="46"/>
      <c r="BJ170" s="47">
        <v>3</v>
      </c>
      <c r="BK170" s="46"/>
      <c r="BL170" s="46" t="s">
        <v>2400</v>
      </c>
      <c r="BM170" s="46"/>
      <c r="BN170" s="47">
        <v>1</v>
      </c>
      <c r="BO170" s="46"/>
      <c r="BP170" s="47">
        <v>1</v>
      </c>
      <c r="BQ170" s="46"/>
      <c r="BR170" s="47">
        <v>1</v>
      </c>
      <c r="BS170" s="46"/>
      <c r="BT170" s="47">
        <v>0</v>
      </c>
      <c r="BU170" s="46"/>
      <c r="BV170" s="47">
        <v>3</v>
      </c>
      <c r="BW170" s="46"/>
      <c r="BX170" s="47">
        <v>5</v>
      </c>
      <c r="BY170" s="46"/>
      <c r="BZ170" s="46"/>
      <c r="CA170" s="46"/>
      <c r="CB170" s="46" t="s">
        <v>7527</v>
      </c>
      <c r="CC170" s="46" t="b">
        <v>1</v>
      </c>
      <c r="CD170" s="46" t="b">
        <v>1</v>
      </c>
      <c r="CE170" s="46" t="b">
        <v>0</v>
      </c>
      <c r="CF170" s="46" t="b">
        <v>1</v>
      </c>
      <c r="CG170" s="46" t="b">
        <v>0</v>
      </c>
      <c r="CH170" s="46" t="b">
        <v>0</v>
      </c>
      <c r="CI170" s="46" t="b">
        <v>0</v>
      </c>
      <c r="CJ170" s="46"/>
      <c r="CK170" s="46"/>
      <c r="CL170" s="46"/>
      <c r="CM170" s="46" t="s">
        <v>1355</v>
      </c>
      <c r="CN170" s="46"/>
      <c r="CO170" s="46" t="s">
        <v>2402</v>
      </c>
      <c r="CP170" s="46">
        <v>1540</v>
      </c>
      <c r="CQ170" s="46" t="s">
        <v>2403</v>
      </c>
      <c r="CR170" s="46" t="s">
        <v>2404</v>
      </c>
      <c r="CS170" s="46">
        <v>169</v>
      </c>
      <c r="CT170" s="46"/>
      <c r="CU170" s="46">
        <v>-1</v>
      </c>
    </row>
    <row r="171" spans="1:99" ht="15" customHeight="1">
      <c r="A171" s="47">
        <v>359125050503749</v>
      </c>
      <c r="B171" s="46" t="s">
        <v>2405</v>
      </c>
      <c r="C171" s="46" t="s">
        <v>2405</v>
      </c>
      <c r="D171" s="46" t="s">
        <v>2407</v>
      </c>
      <c r="E171" s="46" t="s">
        <v>7671</v>
      </c>
      <c r="F171" s="46">
        <v>13.35356067</v>
      </c>
      <c r="G171" s="46">
        <v>103.8492439</v>
      </c>
      <c r="H171" s="46">
        <v>11</v>
      </c>
      <c r="I171" s="46">
        <v>5</v>
      </c>
      <c r="J171" s="47">
        <v>0</v>
      </c>
      <c r="K171" s="46"/>
      <c r="L171" s="46"/>
      <c r="M171" s="46"/>
      <c r="N171" s="46"/>
      <c r="O171" s="47">
        <v>4</v>
      </c>
      <c r="P171" s="47">
        <v>1</v>
      </c>
      <c r="Q171" s="46">
        <v>5</v>
      </c>
      <c r="R171" s="47">
        <v>1</v>
      </c>
      <c r="S171" s="46"/>
      <c r="T171" s="47">
        <v>3</v>
      </c>
      <c r="U171" s="46"/>
      <c r="V171" s="47">
        <v>4</v>
      </c>
      <c r="W171" s="46"/>
      <c r="X171" s="46"/>
      <c r="Y171" s="46"/>
      <c r="Z171" s="47">
        <v>3</v>
      </c>
      <c r="AA171" s="46"/>
      <c r="AB171" s="47">
        <v>3</v>
      </c>
      <c r="AC171" s="46"/>
      <c r="AD171" s="46"/>
      <c r="AE171" s="46"/>
      <c r="AF171" s="47">
        <v>3</v>
      </c>
      <c r="AG171" s="46"/>
      <c r="AH171" s="47">
        <v>3</v>
      </c>
      <c r="AI171" s="46"/>
      <c r="AJ171" s="46"/>
      <c r="AK171" s="46"/>
      <c r="AL171" s="47">
        <v>3</v>
      </c>
      <c r="AM171" s="46"/>
      <c r="AN171" s="47">
        <v>1</v>
      </c>
      <c r="AO171" s="46"/>
      <c r="AP171" s="47">
        <v>5</v>
      </c>
      <c r="AQ171" s="46" t="s">
        <v>158</v>
      </c>
      <c r="AR171" s="47">
        <v>6</v>
      </c>
      <c r="AS171" s="46" t="s">
        <v>158</v>
      </c>
      <c r="AT171" s="47">
        <v>3</v>
      </c>
      <c r="AU171" s="46"/>
      <c r="AV171" s="47">
        <v>1</v>
      </c>
      <c r="AW171" s="46"/>
      <c r="AX171" s="47">
        <v>5</v>
      </c>
      <c r="AY171" s="46" t="s">
        <v>158</v>
      </c>
      <c r="AZ171" s="47">
        <v>6</v>
      </c>
      <c r="BA171" s="46" t="s">
        <v>158</v>
      </c>
      <c r="BB171" s="46" t="s">
        <v>1479</v>
      </c>
      <c r="BC171" s="46"/>
      <c r="BD171" s="47">
        <v>0</v>
      </c>
      <c r="BE171" s="46"/>
      <c r="BF171" s="46"/>
      <c r="BG171" s="46"/>
      <c r="BH171" s="47">
        <v>2</v>
      </c>
      <c r="BI171" s="46"/>
      <c r="BJ171" s="47">
        <v>3</v>
      </c>
      <c r="BK171" s="46"/>
      <c r="BL171" s="46" t="s">
        <v>2412</v>
      </c>
      <c r="BM171" s="46"/>
      <c r="BN171" s="47">
        <v>1</v>
      </c>
      <c r="BO171" s="46"/>
      <c r="BP171" s="47">
        <v>1</v>
      </c>
      <c r="BQ171" s="46"/>
      <c r="BR171" s="47">
        <v>1</v>
      </c>
      <c r="BS171" s="46"/>
      <c r="BT171" s="47">
        <v>0</v>
      </c>
      <c r="BU171" s="46"/>
      <c r="BV171" s="47">
        <v>3</v>
      </c>
      <c r="BW171" s="46"/>
      <c r="BX171" s="47">
        <v>5</v>
      </c>
      <c r="BY171" s="46"/>
      <c r="BZ171" s="46"/>
      <c r="CA171" s="46"/>
      <c r="CB171" s="46" t="s">
        <v>7527</v>
      </c>
      <c r="CC171" s="46" t="b">
        <v>1</v>
      </c>
      <c r="CD171" s="46" t="b">
        <v>1</v>
      </c>
      <c r="CE171" s="46" t="b">
        <v>0</v>
      </c>
      <c r="CF171" s="46" t="b">
        <v>1</v>
      </c>
      <c r="CG171" s="46" t="b">
        <v>0</v>
      </c>
      <c r="CH171" s="46" t="b">
        <v>0</v>
      </c>
      <c r="CI171" s="46" t="b">
        <v>0</v>
      </c>
      <c r="CJ171" s="46"/>
      <c r="CK171" s="46"/>
      <c r="CL171" s="46"/>
      <c r="CM171" s="46" t="s">
        <v>1355</v>
      </c>
      <c r="CN171" s="46"/>
      <c r="CO171" s="46" t="s">
        <v>2413</v>
      </c>
      <c r="CP171" s="46">
        <v>1541</v>
      </c>
      <c r="CQ171" s="46" t="s">
        <v>2415</v>
      </c>
      <c r="CR171" s="46" t="s">
        <v>2417</v>
      </c>
      <c r="CS171" s="46">
        <v>170</v>
      </c>
      <c r="CT171" s="46"/>
      <c r="CU171" s="46">
        <v>-1</v>
      </c>
    </row>
    <row r="172" spans="1:99" ht="15" customHeight="1">
      <c r="A172" s="47">
        <v>359125050503749</v>
      </c>
      <c r="B172" s="46" t="s">
        <v>2420</v>
      </c>
      <c r="C172" s="46" t="s">
        <v>2420</v>
      </c>
      <c r="D172" s="46" t="s">
        <v>2421</v>
      </c>
      <c r="E172" s="46" t="s">
        <v>7672</v>
      </c>
      <c r="F172" s="46">
        <v>13.353578219999999</v>
      </c>
      <c r="G172" s="46">
        <v>103.84924162999999</v>
      </c>
      <c r="H172" s="46">
        <v>5</v>
      </c>
      <c r="I172" s="46">
        <v>5</v>
      </c>
      <c r="J172" s="47">
        <v>0</v>
      </c>
      <c r="K172" s="46"/>
      <c r="L172" s="46"/>
      <c r="M172" s="46"/>
      <c r="N172" s="46"/>
      <c r="O172" s="47">
        <v>4</v>
      </c>
      <c r="P172" s="47">
        <v>1</v>
      </c>
      <c r="Q172" s="46">
        <v>2</v>
      </c>
      <c r="R172" s="47">
        <v>0</v>
      </c>
      <c r="S172" s="46"/>
      <c r="T172" s="47">
        <v>3</v>
      </c>
      <c r="U172" s="46"/>
      <c r="V172" s="46"/>
      <c r="W172" s="46"/>
      <c r="X172" s="46"/>
      <c r="Y172" s="46"/>
      <c r="Z172" s="47">
        <v>3</v>
      </c>
      <c r="AA172" s="46"/>
      <c r="AB172" s="46"/>
      <c r="AC172" s="46"/>
      <c r="AD172" s="46"/>
      <c r="AE172" s="46"/>
      <c r="AF172" s="47">
        <v>3</v>
      </c>
      <c r="AG172" s="46"/>
      <c r="AH172" s="46"/>
      <c r="AI172" s="46"/>
      <c r="AJ172" s="46"/>
      <c r="AK172" s="46"/>
      <c r="AL172" s="47">
        <v>3</v>
      </c>
      <c r="AM172" s="46"/>
      <c r="AN172" s="47">
        <v>1</v>
      </c>
      <c r="AO172" s="46"/>
      <c r="AP172" s="47">
        <v>5</v>
      </c>
      <c r="AQ172" s="46" t="s">
        <v>158</v>
      </c>
      <c r="AR172" s="47">
        <v>6</v>
      </c>
      <c r="AS172" s="46" t="s">
        <v>158</v>
      </c>
      <c r="AT172" s="46"/>
      <c r="AU172" s="46"/>
      <c r="AV172" s="46"/>
      <c r="AW172" s="46"/>
      <c r="AX172" s="46"/>
      <c r="AY172" s="46"/>
      <c r="AZ172" s="46"/>
      <c r="BA172" s="46"/>
      <c r="BB172" s="46" t="s">
        <v>1479</v>
      </c>
      <c r="BC172" s="46"/>
      <c r="BD172" s="47">
        <v>0</v>
      </c>
      <c r="BE172" s="46"/>
      <c r="BF172" s="46"/>
      <c r="BG172" s="46"/>
      <c r="BH172" s="47">
        <v>3</v>
      </c>
      <c r="BI172" s="46"/>
      <c r="BJ172" s="46"/>
      <c r="BK172" s="46"/>
      <c r="BL172" s="46" t="s">
        <v>2424</v>
      </c>
      <c r="BM172" s="46"/>
      <c r="BN172" s="47">
        <v>1</v>
      </c>
      <c r="BO172" s="46"/>
      <c r="BP172" s="47">
        <v>1</v>
      </c>
      <c r="BQ172" s="46"/>
      <c r="BR172" s="47">
        <v>1</v>
      </c>
      <c r="BS172" s="46"/>
      <c r="BT172" s="47">
        <v>1</v>
      </c>
      <c r="BU172" s="46"/>
      <c r="BV172" s="47">
        <v>3</v>
      </c>
      <c r="BW172" s="46"/>
      <c r="BX172" s="47">
        <v>5</v>
      </c>
      <c r="BY172" s="46"/>
      <c r="BZ172" s="46"/>
      <c r="CA172" s="46"/>
      <c r="CB172" s="46" t="s">
        <v>7527</v>
      </c>
      <c r="CC172" s="46" t="b">
        <v>1</v>
      </c>
      <c r="CD172" s="46" t="b">
        <v>1</v>
      </c>
      <c r="CE172" s="46" t="b">
        <v>0</v>
      </c>
      <c r="CF172" s="46" t="b">
        <v>1</v>
      </c>
      <c r="CG172" s="46" t="b">
        <v>0</v>
      </c>
      <c r="CH172" s="46" t="b">
        <v>0</v>
      </c>
      <c r="CI172" s="46" t="b">
        <v>0</v>
      </c>
      <c r="CJ172" s="46"/>
      <c r="CK172" s="46"/>
      <c r="CL172" s="46"/>
      <c r="CM172" s="46" t="s">
        <v>1355</v>
      </c>
      <c r="CN172" s="46"/>
      <c r="CO172" s="46" t="s">
        <v>2425</v>
      </c>
      <c r="CP172" s="46">
        <v>1542</v>
      </c>
      <c r="CQ172" s="46" t="s">
        <v>2427</v>
      </c>
      <c r="CR172" s="46" t="s">
        <v>2429</v>
      </c>
      <c r="CS172" s="46">
        <v>171</v>
      </c>
      <c r="CT172" s="46"/>
      <c r="CU172" s="46">
        <v>-1</v>
      </c>
    </row>
    <row r="173" spans="1:99" ht="15" customHeight="1">
      <c r="A173" s="47">
        <v>359125050503749</v>
      </c>
      <c r="B173" s="46" t="s">
        <v>2432</v>
      </c>
      <c r="C173" s="46" t="s">
        <v>2432</v>
      </c>
      <c r="D173" s="46" t="s">
        <v>2434</v>
      </c>
      <c r="E173" s="46" t="s">
        <v>7673</v>
      </c>
      <c r="F173" s="46">
        <v>13.35370681</v>
      </c>
      <c r="G173" s="46">
        <v>103.84905372999999</v>
      </c>
      <c r="H173" s="46">
        <v>-24</v>
      </c>
      <c r="I173" s="46">
        <v>5</v>
      </c>
      <c r="J173" s="47">
        <v>0</v>
      </c>
      <c r="K173" s="46"/>
      <c r="L173" s="46"/>
      <c r="M173" s="46"/>
      <c r="N173" s="46"/>
      <c r="O173" s="47">
        <v>4</v>
      </c>
      <c r="P173" s="47">
        <v>1</v>
      </c>
      <c r="Q173" s="46">
        <v>7</v>
      </c>
      <c r="R173" s="47">
        <v>1</v>
      </c>
      <c r="S173" s="46"/>
      <c r="T173" s="47">
        <v>3</v>
      </c>
      <c r="U173" s="46"/>
      <c r="V173" s="47">
        <v>3</v>
      </c>
      <c r="W173" s="46"/>
      <c r="X173" s="46"/>
      <c r="Y173" s="46"/>
      <c r="Z173" s="47">
        <v>3</v>
      </c>
      <c r="AA173" s="46"/>
      <c r="AB173" s="47">
        <v>3</v>
      </c>
      <c r="AC173" s="46"/>
      <c r="AD173" s="46"/>
      <c r="AE173" s="46"/>
      <c r="AF173" s="47">
        <v>3</v>
      </c>
      <c r="AG173" s="46"/>
      <c r="AH173" s="47">
        <v>3</v>
      </c>
      <c r="AI173" s="46"/>
      <c r="AJ173" s="46"/>
      <c r="AK173" s="46"/>
      <c r="AL173" s="47">
        <v>3</v>
      </c>
      <c r="AM173" s="46"/>
      <c r="AN173" s="47">
        <v>1</v>
      </c>
      <c r="AO173" s="46"/>
      <c r="AP173" s="47">
        <v>5</v>
      </c>
      <c r="AQ173" s="46" t="s">
        <v>158</v>
      </c>
      <c r="AR173" s="47">
        <v>6</v>
      </c>
      <c r="AS173" s="46" t="s">
        <v>158</v>
      </c>
      <c r="AT173" s="47">
        <v>3</v>
      </c>
      <c r="AU173" s="46"/>
      <c r="AV173" s="47">
        <v>1</v>
      </c>
      <c r="AW173" s="46"/>
      <c r="AX173" s="47">
        <v>5</v>
      </c>
      <c r="AY173" s="46" t="s">
        <v>158</v>
      </c>
      <c r="AZ173" s="47">
        <v>6</v>
      </c>
      <c r="BA173" s="46" t="s">
        <v>158</v>
      </c>
      <c r="BB173" s="46" t="s">
        <v>1479</v>
      </c>
      <c r="BC173" s="46"/>
      <c r="BD173" s="47">
        <v>0</v>
      </c>
      <c r="BE173" s="46"/>
      <c r="BF173" s="46"/>
      <c r="BG173" s="46"/>
      <c r="BH173" s="47">
        <v>2</v>
      </c>
      <c r="BI173" s="46"/>
      <c r="BJ173" s="47">
        <v>3</v>
      </c>
      <c r="BK173" s="46"/>
      <c r="BL173" s="46" t="s">
        <v>1132</v>
      </c>
      <c r="BM173" s="46"/>
      <c r="BN173" s="47">
        <v>1</v>
      </c>
      <c r="BO173" s="46"/>
      <c r="BP173" s="47">
        <v>1</v>
      </c>
      <c r="BQ173" s="46"/>
      <c r="BR173" s="47">
        <v>1</v>
      </c>
      <c r="BS173" s="46"/>
      <c r="BT173" s="47">
        <v>1</v>
      </c>
      <c r="BU173" s="46"/>
      <c r="BV173" s="47">
        <v>3</v>
      </c>
      <c r="BW173" s="46"/>
      <c r="BX173" s="47">
        <v>5</v>
      </c>
      <c r="BY173" s="46"/>
      <c r="BZ173" s="46"/>
      <c r="CA173" s="46"/>
      <c r="CB173" s="46" t="s">
        <v>7527</v>
      </c>
      <c r="CC173" s="46" t="b">
        <v>1</v>
      </c>
      <c r="CD173" s="46" t="b">
        <v>1</v>
      </c>
      <c r="CE173" s="46" t="b">
        <v>0</v>
      </c>
      <c r="CF173" s="46" t="b">
        <v>1</v>
      </c>
      <c r="CG173" s="46" t="b">
        <v>0</v>
      </c>
      <c r="CH173" s="46" t="b">
        <v>0</v>
      </c>
      <c r="CI173" s="46" t="b">
        <v>0</v>
      </c>
      <c r="CJ173" s="46"/>
      <c r="CK173" s="46"/>
      <c r="CL173" s="46"/>
      <c r="CM173" s="46" t="s">
        <v>1355</v>
      </c>
      <c r="CN173" s="46"/>
      <c r="CO173" s="46" t="s">
        <v>2443</v>
      </c>
      <c r="CP173" s="46">
        <v>1543</v>
      </c>
      <c r="CQ173" s="46" t="s">
        <v>2444</v>
      </c>
      <c r="CR173" s="46" t="s">
        <v>2445</v>
      </c>
      <c r="CS173" s="46">
        <v>172</v>
      </c>
      <c r="CT173" s="46"/>
      <c r="CU173" s="46">
        <v>-1</v>
      </c>
    </row>
    <row r="174" spans="1:99" ht="15" customHeight="1">
      <c r="A174" s="47">
        <v>359125050503749</v>
      </c>
      <c r="B174" s="47">
        <v>3016</v>
      </c>
      <c r="C174" s="47">
        <v>3016</v>
      </c>
      <c r="D174" s="46" t="s">
        <v>2446</v>
      </c>
      <c r="E174" s="46" t="s">
        <v>7674</v>
      </c>
      <c r="F174" s="46">
        <v>13.35371147</v>
      </c>
      <c r="G174" s="46">
        <v>103.84931018</v>
      </c>
      <c r="H174" s="46">
        <v>-19</v>
      </c>
      <c r="I174" s="46">
        <v>5</v>
      </c>
      <c r="J174" s="47">
        <v>0</v>
      </c>
      <c r="K174" s="46"/>
      <c r="L174" s="46"/>
      <c r="M174" s="46"/>
      <c r="N174" s="46"/>
      <c r="O174" s="47">
        <v>4</v>
      </c>
      <c r="P174" s="47">
        <v>1</v>
      </c>
      <c r="Q174" s="46">
        <v>3</v>
      </c>
      <c r="R174" s="47">
        <v>0</v>
      </c>
      <c r="S174" s="46"/>
      <c r="T174" s="47">
        <v>3</v>
      </c>
      <c r="U174" s="46"/>
      <c r="V174" s="46"/>
      <c r="W174" s="46"/>
      <c r="X174" s="46"/>
      <c r="Y174" s="46"/>
      <c r="Z174" s="47">
        <v>3</v>
      </c>
      <c r="AA174" s="46"/>
      <c r="AB174" s="46"/>
      <c r="AC174" s="46"/>
      <c r="AD174" s="46"/>
      <c r="AE174" s="46"/>
      <c r="AF174" s="47">
        <v>3</v>
      </c>
      <c r="AG174" s="46"/>
      <c r="AH174" s="46"/>
      <c r="AI174" s="46"/>
      <c r="AJ174" s="46"/>
      <c r="AK174" s="46"/>
      <c r="AL174" s="47">
        <v>3</v>
      </c>
      <c r="AM174" s="46"/>
      <c r="AN174" s="47">
        <v>1</v>
      </c>
      <c r="AO174" s="46"/>
      <c r="AP174" s="47">
        <v>5</v>
      </c>
      <c r="AQ174" s="46" t="s">
        <v>158</v>
      </c>
      <c r="AR174" s="47">
        <v>6</v>
      </c>
      <c r="AS174" s="46" t="s">
        <v>158</v>
      </c>
      <c r="AT174" s="46"/>
      <c r="AU174" s="46"/>
      <c r="AV174" s="46"/>
      <c r="AW174" s="46"/>
      <c r="AX174" s="46"/>
      <c r="AY174" s="46"/>
      <c r="AZ174" s="46"/>
      <c r="BA174" s="46"/>
      <c r="BB174" s="46" t="s">
        <v>1479</v>
      </c>
      <c r="BC174" s="46"/>
      <c r="BD174" s="47">
        <v>0</v>
      </c>
      <c r="BE174" s="46"/>
      <c r="BF174" s="46"/>
      <c r="BG174" s="46"/>
      <c r="BH174" s="47">
        <v>3</v>
      </c>
      <c r="BI174" s="46"/>
      <c r="BJ174" s="46"/>
      <c r="BK174" s="46"/>
      <c r="BL174" s="46" t="s">
        <v>2449</v>
      </c>
      <c r="BM174" s="46"/>
      <c r="BN174" s="47">
        <v>1</v>
      </c>
      <c r="BO174" s="46"/>
      <c r="BP174" s="47">
        <v>1</v>
      </c>
      <c r="BQ174" s="46"/>
      <c r="BR174" s="47">
        <v>1</v>
      </c>
      <c r="BS174" s="46"/>
      <c r="BT174" s="47">
        <v>0</v>
      </c>
      <c r="BU174" s="46"/>
      <c r="BV174" s="47">
        <v>3</v>
      </c>
      <c r="BW174" s="46"/>
      <c r="BX174" s="47">
        <v>5</v>
      </c>
      <c r="BY174" s="46"/>
      <c r="BZ174" s="46"/>
      <c r="CA174" s="46"/>
      <c r="CB174" s="46" t="s">
        <v>7527</v>
      </c>
      <c r="CC174" s="46" t="b">
        <v>1</v>
      </c>
      <c r="CD174" s="46" t="b">
        <v>1</v>
      </c>
      <c r="CE174" s="46" t="b">
        <v>0</v>
      </c>
      <c r="CF174" s="46" t="b">
        <v>1</v>
      </c>
      <c r="CG174" s="46" t="b">
        <v>0</v>
      </c>
      <c r="CH174" s="46" t="b">
        <v>0</v>
      </c>
      <c r="CI174" s="46" t="b">
        <v>0</v>
      </c>
      <c r="CJ174" s="46"/>
      <c r="CK174" s="46"/>
      <c r="CL174" s="46"/>
      <c r="CM174" s="46" t="s">
        <v>1355</v>
      </c>
      <c r="CN174" s="46"/>
      <c r="CO174" s="46" t="s">
        <v>2454</v>
      </c>
      <c r="CP174" s="46">
        <v>1544</v>
      </c>
      <c r="CQ174" s="46" t="s">
        <v>2455</v>
      </c>
      <c r="CR174" s="46" t="s">
        <v>2456</v>
      </c>
      <c r="CS174" s="46">
        <v>173</v>
      </c>
      <c r="CT174" s="46"/>
      <c r="CU174" s="46">
        <v>-1</v>
      </c>
    </row>
    <row r="175" spans="1:99" ht="15" customHeight="1">
      <c r="A175" s="47">
        <v>359125050503749</v>
      </c>
      <c r="B175" s="47">
        <v>3017</v>
      </c>
      <c r="C175" s="47">
        <v>3017</v>
      </c>
      <c r="D175" s="46" t="s">
        <v>2457</v>
      </c>
      <c r="E175" s="46" t="s">
        <v>7675</v>
      </c>
      <c r="F175" s="46">
        <v>13.35376329</v>
      </c>
      <c r="G175" s="46">
        <v>103.84942876</v>
      </c>
      <c r="H175" s="46">
        <v>-2</v>
      </c>
      <c r="I175" s="46">
        <v>4</v>
      </c>
      <c r="J175" s="47">
        <v>0</v>
      </c>
      <c r="K175" s="46"/>
      <c r="L175" s="46"/>
      <c r="M175" s="46"/>
      <c r="N175" s="46"/>
      <c r="O175" s="47">
        <v>4</v>
      </c>
      <c r="P175" s="47">
        <v>1</v>
      </c>
      <c r="Q175" s="46">
        <v>6</v>
      </c>
      <c r="R175" s="47">
        <v>1</v>
      </c>
      <c r="S175" s="46"/>
      <c r="T175" s="47">
        <v>3</v>
      </c>
      <c r="U175" s="46"/>
      <c r="V175" s="47">
        <v>3</v>
      </c>
      <c r="W175" s="46"/>
      <c r="X175" s="46"/>
      <c r="Y175" s="46"/>
      <c r="Z175" s="47">
        <v>3</v>
      </c>
      <c r="AA175" s="46"/>
      <c r="AB175" s="47">
        <v>3</v>
      </c>
      <c r="AC175" s="46"/>
      <c r="AD175" s="46"/>
      <c r="AE175" s="46"/>
      <c r="AF175" s="47">
        <v>3</v>
      </c>
      <c r="AG175" s="46"/>
      <c r="AH175" s="47">
        <v>3</v>
      </c>
      <c r="AI175" s="46"/>
      <c r="AJ175" s="46"/>
      <c r="AK175" s="46"/>
      <c r="AL175" s="47">
        <v>3</v>
      </c>
      <c r="AM175" s="46"/>
      <c r="AN175" s="47">
        <v>1</v>
      </c>
      <c r="AO175" s="46"/>
      <c r="AP175" s="47">
        <v>5</v>
      </c>
      <c r="AQ175" s="46" t="s">
        <v>158</v>
      </c>
      <c r="AR175" s="47">
        <v>6</v>
      </c>
      <c r="AS175" s="46" t="s">
        <v>158</v>
      </c>
      <c r="AT175" s="47">
        <v>3</v>
      </c>
      <c r="AU175" s="46"/>
      <c r="AV175" s="47">
        <v>1</v>
      </c>
      <c r="AW175" s="46"/>
      <c r="AX175" s="47">
        <v>5</v>
      </c>
      <c r="AY175" s="46" t="s">
        <v>158</v>
      </c>
      <c r="AZ175" s="47">
        <v>6</v>
      </c>
      <c r="BA175" s="46" t="s">
        <v>158</v>
      </c>
      <c r="BB175" s="46" t="s">
        <v>1479</v>
      </c>
      <c r="BC175" s="46"/>
      <c r="BD175" s="47">
        <v>0</v>
      </c>
      <c r="BE175" s="46"/>
      <c r="BF175" s="46"/>
      <c r="BG175" s="46"/>
      <c r="BH175" s="47">
        <v>3</v>
      </c>
      <c r="BI175" s="46"/>
      <c r="BJ175" s="47">
        <v>3</v>
      </c>
      <c r="BK175" s="46"/>
      <c r="BL175" s="46" t="s">
        <v>2460</v>
      </c>
      <c r="BM175" s="46"/>
      <c r="BN175" s="47">
        <v>1</v>
      </c>
      <c r="BO175" s="46"/>
      <c r="BP175" s="47">
        <v>1</v>
      </c>
      <c r="BQ175" s="46"/>
      <c r="BR175" s="47">
        <v>1</v>
      </c>
      <c r="BS175" s="46"/>
      <c r="BT175" s="47">
        <v>0</v>
      </c>
      <c r="BU175" s="46"/>
      <c r="BV175" s="47">
        <v>3</v>
      </c>
      <c r="BW175" s="46"/>
      <c r="BX175" s="47">
        <v>5</v>
      </c>
      <c r="BY175" s="46"/>
      <c r="BZ175" s="46"/>
      <c r="CA175" s="46"/>
      <c r="CB175" s="46" t="s">
        <v>7527</v>
      </c>
      <c r="CC175" s="46" t="b">
        <v>1</v>
      </c>
      <c r="CD175" s="46" t="b">
        <v>1</v>
      </c>
      <c r="CE175" s="46" t="b">
        <v>0</v>
      </c>
      <c r="CF175" s="46" t="b">
        <v>1</v>
      </c>
      <c r="CG175" s="46" t="b">
        <v>0</v>
      </c>
      <c r="CH175" s="46" t="b">
        <v>0</v>
      </c>
      <c r="CI175" s="46" t="b">
        <v>0</v>
      </c>
      <c r="CJ175" s="46"/>
      <c r="CK175" s="46"/>
      <c r="CL175" s="46"/>
      <c r="CM175" s="46" t="s">
        <v>1355</v>
      </c>
      <c r="CN175" s="46"/>
      <c r="CO175" s="46" t="s">
        <v>2464</v>
      </c>
      <c r="CP175" s="46">
        <v>1545</v>
      </c>
      <c r="CQ175" s="46" t="s">
        <v>2466</v>
      </c>
      <c r="CR175" s="46" t="s">
        <v>2467</v>
      </c>
      <c r="CS175" s="46">
        <v>174</v>
      </c>
      <c r="CT175" s="46"/>
      <c r="CU175" s="46">
        <v>-1</v>
      </c>
    </row>
    <row r="176" spans="1:99" ht="15" customHeight="1">
      <c r="A176" s="47">
        <v>359125050503749</v>
      </c>
      <c r="B176" s="47">
        <v>3018</v>
      </c>
      <c r="C176" s="47">
        <v>3018</v>
      </c>
      <c r="D176" s="46" t="s">
        <v>2468</v>
      </c>
      <c r="E176" s="46"/>
      <c r="F176" s="46"/>
      <c r="G176" s="46"/>
      <c r="H176" s="46"/>
      <c r="I176" s="46"/>
      <c r="J176" s="47">
        <v>0</v>
      </c>
      <c r="K176" s="46"/>
      <c r="L176" s="46"/>
      <c r="M176" s="46"/>
      <c r="N176" s="46"/>
      <c r="O176" s="47">
        <v>4</v>
      </c>
      <c r="P176" s="47">
        <v>1</v>
      </c>
      <c r="Q176" s="46">
        <v>4</v>
      </c>
      <c r="R176" s="47">
        <v>1</v>
      </c>
      <c r="S176" s="46"/>
      <c r="T176" s="47">
        <v>3</v>
      </c>
      <c r="U176" s="46"/>
      <c r="V176" s="47">
        <v>3</v>
      </c>
      <c r="W176" s="46"/>
      <c r="X176" s="46"/>
      <c r="Y176" s="46"/>
      <c r="Z176" s="47">
        <v>3</v>
      </c>
      <c r="AA176" s="46"/>
      <c r="AB176" s="47">
        <v>3</v>
      </c>
      <c r="AC176" s="46"/>
      <c r="AD176" s="46"/>
      <c r="AE176" s="46"/>
      <c r="AF176" s="47">
        <v>3</v>
      </c>
      <c r="AG176" s="46"/>
      <c r="AH176" s="47">
        <v>3</v>
      </c>
      <c r="AI176" s="46"/>
      <c r="AJ176" s="46"/>
      <c r="AK176" s="46"/>
      <c r="AL176" s="47">
        <v>3</v>
      </c>
      <c r="AM176" s="46"/>
      <c r="AN176" s="47">
        <v>1</v>
      </c>
      <c r="AO176" s="46"/>
      <c r="AP176" s="47">
        <v>3</v>
      </c>
      <c r="AQ176" s="46"/>
      <c r="AR176" s="47">
        <v>3</v>
      </c>
      <c r="AS176" s="46"/>
      <c r="AT176" s="47">
        <v>3</v>
      </c>
      <c r="AU176" s="46"/>
      <c r="AV176" s="47">
        <v>1</v>
      </c>
      <c r="AW176" s="46"/>
      <c r="AX176" s="47">
        <v>3</v>
      </c>
      <c r="AY176" s="46"/>
      <c r="AZ176" s="47">
        <v>3</v>
      </c>
      <c r="BA176" s="46"/>
      <c r="BB176" s="46" t="s">
        <v>2469</v>
      </c>
      <c r="BC176" s="46"/>
      <c r="BD176" s="47">
        <v>0</v>
      </c>
      <c r="BE176" s="46"/>
      <c r="BF176" s="46"/>
      <c r="BG176" s="46"/>
      <c r="BH176" s="47">
        <v>3</v>
      </c>
      <c r="BI176" s="46"/>
      <c r="BJ176" s="47">
        <v>3</v>
      </c>
      <c r="BK176" s="46"/>
      <c r="BL176" s="46" t="s">
        <v>2470</v>
      </c>
      <c r="BM176" s="46"/>
      <c r="BN176" s="47">
        <v>1</v>
      </c>
      <c r="BO176" s="46"/>
      <c r="BP176" s="47">
        <v>1</v>
      </c>
      <c r="BQ176" s="46"/>
      <c r="BR176" s="47">
        <v>1</v>
      </c>
      <c r="BS176" s="46"/>
      <c r="BT176" s="47">
        <v>0</v>
      </c>
      <c r="BU176" s="46"/>
      <c r="BV176" s="47">
        <v>3</v>
      </c>
      <c r="BW176" s="46"/>
      <c r="BX176" s="47">
        <v>5</v>
      </c>
      <c r="BY176" s="46"/>
      <c r="BZ176" s="46"/>
      <c r="CA176" s="46"/>
      <c r="CB176" s="46" t="s">
        <v>7527</v>
      </c>
      <c r="CC176" s="46" t="b">
        <v>1</v>
      </c>
      <c r="CD176" s="46" t="b">
        <v>1</v>
      </c>
      <c r="CE176" s="46" t="b">
        <v>0</v>
      </c>
      <c r="CF176" s="46" t="b">
        <v>1</v>
      </c>
      <c r="CG176" s="46" t="b">
        <v>0</v>
      </c>
      <c r="CH176" s="46" t="b">
        <v>0</v>
      </c>
      <c r="CI176" s="46" t="b">
        <v>0</v>
      </c>
      <c r="CJ176" s="46"/>
      <c r="CK176" s="46"/>
      <c r="CL176" s="46"/>
      <c r="CM176" s="46" t="s">
        <v>1355</v>
      </c>
      <c r="CN176" s="46"/>
      <c r="CO176" s="46" t="s">
        <v>2472</v>
      </c>
      <c r="CP176" s="46">
        <v>1546</v>
      </c>
      <c r="CQ176" s="46" t="s">
        <v>2474</v>
      </c>
      <c r="CR176" s="46" t="s">
        <v>2476</v>
      </c>
      <c r="CS176" s="46">
        <v>175</v>
      </c>
      <c r="CT176" s="46"/>
      <c r="CU176" s="46">
        <v>-1</v>
      </c>
    </row>
    <row r="177" spans="1:99" ht="15" customHeight="1">
      <c r="A177" s="47">
        <v>359125050503749</v>
      </c>
      <c r="B177" s="47">
        <v>3018</v>
      </c>
      <c r="C177" s="47">
        <v>3018</v>
      </c>
      <c r="D177" s="46" t="s">
        <v>2479</v>
      </c>
      <c r="E177" s="46" t="s">
        <v>7676</v>
      </c>
      <c r="F177" s="46">
        <v>13.35384794</v>
      </c>
      <c r="G177" s="46">
        <v>103.84900761</v>
      </c>
      <c r="H177" s="46">
        <v>-14</v>
      </c>
      <c r="I177" s="46">
        <v>3</v>
      </c>
      <c r="J177" s="47">
        <v>0</v>
      </c>
      <c r="K177" s="46"/>
      <c r="L177" s="46"/>
      <c r="M177" s="46"/>
      <c r="N177" s="46"/>
      <c r="O177" s="47">
        <v>4</v>
      </c>
      <c r="P177" s="47">
        <v>1</v>
      </c>
      <c r="Q177" s="46">
        <v>4</v>
      </c>
      <c r="R177" s="47">
        <v>1</v>
      </c>
      <c r="S177" s="46"/>
      <c r="T177" s="47">
        <v>3</v>
      </c>
      <c r="U177" s="46"/>
      <c r="V177" s="47">
        <v>3</v>
      </c>
      <c r="W177" s="46"/>
      <c r="X177" s="46"/>
      <c r="Y177" s="46"/>
      <c r="Z177" s="47">
        <v>3</v>
      </c>
      <c r="AA177" s="46"/>
      <c r="AB177" s="47">
        <v>3</v>
      </c>
      <c r="AC177" s="46"/>
      <c r="AD177" s="46"/>
      <c r="AE177" s="46"/>
      <c r="AF177" s="47">
        <v>3</v>
      </c>
      <c r="AG177" s="46"/>
      <c r="AH177" s="47">
        <v>3</v>
      </c>
      <c r="AI177" s="46"/>
      <c r="AJ177" s="46"/>
      <c r="AK177" s="46"/>
      <c r="AL177" s="47">
        <v>3</v>
      </c>
      <c r="AM177" s="46"/>
      <c r="AN177" s="47">
        <v>1</v>
      </c>
      <c r="AO177" s="46"/>
      <c r="AP177" s="47">
        <v>5</v>
      </c>
      <c r="AQ177" s="46" t="s">
        <v>158</v>
      </c>
      <c r="AR177" s="47">
        <v>6</v>
      </c>
      <c r="AS177" s="46" t="s">
        <v>158</v>
      </c>
      <c r="AT177" s="47">
        <v>3</v>
      </c>
      <c r="AU177" s="46"/>
      <c r="AV177" s="47">
        <v>1</v>
      </c>
      <c r="AW177" s="46"/>
      <c r="AX177" s="47">
        <v>5</v>
      </c>
      <c r="AY177" s="46" t="s">
        <v>158</v>
      </c>
      <c r="AZ177" s="47">
        <v>6</v>
      </c>
      <c r="BA177" s="46" t="s">
        <v>158</v>
      </c>
      <c r="BB177" s="46" t="s">
        <v>1479</v>
      </c>
      <c r="BC177" s="46"/>
      <c r="BD177" s="47">
        <v>0</v>
      </c>
      <c r="BE177" s="46"/>
      <c r="BF177" s="46"/>
      <c r="BG177" s="46"/>
      <c r="BH177" s="47">
        <v>3</v>
      </c>
      <c r="BI177" s="46"/>
      <c r="BJ177" s="47">
        <v>3</v>
      </c>
      <c r="BK177" s="46"/>
      <c r="BL177" s="46" t="s">
        <v>2449</v>
      </c>
      <c r="BM177" s="46"/>
      <c r="BN177" s="47">
        <v>1</v>
      </c>
      <c r="BO177" s="46"/>
      <c r="BP177" s="47">
        <v>1</v>
      </c>
      <c r="BQ177" s="46"/>
      <c r="BR177" s="47">
        <v>1</v>
      </c>
      <c r="BS177" s="46"/>
      <c r="BT177" s="47">
        <v>1</v>
      </c>
      <c r="BU177" s="46"/>
      <c r="BV177" s="47">
        <v>3</v>
      </c>
      <c r="BW177" s="46"/>
      <c r="BX177" s="47">
        <v>5</v>
      </c>
      <c r="BY177" s="46"/>
      <c r="BZ177" s="46"/>
      <c r="CA177" s="46"/>
      <c r="CB177" s="46" t="s">
        <v>7527</v>
      </c>
      <c r="CC177" s="46" t="b">
        <v>1</v>
      </c>
      <c r="CD177" s="46" t="b">
        <v>1</v>
      </c>
      <c r="CE177" s="46" t="b">
        <v>0</v>
      </c>
      <c r="CF177" s="46" t="b">
        <v>1</v>
      </c>
      <c r="CG177" s="46" t="b">
        <v>0</v>
      </c>
      <c r="CH177" s="46" t="b">
        <v>0</v>
      </c>
      <c r="CI177" s="46" t="b">
        <v>0</v>
      </c>
      <c r="CJ177" s="46"/>
      <c r="CK177" s="46"/>
      <c r="CL177" s="46"/>
      <c r="CM177" s="46" t="s">
        <v>2484</v>
      </c>
      <c r="CN177" s="46"/>
      <c r="CO177" s="46" t="s">
        <v>2485</v>
      </c>
      <c r="CP177" s="46">
        <v>1547</v>
      </c>
      <c r="CQ177" s="46" t="s">
        <v>2487</v>
      </c>
      <c r="CR177" s="46" t="s">
        <v>2488</v>
      </c>
      <c r="CS177" s="46">
        <v>176</v>
      </c>
      <c r="CT177" s="46"/>
      <c r="CU177" s="46">
        <v>-1</v>
      </c>
    </row>
    <row r="178" spans="1:99" ht="15" customHeight="1">
      <c r="A178" s="47">
        <v>359125050503749</v>
      </c>
      <c r="B178" s="47">
        <v>3086</v>
      </c>
      <c r="C178" s="47">
        <v>3086</v>
      </c>
      <c r="D178" s="46" t="s">
        <v>2490</v>
      </c>
      <c r="E178" s="46" t="s">
        <v>7677</v>
      </c>
      <c r="F178" s="46">
        <v>13.353881700000001</v>
      </c>
      <c r="G178" s="46">
        <v>103.84912391</v>
      </c>
      <c r="H178" s="46">
        <v>-22</v>
      </c>
      <c r="I178" s="46">
        <v>5</v>
      </c>
      <c r="J178" s="47">
        <v>0</v>
      </c>
      <c r="K178" s="46"/>
      <c r="L178" s="46"/>
      <c r="M178" s="46"/>
      <c r="N178" s="46"/>
      <c r="O178" s="47">
        <v>4</v>
      </c>
      <c r="P178" s="47">
        <v>1</v>
      </c>
      <c r="Q178" s="46">
        <v>15</v>
      </c>
      <c r="R178" s="47">
        <v>1</v>
      </c>
      <c r="S178" s="46"/>
      <c r="T178" s="47">
        <v>3</v>
      </c>
      <c r="U178" s="46"/>
      <c r="V178" s="47">
        <v>3</v>
      </c>
      <c r="W178" s="46"/>
      <c r="X178" s="46"/>
      <c r="Y178" s="46"/>
      <c r="Z178" s="47">
        <v>3</v>
      </c>
      <c r="AA178" s="46"/>
      <c r="AB178" s="47">
        <v>3</v>
      </c>
      <c r="AC178" s="46"/>
      <c r="AD178" s="46"/>
      <c r="AE178" s="46"/>
      <c r="AF178" s="47">
        <v>3</v>
      </c>
      <c r="AG178" s="46"/>
      <c r="AH178" s="47">
        <v>3</v>
      </c>
      <c r="AI178" s="46"/>
      <c r="AJ178" s="46"/>
      <c r="AK178" s="46"/>
      <c r="AL178" s="47">
        <v>3</v>
      </c>
      <c r="AM178" s="46"/>
      <c r="AN178" s="47">
        <v>1</v>
      </c>
      <c r="AO178" s="46"/>
      <c r="AP178" s="47">
        <v>5</v>
      </c>
      <c r="AQ178" s="46" t="s">
        <v>158</v>
      </c>
      <c r="AR178" s="47">
        <v>6</v>
      </c>
      <c r="AS178" s="46" t="s">
        <v>158</v>
      </c>
      <c r="AT178" s="47">
        <v>3</v>
      </c>
      <c r="AU178" s="46"/>
      <c r="AV178" s="47">
        <v>1</v>
      </c>
      <c r="AW178" s="46"/>
      <c r="AX178" s="47">
        <v>5</v>
      </c>
      <c r="AY178" s="46" t="s">
        <v>158</v>
      </c>
      <c r="AZ178" s="47">
        <v>6</v>
      </c>
      <c r="BA178" s="46" t="s">
        <v>158</v>
      </c>
      <c r="BB178" s="46" t="s">
        <v>1479</v>
      </c>
      <c r="BC178" s="46"/>
      <c r="BD178" s="47">
        <v>0</v>
      </c>
      <c r="BE178" s="46"/>
      <c r="BF178" s="46"/>
      <c r="BG178" s="46"/>
      <c r="BH178" s="47">
        <v>2</v>
      </c>
      <c r="BI178" s="46"/>
      <c r="BJ178" s="47">
        <v>3</v>
      </c>
      <c r="BK178" s="46"/>
      <c r="BL178" s="46" t="s">
        <v>2492</v>
      </c>
      <c r="BM178" s="46"/>
      <c r="BN178" s="47">
        <v>1</v>
      </c>
      <c r="BO178" s="46"/>
      <c r="BP178" s="47">
        <v>1</v>
      </c>
      <c r="BQ178" s="46"/>
      <c r="BR178" s="47">
        <v>1</v>
      </c>
      <c r="BS178" s="46"/>
      <c r="BT178" s="47">
        <v>1</v>
      </c>
      <c r="BU178" s="46"/>
      <c r="BV178" s="47">
        <v>3</v>
      </c>
      <c r="BW178" s="46"/>
      <c r="BX178" s="47">
        <v>5</v>
      </c>
      <c r="BY178" s="46"/>
      <c r="BZ178" s="46"/>
      <c r="CA178" s="46"/>
      <c r="CB178" s="46" t="s">
        <v>7527</v>
      </c>
      <c r="CC178" s="46" t="b">
        <v>1</v>
      </c>
      <c r="CD178" s="46" t="b">
        <v>1</v>
      </c>
      <c r="CE178" s="46" t="b">
        <v>0</v>
      </c>
      <c r="CF178" s="46" t="b">
        <v>1</v>
      </c>
      <c r="CG178" s="46" t="b">
        <v>0</v>
      </c>
      <c r="CH178" s="46" t="b">
        <v>0</v>
      </c>
      <c r="CI178" s="46" t="b">
        <v>0</v>
      </c>
      <c r="CJ178" s="46"/>
      <c r="CK178" s="46"/>
      <c r="CL178" s="46"/>
      <c r="CM178" s="46" t="s">
        <v>2484</v>
      </c>
      <c r="CN178" s="46"/>
      <c r="CO178" s="46" t="s">
        <v>2493</v>
      </c>
      <c r="CP178" s="46">
        <v>1548</v>
      </c>
      <c r="CQ178" s="46" t="s">
        <v>2494</v>
      </c>
      <c r="CR178" s="46" t="s">
        <v>2495</v>
      </c>
      <c r="CS178" s="46">
        <v>177</v>
      </c>
      <c r="CT178" s="46"/>
      <c r="CU178" s="46">
        <v>-1</v>
      </c>
    </row>
    <row r="179" spans="1:99" ht="15" customHeight="1">
      <c r="A179" s="47">
        <v>359125050503749</v>
      </c>
      <c r="B179" s="47">
        <v>3070</v>
      </c>
      <c r="C179" s="47">
        <v>3070</v>
      </c>
      <c r="D179" s="46" t="s">
        <v>2497</v>
      </c>
      <c r="E179" s="46" t="s">
        <v>7678</v>
      </c>
      <c r="F179" s="46">
        <v>13.35390772</v>
      </c>
      <c r="G179" s="46">
        <v>103.84904653</v>
      </c>
      <c r="H179" s="46">
        <v>1</v>
      </c>
      <c r="I179" s="46">
        <v>5</v>
      </c>
      <c r="J179" s="47">
        <v>0</v>
      </c>
      <c r="K179" s="46"/>
      <c r="L179" s="46"/>
      <c r="M179" s="46"/>
      <c r="N179" s="46"/>
      <c r="O179" s="47">
        <v>4</v>
      </c>
      <c r="P179" s="47">
        <v>1</v>
      </c>
      <c r="Q179" s="46">
        <v>3</v>
      </c>
      <c r="R179" s="47">
        <v>1</v>
      </c>
      <c r="S179" s="46"/>
      <c r="T179" s="47">
        <v>3</v>
      </c>
      <c r="U179" s="46"/>
      <c r="V179" s="47">
        <v>3</v>
      </c>
      <c r="W179" s="46"/>
      <c r="X179" s="46"/>
      <c r="Y179" s="46"/>
      <c r="Z179" s="47">
        <v>3</v>
      </c>
      <c r="AA179" s="46"/>
      <c r="AB179" s="47">
        <v>3</v>
      </c>
      <c r="AC179" s="46"/>
      <c r="AD179" s="46"/>
      <c r="AE179" s="46"/>
      <c r="AF179" s="47">
        <v>3</v>
      </c>
      <c r="AG179" s="46"/>
      <c r="AH179" s="47">
        <v>3</v>
      </c>
      <c r="AI179" s="46"/>
      <c r="AJ179" s="46"/>
      <c r="AK179" s="46"/>
      <c r="AL179" s="47">
        <v>3</v>
      </c>
      <c r="AM179" s="46"/>
      <c r="AN179" s="47">
        <v>1</v>
      </c>
      <c r="AO179" s="46"/>
      <c r="AP179" s="47">
        <v>5</v>
      </c>
      <c r="AQ179" s="46" t="s">
        <v>158</v>
      </c>
      <c r="AR179" s="47">
        <v>6</v>
      </c>
      <c r="AS179" s="46" t="s">
        <v>158</v>
      </c>
      <c r="AT179" s="47">
        <v>3</v>
      </c>
      <c r="AU179" s="46"/>
      <c r="AV179" s="47">
        <v>1</v>
      </c>
      <c r="AW179" s="46"/>
      <c r="AX179" s="47">
        <v>5</v>
      </c>
      <c r="AY179" s="46" t="s">
        <v>158</v>
      </c>
      <c r="AZ179" s="47">
        <v>6</v>
      </c>
      <c r="BA179" s="46" t="s">
        <v>158</v>
      </c>
      <c r="BB179" s="46" t="s">
        <v>1479</v>
      </c>
      <c r="BC179" s="46"/>
      <c r="BD179" s="47">
        <v>1</v>
      </c>
      <c r="BE179" s="46"/>
      <c r="BF179" s="46" t="s">
        <v>210</v>
      </c>
      <c r="BG179" s="46"/>
      <c r="BH179" s="47">
        <v>3</v>
      </c>
      <c r="BI179" s="46"/>
      <c r="BJ179" s="47">
        <v>3</v>
      </c>
      <c r="BK179" s="46"/>
      <c r="BL179" s="46" t="s">
        <v>166</v>
      </c>
      <c r="BM179" s="46"/>
      <c r="BN179" s="47">
        <v>1</v>
      </c>
      <c r="BO179" s="46"/>
      <c r="BP179" s="47">
        <v>1</v>
      </c>
      <c r="BQ179" s="46"/>
      <c r="BR179" s="47">
        <v>1</v>
      </c>
      <c r="BS179" s="46"/>
      <c r="BT179" s="47">
        <v>1</v>
      </c>
      <c r="BU179" s="46"/>
      <c r="BV179" s="47">
        <v>3</v>
      </c>
      <c r="BW179" s="46"/>
      <c r="BX179" s="47">
        <v>5</v>
      </c>
      <c r="BY179" s="46"/>
      <c r="BZ179" s="46"/>
      <c r="CA179" s="46"/>
      <c r="CB179" s="46" t="s">
        <v>7527</v>
      </c>
      <c r="CC179" s="46" t="b">
        <v>1</v>
      </c>
      <c r="CD179" s="46" t="b">
        <v>1</v>
      </c>
      <c r="CE179" s="46" t="b">
        <v>0</v>
      </c>
      <c r="CF179" s="46" t="b">
        <v>1</v>
      </c>
      <c r="CG179" s="46" t="b">
        <v>0</v>
      </c>
      <c r="CH179" s="46" t="b">
        <v>0</v>
      </c>
      <c r="CI179" s="46" t="b">
        <v>0</v>
      </c>
      <c r="CJ179" s="46"/>
      <c r="CK179" s="46"/>
      <c r="CL179" s="46"/>
      <c r="CM179" s="46" t="s">
        <v>2484</v>
      </c>
      <c r="CN179" s="46"/>
      <c r="CO179" s="46" t="s">
        <v>2503</v>
      </c>
      <c r="CP179" s="46">
        <v>1549</v>
      </c>
      <c r="CQ179" s="46" t="s">
        <v>2504</v>
      </c>
      <c r="CR179" s="46" t="s">
        <v>2505</v>
      </c>
      <c r="CS179" s="46">
        <v>178</v>
      </c>
      <c r="CT179" s="46"/>
      <c r="CU179" s="46">
        <v>-1</v>
      </c>
    </row>
    <row r="180" spans="1:99" ht="15" customHeight="1">
      <c r="A180" s="47">
        <v>359125050503749</v>
      </c>
      <c r="B180" s="46" t="s">
        <v>2506</v>
      </c>
      <c r="C180" s="46" t="s">
        <v>2506</v>
      </c>
      <c r="D180" s="46" t="s">
        <v>2507</v>
      </c>
      <c r="E180" s="46" t="s">
        <v>7679</v>
      </c>
      <c r="F180" s="46">
        <v>13.35395439</v>
      </c>
      <c r="G180" s="46">
        <v>103.84902667999999</v>
      </c>
      <c r="H180" s="46">
        <v>-9</v>
      </c>
      <c r="I180" s="46">
        <v>5</v>
      </c>
      <c r="J180" s="47">
        <v>0</v>
      </c>
      <c r="K180" s="46"/>
      <c r="L180" s="46"/>
      <c r="M180" s="46"/>
      <c r="N180" s="46"/>
      <c r="O180" s="47">
        <v>4</v>
      </c>
      <c r="P180" s="47">
        <v>1</v>
      </c>
      <c r="Q180" s="46">
        <v>9</v>
      </c>
      <c r="R180" s="47">
        <v>1</v>
      </c>
      <c r="S180" s="46"/>
      <c r="T180" s="47">
        <v>3</v>
      </c>
      <c r="U180" s="46"/>
      <c r="V180" s="47">
        <v>3</v>
      </c>
      <c r="W180" s="46"/>
      <c r="X180" s="46"/>
      <c r="Y180" s="46"/>
      <c r="Z180" s="47">
        <v>3</v>
      </c>
      <c r="AA180" s="46"/>
      <c r="AB180" s="47">
        <v>3</v>
      </c>
      <c r="AC180" s="46"/>
      <c r="AD180" s="46"/>
      <c r="AE180" s="46"/>
      <c r="AF180" s="47">
        <v>3</v>
      </c>
      <c r="AG180" s="46"/>
      <c r="AH180" s="47">
        <v>3</v>
      </c>
      <c r="AI180" s="46"/>
      <c r="AJ180" s="46"/>
      <c r="AK180" s="46"/>
      <c r="AL180" s="47">
        <v>3</v>
      </c>
      <c r="AM180" s="46"/>
      <c r="AN180" s="47">
        <v>1</v>
      </c>
      <c r="AO180" s="46"/>
      <c r="AP180" s="47">
        <v>5</v>
      </c>
      <c r="AQ180" s="46" t="s">
        <v>158</v>
      </c>
      <c r="AR180" s="47">
        <v>6</v>
      </c>
      <c r="AS180" s="46" t="s">
        <v>158</v>
      </c>
      <c r="AT180" s="47">
        <v>3</v>
      </c>
      <c r="AU180" s="46"/>
      <c r="AV180" s="47">
        <v>1</v>
      </c>
      <c r="AW180" s="46"/>
      <c r="AX180" s="47">
        <v>5</v>
      </c>
      <c r="AY180" s="46" t="s">
        <v>158</v>
      </c>
      <c r="AZ180" s="47">
        <v>6</v>
      </c>
      <c r="BA180" s="46" t="s">
        <v>158</v>
      </c>
      <c r="BB180" s="46" t="s">
        <v>1479</v>
      </c>
      <c r="BC180" s="46"/>
      <c r="BD180" s="47">
        <v>0</v>
      </c>
      <c r="BE180" s="46"/>
      <c r="BF180" s="46"/>
      <c r="BG180" s="46"/>
      <c r="BH180" s="47">
        <v>3</v>
      </c>
      <c r="BI180" s="46"/>
      <c r="BJ180" s="47">
        <v>3</v>
      </c>
      <c r="BK180" s="46"/>
      <c r="BL180" s="46" t="s">
        <v>2400</v>
      </c>
      <c r="BM180" s="46"/>
      <c r="BN180" s="47">
        <v>1</v>
      </c>
      <c r="BO180" s="46"/>
      <c r="BP180" s="47">
        <v>1</v>
      </c>
      <c r="BQ180" s="46"/>
      <c r="BR180" s="47">
        <v>1</v>
      </c>
      <c r="BS180" s="46"/>
      <c r="BT180" s="47">
        <v>0</v>
      </c>
      <c r="BU180" s="46"/>
      <c r="BV180" s="47">
        <v>3</v>
      </c>
      <c r="BW180" s="46"/>
      <c r="BX180" s="47">
        <v>5</v>
      </c>
      <c r="BY180" s="46"/>
      <c r="BZ180" s="46"/>
      <c r="CA180" s="46"/>
      <c r="CB180" s="46" t="s">
        <v>7527</v>
      </c>
      <c r="CC180" s="46" t="b">
        <v>1</v>
      </c>
      <c r="CD180" s="46" t="b">
        <v>1</v>
      </c>
      <c r="CE180" s="46" t="b">
        <v>0</v>
      </c>
      <c r="CF180" s="46" t="b">
        <v>1</v>
      </c>
      <c r="CG180" s="46" t="b">
        <v>0</v>
      </c>
      <c r="CH180" s="46" t="b">
        <v>0</v>
      </c>
      <c r="CI180" s="46" t="b">
        <v>0</v>
      </c>
      <c r="CJ180" s="46"/>
      <c r="CK180" s="46"/>
      <c r="CL180" s="46"/>
      <c r="CM180" s="46" t="s">
        <v>2484</v>
      </c>
      <c r="CN180" s="46"/>
      <c r="CO180" s="46" t="s">
        <v>2514</v>
      </c>
      <c r="CP180" s="46">
        <v>1550</v>
      </c>
      <c r="CQ180" s="46" t="s">
        <v>2515</v>
      </c>
      <c r="CR180" s="46" t="s">
        <v>2516</v>
      </c>
      <c r="CS180" s="46">
        <v>179</v>
      </c>
      <c r="CT180" s="46"/>
      <c r="CU180" s="46">
        <v>-1</v>
      </c>
    </row>
    <row r="181" spans="1:99" ht="15" customHeight="1">
      <c r="A181" s="47">
        <v>359125050503749</v>
      </c>
      <c r="B181" s="46" t="s">
        <v>2517</v>
      </c>
      <c r="C181" s="46" t="s">
        <v>2517</v>
      </c>
      <c r="D181" s="46" t="s">
        <v>2518</v>
      </c>
      <c r="E181" s="46" t="s">
        <v>7680</v>
      </c>
      <c r="F181" s="46">
        <v>13.353916659999999</v>
      </c>
      <c r="G181" s="46">
        <v>103.8489855</v>
      </c>
      <c r="H181" s="46">
        <v>-12</v>
      </c>
      <c r="I181" s="46">
        <v>5</v>
      </c>
      <c r="J181" s="47">
        <v>0</v>
      </c>
      <c r="K181" s="46"/>
      <c r="L181" s="46"/>
      <c r="M181" s="46"/>
      <c r="N181" s="46"/>
      <c r="O181" s="47">
        <v>4</v>
      </c>
      <c r="P181" s="47">
        <v>1</v>
      </c>
      <c r="Q181" s="46">
        <v>5</v>
      </c>
      <c r="R181" s="47">
        <v>1</v>
      </c>
      <c r="S181" s="46"/>
      <c r="T181" s="47">
        <v>3</v>
      </c>
      <c r="U181" s="46"/>
      <c r="V181" s="47">
        <v>3</v>
      </c>
      <c r="W181" s="46"/>
      <c r="X181" s="46"/>
      <c r="Y181" s="46"/>
      <c r="Z181" s="47">
        <v>3</v>
      </c>
      <c r="AA181" s="46"/>
      <c r="AB181" s="47">
        <v>3</v>
      </c>
      <c r="AC181" s="46"/>
      <c r="AD181" s="46"/>
      <c r="AE181" s="46"/>
      <c r="AF181" s="47">
        <v>3</v>
      </c>
      <c r="AG181" s="46"/>
      <c r="AH181" s="47">
        <v>3</v>
      </c>
      <c r="AI181" s="46"/>
      <c r="AJ181" s="46"/>
      <c r="AK181" s="46"/>
      <c r="AL181" s="47">
        <v>3</v>
      </c>
      <c r="AM181" s="46"/>
      <c r="AN181" s="47">
        <v>1</v>
      </c>
      <c r="AO181" s="46"/>
      <c r="AP181" s="47">
        <v>5</v>
      </c>
      <c r="AQ181" s="46" t="s">
        <v>158</v>
      </c>
      <c r="AR181" s="47">
        <v>6</v>
      </c>
      <c r="AS181" s="46" t="s">
        <v>158</v>
      </c>
      <c r="AT181" s="47">
        <v>3</v>
      </c>
      <c r="AU181" s="46"/>
      <c r="AV181" s="47">
        <v>1</v>
      </c>
      <c r="AW181" s="46"/>
      <c r="AX181" s="47">
        <v>5</v>
      </c>
      <c r="AY181" s="46" t="s">
        <v>158</v>
      </c>
      <c r="AZ181" s="47">
        <v>6</v>
      </c>
      <c r="BA181" s="46" t="s">
        <v>158</v>
      </c>
      <c r="BB181" s="46" t="s">
        <v>2521</v>
      </c>
      <c r="BC181" s="46"/>
      <c r="BD181" s="47">
        <v>0</v>
      </c>
      <c r="BE181" s="46"/>
      <c r="BF181" s="46"/>
      <c r="BG181" s="46"/>
      <c r="BH181" s="47">
        <v>3</v>
      </c>
      <c r="BI181" s="46"/>
      <c r="BJ181" s="47">
        <v>3</v>
      </c>
      <c r="BK181" s="46"/>
      <c r="BL181" s="46" t="s">
        <v>2526</v>
      </c>
      <c r="BM181" s="46"/>
      <c r="BN181" s="47">
        <v>1</v>
      </c>
      <c r="BO181" s="46"/>
      <c r="BP181" s="47">
        <v>1</v>
      </c>
      <c r="BQ181" s="46"/>
      <c r="BR181" s="47">
        <v>1</v>
      </c>
      <c r="BS181" s="46"/>
      <c r="BT181" s="47">
        <v>0</v>
      </c>
      <c r="BU181" s="46"/>
      <c r="BV181" s="47">
        <v>3</v>
      </c>
      <c r="BW181" s="46"/>
      <c r="BX181" s="47">
        <v>5</v>
      </c>
      <c r="BY181" s="46"/>
      <c r="BZ181" s="46"/>
      <c r="CA181" s="46"/>
      <c r="CB181" s="46" t="s">
        <v>7527</v>
      </c>
      <c r="CC181" s="46" t="b">
        <v>1</v>
      </c>
      <c r="CD181" s="46" t="b">
        <v>1</v>
      </c>
      <c r="CE181" s="46" t="b">
        <v>0</v>
      </c>
      <c r="CF181" s="46" t="b">
        <v>1</v>
      </c>
      <c r="CG181" s="46" t="b">
        <v>0</v>
      </c>
      <c r="CH181" s="46" t="b">
        <v>0</v>
      </c>
      <c r="CI181" s="46" t="b">
        <v>0</v>
      </c>
      <c r="CJ181" s="46"/>
      <c r="CK181" s="46"/>
      <c r="CL181" s="46"/>
      <c r="CM181" s="46" t="s">
        <v>2484</v>
      </c>
      <c r="CN181" s="46"/>
      <c r="CO181" s="46" t="s">
        <v>2530</v>
      </c>
      <c r="CP181" s="46">
        <v>1551</v>
      </c>
      <c r="CQ181" s="46" t="s">
        <v>2531</v>
      </c>
      <c r="CR181" s="46" t="s">
        <v>2532</v>
      </c>
      <c r="CS181" s="46">
        <v>180</v>
      </c>
      <c r="CT181" s="46"/>
      <c r="CU181" s="46">
        <v>-1</v>
      </c>
    </row>
    <row r="182" spans="1:99" ht="15" customHeight="1">
      <c r="A182" s="47">
        <v>359125050503749</v>
      </c>
      <c r="B182" s="46" t="s">
        <v>2195</v>
      </c>
      <c r="C182" s="46" t="s">
        <v>2195</v>
      </c>
      <c r="D182" s="46" t="s">
        <v>2533</v>
      </c>
      <c r="E182" s="46" t="s">
        <v>7681</v>
      </c>
      <c r="F182" s="46">
        <v>13.35380524</v>
      </c>
      <c r="G182" s="46">
        <v>103.84894533000001</v>
      </c>
      <c r="H182" s="46">
        <v>-20</v>
      </c>
      <c r="I182" s="46">
        <v>5</v>
      </c>
      <c r="J182" s="47">
        <v>0</v>
      </c>
      <c r="K182" s="46"/>
      <c r="L182" s="46"/>
      <c r="M182" s="46"/>
      <c r="N182" s="46"/>
      <c r="O182" s="47">
        <v>4</v>
      </c>
      <c r="P182" s="47">
        <v>1</v>
      </c>
      <c r="Q182" s="46">
        <v>3</v>
      </c>
      <c r="R182" s="47">
        <v>1</v>
      </c>
      <c r="S182" s="46"/>
      <c r="T182" s="47">
        <v>3</v>
      </c>
      <c r="U182" s="46"/>
      <c r="V182" s="47">
        <v>3</v>
      </c>
      <c r="W182" s="46"/>
      <c r="X182" s="46"/>
      <c r="Y182" s="46"/>
      <c r="Z182" s="47">
        <v>3</v>
      </c>
      <c r="AA182" s="46"/>
      <c r="AB182" s="47">
        <v>3</v>
      </c>
      <c r="AC182" s="46"/>
      <c r="AD182" s="46"/>
      <c r="AE182" s="46"/>
      <c r="AF182" s="47">
        <v>3</v>
      </c>
      <c r="AG182" s="46"/>
      <c r="AH182" s="47">
        <v>3</v>
      </c>
      <c r="AI182" s="46"/>
      <c r="AJ182" s="46"/>
      <c r="AK182" s="46"/>
      <c r="AL182" s="47">
        <v>3</v>
      </c>
      <c r="AM182" s="46"/>
      <c r="AN182" s="47">
        <v>1</v>
      </c>
      <c r="AO182" s="46"/>
      <c r="AP182" s="47">
        <v>5</v>
      </c>
      <c r="AQ182" s="46" t="s">
        <v>158</v>
      </c>
      <c r="AR182" s="47">
        <v>6</v>
      </c>
      <c r="AS182" s="46" t="s">
        <v>158</v>
      </c>
      <c r="AT182" s="47">
        <v>3</v>
      </c>
      <c r="AU182" s="46"/>
      <c r="AV182" s="47">
        <v>1</v>
      </c>
      <c r="AW182" s="46"/>
      <c r="AX182" s="47">
        <v>5</v>
      </c>
      <c r="AY182" s="46" t="s">
        <v>158</v>
      </c>
      <c r="AZ182" s="47">
        <v>6</v>
      </c>
      <c r="BA182" s="46" t="s">
        <v>158</v>
      </c>
      <c r="BB182" s="46" t="s">
        <v>1479</v>
      </c>
      <c r="BC182" s="46"/>
      <c r="BD182" s="47">
        <v>1</v>
      </c>
      <c r="BE182" s="46"/>
      <c r="BF182" s="46"/>
      <c r="BG182" s="46"/>
      <c r="BH182" s="47">
        <v>3</v>
      </c>
      <c r="BI182" s="46"/>
      <c r="BJ182" s="47">
        <v>3</v>
      </c>
      <c r="BK182" s="46"/>
      <c r="BL182" s="46" t="s">
        <v>2412</v>
      </c>
      <c r="BM182" s="46"/>
      <c r="BN182" s="47">
        <v>1</v>
      </c>
      <c r="BO182" s="46"/>
      <c r="BP182" s="47">
        <v>1</v>
      </c>
      <c r="BQ182" s="46"/>
      <c r="BR182" s="47">
        <v>1</v>
      </c>
      <c r="BS182" s="46"/>
      <c r="BT182" s="47">
        <v>0</v>
      </c>
      <c r="BU182" s="46"/>
      <c r="BV182" s="47">
        <v>3</v>
      </c>
      <c r="BW182" s="46"/>
      <c r="BX182" s="47">
        <v>5</v>
      </c>
      <c r="BY182" s="46"/>
      <c r="BZ182" s="46"/>
      <c r="CA182" s="46"/>
      <c r="CB182" s="46" t="s">
        <v>7527</v>
      </c>
      <c r="CC182" s="46" t="b">
        <v>1</v>
      </c>
      <c r="CD182" s="46" t="b">
        <v>1</v>
      </c>
      <c r="CE182" s="46" t="b">
        <v>0</v>
      </c>
      <c r="CF182" s="46" t="b">
        <v>1</v>
      </c>
      <c r="CG182" s="46" t="b">
        <v>0</v>
      </c>
      <c r="CH182" s="46" t="b">
        <v>0</v>
      </c>
      <c r="CI182" s="46" t="b">
        <v>0</v>
      </c>
      <c r="CJ182" s="46"/>
      <c r="CK182" s="46"/>
      <c r="CL182" s="46"/>
      <c r="CM182" s="46" t="s">
        <v>2484</v>
      </c>
      <c r="CN182" s="46"/>
      <c r="CO182" s="46" t="s">
        <v>2546</v>
      </c>
      <c r="CP182" s="46">
        <v>1552</v>
      </c>
      <c r="CQ182" s="46" t="s">
        <v>2547</v>
      </c>
      <c r="CR182" s="46" t="s">
        <v>2548</v>
      </c>
      <c r="CS182" s="46">
        <v>181</v>
      </c>
      <c r="CT182" s="46"/>
      <c r="CU182" s="46">
        <v>-1</v>
      </c>
    </row>
    <row r="183" spans="1:99" ht="15" customHeight="1">
      <c r="A183" s="47">
        <v>359125050503749</v>
      </c>
      <c r="B183" s="46" t="s">
        <v>2549</v>
      </c>
      <c r="C183" s="46" t="s">
        <v>2549</v>
      </c>
      <c r="D183" s="46" t="s">
        <v>2550</v>
      </c>
      <c r="E183" s="46" t="s">
        <v>7682</v>
      </c>
      <c r="F183" s="46">
        <v>13.353787219999999</v>
      </c>
      <c r="G183" s="46">
        <v>103.84897402999999</v>
      </c>
      <c r="H183" s="46">
        <v>-22</v>
      </c>
      <c r="I183" s="46">
        <v>5</v>
      </c>
      <c r="J183" s="47">
        <v>0</v>
      </c>
      <c r="K183" s="46"/>
      <c r="L183" s="46"/>
      <c r="M183" s="46"/>
      <c r="N183" s="46"/>
      <c r="O183" s="47">
        <v>4</v>
      </c>
      <c r="P183" s="47">
        <v>1</v>
      </c>
      <c r="Q183" s="46">
        <v>3</v>
      </c>
      <c r="R183" s="47">
        <v>1</v>
      </c>
      <c r="S183" s="46"/>
      <c r="T183" s="47">
        <v>3</v>
      </c>
      <c r="U183" s="46"/>
      <c r="V183" s="47">
        <v>3</v>
      </c>
      <c r="W183" s="46"/>
      <c r="X183" s="46"/>
      <c r="Y183" s="46"/>
      <c r="Z183" s="47">
        <v>3</v>
      </c>
      <c r="AA183" s="46"/>
      <c r="AB183" s="47">
        <v>3</v>
      </c>
      <c r="AC183" s="46"/>
      <c r="AD183" s="46"/>
      <c r="AE183" s="46"/>
      <c r="AF183" s="47">
        <v>3</v>
      </c>
      <c r="AG183" s="46"/>
      <c r="AH183" s="47">
        <v>3</v>
      </c>
      <c r="AI183" s="46"/>
      <c r="AJ183" s="46"/>
      <c r="AK183" s="46"/>
      <c r="AL183" s="47">
        <v>3</v>
      </c>
      <c r="AM183" s="46"/>
      <c r="AN183" s="47">
        <v>1</v>
      </c>
      <c r="AO183" s="46"/>
      <c r="AP183" s="47">
        <v>5</v>
      </c>
      <c r="AQ183" s="46" t="s">
        <v>158</v>
      </c>
      <c r="AR183" s="47">
        <v>6</v>
      </c>
      <c r="AS183" s="46" t="s">
        <v>158</v>
      </c>
      <c r="AT183" s="47">
        <v>3</v>
      </c>
      <c r="AU183" s="46"/>
      <c r="AV183" s="47">
        <v>1</v>
      </c>
      <c r="AW183" s="46"/>
      <c r="AX183" s="47">
        <v>5</v>
      </c>
      <c r="AY183" s="46" t="s">
        <v>158</v>
      </c>
      <c r="AZ183" s="47">
        <v>6</v>
      </c>
      <c r="BA183" s="46" t="s">
        <v>158</v>
      </c>
      <c r="BB183" s="46" t="s">
        <v>1479</v>
      </c>
      <c r="BC183" s="46"/>
      <c r="BD183" s="47">
        <v>0</v>
      </c>
      <c r="BE183" s="46"/>
      <c r="BF183" s="46"/>
      <c r="BG183" s="46"/>
      <c r="BH183" s="47">
        <v>3</v>
      </c>
      <c r="BI183" s="46"/>
      <c r="BJ183" s="47">
        <v>3</v>
      </c>
      <c r="BK183" s="46"/>
      <c r="BL183" s="46"/>
      <c r="BM183" s="46"/>
      <c r="BN183" s="47">
        <v>1</v>
      </c>
      <c r="BO183" s="46"/>
      <c r="BP183" s="47">
        <v>1</v>
      </c>
      <c r="BQ183" s="46"/>
      <c r="BR183" s="47">
        <v>1</v>
      </c>
      <c r="BS183" s="46"/>
      <c r="BT183" s="47">
        <v>0</v>
      </c>
      <c r="BU183" s="46"/>
      <c r="BV183" s="47">
        <v>3</v>
      </c>
      <c r="BW183" s="46"/>
      <c r="BX183" s="47">
        <v>5</v>
      </c>
      <c r="BY183" s="46"/>
      <c r="BZ183" s="46"/>
      <c r="CA183" s="46"/>
      <c r="CB183" s="46" t="s">
        <v>7527</v>
      </c>
      <c r="CC183" s="46" t="b">
        <v>1</v>
      </c>
      <c r="CD183" s="46" t="b">
        <v>1</v>
      </c>
      <c r="CE183" s="46" t="b">
        <v>0</v>
      </c>
      <c r="CF183" s="46" t="b">
        <v>1</v>
      </c>
      <c r="CG183" s="46" t="b">
        <v>0</v>
      </c>
      <c r="CH183" s="46" t="b">
        <v>0</v>
      </c>
      <c r="CI183" s="46" t="b">
        <v>0</v>
      </c>
      <c r="CJ183" s="46"/>
      <c r="CK183" s="46"/>
      <c r="CL183" s="46"/>
      <c r="CM183" s="46" t="s">
        <v>2484</v>
      </c>
      <c r="CN183" s="46"/>
      <c r="CO183" s="46" t="s">
        <v>2557</v>
      </c>
      <c r="CP183" s="46">
        <v>1553</v>
      </c>
      <c r="CQ183" s="46" t="s">
        <v>2558</v>
      </c>
      <c r="CR183" s="46" t="s">
        <v>2560</v>
      </c>
      <c r="CS183" s="46">
        <v>182</v>
      </c>
      <c r="CT183" s="46"/>
      <c r="CU183" s="46">
        <v>-1</v>
      </c>
    </row>
    <row r="184" spans="1:99" ht="15" customHeight="1">
      <c r="A184" s="47">
        <v>359125050503749</v>
      </c>
      <c r="B184" s="47">
        <v>3021</v>
      </c>
      <c r="C184" s="47">
        <v>3021</v>
      </c>
      <c r="D184" s="46" t="s">
        <v>2563</v>
      </c>
      <c r="E184" s="46" t="s">
        <v>7683</v>
      </c>
      <c r="F184" s="46">
        <v>13.354160630000001</v>
      </c>
      <c r="G184" s="46">
        <v>103.85118731</v>
      </c>
      <c r="H184" s="46">
        <v>46</v>
      </c>
      <c r="I184" s="46">
        <v>4</v>
      </c>
      <c r="J184" s="47">
        <v>0</v>
      </c>
      <c r="K184" s="46"/>
      <c r="L184" s="46"/>
      <c r="M184" s="46"/>
      <c r="N184" s="46"/>
      <c r="O184" s="47">
        <v>4</v>
      </c>
      <c r="P184" s="47">
        <v>1</v>
      </c>
      <c r="Q184" s="46">
        <v>5</v>
      </c>
      <c r="R184" s="47">
        <v>1</v>
      </c>
      <c r="S184" s="46"/>
      <c r="T184" s="47">
        <v>3</v>
      </c>
      <c r="U184" s="46"/>
      <c r="V184" s="47">
        <v>3</v>
      </c>
      <c r="W184" s="46"/>
      <c r="X184" s="46"/>
      <c r="Y184" s="46"/>
      <c r="Z184" s="47">
        <v>3</v>
      </c>
      <c r="AA184" s="46"/>
      <c r="AB184" s="47">
        <v>3</v>
      </c>
      <c r="AC184" s="46"/>
      <c r="AD184" s="46"/>
      <c r="AE184" s="46"/>
      <c r="AF184" s="47">
        <v>3</v>
      </c>
      <c r="AG184" s="46"/>
      <c r="AH184" s="47">
        <v>3</v>
      </c>
      <c r="AI184" s="46"/>
      <c r="AJ184" s="46"/>
      <c r="AK184" s="46"/>
      <c r="AL184" s="47">
        <v>3</v>
      </c>
      <c r="AM184" s="46"/>
      <c r="AN184" s="47">
        <v>1</v>
      </c>
      <c r="AO184" s="46"/>
      <c r="AP184" s="47">
        <v>5</v>
      </c>
      <c r="AQ184" s="46" t="s">
        <v>158</v>
      </c>
      <c r="AR184" s="47">
        <v>6</v>
      </c>
      <c r="AS184" s="46" t="s">
        <v>158</v>
      </c>
      <c r="AT184" s="47">
        <v>3</v>
      </c>
      <c r="AU184" s="46"/>
      <c r="AV184" s="47">
        <v>1</v>
      </c>
      <c r="AW184" s="46"/>
      <c r="AX184" s="47">
        <v>5</v>
      </c>
      <c r="AY184" s="46" t="s">
        <v>158</v>
      </c>
      <c r="AZ184" s="47">
        <v>6</v>
      </c>
      <c r="BA184" s="46" t="s">
        <v>158</v>
      </c>
      <c r="BB184" s="46" t="s">
        <v>1479</v>
      </c>
      <c r="BC184" s="46"/>
      <c r="BD184" s="47">
        <v>0</v>
      </c>
      <c r="BE184" s="46"/>
      <c r="BF184" s="46"/>
      <c r="BG184" s="46"/>
      <c r="BH184" s="47">
        <v>3</v>
      </c>
      <c r="BI184" s="46"/>
      <c r="BJ184" s="47">
        <v>3</v>
      </c>
      <c r="BK184" s="46"/>
      <c r="BL184" s="46" t="s">
        <v>2400</v>
      </c>
      <c r="BM184" s="46"/>
      <c r="BN184" s="47">
        <v>1</v>
      </c>
      <c r="BO184" s="46"/>
      <c r="BP184" s="47">
        <v>1</v>
      </c>
      <c r="BQ184" s="46"/>
      <c r="BR184" s="47">
        <v>1</v>
      </c>
      <c r="BS184" s="46"/>
      <c r="BT184" s="47">
        <v>0</v>
      </c>
      <c r="BU184" s="46"/>
      <c r="BV184" s="47">
        <v>3</v>
      </c>
      <c r="BW184" s="46"/>
      <c r="BX184" s="47">
        <v>5</v>
      </c>
      <c r="BY184" s="46"/>
      <c r="BZ184" s="46"/>
      <c r="CA184" s="46"/>
      <c r="CB184" s="46" t="s">
        <v>7527</v>
      </c>
      <c r="CC184" s="46" t="b">
        <v>1</v>
      </c>
      <c r="CD184" s="46" t="b">
        <v>1</v>
      </c>
      <c r="CE184" s="46" t="b">
        <v>0</v>
      </c>
      <c r="CF184" s="46" t="b">
        <v>1</v>
      </c>
      <c r="CG184" s="46" t="b">
        <v>0</v>
      </c>
      <c r="CH184" s="46" t="b">
        <v>0</v>
      </c>
      <c r="CI184" s="46" t="b">
        <v>0</v>
      </c>
      <c r="CJ184" s="46"/>
      <c r="CK184" s="46"/>
      <c r="CL184" s="46"/>
      <c r="CM184" s="46" t="s">
        <v>1355</v>
      </c>
      <c r="CN184" s="46"/>
      <c r="CO184" s="46" t="s">
        <v>2573</v>
      </c>
      <c r="CP184" s="46">
        <v>1554</v>
      </c>
      <c r="CQ184" s="46" t="s">
        <v>2574</v>
      </c>
      <c r="CR184" s="46" t="s">
        <v>2575</v>
      </c>
      <c r="CS184" s="46">
        <v>183</v>
      </c>
      <c r="CT184" s="46"/>
      <c r="CU184" s="46">
        <v>-1</v>
      </c>
    </row>
    <row r="185" spans="1:99" ht="15" customHeight="1">
      <c r="A185" s="47">
        <v>359125050503749</v>
      </c>
      <c r="B185" s="46" t="s">
        <v>2576</v>
      </c>
      <c r="C185" s="46" t="s">
        <v>2576</v>
      </c>
      <c r="D185" s="46" t="s">
        <v>2577</v>
      </c>
      <c r="E185" s="46" t="s">
        <v>7684</v>
      </c>
      <c r="F185" s="46">
        <v>13.354003049999999</v>
      </c>
      <c r="G185" s="46">
        <v>103.85116272</v>
      </c>
      <c r="H185" s="46">
        <v>-1</v>
      </c>
      <c r="I185" s="46">
        <v>5</v>
      </c>
      <c r="J185" s="47">
        <v>0</v>
      </c>
      <c r="K185" s="46"/>
      <c r="L185" s="46"/>
      <c r="M185" s="46"/>
      <c r="N185" s="46"/>
      <c r="O185" s="47">
        <v>4</v>
      </c>
      <c r="P185" s="47">
        <v>1</v>
      </c>
      <c r="Q185" s="46">
        <v>8</v>
      </c>
      <c r="R185" s="47">
        <v>1</v>
      </c>
      <c r="S185" s="46"/>
      <c r="T185" s="47">
        <v>3</v>
      </c>
      <c r="U185" s="46"/>
      <c r="V185" s="47">
        <v>3</v>
      </c>
      <c r="W185" s="46"/>
      <c r="X185" s="46"/>
      <c r="Y185" s="46"/>
      <c r="Z185" s="47">
        <v>4</v>
      </c>
      <c r="AA185" s="46"/>
      <c r="AB185" s="47">
        <v>4</v>
      </c>
      <c r="AC185" s="46"/>
      <c r="AD185" s="46"/>
      <c r="AE185" s="46"/>
      <c r="AF185" s="47">
        <v>3</v>
      </c>
      <c r="AG185" s="46"/>
      <c r="AH185" s="47">
        <v>3</v>
      </c>
      <c r="AI185" s="46"/>
      <c r="AJ185" s="46"/>
      <c r="AK185" s="46"/>
      <c r="AL185" s="47">
        <v>3</v>
      </c>
      <c r="AM185" s="46"/>
      <c r="AN185" s="47">
        <v>1</v>
      </c>
      <c r="AO185" s="46"/>
      <c r="AP185" s="47">
        <v>5</v>
      </c>
      <c r="AQ185" s="46" t="s">
        <v>158</v>
      </c>
      <c r="AR185" s="47">
        <v>6</v>
      </c>
      <c r="AS185" s="46" t="s">
        <v>158</v>
      </c>
      <c r="AT185" s="47">
        <v>3</v>
      </c>
      <c r="AU185" s="46"/>
      <c r="AV185" s="47">
        <v>1</v>
      </c>
      <c r="AW185" s="46"/>
      <c r="AX185" s="47">
        <v>5</v>
      </c>
      <c r="AY185" s="46" t="s">
        <v>158</v>
      </c>
      <c r="AZ185" s="47">
        <v>6</v>
      </c>
      <c r="BA185" s="46" t="s">
        <v>158</v>
      </c>
      <c r="BB185" s="46" t="s">
        <v>1479</v>
      </c>
      <c r="BC185" s="46"/>
      <c r="BD185" s="47">
        <v>1</v>
      </c>
      <c r="BE185" s="46"/>
      <c r="BF185" s="46"/>
      <c r="BG185" s="46"/>
      <c r="BH185" s="47">
        <v>3</v>
      </c>
      <c r="BI185" s="46"/>
      <c r="BJ185" s="47">
        <v>3</v>
      </c>
      <c r="BK185" s="46"/>
      <c r="BL185" s="46" t="s">
        <v>2583</v>
      </c>
      <c r="BM185" s="46"/>
      <c r="BN185" s="47">
        <v>1</v>
      </c>
      <c r="BO185" s="46"/>
      <c r="BP185" s="47">
        <v>1</v>
      </c>
      <c r="BQ185" s="46"/>
      <c r="BR185" s="47">
        <v>1</v>
      </c>
      <c r="BS185" s="46"/>
      <c r="BT185" s="47">
        <v>1</v>
      </c>
      <c r="BU185" s="46"/>
      <c r="BV185" s="47">
        <v>3</v>
      </c>
      <c r="BW185" s="46"/>
      <c r="BX185" s="47">
        <v>5</v>
      </c>
      <c r="BY185" s="46"/>
      <c r="BZ185" s="46"/>
      <c r="CA185" s="46"/>
      <c r="CB185" s="46" t="s">
        <v>7527</v>
      </c>
      <c r="CC185" s="46" t="b">
        <v>1</v>
      </c>
      <c r="CD185" s="46" t="b">
        <v>1</v>
      </c>
      <c r="CE185" s="46" t="b">
        <v>0</v>
      </c>
      <c r="CF185" s="46" t="b">
        <v>1</v>
      </c>
      <c r="CG185" s="46" t="b">
        <v>0</v>
      </c>
      <c r="CH185" s="46" t="b">
        <v>0</v>
      </c>
      <c r="CI185" s="46" t="b">
        <v>0</v>
      </c>
      <c r="CJ185" s="46"/>
      <c r="CK185" s="46"/>
      <c r="CL185" s="46"/>
      <c r="CM185" s="46" t="s">
        <v>1355</v>
      </c>
      <c r="CN185" s="46"/>
      <c r="CO185" s="46" t="s">
        <v>2585</v>
      </c>
      <c r="CP185" s="46">
        <v>1555</v>
      </c>
      <c r="CQ185" s="46" t="s">
        <v>2586</v>
      </c>
      <c r="CR185" s="46" t="s">
        <v>2587</v>
      </c>
      <c r="CS185" s="46">
        <v>184</v>
      </c>
      <c r="CT185" s="46"/>
      <c r="CU185" s="46">
        <v>-1</v>
      </c>
    </row>
    <row r="186" spans="1:99" ht="15" customHeight="1">
      <c r="A186" s="47">
        <v>359125050503749</v>
      </c>
      <c r="B186" s="46" t="s">
        <v>2588</v>
      </c>
      <c r="C186" s="46" t="s">
        <v>2588</v>
      </c>
      <c r="D186" s="46" t="s">
        <v>2589</v>
      </c>
      <c r="E186" s="46" t="s">
        <v>7685</v>
      </c>
      <c r="F186" s="46">
        <v>13.354003580000001</v>
      </c>
      <c r="G186" s="46">
        <v>103.85114319</v>
      </c>
      <c r="H186" s="46">
        <v>4</v>
      </c>
      <c r="I186" s="46">
        <v>5</v>
      </c>
      <c r="J186" s="47">
        <v>0</v>
      </c>
      <c r="K186" s="46"/>
      <c r="L186" s="46"/>
      <c r="M186" s="46"/>
      <c r="N186" s="46"/>
      <c r="O186" s="47">
        <v>4</v>
      </c>
      <c r="P186" s="47">
        <v>1</v>
      </c>
      <c r="Q186" s="46">
        <v>10</v>
      </c>
      <c r="R186" s="47">
        <v>1</v>
      </c>
      <c r="S186" s="46"/>
      <c r="T186" s="47">
        <v>3</v>
      </c>
      <c r="U186" s="46"/>
      <c r="V186" s="47">
        <v>3</v>
      </c>
      <c r="W186" s="46"/>
      <c r="X186" s="46"/>
      <c r="Y186" s="46"/>
      <c r="Z186" s="47">
        <v>4</v>
      </c>
      <c r="AA186" s="46"/>
      <c r="AB186" s="47">
        <v>4</v>
      </c>
      <c r="AC186" s="46"/>
      <c r="AD186" s="46"/>
      <c r="AE186" s="46"/>
      <c r="AF186" s="47">
        <v>3</v>
      </c>
      <c r="AG186" s="46"/>
      <c r="AH186" s="47">
        <v>3</v>
      </c>
      <c r="AI186" s="46"/>
      <c r="AJ186" s="46"/>
      <c r="AK186" s="46"/>
      <c r="AL186" s="47">
        <v>3</v>
      </c>
      <c r="AM186" s="46"/>
      <c r="AN186" s="47">
        <v>1</v>
      </c>
      <c r="AO186" s="46"/>
      <c r="AP186" s="47">
        <v>5</v>
      </c>
      <c r="AQ186" s="46" t="s">
        <v>158</v>
      </c>
      <c r="AR186" s="47">
        <v>6</v>
      </c>
      <c r="AS186" s="46" t="s">
        <v>158</v>
      </c>
      <c r="AT186" s="47">
        <v>3</v>
      </c>
      <c r="AU186" s="46"/>
      <c r="AV186" s="47">
        <v>1</v>
      </c>
      <c r="AW186" s="46"/>
      <c r="AX186" s="47">
        <v>5</v>
      </c>
      <c r="AY186" s="46" t="s">
        <v>158</v>
      </c>
      <c r="AZ186" s="47">
        <v>6</v>
      </c>
      <c r="BA186" s="46" t="s">
        <v>158</v>
      </c>
      <c r="BB186" s="46" t="s">
        <v>1479</v>
      </c>
      <c r="BC186" s="46"/>
      <c r="BD186" s="47">
        <v>0</v>
      </c>
      <c r="BE186" s="46"/>
      <c r="BF186" s="46"/>
      <c r="BG186" s="46"/>
      <c r="BH186" s="47">
        <v>3</v>
      </c>
      <c r="BI186" s="46"/>
      <c r="BJ186" s="47">
        <v>3</v>
      </c>
      <c r="BK186" s="46"/>
      <c r="BL186" s="46" t="s">
        <v>2375</v>
      </c>
      <c r="BM186" s="46"/>
      <c r="BN186" s="47">
        <v>1</v>
      </c>
      <c r="BO186" s="46"/>
      <c r="BP186" s="47">
        <v>1</v>
      </c>
      <c r="BQ186" s="46"/>
      <c r="BR186" s="47">
        <v>1</v>
      </c>
      <c r="BS186" s="46"/>
      <c r="BT186" s="47">
        <v>1</v>
      </c>
      <c r="BU186" s="46"/>
      <c r="BV186" s="47">
        <v>3</v>
      </c>
      <c r="BW186" s="46"/>
      <c r="BX186" s="47">
        <v>5</v>
      </c>
      <c r="BY186" s="46"/>
      <c r="BZ186" s="46"/>
      <c r="CA186" s="46"/>
      <c r="CB186" s="46" t="s">
        <v>7527</v>
      </c>
      <c r="CC186" s="46" t="b">
        <v>1</v>
      </c>
      <c r="CD186" s="46" t="b">
        <v>1</v>
      </c>
      <c r="CE186" s="46" t="b">
        <v>0</v>
      </c>
      <c r="CF186" s="46" t="b">
        <v>1</v>
      </c>
      <c r="CG186" s="46" t="b">
        <v>0</v>
      </c>
      <c r="CH186" s="46" t="b">
        <v>0</v>
      </c>
      <c r="CI186" s="46" t="b">
        <v>0</v>
      </c>
      <c r="CJ186" s="46"/>
      <c r="CK186" s="46"/>
      <c r="CL186" s="46"/>
      <c r="CM186" s="46" t="s">
        <v>1355</v>
      </c>
      <c r="CN186" s="46"/>
      <c r="CO186" s="46" t="s">
        <v>2597</v>
      </c>
      <c r="CP186" s="46">
        <v>1556</v>
      </c>
      <c r="CQ186" s="46" t="s">
        <v>2598</v>
      </c>
      <c r="CR186" s="46" t="s">
        <v>2599</v>
      </c>
      <c r="CS186" s="46">
        <v>185</v>
      </c>
      <c r="CT186" s="46"/>
      <c r="CU186" s="46">
        <v>-1</v>
      </c>
    </row>
    <row r="187" spans="1:99" ht="15" customHeight="1">
      <c r="A187" s="47">
        <v>359125050503749</v>
      </c>
      <c r="B187" s="46" t="s">
        <v>2600</v>
      </c>
      <c r="C187" s="46" t="s">
        <v>2600</v>
      </c>
      <c r="D187" s="46" t="s">
        <v>2601</v>
      </c>
      <c r="E187" s="46" t="s">
        <v>7686</v>
      </c>
      <c r="F187" s="46">
        <v>13.354003349999999</v>
      </c>
      <c r="G187" s="46">
        <v>103.85115055</v>
      </c>
      <c r="H187" s="46">
        <v>2</v>
      </c>
      <c r="I187" s="46">
        <v>5</v>
      </c>
      <c r="J187" s="47">
        <v>0</v>
      </c>
      <c r="K187" s="46"/>
      <c r="L187" s="46"/>
      <c r="M187" s="46"/>
      <c r="N187" s="46"/>
      <c r="O187" s="47">
        <v>4</v>
      </c>
      <c r="P187" s="47">
        <v>1</v>
      </c>
      <c r="Q187" s="46">
        <v>5</v>
      </c>
      <c r="R187" s="47">
        <v>1</v>
      </c>
      <c r="S187" s="46"/>
      <c r="T187" s="47">
        <v>3</v>
      </c>
      <c r="U187" s="46"/>
      <c r="V187" s="47">
        <v>3</v>
      </c>
      <c r="W187" s="46"/>
      <c r="X187" s="46"/>
      <c r="Y187" s="46"/>
      <c r="Z187" s="47">
        <v>4</v>
      </c>
      <c r="AA187" s="46"/>
      <c r="AB187" s="47">
        <v>4</v>
      </c>
      <c r="AC187" s="46"/>
      <c r="AD187" s="46"/>
      <c r="AE187" s="46"/>
      <c r="AF187" s="47">
        <v>3</v>
      </c>
      <c r="AG187" s="46"/>
      <c r="AH187" s="47">
        <v>3</v>
      </c>
      <c r="AI187" s="46"/>
      <c r="AJ187" s="46"/>
      <c r="AK187" s="46"/>
      <c r="AL187" s="47">
        <v>3</v>
      </c>
      <c r="AM187" s="46"/>
      <c r="AN187" s="47">
        <v>1</v>
      </c>
      <c r="AO187" s="46"/>
      <c r="AP187" s="47">
        <v>5</v>
      </c>
      <c r="AQ187" s="46" t="s">
        <v>158</v>
      </c>
      <c r="AR187" s="47">
        <v>6</v>
      </c>
      <c r="AS187" s="46" t="s">
        <v>158</v>
      </c>
      <c r="AT187" s="47">
        <v>3</v>
      </c>
      <c r="AU187" s="46"/>
      <c r="AV187" s="47">
        <v>1</v>
      </c>
      <c r="AW187" s="46"/>
      <c r="AX187" s="47">
        <v>5</v>
      </c>
      <c r="AY187" s="46" t="s">
        <v>158</v>
      </c>
      <c r="AZ187" s="47">
        <v>6</v>
      </c>
      <c r="BA187" s="46" t="s">
        <v>158</v>
      </c>
      <c r="BB187" s="46" t="s">
        <v>1479</v>
      </c>
      <c r="BC187" s="46"/>
      <c r="BD187" s="47">
        <v>1</v>
      </c>
      <c r="BE187" s="46"/>
      <c r="BF187" s="46"/>
      <c r="BG187" s="46"/>
      <c r="BH187" s="47">
        <v>3</v>
      </c>
      <c r="BI187" s="46"/>
      <c r="BJ187" s="47">
        <v>3</v>
      </c>
      <c r="BK187" s="46"/>
      <c r="BL187" s="46" t="s">
        <v>1132</v>
      </c>
      <c r="BM187" s="46"/>
      <c r="BN187" s="47">
        <v>1</v>
      </c>
      <c r="BO187" s="46"/>
      <c r="BP187" s="47">
        <v>1</v>
      </c>
      <c r="BQ187" s="46"/>
      <c r="BR187" s="47">
        <v>1</v>
      </c>
      <c r="BS187" s="46"/>
      <c r="BT187" s="47">
        <v>1</v>
      </c>
      <c r="BU187" s="46"/>
      <c r="BV187" s="47">
        <v>3</v>
      </c>
      <c r="BW187" s="46"/>
      <c r="BX187" s="47">
        <v>5</v>
      </c>
      <c r="BY187" s="46"/>
      <c r="BZ187" s="46"/>
      <c r="CA187" s="46"/>
      <c r="CB187" s="46" t="s">
        <v>7527</v>
      </c>
      <c r="CC187" s="46" t="b">
        <v>1</v>
      </c>
      <c r="CD187" s="46" t="b">
        <v>1</v>
      </c>
      <c r="CE187" s="46" t="b">
        <v>0</v>
      </c>
      <c r="CF187" s="46" t="b">
        <v>1</v>
      </c>
      <c r="CG187" s="46" t="b">
        <v>0</v>
      </c>
      <c r="CH187" s="46" t="b">
        <v>0</v>
      </c>
      <c r="CI187" s="46" t="b">
        <v>0</v>
      </c>
      <c r="CJ187" s="46"/>
      <c r="CK187" s="46"/>
      <c r="CL187" s="46"/>
      <c r="CM187" s="46" t="s">
        <v>1355</v>
      </c>
      <c r="CN187" s="46"/>
      <c r="CO187" s="46" t="s">
        <v>2608</v>
      </c>
      <c r="CP187" s="46">
        <v>1557</v>
      </c>
      <c r="CQ187" s="46" t="s">
        <v>2609</v>
      </c>
      <c r="CR187" s="46" t="s">
        <v>2610</v>
      </c>
      <c r="CS187" s="46">
        <v>186</v>
      </c>
      <c r="CT187" s="46"/>
      <c r="CU187" s="46">
        <v>-1</v>
      </c>
    </row>
    <row r="188" spans="1:99" ht="15" customHeight="1">
      <c r="A188" s="47">
        <v>359125050503749</v>
      </c>
      <c r="B188" s="46" t="s">
        <v>2611</v>
      </c>
      <c r="C188" s="46" t="s">
        <v>2611</v>
      </c>
      <c r="D188" s="46" t="s">
        <v>2612</v>
      </c>
      <c r="E188" s="46" t="s">
        <v>7687</v>
      </c>
      <c r="F188" s="46">
        <v>13.353921209999999</v>
      </c>
      <c r="G188" s="46">
        <v>103.85098075000001</v>
      </c>
      <c r="H188" s="46">
        <v>-18</v>
      </c>
      <c r="I188" s="46">
        <v>5</v>
      </c>
      <c r="J188" s="47">
        <v>0</v>
      </c>
      <c r="K188" s="46"/>
      <c r="L188" s="46"/>
      <c r="M188" s="46"/>
      <c r="N188" s="46"/>
      <c r="O188" s="47">
        <v>4</v>
      </c>
      <c r="P188" s="47">
        <v>1</v>
      </c>
      <c r="Q188" s="46">
        <v>4</v>
      </c>
      <c r="R188" s="47">
        <v>1</v>
      </c>
      <c r="S188" s="46"/>
      <c r="T188" s="47">
        <v>3</v>
      </c>
      <c r="U188" s="46"/>
      <c r="V188" s="47">
        <v>3</v>
      </c>
      <c r="W188" s="46"/>
      <c r="X188" s="46"/>
      <c r="Y188" s="46"/>
      <c r="Z188" s="47">
        <v>3</v>
      </c>
      <c r="AA188" s="46"/>
      <c r="AB188" s="47">
        <v>3</v>
      </c>
      <c r="AC188" s="46"/>
      <c r="AD188" s="46"/>
      <c r="AE188" s="46"/>
      <c r="AF188" s="47">
        <v>3</v>
      </c>
      <c r="AG188" s="46"/>
      <c r="AH188" s="47">
        <v>3</v>
      </c>
      <c r="AI188" s="46"/>
      <c r="AJ188" s="46"/>
      <c r="AK188" s="46"/>
      <c r="AL188" s="47">
        <v>3</v>
      </c>
      <c r="AM188" s="46"/>
      <c r="AN188" s="47">
        <v>1</v>
      </c>
      <c r="AO188" s="46"/>
      <c r="AP188" s="47">
        <v>5</v>
      </c>
      <c r="AQ188" s="46" t="s">
        <v>158</v>
      </c>
      <c r="AR188" s="47">
        <v>6</v>
      </c>
      <c r="AS188" s="46" t="s">
        <v>158</v>
      </c>
      <c r="AT188" s="47">
        <v>3</v>
      </c>
      <c r="AU188" s="46"/>
      <c r="AV188" s="47">
        <v>1</v>
      </c>
      <c r="AW188" s="46"/>
      <c r="AX188" s="47">
        <v>5</v>
      </c>
      <c r="AY188" s="46" t="s">
        <v>158</v>
      </c>
      <c r="AZ188" s="47">
        <v>6</v>
      </c>
      <c r="BA188" s="46" t="s">
        <v>158</v>
      </c>
      <c r="BB188" s="46" t="s">
        <v>2617</v>
      </c>
      <c r="BC188" s="46"/>
      <c r="BD188" s="47">
        <v>1</v>
      </c>
      <c r="BE188" s="46"/>
      <c r="BF188" s="46"/>
      <c r="BG188" s="46"/>
      <c r="BH188" s="47">
        <v>3</v>
      </c>
      <c r="BI188" s="46"/>
      <c r="BJ188" s="47">
        <v>3</v>
      </c>
      <c r="BK188" s="46"/>
      <c r="BL188" s="46" t="s">
        <v>2526</v>
      </c>
      <c r="BM188" s="46"/>
      <c r="BN188" s="47">
        <v>1</v>
      </c>
      <c r="BO188" s="46"/>
      <c r="BP188" s="47">
        <v>1</v>
      </c>
      <c r="BQ188" s="46"/>
      <c r="BR188" s="47">
        <v>1</v>
      </c>
      <c r="BS188" s="46"/>
      <c r="BT188" s="47">
        <v>0</v>
      </c>
      <c r="BU188" s="46"/>
      <c r="BV188" s="47">
        <v>3</v>
      </c>
      <c r="BW188" s="46"/>
      <c r="BX188" s="47">
        <v>5</v>
      </c>
      <c r="BY188" s="46"/>
      <c r="BZ188" s="46"/>
      <c r="CA188" s="46"/>
      <c r="CB188" s="46" t="s">
        <v>7527</v>
      </c>
      <c r="CC188" s="46" t="b">
        <v>1</v>
      </c>
      <c r="CD188" s="46" t="b">
        <v>1</v>
      </c>
      <c r="CE188" s="46" t="b">
        <v>0</v>
      </c>
      <c r="CF188" s="46" t="b">
        <v>1</v>
      </c>
      <c r="CG188" s="46" t="b">
        <v>0</v>
      </c>
      <c r="CH188" s="46" t="b">
        <v>0</v>
      </c>
      <c r="CI188" s="46" t="b">
        <v>0</v>
      </c>
      <c r="CJ188" s="46"/>
      <c r="CK188" s="46"/>
      <c r="CL188" s="46"/>
      <c r="CM188" s="46" t="s">
        <v>1355</v>
      </c>
      <c r="CN188" s="46"/>
      <c r="CO188" s="46" t="s">
        <v>2622</v>
      </c>
      <c r="CP188" s="46">
        <v>1558</v>
      </c>
      <c r="CQ188" s="46" t="s">
        <v>2623</v>
      </c>
      <c r="CR188" s="46" t="s">
        <v>2624</v>
      </c>
      <c r="CS188" s="46">
        <v>187</v>
      </c>
      <c r="CT188" s="46"/>
      <c r="CU188" s="46">
        <v>-1</v>
      </c>
    </row>
    <row r="189" spans="1:99" ht="15" customHeight="1">
      <c r="A189" s="47">
        <v>359125050503749</v>
      </c>
      <c r="B189" s="47">
        <v>3022</v>
      </c>
      <c r="C189" s="47">
        <v>3022</v>
      </c>
      <c r="D189" s="46" t="s">
        <v>2625</v>
      </c>
      <c r="E189" s="46" t="s">
        <v>7688</v>
      </c>
      <c r="F189" s="46">
        <v>13.35394776</v>
      </c>
      <c r="G189" s="46">
        <v>103.85117964</v>
      </c>
      <c r="H189" s="46">
        <v>-29</v>
      </c>
      <c r="I189" s="46">
        <v>5</v>
      </c>
      <c r="J189" s="47">
        <v>0</v>
      </c>
      <c r="K189" s="46"/>
      <c r="L189" s="46"/>
      <c r="M189" s="46"/>
      <c r="N189" s="46"/>
      <c r="O189" s="47">
        <v>4</v>
      </c>
      <c r="P189" s="47">
        <v>1</v>
      </c>
      <c r="Q189" s="46">
        <v>6</v>
      </c>
      <c r="R189" s="47">
        <v>1</v>
      </c>
      <c r="S189" s="46"/>
      <c r="T189" s="47">
        <v>3</v>
      </c>
      <c r="U189" s="46"/>
      <c r="V189" s="47">
        <v>3</v>
      </c>
      <c r="W189" s="46"/>
      <c r="X189" s="46"/>
      <c r="Y189" s="46"/>
      <c r="Z189" s="47">
        <v>4</v>
      </c>
      <c r="AA189" s="46"/>
      <c r="AB189" s="47">
        <v>4</v>
      </c>
      <c r="AC189" s="46"/>
      <c r="AD189" s="46"/>
      <c r="AE189" s="46"/>
      <c r="AF189" s="47">
        <v>3</v>
      </c>
      <c r="AG189" s="46"/>
      <c r="AH189" s="47">
        <v>3</v>
      </c>
      <c r="AI189" s="46"/>
      <c r="AJ189" s="46"/>
      <c r="AK189" s="46"/>
      <c r="AL189" s="47">
        <v>3</v>
      </c>
      <c r="AM189" s="46"/>
      <c r="AN189" s="47">
        <v>1</v>
      </c>
      <c r="AO189" s="46"/>
      <c r="AP189" s="47">
        <v>5</v>
      </c>
      <c r="AQ189" s="46" t="s">
        <v>158</v>
      </c>
      <c r="AR189" s="47">
        <v>6</v>
      </c>
      <c r="AS189" s="46" t="s">
        <v>158</v>
      </c>
      <c r="AT189" s="47">
        <v>3</v>
      </c>
      <c r="AU189" s="46"/>
      <c r="AV189" s="47">
        <v>1</v>
      </c>
      <c r="AW189" s="46"/>
      <c r="AX189" s="47">
        <v>5</v>
      </c>
      <c r="AY189" s="46" t="s">
        <v>158</v>
      </c>
      <c r="AZ189" s="47">
        <v>6</v>
      </c>
      <c r="BA189" s="46" t="s">
        <v>158</v>
      </c>
      <c r="BB189" s="46" t="s">
        <v>2210</v>
      </c>
      <c r="BC189" s="46"/>
      <c r="BD189" s="47">
        <v>0</v>
      </c>
      <c r="BE189" s="46"/>
      <c r="BF189" s="46"/>
      <c r="BG189" s="46"/>
      <c r="BH189" s="47">
        <v>3</v>
      </c>
      <c r="BI189" s="46"/>
      <c r="BJ189" s="47">
        <v>3</v>
      </c>
      <c r="BK189" s="46"/>
      <c r="BL189" s="46" t="s">
        <v>166</v>
      </c>
      <c r="BM189" s="46"/>
      <c r="BN189" s="47">
        <v>1</v>
      </c>
      <c r="BO189" s="46"/>
      <c r="BP189" s="47">
        <v>1</v>
      </c>
      <c r="BQ189" s="46"/>
      <c r="BR189" s="47">
        <v>1</v>
      </c>
      <c r="BS189" s="46"/>
      <c r="BT189" s="47">
        <v>0</v>
      </c>
      <c r="BU189" s="46"/>
      <c r="BV189" s="47">
        <v>3</v>
      </c>
      <c r="BW189" s="46"/>
      <c r="BX189" s="47">
        <v>5</v>
      </c>
      <c r="BY189" s="46"/>
      <c r="BZ189" s="46"/>
      <c r="CA189" s="46"/>
      <c r="CB189" s="46" t="s">
        <v>7527</v>
      </c>
      <c r="CC189" s="46" t="b">
        <v>1</v>
      </c>
      <c r="CD189" s="46" t="b">
        <v>1</v>
      </c>
      <c r="CE189" s="46" t="b">
        <v>0</v>
      </c>
      <c r="CF189" s="46" t="b">
        <v>1</v>
      </c>
      <c r="CG189" s="46" t="b">
        <v>0</v>
      </c>
      <c r="CH189" s="46" t="b">
        <v>0</v>
      </c>
      <c r="CI189" s="46" t="b">
        <v>0</v>
      </c>
      <c r="CJ189" s="46"/>
      <c r="CK189" s="46"/>
      <c r="CL189" s="46"/>
      <c r="CM189" s="46" t="s">
        <v>1355</v>
      </c>
      <c r="CN189" s="46"/>
      <c r="CO189" s="46" t="s">
        <v>2632</v>
      </c>
      <c r="CP189" s="46">
        <v>1559</v>
      </c>
      <c r="CQ189" s="46" t="s">
        <v>2633</v>
      </c>
      <c r="CR189" s="46" t="s">
        <v>2634</v>
      </c>
      <c r="CS189" s="46">
        <v>188</v>
      </c>
      <c r="CT189" s="46"/>
      <c r="CU189" s="46">
        <v>-1</v>
      </c>
    </row>
    <row r="190" spans="1:99" ht="15" customHeight="1">
      <c r="A190" s="47">
        <v>359125050503749</v>
      </c>
      <c r="B190" s="47">
        <v>3023</v>
      </c>
      <c r="C190" s="47">
        <v>3023</v>
      </c>
      <c r="D190" s="46" t="s">
        <v>2635</v>
      </c>
      <c r="E190" s="46" t="s">
        <v>7689</v>
      </c>
      <c r="F190" s="46">
        <v>13.3539517</v>
      </c>
      <c r="G190" s="46">
        <v>103.85119967999999</v>
      </c>
      <c r="H190" s="46">
        <v>-23</v>
      </c>
      <c r="I190" s="46">
        <v>5</v>
      </c>
      <c r="J190" s="47">
        <v>0</v>
      </c>
      <c r="K190" s="46"/>
      <c r="L190" s="46"/>
      <c r="M190" s="46"/>
      <c r="N190" s="46"/>
      <c r="O190" s="47">
        <v>4</v>
      </c>
      <c r="P190" s="47">
        <v>1</v>
      </c>
      <c r="Q190" s="46">
        <v>3</v>
      </c>
      <c r="R190" s="47">
        <v>1</v>
      </c>
      <c r="S190" s="46"/>
      <c r="T190" s="47">
        <v>3</v>
      </c>
      <c r="U190" s="46"/>
      <c r="V190" s="47">
        <v>3</v>
      </c>
      <c r="W190" s="46"/>
      <c r="X190" s="46"/>
      <c r="Y190" s="46"/>
      <c r="Z190" s="47">
        <v>4</v>
      </c>
      <c r="AA190" s="46"/>
      <c r="AB190" s="47">
        <v>4</v>
      </c>
      <c r="AC190" s="46"/>
      <c r="AD190" s="46"/>
      <c r="AE190" s="46"/>
      <c r="AF190" s="47">
        <v>3</v>
      </c>
      <c r="AG190" s="46"/>
      <c r="AH190" s="47">
        <v>3</v>
      </c>
      <c r="AI190" s="46"/>
      <c r="AJ190" s="46"/>
      <c r="AK190" s="46"/>
      <c r="AL190" s="47">
        <v>3</v>
      </c>
      <c r="AM190" s="46"/>
      <c r="AN190" s="47">
        <v>1</v>
      </c>
      <c r="AO190" s="46"/>
      <c r="AP190" s="47">
        <v>5</v>
      </c>
      <c r="AQ190" s="46" t="s">
        <v>158</v>
      </c>
      <c r="AR190" s="47">
        <v>6</v>
      </c>
      <c r="AS190" s="46" t="s">
        <v>158</v>
      </c>
      <c r="AT190" s="47">
        <v>3</v>
      </c>
      <c r="AU190" s="46"/>
      <c r="AV190" s="47">
        <v>1</v>
      </c>
      <c r="AW190" s="46"/>
      <c r="AX190" s="47">
        <v>5</v>
      </c>
      <c r="AY190" s="46" t="s">
        <v>158</v>
      </c>
      <c r="AZ190" s="47">
        <v>6</v>
      </c>
      <c r="BA190" s="46" t="s">
        <v>158</v>
      </c>
      <c r="BB190" s="46" t="s">
        <v>1479</v>
      </c>
      <c r="BC190" s="46"/>
      <c r="BD190" s="47">
        <v>1</v>
      </c>
      <c r="BE190" s="46"/>
      <c r="BF190" s="46"/>
      <c r="BG190" s="46"/>
      <c r="BH190" s="47">
        <v>3</v>
      </c>
      <c r="BI190" s="46"/>
      <c r="BJ190" s="47">
        <v>3</v>
      </c>
      <c r="BK190" s="46"/>
      <c r="BL190" s="46" t="s">
        <v>2526</v>
      </c>
      <c r="BM190" s="46"/>
      <c r="BN190" s="47">
        <v>1</v>
      </c>
      <c r="BO190" s="46"/>
      <c r="BP190" s="47">
        <v>1</v>
      </c>
      <c r="BQ190" s="46"/>
      <c r="BR190" s="47">
        <v>1</v>
      </c>
      <c r="BS190" s="46"/>
      <c r="BT190" s="47">
        <v>0</v>
      </c>
      <c r="BU190" s="46"/>
      <c r="BV190" s="47">
        <v>3</v>
      </c>
      <c r="BW190" s="46"/>
      <c r="BX190" s="47">
        <v>5</v>
      </c>
      <c r="BY190" s="46"/>
      <c r="BZ190" s="46"/>
      <c r="CA190" s="46"/>
      <c r="CB190" s="46" t="s">
        <v>7527</v>
      </c>
      <c r="CC190" s="46" t="b">
        <v>1</v>
      </c>
      <c r="CD190" s="46" t="b">
        <v>1</v>
      </c>
      <c r="CE190" s="46" t="b">
        <v>0</v>
      </c>
      <c r="CF190" s="46" t="b">
        <v>1</v>
      </c>
      <c r="CG190" s="46" t="b">
        <v>0</v>
      </c>
      <c r="CH190" s="46" t="b">
        <v>0</v>
      </c>
      <c r="CI190" s="46" t="b">
        <v>0</v>
      </c>
      <c r="CJ190" s="46"/>
      <c r="CK190" s="46"/>
      <c r="CL190" s="46"/>
      <c r="CM190" s="46" t="s">
        <v>1355</v>
      </c>
      <c r="CN190" s="46"/>
      <c r="CO190" s="46" t="s">
        <v>2642</v>
      </c>
      <c r="CP190" s="46">
        <v>1560</v>
      </c>
      <c r="CQ190" s="46" t="s">
        <v>2643</v>
      </c>
      <c r="CR190" s="46" t="s">
        <v>2644</v>
      </c>
      <c r="CS190" s="46">
        <v>189</v>
      </c>
      <c r="CT190" s="46"/>
      <c r="CU190" s="46">
        <v>-1</v>
      </c>
    </row>
    <row r="191" spans="1:99" ht="15" customHeight="1">
      <c r="A191" s="47">
        <v>359125050503749</v>
      </c>
      <c r="B191" s="47">
        <v>3024</v>
      </c>
      <c r="C191" s="47">
        <v>3024</v>
      </c>
      <c r="D191" s="46" t="s">
        <v>2645</v>
      </c>
      <c r="E191" s="46" t="s">
        <v>7690</v>
      </c>
      <c r="F191" s="46">
        <v>13.35401184</v>
      </c>
      <c r="G191" s="46">
        <v>103.85121504999999</v>
      </c>
      <c r="H191" s="46">
        <v>-9</v>
      </c>
      <c r="I191" s="46">
        <v>5</v>
      </c>
      <c r="J191" s="47">
        <v>0</v>
      </c>
      <c r="K191" s="46"/>
      <c r="L191" s="46"/>
      <c r="M191" s="46"/>
      <c r="N191" s="46"/>
      <c r="O191" s="47">
        <v>4</v>
      </c>
      <c r="P191" s="47">
        <v>1</v>
      </c>
      <c r="Q191" s="46">
        <v>3</v>
      </c>
      <c r="R191" s="47">
        <v>1</v>
      </c>
      <c r="S191" s="46"/>
      <c r="T191" s="47">
        <v>3</v>
      </c>
      <c r="U191" s="46"/>
      <c r="V191" s="47">
        <v>3</v>
      </c>
      <c r="W191" s="46"/>
      <c r="X191" s="46"/>
      <c r="Y191" s="46"/>
      <c r="Z191" s="47">
        <v>4</v>
      </c>
      <c r="AA191" s="46"/>
      <c r="AB191" s="47">
        <v>4</v>
      </c>
      <c r="AC191" s="46"/>
      <c r="AD191" s="46"/>
      <c r="AE191" s="46"/>
      <c r="AF191" s="47">
        <v>3</v>
      </c>
      <c r="AG191" s="46"/>
      <c r="AH191" s="47">
        <v>3</v>
      </c>
      <c r="AI191" s="46"/>
      <c r="AJ191" s="46"/>
      <c r="AK191" s="46"/>
      <c r="AL191" s="47">
        <v>2</v>
      </c>
      <c r="AM191" s="46"/>
      <c r="AN191" s="47">
        <v>1</v>
      </c>
      <c r="AO191" s="46"/>
      <c r="AP191" s="47">
        <v>3</v>
      </c>
      <c r="AQ191" s="46"/>
      <c r="AR191" s="47">
        <v>3</v>
      </c>
      <c r="AS191" s="46"/>
      <c r="AT191" s="47">
        <v>3</v>
      </c>
      <c r="AU191" s="46"/>
      <c r="AV191" s="47">
        <v>1</v>
      </c>
      <c r="AW191" s="46"/>
      <c r="AX191" s="47">
        <v>5</v>
      </c>
      <c r="AY191" s="46" t="s">
        <v>158</v>
      </c>
      <c r="AZ191" s="47">
        <v>6</v>
      </c>
      <c r="BA191" s="46" t="s">
        <v>158</v>
      </c>
      <c r="BB191" s="46" t="s">
        <v>2652</v>
      </c>
      <c r="BC191" s="46"/>
      <c r="BD191" s="47">
        <v>1</v>
      </c>
      <c r="BE191" s="46"/>
      <c r="BF191" s="46" t="s">
        <v>210</v>
      </c>
      <c r="BG191" s="46"/>
      <c r="BH191" s="47">
        <v>3</v>
      </c>
      <c r="BI191" s="46"/>
      <c r="BJ191" s="47">
        <v>3</v>
      </c>
      <c r="BK191" s="46"/>
      <c r="BL191" s="46" t="s">
        <v>2657</v>
      </c>
      <c r="BM191" s="46"/>
      <c r="BN191" s="47">
        <v>1</v>
      </c>
      <c r="BO191" s="46"/>
      <c r="BP191" s="47">
        <v>1</v>
      </c>
      <c r="BQ191" s="46"/>
      <c r="BR191" s="47">
        <v>1</v>
      </c>
      <c r="BS191" s="46"/>
      <c r="BT191" s="47">
        <v>0</v>
      </c>
      <c r="BU191" s="46"/>
      <c r="BV191" s="47">
        <v>3</v>
      </c>
      <c r="BW191" s="46"/>
      <c r="BX191" s="47">
        <v>5</v>
      </c>
      <c r="BY191" s="46"/>
      <c r="BZ191" s="46"/>
      <c r="CA191" s="46"/>
      <c r="CB191" s="46" t="s">
        <v>7527</v>
      </c>
      <c r="CC191" s="46" t="b">
        <v>1</v>
      </c>
      <c r="CD191" s="46" t="b">
        <v>1</v>
      </c>
      <c r="CE191" s="46" t="b">
        <v>0</v>
      </c>
      <c r="CF191" s="46" t="b">
        <v>1</v>
      </c>
      <c r="CG191" s="46" t="b">
        <v>0</v>
      </c>
      <c r="CH191" s="46" t="b">
        <v>0</v>
      </c>
      <c r="CI191" s="46" t="b">
        <v>0</v>
      </c>
      <c r="CJ191" s="46"/>
      <c r="CK191" s="46"/>
      <c r="CL191" s="46"/>
      <c r="CM191" s="46" t="s">
        <v>1355</v>
      </c>
      <c r="CN191" s="46"/>
      <c r="CO191" s="46" t="s">
        <v>2661</v>
      </c>
      <c r="CP191" s="46">
        <v>1561</v>
      </c>
      <c r="CQ191" s="46" t="s">
        <v>2662</v>
      </c>
      <c r="CR191" s="46" t="s">
        <v>2663</v>
      </c>
      <c r="CS191" s="46">
        <v>190</v>
      </c>
      <c r="CT191" s="46"/>
      <c r="CU191" s="46">
        <v>-1</v>
      </c>
    </row>
    <row r="192" spans="1:99" ht="15" customHeight="1">
      <c r="A192" s="47">
        <v>359125050503749</v>
      </c>
      <c r="B192" s="47">
        <v>3023</v>
      </c>
      <c r="C192" s="47">
        <v>3023</v>
      </c>
      <c r="D192" s="46" t="s">
        <v>2664</v>
      </c>
      <c r="E192" s="46" t="s">
        <v>7691</v>
      </c>
      <c r="F192" s="46">
        <v>13.3539517</v>
      </c>
      <c r="G192" s="46">
        <v>103.85152626999999</v>
      </c>
      <c r="H192" s="46">
        <v>9</v>
      </c>
      <c r="I192" s="46">
        <v>5</v>
      </c>
      <c r="J192" s="47">
        <v>0</v>
      </c>
      <c r="K192" s="46"/>
      <c r="L192" s="46"/>
      <c r="M192" s="46"/>
      <c r="N192" s="46"/>
      <c r="O192" s="47">
        <v>4</v>
      </c>
      <c r="P192" s="47">
        <v>1</v>
      </c>
      <c r="Q192" s="46">
        <v>4</v>
      </c>
      <c r="R192" s="47">
        <v>1</v>
      </c>
      <c r="S192" s="46"/>
      <c r="T192" s="47">
        <v>4</v>
      </c>
      <c r="U192" s="46"/>
      <c r="V192" s="47">
        <v>4</v>
      </c>
      <c r="W192" s="46"/>
      <c r="X192" s="46"/>
      <c r="Y192" s="46"/>
      <c r="Z192" s="47">
        <v>3</v>
      </c>
      <c r="AA192" s="46"/>
      <c r="AB192" s="47">
        <v>3</v>
      </c>
      <c r="AC192" s="46"/>
      <c r="AD192" s="46"/>
      <c r="AE192" s="46"/>
      <c r="AF192" s="47">
        <v>3</v>
      </c>
      <c r="AG192" s="46"/>
      <c r="AH192" s="47">
        <v>4</v>
      </c>
      <c r="AI192" s="46"/>
      <c r="AJ192" s="46"/>
      <c r="AK192" s="46"/>
      <c r="AL192" s="47">
        <v>3</v>
      </c>
      <c r="AM192" s="46"/>
      <c r="AN192" s="47">
        <v>1</v>
      </c>
      <c r="AO192" s="46"/>
      <c r="AP192" s="47">
        <v>3</v>
      </c>
      <c r="AQ192" s="46"/>
      <c r="AR192" s="47">
        <v>1</v>
      </c>
      <c r="AS192" s="46"/>
      <c r="AT192" s="47">
        <v>3</v>
      </c>
      <c r="AU192" s="46"/>
      <c r="AV192" s="47">
        <v>3</v>
      </c>
      <c r="AW192" s="46"/>
      <c r="AX192" s="47">
        <v>3</v>
      </c>
      <c r="AY192" s="46"/>
      <c r="AZ192" s="47">
        <v>3</v>
      </c>
      <c r="BA192" s="46"/>
      <c r="BB192" s="46" t="s">
        <v>2665</v>
      </c>
      <c r="BC192" s="46"/>
      <c r="BD192" s="47">
        <v>0</v>
      </c>
      <c r="BE192" s="46"/>
      <c r="BF192" s="46"/>
      <c r="BG192" s="46"/>
      <c r="BH192" s="47">
        <v>3</v>
      </c>
      <c r="BI192" s="46"/>
      <c r="BJ192" s="47">
        <v>3</v>
      </c>
      <c r="BK192" s="46"/>
      <c r="BL192" s="46" t="s">
        <v>2668</v>
      </c>
      <c r="BM192" s="46"/>
      <c r="BN192" s="47">
        <v>1</v>
      </c>
      <c r="BO192" s="46"/>
      <c r="BP192" s="47">
        <v>1</v>
      </c>
      <c r="BQ192" s="46"/>
      <c r="BR192" s="47">
        <v>0</v>
      </c>
      <c r="BS192" s="46"/>
      <c r="BT192" s="47">
        <v>0</v>
      </c>
      <c r="BU192" s="46"/>
      <c r="BV192" s="47">
        <v>5</v>
      </c>
      <c r="BW192" s="46" t="s">
        <v>158</v>
      </c>
      <c r="BX192" s="47">
        <v>5</v>
      </c>
      <c r="BY192" s="46"/>
      <c r="BZ192" s="46"/>
      <c r="CA192" s="46"/>
      <c r="CB192" s="46" t="s">
        <v>7527</v>
      </c>
      <c r="CC192" s="46" t="b">
        <v>1</v>
      </c>
      <c r="CD192" s="46" t="b">
        <v>1</v>
      </c>
      <c r="CE192" s="46" t="b">
        <v>0</v>
      </c>
      <c r="CF192" s="46" t="b">
        <v>1</v>
      </c>
      <c r="CG192" s="46" t="b">
        <v>0</v>
      </c>
      <c r="CH192" s="46" t="b">
        <v>0</v>
      </c>
      <c r="CI192" s="46" t="b">
        <v>0</v>
      </c>
      <c r="CJ192" s="46"/>
      <c r="CK192" s="46"/>
      <c r="CL192" s="46"/>
      <c r="CM192" s="46" t="s">
        <v>1355</v>
      </c>
      <c r="CN192" s="46"/>
      <c r="CO192" s="46" t="s">
        <v>2672</v>
      </c>
      <c r="CP192" s="46">
        <v>1562</v>
      </c>
      <c r="CQ192" s="46" t="s">
        <v>2673</v>
      </c>
      <c r="CR192" s="46" t="s">
        <v>2674</v>
      </c>
      <c r="CS192" s="46">
        <v>191</v>
      </c>
      <c r="CT192" s="46"/>
      <c r="CU192" s="46">
        <v>-1</v>
      </c>
    </row>
    <row r="193" spans="1:99" ht="15" customHeight="1">
      <c r="A193" s="47">
        <v>359125050503749</v>
      </c>
      <c r="B193" s="47">
        <v>3024</v>
      </c>
      <c r="C193" s="47">
        <v>3024</v>
      </c>
      <c r="D193" s="46" t="s">
        <v>2676</v>
      </c>
      <c r="E193" s="46" t="s">
        <v>7692</v>
      </c>
      <c r="F193" s="46">
        <v>13.35439029</v>
      </c>
      <c r="G193" s="46">
        <v>103.84759855</v>
      </c>
      <c r="H193" s="46">
        <v>7</v>
      </c>
      <c r="I193" s="46">
        <v>5</v>
      </c>
      <c r="J193" s="47">
        <v>0</v>
      </c>
      <c r="K193" s="46"/>
      <c r="L193" s="46"/>
      <c r="M193" s="46"/>
      <c r="N193" s="46"/>
      <c r="O193" s="47">
        <v>4</v>
      </c>
      <c r="P193" s="47">
        <v>1</v>
      </c>
      <c r="Q193" s="46">
        <v>5</v>
      </c>
      <c r="R193" s="47">
        <v>1</v>
      </c>
      <c r="S193" s="46"/>
      <c r="T193" s="47">
        <v>3</v>
      </c>
      <c r="U193" s="46"/>
      <c r="V193" s="47">
        <v>3</v>
      </c>
      <c r="W193" s="46"/>
      <c r="X193" s="46"/>
      <c r="Y193" s="46"/>
      <c r="Z193" s="47">
        <v>4</v>
      </c>
      <c r="AA193" s="46"/>
      <c r="AB193" s="47">
        <v>4</v>
      </c>
      <c r="AC193" s="46"/>
      <c r="AD193" s="46"/>
      <c r="AE193" s="46"/>
      <c r="AF193" s="47">
        <v>3</v>
      </c>
      <c r="AG193" s="46"/>
      <c r="AH193" s="47">
        <v>3</v>
      </c>
      <c r="AI193" s="46"/>
      <c r="AJ193" s="46"/>
      <c r="AK193" s="46"/>
      <c r="AL193" s="47">
        <v>3</v>
      </c>
      <c r="AM193" s="46"/>
      <c r="AN193" s="47">
        <v>1</v>
      </c>
      <c r="AO193" s="46"/>
      <c r="AP193" s="47">
        <v>3</v>
      </c>
      <c r="AQ193" s="46"/>
      <c r="AR193" s="47">
        <v>3</v>
      </c>
      <c r="AS193" s="46"/>
      <c r="AT193" s="47">
        <v>3</v>
      </c>
      <c r="AU193" s="46"/>
      <c r="AV193" s="47">
        <v>1</v>
      </c>
      <c r="AW193" s="46"/>
      <c r="AX193" s="47">
        <v>3</v>
      </c>
      <c r="AY193" s="46"/>
      <c r="AZ193" s="47">
        <v>3</v>
      </c>
      <c r="BA193" s="46"/>
      <c r="BB193" s="46" t="s">
        <v>2677</v>
      </c>
      <c r="BC193" s="46"/>
      <c r="BD193" s="47">
        <v>0</v>
      </c>
      <c r="BE193" s="46"/>
      <c r="BF193" s="46"/>
      <c r="BG193" s="46"/>
      <c r="BH193" s="47">
        <v>3</v>
      </c>
      <c r="BI193" s="46"/>
      <c r="BJ193" s="47">
        <v>3</v>
      </c>
      <c r="BK193" s="46"/>
      <c r="BL193" s="46" t="s">
        <v>2678</v>
      </c>
      <c r="BM193" s="46"/>
      <c r="BN193" s="47">
        <v>1</v>
      </c>
      <c r="BO193" s="46"/>
      <c r="BP193" s="47">
        <v>1</v>
      </c>
      <c r="BQ193" s="46"/>
      <c r="BR193" s="47">
        <v>0</v>
      </c>
      <c r="BS193" s="46"/>
      <c r="BT193" s="47">
        <v>1</v>
      </c>
      <c r="BU193" s="46"/>
      <c r="BV193" s="47">
        <v>5</v>
      </c>
      <c r="BW193" s="46" t="s">
        <v>158</v>
      </c>
      <c r="BX193" s="47">
        <v>5</v>
      </c>
      <c r="BY193" s="46"/>
      <c r="BZ193" s="46"/>
      <c r="CA193" s="46"/>
      <c r="CB193" s="46" t="s">
        <v>7527</v>
      </c>
      <c r="CC193" s="46" t="b">
        <v>1</v>
      </c>
      <c r="CD193" s="46" t="b">
        <v>1</v>
      </c>
      <c r="CE193" s="46" t="b">
        <v>0</v>
      </c>
      <c r="CF193" s="46" t="b">
        <v>1</v>
      </c>
      <c r="CG193" s="46" t="b">
        <v>0</v>
      </c>
      <c r="CH193" s="46" t="b">
        <v>0</v>
      </c>
      <c r="CI193" s="46" t="b">
        <v>0</v>
      </c>
      <c r="CJ193" s="46"/>
      <c r="CK193" s="46"/>
      <c r="CL193" s="46"/>
      <c r="CM193" s="46" t="s">
        <v>1355</v>
      </c>
      <c r="CN193" s="46"/>
      <c r="CO193" s="46" t="s">
        <v>2679</v>
      </c>
      <c r="CP193" s="46">
        <v>1563</v>
      </c>
      <c r="CQ193" s="46" t="s">
        <v>2680</v>
      </c>
      <c r="CR193" s="46" t="s">
        <v>2681</v>
      </c>
      <c r="CS193" s="46">
        <v>192</v>
      </c>
      <c r="CT193" s="46"/>
      <c r="CU193" s="46">
        <v>-1</v>
      </c>
    </row>
    <row r="194" spans="1:99" ht="15" customHeight="1">
      <c r="A194" s="47">
        <v>359125050503749</v>
      </c>
      <c r="B194" s="47">
        <v>3025</v>
      </c>
      <c r="C194" s="47">
        <v>3025</v>
      </c>
      <c r="D194" s="46" t="s">
        <v>2684</v>
      </c>
      <c r="E194" s="46" t="s">
        <v>7693</v>
      </c>
      <c r="F194" s="46">
        <v>13.35431706</v>
      </c>
      <c r="G194" s="46">
        <v>103.84751057</v>
      </c>
      <c r="H194" s="46">
        <v>-2</v>
      </c>
      <c r="I194" s="46">
        <v>5</v>
      </c>
      <c r="J194" s="47">
        <v>0</v>
      </c>
      <c r="K194" s="46"/>
      <c r="L194" s="46"/>
      <c r="M194" s="46"/>
      <c r="N194" s="46"/>
      <c r="O194" s="47">
        <v>4</v>
      </c>
      <c r="P194" s="47">
        <v>1</v>
      </c>
      <c r="Q194" s="46">
        <v>7</v>
      </c>
      <c r="R194" s="47">
        <v>1</v>
      </c>
      <c r="S194" s="46"/>
      <c r="T194" s="47">
        <v>4</v>
      </c>
      <c r="U194" s="46"/>
      <c r="V194" s="47">
        <v>4</v>
      </c>
      <c r="W194" s="46"/>
      <c r="X194" s="46"/>
      <c r="Y194" s="46"/>
      <c r="Z194" s="47">
        <v>4</v>
      </c>
      <c r="AA194" s="46"/>
      <c r="AB194" s="47">
        <v>4</v>
      </c>
      <c r="AC194" s="46"/>
      <c r="AD194" s="46"/>
      <c r="AE194" s="46"/>
      <c r="AF194" s="47">
        <v>3</v>
      </c>
      <c r="AG194" s="46"/>
      <c r="AH194" s="47">
        <v>3</v>
      </c>
      <c r="AI194" s="46"/>
      <c r="AJ194" s="46"/>
      <c r="AK194" s="46"/>
      <c r="AL194" s="47">
        <v>3</v>
      </c>
      <c r="AM194" s="46"/>
      <c r="AN194" s="47">
        <v>1</v>
      </c>
      <c r="AO194" s="46"/>
      <c r="AP194" s="47">
        <v>3</v>
      </c>
      <c r="AQ194" s="46"/>
      <c r="AR194" s="47">
        <v>3</v>
      </c>
      <c r="AS194" s="46"/>
      <c r="AT194" s="47">
        <v>3</v>
      </c>
      <c r="AU194" s="46"/>
      <c r="AV194" s="47">
        <v>1</v>
      </c>
      <c r="AW194" s="46"/>
      <c r="AX194" s="47">
        <v>3</v>
      </c>
      <c r="AY194" s="46"/>
      <c r="AZ194" s="47">
        <v>3</v>
      </c>
      <c r="BA194" s="46"/>
      <c r="BB194" s="46" t="s">
        <v>2688</v>
      </c>
      <c r="BC194" s="46"/>
      <c r="BD194" s="47">
        <v>0</v>
      </c>
      <c r="BE194" s="46"/>
      <c r="BF194" s="46"/>
      <c r="BG194" s="46"/>
      <c r="BH194" s="47">
        <v>3</v>
      </c>
      <c r="BI194" s="46"/>
      <c r="BJ194" s="47">
        <v>4</v>
      </c>
      <c r="BK194" s="46"/>
      <c r="BL194" s="46" t="s">
        <v>2690</v>
      </c>
      <c r="BM194" s="46"/>
      <c r="BN194" s="47">
        <v>1</v>
      </c>
      <c r="BO194" s="46"/>
      <c r="BP194" s="47">
        <v>1</v>
      </c>
      <c r="BQ194" s="46"/>
      <c r="BR194" s="47">
        <v>0</v>
      </c>
      <c r="BS194" s="46"/>
      <c r="BT194" s="47">
        <v>0</v>
      </c>
      <c r="BU194" s="46"/>
      <c r="BV194" s="47">
        <v>5</v>
      </c>
      <c r="BW194" s="46" t="s">
        <v>158</v>
      </c>
      <c r="BX194" s="47">
        <v>5</v>
      </c>
      <c r="BY194" s="46"/>
      <c r="BZ194" s="46"/>
      <c r="CA194" s="46"/>
      <c r="CB194" s="46" t="s">
        <v>7527</v>
      </c>
      <c r="CC194" s="46" t="b">
        <v>1</v>
      </c>
      <c r="CD194" s="46" t="b">
        <v>1</v>
      </c>
      <c r="CE194" s="46" t="b">
        <v>0</v>
      </c>
      <c r="CF194" s="46" t="b">
        <v>1</v>
      </c>
      <c r="CG194" s="46" t="b">
        <v>0</v>
      </c>
      <c r="CH194" s="46" t="b">
        <v>0</v>
      </c>
      <c r="CI194" s="46" t="b">
        <v>0</v>
      </c>
      <c r="CJ194" s="46"/>
      <c r="CK194" s="46"/>
      <c r="CL194" s="46"/>
      <c r="CM194" s="46" t="s">
        <v>1355</v>
      </c>
      <c r="CN194" s="46"/>
      <c r="CO194" s="46" t="s">
        <v>2691</v>
      </c>
      <c r="CP194" s="46">
        <v>1564</v>
      </c>
      <c r="CQ194" s="46" t="s">
        <v>2692</v>
      </c>
      <c r="CR194" s="46" t="s">
        <v>2693</v>
      </c>
      <c r="CS194" s="46">
        <v>193</v>
      </c>
      <c r="CT194" s="46"/>
      <c r="CU194" s="46">
        <v>-1</v>
      </c>
    </row>
    <row r="195" spans="1:99" ht="15" customHeight="1">
      <c r="A195" s="47">
        <v>359125050503749</v>
      </c>
      <c r="B195" s="47">
        <v>3026</v>
      </c>
      <c r="C195" s="47">
        <v>3026</v>
      </c>
      <c r="D195" s="46" t="s">
        <v>2694</v>
      </c>
      <c r="E195" s="46" t="s">
        <v>7694</v>
      </c>
      <c r="F195" s="46">
        <v>13.35437275</v>
      </c>
      <c r="G195" s="46">
        <v>103.84748672000001</v>
      </c>
      <c r="H195" s="46">
        <v>7</v>
      </c>
      <c r="I195" s="46">
        <v>5</v>
      </c>
      <c r="J195" s="47">
        <v>0</v>
      </c>
      <c r="K195" s="46"/>
      <c r="L195" s="46"/>
      <c r="M195" s="46"/>
      <c r="N195" s="46"/>
      <c r="O195" s="47">
        <v>4</v>
      </c>
      <c r="P195" s="47">
        <v>1</v>
      </c>
      <c r="Q195" s="46">
        <v>10</v>
      </c>
      <c r="R195" s="47">
        <v>1</v>
      </c>
      <c r="S195" s="46"/>
      <c r="T195" s="47">
        <v>4</v>
      </c>
      <c r="U195" s="46"/>
      <c r="V195" s="47">
        <v>4</v>
      </c>
      <c r="W195" s="46"/>
      <c r="X195" s="46"/>
      <c r="Y195" s="46"/>
      <c r="Z195" s="47">
        <v>4</v>
      </c>
      <c r="AA195" s="46"/>
      <c r="AB195" s="47">
        <v>4</v>
      </c>
      <c r="AC195" s="46"/>
      <c r="AD195" s="46"/>
      <c r="AE195" s="46"/>
      <c r="AF195" s="47">
        <v>3</v>
      </c>
      <c r="AG195" s="46"/>
      <c r="AH195" s="47">
        <v>3</v>
      </c>
      <c r="AI195" s="46"/>
      <c r="AJ195" s="46"/>
      <c r="AK195" s="46"/>
      <c r="AL195" s="47">
        <v>3</v>
      </c>
      <c r="AM195" s="46"/>
      <c r="AN195" s="47">
        <v>1</v>
      </c>
      <c r="AO195" s="46"/>
      <c r="AP195" s="47">
        <v>3</v>
      </c>
      <c r="AQ195" s="46"/>
      <c r="AR195" s="47">
        <v>3</v>
      </c>
      <c r="AS195" s="46"/>
      <c r="AT195" s="47">
        <v>3</v>
      </c>
      <c r="AU195" s="46"/>
      <c r="AV195" s="47">
        <v>1</v>
      </c>
      <c r="AW195" s="46"/>
      <c r="AX195" s="47">
        <v>3</v>
      </c>
      <c r="AY195" s="46"/>
      <c r="AZ195" s="47">
        <v>3</v>
      </c>
      <c r="BA195" s="46"/>
      <c r="BB195" s="46" t="s">
        <v>2677</v>
      </c>
      <c r="BC195" s="46"/>
      <c r="BD195" s="47">
        <v>0</v>
      </c>
      <c r="BE195" s="46"/>
      <c r="BF195" s="46"/>
      <c r="BG195" s="46"/>
      <c r="BH195" s="47">
        <v>3</v>
      </c>
      <c r="BI195" s="46"/>
      <c r="BJ195" s="47">
        <v>3</v>
      </c>
      <c r="BK195" s="46"/>
      <c r="BL195" s="46" t="s">
        <v>2699</v>
      </c>
      <c r="BM195" s="46"/>
      <c r="BN195" s="47">
        <v>1</v>
      </c>
      <c r="BO195" s="46"/>
      <c r="BP195" s="47">
        <v>1</v>
      </c>
      <c r="BQ195" s="46"/>
      <c r="BR195" s="47">
        <v>0</v>
      </c>
      <c r="BS195" s="46"/>
      <c r="BT195" s="47">
        <v>0</v>
      </c>
      <c r="BU195" s="46"/>
      <c r="BV195" s="47">
        <v>5</v>
      </c>
      <c r="BW195" s="46" t="s">
        <v>158</v>
      </c>
      <c r="BX195" s="47">
        <v>5</v>
      </c>
      <c r="BY195" s="46"/>
      <c r="BZ195" s="46"/>
      <c r="CA195" s="46"/>
      <c r="CB195" s="46" t="s">
        <v>7527</v>
      </c>
      <c r="CC195" s="46" t="b">
        <v>1</v>
      </c>
      <c r="CD195" s="46" t="b">
        <v>1</v>
      </c>
      <c r="CE195" s="46" t="b">
        <v>0</v>
      </c>
      <c r="CF195" s="46" t="b">
        <v>1</v>
      </c>
      <c r="CG195" s="46" t="b">
        <v>0</v>
      </c>
      <c r="CH195" s="46" t="b">
        <v>0</v>
      </c>
      <c r="CI195" s="46" t="b">
        <v>0</v>
      </c>
      <c r="CJ195" s="46"/>
      <c r="CK195" s="46"/>
      <c r="CL195" s="46"/>
      <c r="CM195" s="46" t="s">
        <v>1355</v>
      </c>
      <c r="CN195" s="46"/>
      <c r="CO195" s="46" t="s">
        <v>2703</v>
      </c>
      <c r="CP195" s="46">
        <v>1565</v>
      </c>
      <c r="CQ195" s="46" t="s">
        <v>2705</v>
      </c>
      <c r="CR195" s="46" t="s">
        <v>2706</v>
      </c>
      <c r="CS195" s="46">
        <v>194</v>
      </c>
      <c r="CT195" s="46"/>
      <c r="CU195" s="46">
        <v>-1</v>
      </c>
    </row>
    <row r="196" spans="1:99" ht="15" customHeight="1">
      <c r="A196" s="47">
        <v>359125050503749</v>
      </c>
      <c r="B196" s="47">
        <v>3027</v>
      </c>
      <c r="C196" s="47">
        <v>3027</v>
      </c>
      <c r="D196" s="46" t="s">
        <v>2708</v>
      </c>
      <c r="E196" s="46" t="s">
        <v>7695</v>
      </c>
      <c r="F196" s="46">
        <v>13.354739820000001</v>
      </c>
      <c r="G196" s="46">
        <v>103.85135665</v>
      </c>
      <c r="H196" s="46">
        <v>3</v>
      </c>
      <c r="I196" s="46">
        <v>5</v>
      </c>
      <c r="J196" s="47">
        <v>0</v>
      </c>
      <c r="K196" s="46"/>
      <c r="L196" s="46"/>
      <c r="M196" s="46"/>
      <c r="N196" s="46"/>
      <c r="O196" s="47">
        <v>4</v>
      </c>
      <c r="P196" s="47">
        <v>1</v>
      </c>
      <c r="Q196" s="46">
        <v>2</v>
      </c>
      <c r="R196" s="47">
        <v>1</v>
      </c>
      <c r="S196" s="46"/>
      <c r="T196" s="47">
        <v>4</v>
      </c>
      <c r="U196" s="46"/>
      <c r="V196" s="47">
        <v>4</v>
      </c>
      <c r="W196" s="46"/>
      <c r="X196" s="46"/>
      <c r="Y196" s="46"/>
      <c r="Z196" s="47">
        <v>4</v>
      </c>
      <c r="AA196" s="46"/>
      <c r="AB196" s="47">
        <v>4</v>
      </c>
      <c r="AC196" s="46"/>
      <c r="AD196" s="46"/>
      <c r="AE196" s="46"/>
      <c r="AF196" s="47">
        <v>3</v>
      </c>
      <c r="AG196" s="46"/>
      <c r="AH196" s="47">
        <v>3</v>
      </c>
      <c r="AI196" s="46"/>
      <c r="AJ196" s="46"/>
      <c r="AK196" s="46"/>
      <c r="AL196" s="47">
        <v>3</v>
      </c>
      <c r="AM196" s="46"/>
      <c r="AN196" s="47">
        <v>1</v>
      </c>
      <c r="AO196" s="46"/>
      <c r="AP196" s="47">
        <v>5</v>
      </c>
      <c r="AQ196" s="46" t="s">
        <v>158</v>
      </c>
      <c r="AR196" s="47">
        <v>6</v>
      </c>
      <c r="AS196" s="46" t="s">
        <v>158</v>
      </c>
      <c r="AT196" s="47">
        <v>3</v>
      </c>
      <c r="AU196" s="46"/>
      <c r="AV196" s="47">
        <v>1</v>
      </c>
      <c r="AW196" s="46"/>
      <c r="AX196" s="47">
        <v>3</v>
      </c>
      <c r="AY196" s="46"/>
      <c r="AZ196" s="47">
        <v>3</v>
      </c>
      <c r="BA196" s="46"/>
      <c r="BB196" s="46" t="s">
        <v>2677</v>
      </c>
      <c r="BC196" s="46"/>
      <c r="BD196" s="47">
        <v>0</v>
      </c>
      <c r="BE196" s="46"/>
      <c r="BF196" s="46"/>
      <c r="BG196" s="46"/>
      <c r="BH196" s="47">
        <v>3</v>
      </c>
      <c r="BI196" s="46"/>
      <c r="BJ196" s="47">
        <v>4</v>
      </c>
      <c r="BK196" s="46"/>
      <c r="BL196" s="46" t="s">
        <v>2690</v>
      </c>
      <c r="BM196" s="46"/>
      <c r="BN196" s="47">
        <v>1</v>
      </c>
      <c r="BO196" s="46"/>
      <c r="BP196" s="47">
        <v>1</v>
      </c>
      <c r="BQ196" s="46"/>
      <c r="BR196" s="47">
        <v>0</v>
      </c>
      <c r="BS196" s="46"/>
      <c r="BT196" s="47">
        <v>0</v>
      </c>
      <c r="BU196" s="46"/>
      <c r="BV196" s="47">
        <v>4</v>
      </c>
      <c r="BW196" s="46"/>
      <c r="BX196" s="47">
        <v>5</v>
      </c>
      <c r="BY196" s="46"/>
      <c r="BZ196" s="46"/>
      <c r="CA196" s="46"/>
      <c r="CB196" s="46" t="s">
        <v>7527</v>
      </c>
      <c r="CC196" s="46" t="b">
        <v>1</v>
      </c>
      <c r="CD196" s="46" t="b">
        <v>1</v>
      </c>
      <c r="CE196" s="46" t="b">
        <v>0</v>
      </c>
      <c r="CF196" s="46" t="b">
        <v>1</v>
      </c>
      <c r="CG196" s="46" t="b">
        <v>0</v>
      </c>
      <c r="CH196" s="46" t="b">
        <v>0</v>
      </c>
      <c r="CI196" s="46" t="b">
        <v>0</v>
      </c>
      <c r="CJ196" s="46"/>
      <c r="CK196" s="46"/>
      <c r="CL196" s="46"/>
      <c r="CM196" s="46" t="s">
        <v>1355</v>
      </c>
      <c r="CN196" s="46"/>
      <c r="CO196" s="46" t="s">
        <v>2713</v>
      </c>
      <c r="CP196" s="46">
        <v>1566</v>
      </c>
      <c r="CQ196" s="46" t="s">
        <v>2714</v>
      </c>
      <c r="CR196" s="46" t="s">
        <v>2715</v>
      </c>
      <c r="CS196" s="46">
        <v>195</v>
      </c>
      <c r="CT196" s="46"/>
      <c r="CU196" s="46">
        <v>-1</v>
      </c>
    </row>
    <row r="197" spans="1:99" ht="15" customHeight="1">
      <c r="A197" s="47">
        <v>359125050503749</v>
      </c>
      <c r="B197" s="47">
        <v>3028</v>
      </c>
      <c r="C197" s="47">
        <v>3028</v>
      </c>
      <c r="D197" s="46" t="s">
        <v>2717</v>
      </c>
      <c r="E197" s="46" t="s">
        <v>7696</v>
      </c>
      <c r="F197" s="46">
        <v>13.354715730000001</v>
      </c>
      <c r="G197" s="46">
        <v>103.85081423</v>
      </c>
      <c r="H197" s="46">
        <v>-16</v>
      </c>
      <c r="I197" s="46">
        <v>5</v>
      </c>
      <c r="J197" s="47">
        <v>0</v>
      </c>
      <c r="K197" s="46"/>
      <c r="L197" s="46"/>
      <c r="M197" s="46"/>
      <c r="N197" s="46"/>
      <c r="O197" s="47">
        <v>4</v>
      </c>
      <c r="P197" s="47">
        <v>1</v>
      </c>
      <c r="Q197" s="46">
        <v>5</v>
      </c>
      <c r="R197" s="47">
        <v>1</v>
      </c>
      <c r="S197" s="46"/>
      <c r="T197" s="47">
        <v>4</v>
      </c>
      <c r="U197" s="46"/>
      <c r="V197" s="47">
        <v>4</v>
      </c>
      <c r="W197" s="46"/>
      <c r="X197" s="46"/>
      <c r="Y197" s="46"/>
      <c r="Z197" s="47">
        <v>4</v>
      </c>
      <c r="AA197" s="46"/>
      <c r="AB197" s="47">
        <v>4</v>
      </c>
      <c r="AC197" s="46"/>
      <c r="AD197" s="46"/>
      <c r="AE197" s="46"/>
      <c r="AF197" s="47">
        <v>3</v>
      </c>
      <c r="AG197" s="46"/>
      <c r="AH197" s="47">
        <v>3</v>
      </c>
      <c r="AI197" s="46"/>
      <c r="AJ197" s="46"/>
      <c r="AK197" s="46"/>
      <c r="AL197" s="47">
        <v>3</v>
      </c>
      <c r="AM197" s="46"/>
      <c r="AN197" s="47">
        <v>1</v>
      </c>
      <c r="AO197" s="46"/>
      <c r="AP197" s="47">
        <v>3</v>
      </c>
      <c r="AQ197" s="46"/>
      <c r="AR197" s="47">
        <v>3</v>
      </c>
      <c r="AS197" s="46"/>
      <c r="AT197" s="47">
        <v>3</v>
      </c>
      <c r="AU197" s="46"/>
      <c r="AV197" s="47">
        <v>1</v>
      </c>
      <c r="AW197" s="46"/>
      <c r="AX197" s="47">
        <v>3</v>
      </c>
      <c r="AY197" s="46"/>
      <c r="AZ197" s="47">
        <v>3</v>
      </c>
      <c r="BA197" s="46"/>
      <c r="BB197" s="46" t="s">
        <v>2677</v>
      </c>
      <c r="BC197" s="46"/>
      <c r="BD197" s="47">
        <v>0</v>
      </c>
      <c r="BE197" s="46"/>
      <c r="BF197" s="46"/>
      <c r="BG197" s="46"/>
      <c r="BH197" s="47">
        <v>3</v>
      </c>
      <c r="BI197" s="46"/>
      <c r="BJ197" s="47">
        <v>3</v>
      </c>
      <c r="BK197" s="46"/>
      <c r="BL197" s="46" t="s">
        <v>2719</v>
      </c>
      <c r="BM197" s="46"/>
      <c r="BN197" s="47">
        <v>1</v>
      </c>
      <c r="BO197" s="46"/>
      <c r="BP197" s="47">
        <v>1</v>
      </c>
      <c r="BQ197" s="46"/>
      <c r="BR197" s="47">
        <v>0</v>
      </c>
      <c r="BS197" s="46"/>
      <c r="BT197" s="47">
        <v>0</v>
      </c>
      <c r="BU197" s="46"/>
      <c r="BV197" s="47">
        <v>4</v>
      </c>
      <c r="BW197" s="46"/>
      <c r="BX197" s="47">
        <v>5</v>
      </c>
      <c r="BY197" s="46"/>
      <c r="BZ197" s="46"/>
      <c r="CA197" s="46"/>
      <c r="CB197" s="46" t="s">
        <v>7527</v>
      </c>
      <c r="CC197" s="46" t="b">
        <v>1</v>
      </c>
      <c r="CD197" s="46" t="b">
        <v>1</v>
      </c>
      <c r="CE197" s="46" t="b">
        <v>0</v>
      </c>
      <c r="CF197" s="46" t="b">
        <v>1</v>
      </c>
      <c r="CG197" s="46" t="b">
        <v>0</v>
      </c>
      <c r="CH197" s="46" t="b">
        <v>0</v>
      </c>
      <c r="CI197" s="46" t="b">
        <v>0</v>
      </c>
      <c r="CJ197" s="46"/>
      <c r="CK197" s="46"/>
      <c r="CL197" s="46"/>
      <c r="CM197" s="46" t="s">
        <v>1355</v>
      </c>
      <c r="CN197" s="46"/>
      <c r="CO197" s="46" t="s">
        <v>2720</v>
      </c>
      <c r="CP197" s="46">
        <v>1567</v>
      </c>
      <c r="CQ197" s="46" t="s">
        <v>2721</v>
      </c>
      <c r="CR197" s="46" t="s">
        <v>2722</v>
      </c>
      <c r="CS197" s="46">
        <v>196</v>
      </c>
      <c r="CT197" s="46"/>
      <c r="CU197" s="46">
        <v>-1</v>
      </c>
    </row>
    <row r="198" spans="1:99" ht="15" customHeight="1">
      <c r="A198" s="47">
        <v>359125053657070</v>
      </c>
      <c r="B198" s="47">
        <v>3020</v>
      </c>
      <c r="C198" s="47">
        <v>3020</v>
      </c>
      <c r="D198" s="46" t="s">
        <v>2724</v>
      </c>
      <c r="E198" s="46" t="s">
        <v>7697</v>
      </c>
      <c r="F198" s="46">
        <v>13.353887569999999</v>
      </c>
      <c r="G198" s="46">
        <v>103.84902347000001</v>
      </c>
      <c r="H198" s="46">
        <v>33</v>
      </c>
      <c r="I198" s="46">
        <v>5</v>
      </c>
      <c r="J198" s="47">
        <v>0</v>
      </c>
      <c r="K198" s="46"/>
      <c r="L198" s="46"/>
      <c r="M198" s="46"/>
      <c r="N198" s="46"/>
      <c r="O198" s="47">
        <v>4</v>
      </c>
      <c r="P198" s="47">
        <v>1</v>
      </c>
      <c r="Q198" s="46">
        <v>3</v>
      </c>
      <c r="R198" s="47">
        <v>1</v>
      </c>
      <c r="S198" s="46"/>
      <c r="T198" s="47">
        <v>4</v>
      </c>
      <c r="U198" s="46"/>
      <c r="V198" s="47">
        <v>4</v>
      </c>
      <c r="W198" s="46"/>
      <c r="X198" s="46"/>
      <c r="Y198" s="46"/>
      <c r="Z198" s="47">
        <v>4</v>
      </c>
      <c r="AA198" s="46"/>
      <c r="AB198" s="47">
        <v>4</v>
      </c>
      <c r="AC198" s="46"/>
      <c r="AD198" s="46"/>
      <c r="AE198" s="46"/>
      <c r="AF198" s="47">
        <v>4</v>
      </c>
      <c r="AG198" s="46"/>
      <c r="AH198" s="47">
        <v>4</v>
      </c>
      <c r="AI198" s="46"/>
      <c r="AJ198" s="46"/>
      <c r="AK198" s="46"/>
      <c r="AL198" s="47">
        <v>3</v>
      </c>
      <c r="AM198" s="46"/>
      <c r="AN198" s="47">
        <v>1</v>
      </c>
      <c r="AO198" s="46"/>
      <c r="AP198" s="47">
        <v>5</v>
      </c>
      <c r="AQ198" s="46" t="s">
        <v>121</v>
      </c>
      <c r="AR198" s="47">
        <v>1</v>
      </c>
      <c r="AS198" s="46"/>
      <c r="AT198" s="47">
        <v>3</v>
      </c>
      <c r="AU198" s="46"/>
      <c r="AV198" s="47">
        <v>1</v>
      </c>
      <c r="AW198" s="46"/>
      <c r="AX198" s="47">
        <v>5</v>
      </c>
      <c r="AY198" s="46" t="s">
        <v>121</v>
      </c>
      <c r="AZ198" s="47">
        <v>6</v>
      </c>
      <c r="BA198" s="46" t="s">
        <v>2729</v>
      </c>
      <c r="BB198" s="46"/>
      <c r="BC198" s="46"/>
      <c r="BD198" s="47">
        <v>0</v>
      </c>
      <c r="BE198" s="46"/>
      <c r="BF198" s="46"/>
      <c r="BG198" s="46"/>
      <c r="BH198" s="47">
        <v>1</v>
      </c>
      <c r="BI198" s="46"/>
      <c r="BJ198" s="47">
        <v>1</v>
      </c>
      <c r="BK198" s="46"/>
      <c r="BL198" s="46" t="s">
        <v>2731</v>
      </c>
      <c r="BM198" s="46"/>
      <c r="BN198" s="47">
        <v>1</v>
      </c>
      <c r="BO198" s="46"/>
      <c r="BP198" s="47">
        <v>1</v>
      </c>
      <c r="BQ198" s="46"/>
      <c r="BR198" s="47">
        <v>1</v>
      </c>
      <c r="BS198" s="46"/>
      <c r="BT198" s="47">
        <v>0</v>
      </c>
      <c r="BU198" s="46"/>
      <c r="BV198" s="47">
        <v>3</v>
      </c>
      <c r="BW198" s="46"/>
      <c r="BX198" s="47">
        <v>4</v>
      </c>
      <c r="BY198" s="46"/>
      <c r="BZ198" s="46"/>
      <c r="CA198" s="46"/>
      <c r="CB198" s="46" t="s">
        <v>7521</v>
      </c>
      <c r="CC198" s="46" t="b">
        <v>1</v>
      </c>
      <c r="CD198" s="46" t="b">
        <v>1</v>
      </c>
      <c r="CE198" s="46" t="b">
        <v>0</v>
      </c>
      <c r="CF198" s="46" t="b">
        <v>0</v>
      </c>
      <c r="CG198" s="46" t="b">
        <v>0</v>
      </c>
      <c r="CH198" s="46" t="b">
        <v>0</v>
      </c>
      <c r="CI198" s="46" t="b">
        <v>0</v>
      </c>
      <c r="CJ198" s="46"/>
      <c r="CK198" s="46"/>
      <c r="CL198" s="46"/>
      <c r="CM198" s="46" t="s">
        <v>2732</v>
      </c>
      <c r="CN198" s="46"/>
      <c r="CO198" s="46" t="s">
        <v>2733</v>
      </c>
      <c r="CP198" s="46">
        <v>1568</v>
      </c>
      <c r="CQ198" s="46" t="s">
        <v>2734</v>
      </c>
      <c r="CR198" s="46" t="s">
        <v>2735</v>
      </c>
      <c r="CS198" s="46">
        <v>197</v>
      </c>
      <c r="CT198" s="46"/>
      <c r="CU198" s="46">
        <v>-1</v>
      </c>
    </row>
    <row r="199" spans="1:99" ht="15" customHeight="1">
      <c r="A199" s="47">
        <v>359125053657070</v>
      </c>
      <c r="B199" s="47">
        <v>3021</v>
      </c>
      <c r="C199" s="47">
        <v>3021</v>
      </c>
      <c r="D199" s="46" t="s">
        <v>2736</v>
      </c>
      <c r="E199" s="46" t="s">
        <v>7698</v>
      </c>
      <c r="F199" s="46">
        <v>13.35393021</v>
      </c>
      <c r="G199" s="46">
        <v>103.84874677000001</v>
      </c>
      <c r="H199" s="46">
        <v>3</v>
      </c>
      <c r="I199" s="46">
        <v>5</v>
      </c>
      <c r="J199" s="47">
        <v>0</v>
      </c>
      <c r="K199" s="46"/>
      <c r="L199" s="46"/>
      <c r="M199" s="46"/>
      <c r="N199" s="46"/>
      <c r="O199" s="47">
        <v>4</v>
      </c>
      <c r="P199" s="47">
        <v>1</v>
      </c>
      <c r="Q199" s="46">
        <v>3</v>
      </c>
      <c r="R199" s="47">
        <v>1</v>
      </c>
      <c r="S199" s="46"/>
      <c r="T199" s="47">
        <v>4</v>
      </c>
      <c r="U199" s="46"/>
      <c r="V199" s="47">
        <v>4</v>
      </c>
      <c r="W199" s="46"/>
      <c r="X199" s="46"/>
      <c r="Y199" s="46"/>
      <c r="Z199" s="47">
        <v>4</v>
      </c>
      <c r="AA199" s="46"/>
      <c r="AB199" s="47">
        <v>4</v>
      </c>
      <c r="AC199" s="46"/>
      <c r="AD199" s="46"/>
      <c r="AE199" s="46"/>
      <c r="AF199" s="47">
        <v>3</v>
      </c>
      <c r="AG199" s="46"/>
      <c r="AH199" s="47">
        <v>3</v>
      </c>
      <c r="AI199" s="46"/>
      <c r="AJ199" s="46"/>
      <c r="AK199" s="46"/>
      <c r="AL199" s="47">
        <v>3</v>
      </c>
      <c r="AM199" s="46"/>
      <c r="AN199" s="47">
        <v>1</v>
      </c>
      <c r="AO199" s="46"/>
      <c r="AP199" s="47">
        <v>5</v>
      </c>
      <c r="AQ199" s="46" t="s">
        <v>101</v>
      </c>
      <c r="AR199" s="47">
        <v>2</v>
      </c>
      <c r="AS199" s="46"/>
      <c r="AT199" s="47">
        <v>3</v>
      </c>
      <c r="AU199" s="46"/>
      <c r="AV199" s="47">
        <v>1</v>
      </c>
      <c r="AW199" s="46"/>
      <c r="AX199" s="47">
        <v>5</v>
      </c>
      <c r="AY199" s="46" t="s">
        <v>121</v>
      </c>
      <c r="AZ199" s="47">
        <v>1</v>
      </c>
      <c r="BA199" s="46"/>
      <c r="BB199" s="46"/>
      <c r="BC199" s="46"/>
      <c r="BD199" s="47">
        <v>1</v>
      </c>
      <c r="BE199" s="46"/>
      <c r="BF199" s="46" t="s">
        <v>2738</v>
      </c>
      <c r="BG199" s="46"/>
      <c r="BH199" s="47">
        <v>3</v>
      </c>
      <c r="BI199" s="46"/>
      <c r="BJ199" s="47">
        <v>3</v>
      </c>
      <c r="BK199" s="46"/>
      <c r="BL199" s="46"/>
      <c r="BM199" s="46"/>
      <c r="BN199" s="47">
        <v>1</v>
      </c>
      <c r="BO199" s="46"/>
      <c r="BP199" s="47">
        <v>1</v>
      </c>
      <c r="BQ199" s="46"/>
      <c r="BR199" s="47">
        <v>1</v>
      </c>
      <c r="BS199" s="46"/>
      <c r="BT199" s="47">
        <v>0</v>
      </c>
      <c r="BU199" s="46"/>
      <c r="BV199" s="47">
        <v>3</v>
      </c>
      <c r="BW199" s="46"/>
      <c r="BX199" s="47">
        <v>4</v>
      </c>
      <c r="BY199" s="46"/>
      <c r="BZ199" s="46"/>
      <c r="CA199" s="46"/>
      <c r="CB199" s="46" t="s">
        <v>6050</v>
      </c>
      <c r="CC199" s="46" t="b">
        <v>1</v>
      </c>
      <c r="CD199" s="46" t="b">
        <v>0</v>
      </c>
      <c r="CE199" s="46" t="b">
        <v>0</v>
      </c>
      <c r="CF199" s="46" t="b">
        <v>0</v>
      </c>
      <c r="CG199" s="46" t="b">
        <v>0</v>
      </c>
      <c r="CH199" s="46" t="b">
        <v>0</v>
      </c>
      <c r="CI199" s="46" t="b">
        <v>0</v>
      </c>
      <c r="CJ199" s="46"/>
      <c r="CK199" s="46"/>
      <c r="CL199" s="46"/>
      <c r="CM199" s="46" t="s">
        <v>2732</v>
      </c>
      <c r="CN199" s="46"/>
      <c r="CO199" s="46" t="s">
        <v>2744</v>
      </c>
      <c r="CP199" s="46">
        <v>1569</v>
      </c>
      <c r="CQ199" s="46" t="s">
        <v>2745</v>
      </c>
      <c r="CR199" s="46" t="s">
        <v>2746</v>
      </c>
      <c r="CS199" s="46">
        <v>198</v>
      </c>
      <c r="CT199" s="46"/>
      <c r="CU199" s="46">
        <v>-1</v>
      </c>
    </row>
    <row r="200" spans="1:99" ht="15" customHeight="1">
      <c r="A200" s="47">
        <v>359125053657070</v>
      </c>
      <c r="B200" s="47">
        <v>173</v>
      </c>
      <c r="C200" s="47">
        <v>173</v>
      </c>
      <c r="D200" s="46" t="s">
        <v>2747</v>
      </c>
      <c r="E200" s="46" t="s">
        <v>7699</v>
      </c>
      <c r="F200" s="46">
        <v>13.354473179999999</v>
      </c>
      <c r="G200" s="46">
        <v>103.85107879</v>
      </c>
      <c r="H200" s="46">
        <v>-44</v>
      </c>
      <c r="I200" s="46">
        <v>11</v>
      </c>
      <c r="J200" s="47">
        <v>0</v>
      </c>
      <c r="K200" s="46"/>
      <c r="L200" s="46"/>
      <c r="M200" s="46"/>
      <c r="N200" s="46"/>
      <c r="O200" s="47">
        <v>4</v>
      </c>
      <c r="P200" s="47">
        <v>1</v>
      </c>
      <c r="Q200" s="46">
        <v>10</v>
      </c>
      <c r="R200" s="47">
        <v>1</v>
      </c>
      <c r="S200" s="46"/>
      <c r="T200" s="47">
        <v>1</v>
      </c>
      <c r="U200" s="46"/>
      <c r="V200" s="47">
        <v>4</v>
      </c>
      <c r="W200" s="46"/>
      <c r="X200" s="46" t="s">
        <v>2748</v>
      </c>
      <c r="Y200" s="46"/>
      <c r="Z200" s="47">
        <v>4</v>
      </c>
      <c r="AA200" s="46"/>
      <c r="AB200" s="47">
        <v>4</v>
      </c>
      <c r="AC200" s="46"/>
      <c r="AD200" s="46"/>
      <c r="AE200" s="46"/>
      <c r="AF200" s="47">
        <v>4</v>
      </c>
      <c r="AG200" s="46"/>
      <c r="AH200" s="47">
        <v>4</v>
      </c>
      <c r="AI200" s="46"/>
      <c r="AJ200" s="46"/>
      <c r="AK200" s="46"/>
      <c r="AL200" s="47">
        <v>3</v>
      </c>
      <c r="AM200" s="46"/>
      <c r="AN200" s="47">
        <v>1</v>
      </c>
      <c r="AO200" s="46"/>
      <c r="AP200" s="47">
        <v>2</v>
      </c>
      <c r="AQ200" s="46"/>
      <c r="AR200" s="47">
        <v>3</v>
      </c>
      <c r="AS200" s="46"/>
      <c r="AT200" s="47">
        <v>3</v>
      </c>
      <c r="AU200" s="46"/>
      <c r="AV200" s="47">
        <v>1</v>
      </c>
      <c r="AW200" s="46"/>
      <c r="AX200" s="47">
        <v>2</v>
      </c>
      <c r="AY200" s="46"/>
      <c r="AZ200" s="47">
        <v>3</v>
      </c>
      <c r="BA200" s="46"/>
      <c r="BB200" s="46" t="s">
        <v>2749</v>
      </c>
      <c r="BC200" s="46"/>
      <c r="BD200" s="47">
        <v>1</v>
      </c>
      <c r="BE200" s="46"/>
      <c r="BF200" s="46"/>
      <c r="BG200" s="46"/>
      <c r="BH200" s="47">
        <v>3</v>
      </c>
      <c r="BI200" s="46"/>
      <c r="BJ200" s="47">
        <v>3</v>
      </c>
      <c r="BK200" s="46"/>
      <c r="BL200" s="46" t="s">
        <v>2750</v>
      </c>
      <c r="BM200" s="46"/>
      <c r="BN200" s="47">
        <v>1</v>
      </c>
      <c r="BO200" s="46"/>
      <c r="BP200" s="47">
        <v>1</v>
      </c>
      <c r="BQ200" s="46"/>
      <c r="BR200" s="47">
        <v>1</v>
      </c>
      <c r="BS200" s="46"/>
      <c r="BT200" s="47">
        <v>0</v>
      </c>
      <c r="BU200" s="46"/>
      <c r="BV200" s="47">
        <v>3</v>
      </c>
      <c r="BW200" s="46"/>
      <c r="BX200" s="47">
        <v>4</v>
      </c>
      <c r="BY200" s="46"/>
      <c r="BZ200" s="46"/>
      <c r="CA200" s="46"/>
      <c r="CB200" s="46" t="s">
        <v>7521</v>
      </c>
      <c r="CC200" s="46" t="b">
        <v>1</v>
      </c>
      <c r="CD200" s="46" t="b">
        <v>1</v>
      </c>
      <c r="CE200" s="46" t="b">
        <v>0</v>
      </c>
      <c r="CF200" s="46" t="b">
        <v>0</v>
      </c>
      <c r="CG200" s="46" t="b">
        <v>0</v>
      </c>
      <c r="CH200" s="46" t="b">
        <v>0</v>
      </c>
      <c r="CI200" s="46" t="b">
        <v>0</v>
      </c>
      <c r="CJ200" s="46"/>
      <c r="CK200" s="46"/>
      <c r="CL200" s="46"/>
      <c r="CM200" s="46" t="s">
        <v>2732</v>
      </c>
      <c r="CN200" s="46"/>
      <c r="CO200" s="46" t="s">
        <v>2754</v>
      </c>
      <c r="CP200" s="46">
        <v>1570</v>
      </c>
      <c r="CQ200" s="46" t="s">
        <v>2756</v>
      </c>
      <c r="CR200" s="46" t="s">
        <v>2757</v>
      </c>
      <c r="CS200" s="46">
        <v>199</v>
      </c>
      <c r="CT200" s="46"/>
      <c r="CU200" s="46">
        <v>-1</v>
      </c>
    </row>
    <row r="201" spans="1:99" ht="15" customHeight="1">
      <c r="A201" s="47">
        <v>359125053657070</v>
      </c>
      <c r="B201" s="47">
        <v>174</v>
      </c>
      <c r="C201" s="47">
        <v>174</v>
      </c>
      <c r="D201" s="46" t="s">
        <v>2759</v>
      </c>
      <c r="E201" s="46" t="s">
        <v>7700</v>
      </c>
      <c r="F201" s="46">
        <v>13.35444846</v>
      </c>
      <c r="G201" s="46">
        <v>103.85109753</v>
      </c>
      <c r="H201" s="46">
        <v>15</v>
      </c>
      <c r="I201" s="46">
        <v>5</v>
      </c>
      <c r="J201" s="47">
        <v>0</v>
      </c>
      <c r="K201" s="46"/>
      <c r="L201" s="46"/>
      <c r="M201" s="46"/>
      <c r="N201" s="46"/>
      <c r="O201" s="47">
        <v>4</v>
      </c>
      <c r="P201" s="47">
        <v>1</v>
      </c>
      <c r="Q201" s="46">
        <v>5</v>
      </c>
      <c r="R201" s="47">
        <v>1</v>
      </c>
      <c r="S201" s="46"/>
      <c r="T201" s="47">
        <v>4</v>
      </c>
      <c r="U201" s="46"/>
      <c r="V201" s="47">
        <v>4</v>
      </c>
      <c r="W201" s="46"/>
      <c r="X201" s="46"/>
      <c r="Y201" s="46"/>
      <c r="Z201" s="47">
        <v>4</v>
      </c>
      <c r="AA201" s="46"/>
      <c r="AB201" s="47">
        <v>4</v>
      </c>
      <c r="AC201" s="46"/>
      <c r="AD201" s="46"/>
      <c r="AE201" s="46"/>
      <c r="AF201" s="47">
        <v>3</v>
      </c>
      <c r="AG201" s="46"/>
      <c r="AH201" s="47">
        <v>4</v>
      </c>
      <c r="AI201" s="46"/>
      <c r="AJ201" s="46"/>
      <c r="AK201" s="46"/>
      <c r="AL201" s="47">
        <v>3</v>
      </c>
      <c r="AM201" s="46"/>
      <c r="AN201" s="47">
        <v>1</v>
      </c>
      <c r="AO201" s="46"/>
      <c r="AP201" s="47">
        <v>2</v>
      </c>
      <c r="AQ201" s="46"/>
      <c r="AR201" s="47">
        <v>3</v>
      </c>
      <c r="AS201" s="46"/>
      <c r="AT201" s="47">
        <v>3</v>
      </c>
      <c r="AU201" s="46"/>
      <c r="AV201" s="47">
        <v>1</v>
      </c>
      <c r="AW201" s="46"/>
      <c r="AX201" s="47">
        <v>2</v>
      </c>
      <c r="AY201" s="46"/>
      <c r="AZ201" s="47">
        <v>3</v>
      </c>
      <c r="BA201" s="46"/>
      <c r="BB201" s="46" t="s">
        <v>2764</v>
      </c>
      <c r="BC201" s="46"/>
      <c r="BD201" s="47">
        <v>1</v>
      </c>
      <c r="BE201" s="46"/>
      <c r="BF201" s="46" t="s">
        <v>2765</v>
      </c>
      <c r="BG201" s="46"/>
      <c r="BH201" s="47">
        <v>3</v>
      </c>
      <c r="BI201" s="46"/>
      <c r="BJ201" s="47">
        <v>3</v>
      </c>
      <c r="BK201" s="46"/>
      <c r="BL201" s="46" t="s">
        <v>2690</v>
      </c>
      <c r="BM201" s="46"/>
      <c r="BN201" s="47">
        <v>1</v>
      </c>
      <c r="BO201" s="46"/>
      <c r="BP201" s="47">
        <v>1</v>
      </c>
      <c r="BQ201" s="46"/>
      <c r="BR201" s="47">
        <v>1</v>
      </c>
      <c r="BS201" s="46"/>
      <c r="BT201" s="47">
        <v>1</v>
      </c>
      <c r="BU201" s="46"/>
      <c r="BV201" s="47">
        <v>3</v>
      </c>
      <c r="BW201" s="46"/>
      <c r="BX201" s="47">
        <v>4</v>
      </c>
      <c r="BY201" s="46"/>
      <c r="BZ201" s="46"/>
      <c r="CA201" s="46"/>
      <c r="CB201" s="46" t="s">
        <v>7521</v>
      </c>
      <c r="CC201" s="46" t="b">
        <v>1</v>
      </c>
      <c r="CD201" s="46" t="b">
        <v>1</v>
      </c>
      <c r="CE201" s="46" t="b">
        <v>0</v>
      </c>
      <c r="CF201" s="46" t="b">
        <v>0</v>
      </c>
      <c r="CG201" s="46" t="b">
        <v>0</v>
      </c>
      <c r="CH201" s="46" t="b">
        <v>0</v>
      </c>
      <c r="CI201" s="46" t="b">
        <v>0</v>
      </c>
      <c r="CJ201" s="46"/>
      <c r="CK201" s="46"/>
      <c r="CL201" s="46"/>
      <c r="CM201" s="46" t="s">
        <v>2732</v>
      </c>
      <c r="CN201" s="46"/>
      <c r="CO201" s="46" t="s">
        <v>2771</v>
      </c>
      <c r="CP201" s="46">
        <v>1571</v>
      </c>
      <c r="CQ201" s="46" t="s">
        <v>2772</v>
      </c>
      <c r="CR201" s="46" t="s">
        <v>2773</v>
      </c>
      <c r="CS201" s="46">
        <v>200</v>
      </c>
      <c r="CT201" s="46"/>
      <c r="CU201" s="46">
        <v>-1</v>
      </c>
    </row>
    <row r="202" spans="1:99" ht="15" customHeight="1">
      <c r="A202" s="47">
        <v>359125053657070</v>
      </c>
      <c r="B202" s="47">
        <v>307</v>
      </c>
      <c r="C202" s="47">
        <v>307</v>
      </c>
      <c r="D202" s="46" t="s">
        <v>2775</v>
      </c>
      <c r="E202" s="46" t="s">
        <v>7701</v>
      </c>
      <c r="F202" s="46">
        <v>13.35396463</v>
      </c>
      <c r="G202" s="46">
        <v>103.84959841</v>
      </c>
      <c r="H202" s="46">
        <v>14</v>
      </c>
      <c r="I202" s="46">
        <v>5</v>
      </c>
      <c r="J202" s="47">
        <v>0</v>
      </c>
      <c r="K202" s="46"/>
      <c r="L202" s="46"/>
      <c r="M202" s="46"/>
      <c r="N202" s="46"/>
      <c r="O202" s="47">
        <v>4</v>
      </c>
      <c r="P202" s="47">
        <v>1</v>
      </c>
      <c r="Q202" s="46">
        <v>4</v>
      </c>
      <c r="R202" s="47">
        <v>1</v>
      </c>
      <c r="S202" s="46"/>
      <c r="T202" s="47">
        <v>4</v>
      </c>
      <c r="U202" s="46"/>
      <c r="V202" s="47">
        <v>4</v>
      </c>
      <c r="W202" s="46"/>
      <c r="X202" s="46"/>
      <c r="Y202" s="46"/>
      <c r="Z202" s="47">
        <v>4</v>
      </c>
      <c r="AA202" s="46"/>
      <c r="AB202" s="47">
        <v>4</v>
      </c>
      <c r="AC202" s="46"/>
      <c r="AD202" s="46"/>
      <c r="AE202" s="46"/>
      <c r="AF202" s="47">
        <v>3</v>
      </c>
      <c r="AG202" s="46"/>
      <c r="AH202" s="47">
        <v>3</v>
      </c>
      <c r="AI202" s="46"/>
      <c r="AJ202" s="46"/>
      <c r="AK202" s="46"/>
      <c r="AL202" s="47">
        <v>3</v>
      </c>
      <c r="AM202" s="46"/>
      <c r="AN202" s="47">
        <v>1</v>
      </c>
      <c r="AO202" s="46"/>
      <c r="AP202" s="47">
        <v>5</v>
      </c>
      <c r="AQ202" s="46" t="s">
        <v>101</v>
      </c>
      <c r="AR202" s="47">
        <v>3</v>
      </c>
      <c r="AS202" s="46"/>
      <c r="AT202" s="47">
        <v>3</v>
      </c>
      <c r="AU202" s="46"/>
      <c r="AV202" s="47">
        <v>1</v>
      </c>
      <c r="AW202" s="46"/>
      <c r="AX202" s="47">
        <v>5</v>
      </c>
      <c r="AY202" s="46" t="s">
        <v>101</v>
      </c>
      <c r="AZ202" s="47">
        <v>3</v>
      </c>
      <c r="BA202" s="46"/>
      <c r="BB202" s="46" t="s">
        <v>2776</v>
      </c>
      <c r="BC202" s="46"/>
      <c r="BD202" s="47">
        <v>1</v>
      </c>
      <c r="BE202" s="46"/>
      <c r="BF202" s="46" t="s">
        <v>2777</v>
      </c>
      <c r="BG202" s="46"/>
      <c r="BH202" s="47">
        <v>3</v>
      </c>
      <c r="BI202" s="46"/>
      <c r="BJ202" s="47">
        <v>4</v>
      </c>
      <c r="BK202" s="46"/>
      <c r="BL202" s="46" t="s">
        <v>2778</v>
      </c>
      <c r="BM202" s="46"/>
      <c r="BN202" s="47">
        <v>1</v>
      </c>
      <c r="BO202" s="46"/>
      <c r="BP202" s="47">
        <v>1</v>
      </c>
      <c r="BQ202" s="46"/>
      <c r="BR202" s="47">
        <v>1</v>
      </c>
      <c r="BS202" s="46"/>
      <c r="BT202" s="47">
        <v>1</v>
      </c>
      <c r="BU202" s="46"/>
      <c r="BV202" s="47">
        <v>3</v>
      </c>
      <c r="BW202" s="46"/>
      <c r="BX202" s="47">
        <v>4</v>
      </c>
      <c r="BY202" s="46"/>
      <c r="BZ202" s="46"/>
      <c r="CA202" s="46"/>
      <c r="CB202" s="46" t="s">
        <v>7521</v>
      </c>
      <c r="CC202" s="46" t="b">
        <v>1</v>
      </c>
      <c r="CD202" s="46" t="b">
        <v>1</v>
      </c>
      <c r="CE202" s="46" t="b">
        <v>0</v>
      </c>
      <c r="CF202" s="46" t="b">
        <v>0</v>
      </c>
      <c r="CG202" s="46" t="b">
        <v>0</v>
      </c>
      <c r="CH202" s="46" t="b">
        <v>0</v>
      </c>
      <c r="CI202" s="46" t="b">
        <v>0</v>
      </c>
      <c r="CJ202" s="46"/>
      <c r="CK202" s="46"/>
      <c r="CL202" s="46"/>
      <c r="CM202" s="46" t="s">
        <v>2732</v>
      </c>
      <c r="CN202" s="46"/>
      <c r="CO202" s="46" t="s">
        <v>2783</v>
      </c>
      <c r="CP202" s="46">
        <v>1572</v>
      </c>
      <c r="CQ202" s="46" t="s">
        <v>2784</v>
      </c>
      <c r="CR202" s="46" t="s">
        <v>2785</v>
      </c>
      <c r="CS202" s="46">
        <v>201</v>
      </c>
      <c r="CT202" s="46"/>
      <c r="CU202" s="46">
        <v>-1</v>
      </c>
    </row>
    <row r="203" spans="1:99" ht="15" customHeight="1">
      <c r="A203" s="47">
        <v>359125053657070</v>
      </c>
      <c r="B203" s="47">
        <v>457</v>
      </c>
      <c r="C203" s="47">
        <v>457</v>
      </c>
      <c r="D203" s="46" t="s">
        <v>2787</v>
      </c>
      <c r="E203" s="46" t="s">
        <v>7702</v>
      </c>
      <c r="F203" s="46">
        <v>13.35454466</v>
      </c>
      <c r="G203" s="46">
        <v>103.85128831999999</v>
      </c>
      <c r="H203" s="46">
        <v>-10</v>
      </c>
      <c r="I203" s="46">
        <v>5</v>
      </c>
      <c r="J203" s="47">
        <v>0</v>
      </c>
      <c r="K203" s="46"/>
      <c r="L203" s="46"/>
      <c r="M203" s="46"/>
      <c r="N203" s="46"/>
      <c r="O203" s="47">
        <v>4</v>
      </c>
      <c r="P203" s="47">
        <v>1</v>
      </c>
      <c r="Q203" s="46">
        <v>4</v>
      </c>
      <c r="R203" s="47">
        <v>1</v>
      </c>
      <c r="S203" s="46"/>
      <c r="T203" s="47">
        <v>4</v>
      </c>
      <c r="U203" s="46"/>
      <c r="V203" s="47">
        <v>4</v>
      </c>
      <c r="W203" s="46"/>
      <c r="X203" s="46"/>
      <c r="Y203" s="46"/>
      <c r="Z203" s="47">
        <v>3</v>
      </c>
      <c r="AA203" s="46"/>
      <c r="AB203" s="47">
        <v>4</v>
      </c>
      <c r="AC203" s="46"/>
      <c r="AD203" s="46"/>
      <c r="AE203" s="46"/>
      <c r="AF203" s="47">
        <v>3</v>
      </c>
      <c r="AG203" s="46"/>
      <c r="AH203" s="47">
        <v>4</v>
      </c>
      <c r="AI203" s="46"/>
      <c r="AJ203" s="46"/>
      <c r="AK203" s="46"/>
      <c r="AL203" s="47">
        <v>3</v>
      </c>
      <c r="AM203" s="46"/>
      <c r="AN203" s="47">
        <v>1</v>
      </c>
      <c r="AO203" s="46"/>
      <c r="AP203" s="47">
        <v>5</v>
      </c>
      <c r="AQ203" s="46" t="s">
        <v>121</v>
      </c>
      <c r="AR203" s="47">
        <v>6</v>
      </c>
      <c r="AS203" s="46" t="s">
        <v>2729</v>
      </c>
      <c r="AT203" s="47">
        <v>3</v>
      </c>
      <c r="AU203" s="46"/>
      <c r="AV203" s="47">
        <v>1</v>
      </c>
      <c r="AW203" s="46"/>
      <c r="AX203" s="47">
        <v>5</v>
      </c>
      <c r="AY203" s="46" t="s">
        <v>121</v>
      </c>
      <c r="AZ203" s="47">
        <v>6</v>
      </c>
      <c r="BA203" s="46" t="s">
        <v>2729</v>
      </c>
      <c r="BB203" s="46"/>
      <c r="BC203" s="46"/>
      <c r="BD203" s="47">
        <v>0</v>
      </c>
      <c r="BE203" s="46"/>
      <c r="BF203" s="46"/>
      <c r="BG203" s="46"/>
      <c r="BH203" s="47">
        <v>3</v>
      </c>
      <c r="BI203" s="46"/>
      <c r="BJ203" s="47">
        <v>3</v>
      </c>
      <c r="BK203" s="46"/>
      <c r="BL203" s="46" t="s">
        <v>2789</v>
      </c>
      <c r="BM203" s="46"/>
      <c r="BN203" s="47">
        <v>1</v>
      </c>
      <c r="BO203" s="46"/>
      <c r="BP203" s="47">
        <v>1</v>
      </c>
      <c r="BQ203" s="46"/>
      <c r="BR203" s="47">
        <v>1</v>
      </c>
      <c r="BS203" s="46"/>
      <c r="BT203" s="47">
        <v>1</v>
      </c>
      <c r="BU203" s="46"/>
      <c r="BV203" s="47">
        <v>3</v>
      </c>
      <c r="BW203" s="46"/>
      <c r="BX203" s="47">
        <v>4</v>
      </c>
      <c r="BY203" s="46"/>
      <c r="BZ203" s="46"/>
      <c r="CA203" s="46"/>
      <c r="CB203" s="46" t="s">
        <v>6051</v>
      </c>
      <c r="CC203" s="46" t="b">
        <v>0</v>
      </c>
      <c r="CD203" s="46" t="b">
        <v>1</v>
      </c>
      <c r="CE203" s="46" t="b">
        <v>0</v>
      </c>
      <c r="CF203" s="46" t="b">
        <v>0</v>
      </c>
      <c r="CG203" s="46" t="b">
        <v>0</v>
      </c>
      <c r="CH203" s="46" t="b">
        <v>0</v>
      </c>
      <c r="CI203" s="46" t="b">
        <v>0</v>
      </c>
      <c r="CJ203" s="46"/>
      <c r="CK203" s="46"/>
      <c r="CL203" s="46"/>
      <c r="CM203" s="46" t="s">
        <v>597</v>
      </c>
      <c r="CN203" s="46"/>
      <c r="CO203" s="46" t="s">
        <v>2790</v>
      </c>
      <c r="CP203" s="46">
        <v>1573</v>
      </c>
      <c r="CQ203" s="46" t="s">
        <v>2791</v>
      </c>
      <c r="CR203" s="46" t="s">
        <v>2792</v>
      </c>
      <c r="CS203" s="46">
        <v>202</v>
      </c>
      <c r="CT203" s="46"/>
      <c r="CU203" s="46">
        <v>-1</v>
      </c>
    </row>
    <row r="204" spans="1:99" ht="15" customHeight="1">
      <c r="A204" s="47">
        <v>359125053657070</v>
      </c>
      <c r="B204" s="47">
        <v>458</v>
      </c>
      <c r="C204" s="47">
        <v>458</v>
      </c>
      <c r="D204" s="46" t="s">
        <v>2793</v>
      </c>
      <c r="E204" s="46" t="s">
        <v>7703</v>
      </c>
      <c r="F204" s="46">
        <v>13.354687139999999</v>
      </c>
      <c r="G204" s="46">
        <v>103.8513681</v>
      </c>
      <c r="H204" s="46">
        <v>11</v>
      </c>
      <c r="I204" s="46">
        <v>6</v>
      </c>
      <c r="J204" s="47">
        <v>0</v>
      </c>
      <c r="K204" s="46"/>
      <c r="L204" s="46"/>
      <c r="M204" s="46"/>
      <c r="N204" s="46"/>
      <c r="O204" s="47">
        <v>4</v>
      </c>
      <c r="P204" s="47">
        <v>1</v>
      </c>
      <c r="Q204" s="46">
        <v>5</v>
      </c>
      <c r="R204" s="47">
        <v>1</v>
      </c>
      <c r="S204" s="46"/>
      <c r="T204" s="47">
        <v>4</v>
      </c>
      <c r="U204" s="46"/>
      <c r="V204" s="47">
        <v>4</v>
      </c>
      <c r="W204" s="46"/>
      <c r="X204" s="46"/>
      <c r="Y204" s="46"/>
      <c r="Z204" s="47">
        <v>4</v>
      </c>
      <c r="AA204" s="46"/>
      <c r="AB204" s="47">
        <v>4</v>
      </c>
      <c r="AC204" s="46"/>
      <c r="AD204" s="46"/>
      <c r="AE204" s="46"/>
      <c r="AF204" s="47">
        <v>1</v>
      </c>
      <c r="AG204" s="46"/>
      <c r="AH204" s="47">
        <v>4</v>
      </c>
      <c r="AI204" s="46"/>
      <c r="AJ204" s="46"/>
      <c r="AK204" s="46"/>
      <c r="AL204" s="47">
        <v>3</v>
      </c>
      <c r="AM204" s="46"/>
      <c r="AN204" s="47">
        <v>1</v>
      </c>
      <c r="AO204" s="46"/>
      <c r="AP204" s="47">
        <v>5</v>
      </c>
      <c r="AQ204" s="46" t="s">
        <v>121</v>
      </c>
      <c r="AR204" s="47">
        <v>6</v>
      </c>
      <c r="AS204" s="46" t="s">
        <v>2729</v>
      </c>
      <c r="AT204" s="47">
        <v>3</v>
      </c>
      <c r="AU204" s="46"/>
      <c r="AV204" s="47">
        <v>1</v>
      </c>
      <c r="AW204" s="46"/>
      <c r="AX204" s="47">
        <v>5</v>
      </c>
      <c r="AY204" s="46" t="s">
        <v>130</v>
      </c>
      <c r="AZ204" s="47">
        <v>6</v>
      </c>
      <c r="BA204" s="46" t="s">
        <v>2729</v>
      </c>
      <c r="BB204" s="46"/>
      <c r="BC204" s="46"/>
      <c r="BD204" s="47">
        <v>0</v>
      </c>
      <c r="BE204" s="46"/>
      <c r="BF204" s="46"/>
      <c r="BG204" s="46"/>
      <c r="BH204" s="47">
        <v>3</v>
      </c>
      <c r="BI204" s="46"/>
      <c r="BJ204" s="47">
        <v>3</v>
      </c>
      <c r="BK204" s="46"/>
      <c r="BL204" s="46" t="s">
        <v>2799</v>
      </c>
      <c r="BM204" s="46"/>
      <c r="BN204" s="47">
        <v>1</v>
      </c>
      <c r="BO204" s="46"/>
      <c r="BP204" s="47">
        <v>1</v>
      </c>
      <c r="BQ204" s="46"/>
      <c r="BR204" s="47">
        <v>1</v>
      </c>
      <c r="BS204" s="46"/>
      <c r="BT204" s="47">
        <v>0</v>
      </c>
      <c r="BU204" s="46"/>
      <c r="BV204" s="47">
        <v>3</v>
      </c>
      <c r="BW204" s="46"/>
      <c r="BX204" s="47">
        <v>4</v>
      </c>
      <c r="BY204" s="46"/>
      <c r="BZ204" s="46"/>
      <c r="CA204" s="46"/>
      <c r="CB204" s="46" t="s">
        <v>7521</v>
      </c>
      <c r="CC204" s="46" t="b">
        <v>1</v>
      </c>
      <c r="CD204" s="46" t="b">
        <v>1</v>
      </c>
      <c r="CE204" s="46" t="b">
        <v>0</v>
      </c>
      <c r="CF204" s="46" t="b">
        <v>0</v>
      </c>
      <c r="CG204" s="46" t="b">
        <v>0</v>
      </c>
      <c r="CH204" s="46" t="b">
        <v>0</v>
      </c>
      <c r="CI204" s="46" t="b">
        <v>0</v>
      </c>
      <c r="CJ204" s="46"/>
      <c r="CK204" s="46"/>
      <c r="CL204" s="46"/>
      <c r="CM204" s="46" t="s">
        <v>2732</v>
      </c>
      <c r="CN204" s="46"/>
      <c r="CO204" s="46" t="s">
        <v>2804</v>
      </c>
      <c r="CP204" s="46">
        <v>1574</v>
      </c>
      <c r="CQ204" s="46" t="s">
        <v>2805</v>
      </c>
      <c r="CR204" s="46" t="s">
        <v>2806</v>
      </c>
      <c r="CS204" s="46">
        <v>203</v>
      </c>
      <c r="CT204" s="46"/>
      <c r="CU204" s="46">
        <v>-1</v>
      </c>
    </row>
    <row r="205" spans="1:99" ht="15" customHeight="1">
      <c r="A205" s="47">
        <v>359125053657070</v>
      </c>
      <c r="B205" s="47">
        <v>116</v>
      </c>
      <c r="C205" s="47">
        <v>116</v>
      </c>
      <c r="D205" s="46" t="s">
        <v>2807</v>
      </c>
      <c r="E205" s="46" t="s">
        <v>7704</v>
      </c>
      <c r="F205" s="46">
        <v>13.354215379999999</v>
      </c>
      <c r="G205" s="46">
        <v>103.85118361000001</v>
      </c>
      <c r="H205" s="46">
        <v>15</v>
      </c>
      <c r="I205" s="46">
        <v>5</v>
      </c>
      <c r="J205" s="47">
        <v>0</v>
      </c>
      <c r="K205" s="46"/>
      <c r="L205" s="46"/>
      <c r="M205" s="46"/>
      <c r="N205" s="46"/>
      <c r="O205" s="47">
        <v>4</v>
      </c>
      <c r="P205" s="47">
        <v>1</v>
      </c>
      <c r="Q205" s="46">
        <v>7</v>
      </c>
      <c r="R205" s="47">
        <v>1</v>
      </c>
      <c r="S205" s="46"/>
      <c r="T205" s="47">
        <v>4</v>
      </c>
      <c r="U205" s="46"/>
      <c r="V205" s="47">
        <v>4</v>
      </c>
      <c r="W205" s="46"/>
      <c r="X205" s="46"/>
      <c r="Y205" s="46"/>
      <c r="Z205" s="47">
        <v>4</v>
      </c>
      <c r="AA205" s="46"/>
      <c r="AB205" s="47">
        <v>4</v>
      </c>
      <c r="AC205" s="46"/>
      <c r="AD205" s="46"/>
      <c r="AE205" s="46"/>
      <c r="AF205" s="47">
        <v>4</v>
      </c>
      <c r="AG205" s="46"/>
      <c r="AH205" s="47">
        <v>4</v>
      </c>
      <c r="AI205" s="46"/>
      <c r="AJ205" s="46"/>
      <c r="AK205" s="46"/>
      <c r="AL205" s="47">
        <v>3</v>
      </c>
      <c r="AM205" s="46"/>
      <c r="AN205" s="47">
        <v>1</v>
      </c>
      <c r="AO205" s="46"/>
      <c r="AP205" s="47">
        <v>5</v>
      </c>
      <c r="AQ205" s="46" t="s">
        <v>121</v>
      </c>
      <c r="AR205" s="47">
        <v>6</v>
      </c>
      <c r="AS205" s="46" t="s">
        <v>2729</v>
      </c>
      <c r="AT205" s="47">
        <v>3</v>
      </c>
      <c r="AU205" s="46"/>
      <c r="AV205" s="47">
        <v>1</v>
      </c>
      <c r="AW205" s="46"/>
      <c r="AX205" s="47">
        <v>5</v>
      </c>
      <c r="AY205" s="46" t="s">
        <v>2808</v>
      </c>
      <c r="AZ205" s="47">
        <v>6</v>
      </c>
      <c r="BA205" s="46" t="s">
        <v>2729</v>
      </c>
      <c r="BB205" s="46"/>
      <c r="BC205" s="46"/>
      <c r="BD205" s="47">
        <v>0</v>
      </c>
      <c r="BE205" s="46"/>
      <c r="BF205" s="46"/>
      <c r="BG205" s="46"/>
      <c r="BH205" s="47">
        <v>3</v>
      </c>
      <c r="BI205" s="46"/>
      <c r="BJ205" s="47">
        <v>3</v>
      </c>
      <c r="BK205" s="46"/>
      <c r="BL205" s="46" t="s">
        <v>166</v>
      </c>
      <c r="BM205" s="46"/>
      <c r="BN205" s="47">
        <v>1</v>
      </c>
      <c r="BO205" s="46"/>
      <c r="BP205" s="47">
        <v>1</v>
      </c>
      <c r="BQ205" s="46"/>
      <c r="BR205" s="47">
        <v>1</v>
      </c>
      <c r="BS205" s="46"/>
      <c r="BT205" s="47">
        <v>0</v>
      </c>
      <c r="BU205" s="46"/>
      <c r="BV205" s="47">
        <v>3</v>
      </c>
      <c r="BW205" s="46"/>
      <c r="BX205" s="47">
        <v>5</v>
      </c>
      <c r="BY205" s="46"/>
      <c r="BZ205" s="46"/>
      <c r="CA205" s="46"/>
      <c r="CB205" s="46" t="s">
        <v>7521</v>
      </c>
      <c r="CC205" s="46" t="b">
        <v>1</v>
      </c>
      <c r="CD205" s="46" t="b">
        <v>1</v>
      </c>
      <c r="CE205" s="46" t="b">
        <v>0</v>
      </c>
      <c r="CF205" s="46" t="b">
        <v>0</v>
      </c>
      <c r="CG205" s="46" t="b">
        <v>0</v>
      </c>
      <c r="CH205" s="46" t="b">
        <v>0</v>
      </c>
      <c r="CI205" s="46" t="b">
        <v>0</v>
      </c>
      <c r="CJ205" s="46"/>
      <c r="CK205" s="46"/>
      <c r="CL205" s="46"/>
      <c r="CM205" s="46" t="s">
        <v>597</v>
      </c>
      <c r="CN205" s="46"/>
      <c r="CO205" s="46" t="s">
        <v>2811</v>
      </c>
      <c r="CP205" s="46">
        <v>1575</v>
      </c>
      <c r="CQ205" s="46" t="s">
        <v>2813</v>
      </c>
      <c r="CR205" s="46" t="s">
        <v>2815</v>
      </c>
      <c r="CS205" s="46">
        <v>204</v>
      </c>
      <c r="CT205" s="46"/>
      <c r="CU205" s="46">
        <v>-1</v>
      </c>
    </row>
    <row r="206" spans="1:99" ht="15" customHeight="1">
      <c r="A206" s="47">
        <v>359125053657070</v>
      </c>
      <c r="B206" s="47">
        <v>117</v>
      </c>
      <c r="C206" s="47">
        <v>117</v>
      </c>
      <c r="D206" s="46" t="s">
        <v>2817</v>
      </c>
      <c r="E206" s="46" t="s">
        <v>7705</v>
      </c>
      <c r="F206" s="46">
        <v>13.354072390000001</v>
      </c>
      <c r="G206" s="46">
        <v>103.85091747</v>
      </c>
      <c r="H206" s="46">
        <v>6</v>
      </c>
      <c r="I206" s="46">
        <v>7</v>
      </c>
      <c r="J206" s="47">
        <v>0</v>
      </c>
      <c r="K206" s="46"/>
      <c r="L206" s="46"/>
      <c r="M206" s="46"/>
      <c r="N206" s="46"/>
      <c r="O206" s="47">
        <v>4</v>
      </c>
      <c r="P206" s="47">
        <v>1</v>
      </c>
      <c r="Q206" s="46">
        <v>3</v>
      </c>
      <c r="R206" s="47">
        <v>1</v>
      </c>
      <c r="S206" s="46"/>
      <c r="T206" s="47">
        <v>4</v>
      </c>
      <c r="U206" s="46"/>
      <c r="V206" s="47">
        <v>4</v>
      </c>
      <c r="W206" s="46"/>
      <c r="X206" s="46"/>
      <c r="Y206" s="46"/>
      <c r="Z206" s="47">
        <v>4</v>
      </c>
      <c r="AA206" s="46"/>
      <c r="AB206" s="47">
        <v>4</v>
      </c>
      <c r="AC206" s="46"/>
      <c r="AD206" s="46"/>
      <c r="AE206" s="46"/>
      <c r="AF206" s="47">
        <v>3</v>
      </c>
      <c r="AG206" s="46"/>
      <c r="AH206" s="47">
        <v>3</v>
      </c>
      <c r="AI206" s="46"/>
      <c r="AJ206" s="46"/>
      <c r="AK206" s="46"/>
      <c r="AL206" s="47">
        <v>3</v>
      </c>
      <c r="AM206" s="46"/>
      <c r="AN206" s="47">
        <v>1</v>
      </c>
      <c r="AO206" s="46"/>
      <c r="AP206" s="47">
        <v>5</v>
      </c>
      <c r="AQ206" s="46" t="s">
        <v>121</v>
      </c>
      <c r="AR206" s="47">
        <v>6</v>
      </c>
      <c r="AS206" s="46" t="s">
        <v>2729</v>
      </c>
      <c r="AT206" s="47">
        <v>3</v>
      </c>
      <c r="AU206" s="46"/>
      <c r="AV206" s="47">
        <v>1</v>
      </c>
      <c r="AW206" s="46"/>
      <c r="AX206" s="47">
        <v>5</v>
      </c>
      <c r="AY206" s="46" t="s">
        <v>121</v>
      </c>
      <c r="AZ206" s="47">
        <v>6</v>
      </c>
      <c r="BA206" s="46" t="s">
        <v>2729</v>
      </c>
      <c r="BB206" s="46"/>
      <c r="BC206" s="46"/>
      <c r="BD206" s="47">
        <v>1</v>
      </c>
      <c r="BE206" s="46"/>
      <c r="BF206" s="46" t="s">
        <v>2819</v>
      </c>
      <c r="BG206" s="46"/>
      <c r="BH206" s="47">
        <v>3</v>
      </c>
      <c r="BI206" s="46"/>
      <c r="BJ206" s="47">
        <v>3</v>
      </c>
      <c r="BK206" s="46"/>
      <c r="BL206" s="46" t="s">
        <v>2820</v>
      </c>
      <c r="BM206" s="46"/>
      <c r="BN206" s="47">
        <v>1</v>
      </c>
      <c r="BO206" s="46"/>
      <c r="BP206" s="47">
        <v>1</v>
      </c>
      <c r="BQ206" s="46"/>
      <c r="BR206" s="47">
        <v>1</v>
      </c>
      <c r="BS206" s="46"/>
      <c r="BT206" s="47">
        <v>0</v>
      </c>
      <c r="BU206" s="46"/>
      <c r="BV206" s="47">
        <v>3</v>
      </c>
      <c r="BW206" s="46"/>
      <c r="BX206" s="47">
        <v>4</v>
      </c>
      <c r="BY206" s="46"/>
      <c r="BZ206" s="46"/>
      <c r="CA206" s="46"/>
      <c r="CB206" s="46" t="s">
        <v>7539</v>
      </c>
      <c r="CC206" s="46" t="b">
        <v>0</v>
      </c>
      <c r="CD206" s="46" t="b">
        <v>1</v>
      </c>
      <c r="CE206" s="46" t="b">
        <v>0</v>
      </c>
      <c r="CF206" s="46" t="b">
        <v>1</v>
      </c>
      <c r="CG206" s="46" t="b">
        <v>0</v>
      </c>
      <c r="CH206" s="46" t="b">
        <v>0</v>
      </c>
      <c r="CI206" s="46" t="b">
        <v>0</v>
      </c>
      <c r="CJ206" s="46"/>
      <c r="CK206" s="46"/>
      <c r="CL206" s="46"/>
      <c r="CM206" s="46" t="s">
        <v>597</v>
      </c>
      <c r="CN206" s="46"/>
      <c r="CO206" s="46" t="s">
        <v>2821</v>
      </c>
      <c r="CP206" s="46">
        <v>1576</v>
      </c>
      <c r="CQ206" s="46" t="s">
        <v>2822</v>
      </c>
      <c r="CR206" s="46" t="s">
        <v>2823</v>
      </c>
      <c r="CS206" s="46">
        <v>205</v>
      </c>
      <c r="CT206" s="46"/>
      <c r="CU206" s="46">
        <v>-1</v>
      </c>
    </row>
    <row r="207" spans="1:99" ht="15" customHeight="1">
      <c r="A207" s="47">
        <v>359125051929760</v>
      </c>
      <c r="B207" s="47">
        <v>4001</v>
      </c>
      <c r="C207" s="47">
        <v>4001</v>
      </c>
      <c r="D207" s="46" t="s">
        <v>2825</v>
      </c>
      <c r="E207" s="46" t="s">
        <v>7706</v>
      </c>
      <c r="F207" s="46">
        <v>13.37606624</v>
      </c>
      <c r="G207" s="46">
        <v>103.85448021000001</v>
      </c>
      <c r="H207" s="46">
        <v>-43</v>
      </c>
      <c r="I207" s="46">
        <v>19</v>
      </c>
      <c r="J207" s="47">
        <v>0</v>
      </c>
      <c r="K207" s="46"/>
      <c r="L207" s="46"/>
      <c r="M207" s="46"/>
      <c r="N207" s="46"/>
      <c r="O207" s="47">
        <v>3</v>
      </c>
      <c r="P207" s="47">
        <v>1</v>
      </c>
      <c r="Q207" s="46">
        <v>6</v>
      </c>
      <c r="R207" s="47">
        <v>1</v>
      </c>
      <c r="S207" s="46"/>
      <c r="T207" s="47">
        <v>6</v>
      </c>
      <c r="U207" s="46" t="s">
        <v>1269</v>
      </c>
      <c r="V207" s="47">
        <v>6</v>
      </c>
      <c r="W207" s="46" t="s">
        <v>1269</v>
      </c>
      <c r="X207" s="46"/>
      <c r="Y207" s="46"/>
      <c r="Z207" s="47">
        <v>4</v>
      </c>
      <c r="AA207" s="46"/>
      <c r="AB207" s="47">
        <v>4</v>
      </c>
      <c r="AC207" s="46"/>
      <c r="AD207" s="46" t="s">
        <v>691</v>
      </c>
      <c r="AE207" s="46"/>
      <c r="AF207" s="47">
        <v>4</v>
      </c>
      <c r="AG207" s="46"/>
      <c r="AH207" s="47">
        <v>4</v>
      </c>
      <c r="AI207" s="46"/>
      <c r="AJ207" s="46"/>
      <c r="AK207" s="46"/>
      <c r="AL207" s="47">
        <v>3</v>
      </c>
      <c r="AM207" s="46"/>
      <c r="AN207" s="47">
        <v>1</v>
      </c>
      <c r="AO207" s="46"/>
      <c r="AP207" s="47">
        <v>5</v>
      </c>
      <c r="AQ207" s="46" t="s">
        <v>1557</v>
      </c>
      <c r="AR207" s="47">
        <v>6</v>
      </c>
      <c r="AS207" s="46" t="s">
        <v>1557</v>
      </c>
      <c r="AT207" s="47">
        <v>3</v>
      </c>
      <c r="AU207" s="46"/>
      <c r="AV207" s="47">
        <v>1</v>
      </c>
      <c r="AW207" s="46"/>
      <c r="AX207" s="47">
        <v>5</v>
      </c>
      <c r="AY207" s="46" t="s">
        <v>1557</v>
      </c>
      <c r="AZ207" s="47">
        <v>6</v>
      </c>
      <c r="BA207" s="46" t="s">
        <v>1557</v>
      </c>
      <c r="BB207" s="46"/>
      <c r="BC207" s="46"/>
      <c r="BD207" s="47">
        <v>1</v>
      </c>
      <c r="BE207" s="46"/>
      <c r="BF207" s="46" t="s">
        <v>2831</v>
      </c>
      <c r="BG207" s="46"/>
      <c r="BH207" s="47">
        <v>3</v>
      </c>
      <c r="BI207" s="46"/>
      <c r="BJ207" s="47">
        <v>3</v>
      </c>
      <c r="BK207" s="46"/>
      <c r="BL207" s="46" t="s">
        <v>2832</v>
      </c>
      <c r="BM207" s="46"/>
      <c r="BN207" s="47">
        <v>1</v>
      </c>
      <c r="BO207" s="46"/>
      <c r="BP207" s="47">
        <v>1</v>
      </c>
      <c r="BQ207" s="46"/>
      <c r="BR207" s="47">
        <v>1</v>
      </c>
      <c r="BS207" s="46"/>
      <c r="BT207" s="47">
        <v>0</v>
      </c>
      <c r="BU207" s="46"/>
      <c r="BV207" s="47">
        <v>3</v>
      </c>
      <c r="BW207" s="46"/>
      <c r="BX207" s="47">
        <v>4</v>
      </c>
      <c r="BY207" s="46"/>
      <c r="BZ207" s="46"/>
      <c r="CA207" s="46"/>
      <c r="CB207" s="46" t="s">
        <v>7521</v>
      </c>
      <c r="CC207" s="46" t="b">
        <v>1</v>
      </c>
      <c r="CD207" s="46" t="b">
        <v>1</v>
      </c>
      <c r="CE207" s="46" t="b">
        <v>0</v>
      </c>
      <c r="CF207" s="46" t="b">
        <v>0</v>
      </c>
      <c r="CG207" s="46" t="b">
        <v>0</v>
      </c>
      <c r="CH207" s="46" t="b">
        <v>0</v>
      </c>
      <c r="CI207" s="46" t="b">
        <v>0</v>
      </c>
      <c r="CJ207" s="46"/>
      <c r="CK207" s="46"/>
      <c r="CL207" s="46"/>
      <c r="CM207" s="46" t="s">
        <v>702</v>
      </c>
      <c r="CN207" s="46"/>
      <c r="CO207" s="46" t="s">
        <v>2834</v>
      </c>
      <c r="CP207" s="46">
        <v>1590</v>
      </c>
      <c r="CQ207" s="46" t="s">
        <v>2836</v>
      </c>
      <c r="CR207" s="46" t="s">
        <v>2837</v>
      </c>
      <c r="CS207" s="46">
        <v>206</v>
      </c>
      <c r="CT207" s="46"/>
      <c r="CU207" s="46">
        <v>-1</v>
      </c>
    </row>
    <row r="208" spans="1:99" ht="15" customHeight="1">
      <c r="A208" s="47">
        <v>359125051929760</v>
      </c>
      <c r="B208" s="47">
        <v>4002</v>
      </c>
      <c r="C208" s="47">
        <v>4002</v>
      </c>
      <c r="D208" s="46" t="s">
        <v>2840</v>
      </c>
      <c r="E208" s="46" t="s">
        <v>7707</v>
      </c>
      <c r="F208" s="46">
        <v>13.3759914</v>
      </c>
      <c r="G208" s="46">
        <v>103.8529661</v>
      </c>
      <c r="H208" s="46">
        <v>0</v>
      </c>
      <c r="I208" s="46">
        <v>3000</v>
      </c>
      <c r="J208" s="47">
        <v>0</v>
      </c>
      <c r="K208" s="46"/>
      <c r="L208" s="46"/>
      <c r="M208" s="46"/>
      <c r="N208" s="46"/>
      <c r="O208" s="47">
        <v>3</v>
      </c>
      <c r="P208" s="47">
        <v>2</v>
      </c>
      <c r="Q208" s="46">
        <v>7</v>
      </c>
      <c r="R208" s="47">
        <v>1</v>
      </c>
      <c r="S208" s="46"/>
      <c r="T208" s="47">
        <v>4</v>
      </c>
      <c r="U208" s="46"/>
      <c r="V208" s="47">
        <v>4</v>
      </c>
      <c r="W208" s="46"/>
      <c r="X208" s="46"/>
      <c r="Y208" s="46"/>
      <c r="Z208" s="47">
        <v>4</v>
      </c>
      <c r="AA208" s="46"/>
      <c r="AB208" s="47">
        <v>4</v>
      </c>
      <c r="AC208" s="46"/>
      <c r="AD208" s="46" t="s">
        <v>691</v>
      </c>
      <c r="AE208" s="46"/>
      <c r="AF208" s="47">
        <v>3</v>
      </c>
      <c r="AG208" s="46"/>
      <c r="AH208" s="47">
        <v>3</v>
      </c>
      <c r="AI208" s="46"/>
      <c r="AJ208" s="46" t="s">
        <v>357</v>
      </c>
      <c r="AK208" s="46"/>
      <c r="AL208" s="47">
        <v>3</v>
      </c>
      <c r="AM208" s="46"/>
      <c r="AN208" s="47">
        <v>1</v>
      </c>
      <c r="AO208" s="46"/>
      <c r="AP208" s="47">
        <v>5</v>
      </c>
      <c r="AQ208" s="46" t="s">
        <v>2843</v>
      </c>
      <c r="AR208" s="47">
        <v>6</v>
      </c>
      <c r="AS208" s="46" t="s">
        <v>2843</v>
      </c>
      <c r="AT208" s="47">
        <v>3</v>
      </c>
      <c r="AU208" s="46"/>
      <c r="AV208" s="47">
        <v>6</v>
      </c>
      <c r="AW208" s="46" t="s">
        <v>2844</v>
      </c>
      <c r="AX208" s="47">
        <v>5</v>
      </c>
      <c r="AY208" s="46" t="s">
        <v>2844</v>
      </c>
      <c r="AZ208" s="47">
        <v>6</v>
      </c>
      <c r="BA208" s="46" t="s">
        <v>1557</v>
      </c>
      <c r="BB208" s="46"/>
      <c r="BC208" s="46"/>
      <c r="BD208" s="47">
        <v>0</v>
      </c>
      <c r="BE208" s="46"/>
      <c r="BF208" s="46"/>
      <c r="BG208" s="46"/>
      <c r="BH208" s="47">
        <v>3</v>
      </c>
      <c r="BI208" s="46"/>
      <c r="BJ208" s="47">
        <v>3</v>
      </c>
      <c r="BK208" s="46"/>
      <c r="BL208" s="46" t="s">
        <v>2845</v>
      </c>
      <c r="BM208" s="46"/>
      <c r="BN208" s="47">
        <v>1</v>
      </c>
      <c r="BO208" s="46"/>
      <c r="BP208" s="47">
        <v>1</v>
      </c>
      <c r="BQ208" s="46"/>
      <c r="BR208" s="47">
        <v>1</v>
      </c>
      <c r="BS208" s="46"/>
      <c r="BT208" s="47">
        <v>0</v>
      </c>
      <c r="BU208" s="46"/>
      <c r="BV208" s="47">
        <v>3</v>
      </c>
      <c r="BW208" s="46"/>
      <c r="BX208" s="47">
        <v>4</v>
      </c>
      <c r="BY208" s="46"/>
      <c r="BZ208" s="46"/>
      <c r="CA208" s="46"/>
      <c r="CB208" s="46" t="s">
        <v>7527</v>
      </c>
      <c r="CC208" s="46" t="b">
        <v>1</v>
      </c>
      <c r="CD208" s="46" t="b">
        <v>1</v>
      </c>
      <c r="CE208" s="46" t="b">
        <v>0</v>
      </c>
      <c r="CF208" s="46" t="b">
        <v>1</v>
      </c>
      <c r="CG208" s="46" t="b">
        <v>0</v>
      </c>
      <c r="CH208" s="46" t="b">
        <v>0</v>
      </c>
      <c r="CI208" s="46" t="b">
        <v>0</v>
      </c>
      <c r="CJ208" s="46"/>
      <c r="CK208" s="46"/>
      <c r="CL208" s="46"/>
      <c r="CM208" s="46" t="s">
        <v>702</v>
      </c>
      <c r="CN208" s="46"/>
      <c r="CO208" s="46" t="s">
        <v>2848</v>
      </c>
      <c r="CP208" s="46">
        <v>1591</v>
      </c>
      <c r="CQ208" s="46" t="s">
        <v>2850</v>
      </c>
      <c r="CR208" s="46" t="s">
        <v>2852</v>
      </c>
      <c r="CS208" s="46">
        <v>207</v>
      </c>
      <c r="CT208" s="46"/>
      <c r="CU208" s="46">
        <v>-1</v>
      </c>
    </row>
    <row r="209" spans="1:99" ht="15" customHeight="1">
      <c r="A209" s="47">
        <v>359125051929760</v>
      </c>
      <c r="B209" s="47">
        <v>4004</v>
      </c>
      <c r="C209" s="47">
        <v>4004</v>
      </c>
      <c r="D209" s="46" t="s">
        <v>2853</v>
      </c>
      <c r="E209" s="46" t="s">
        <v>7708</v>
      </c>
      <c r="F209" s="46">
        <v>13.376031599999999</v>
      </c>
      <c r="G209" s="46">
        <v>103.8522414</v>
      </c>
      <c r="H209" s="46">
        <v>0</v>
      </c>
      <c r="I209" s="46">
        <v>2000</v>
      </c>
      <c r="J209" s="47">
        <v>0</v>
      </c>
      <c r="K209" s="46"/>
      <c r="L209" s="46"/>
      <c r="M209" s="46"/>
      <c r="N209" s="46"/>
      <c r="O209" s="47">
        <v>3</v>
      </c>
      <c r="P209" s="47">
        <v>1</v>
      </c>
      <c r="Q209" s="46">
        <v>6</v>
      </c>
      <c r="R209" s="47">
        <v>1</v>
      </c>
      <c r="S209" s="46"/>
      <c r="T209" s="47">
        <v>4</v>
      </c>
      <c r="U209" s="46"/>
      <c r="V209" s="47">
        <v>4</v>
      </c>
      <c r="W209" s="46"/>
      <c r="X209" s="46"/>
      <c r="Y209" s="46"/>
      <c r="Z209" s="47">
        <v>4</v>
      </c>
      <c r="AA209" s="46"/>
      <c r="AB209" s="47">
        <v>4</v>
      </c>
      <c r="AC209" s="46"/>
      <c r="AD209" s="46" t="s">
        <v>396</v>
      </c>
      <c r="AE209" s="46"/>
      <c r="AF209" s="47">
        <v>3</v>
      </c>
      <c r="AG209" s="46"/>
      <c r="AH209" s="47">
        <v>3</v>
      </c>
      <c r="AI209" s="46"/>
      <c r="AJ209" s="46" t="s">
        <v>2854</v>
      </c>
      <c r="AK209" s="46"/>
      <c r="AL209" s="47">
        <v>2</v>
      </c>
      <c r="AM209" s="46"/>
      <c r="AN209" s="47">
        <v>1</v>
      </c>
      <c r="AO209" s="46"/>
      <c r="AP209" s="47">
        <v>5</v>
      </c>
      <c r="AQ209" s="46" t="s">
        <v>2856</v>
      </c>
      <c r="AR209" s="47">
        <v>6</v>
      </c>
      <c r="AS209" s="46" t="s">
        <v>2856</v>
      </c>
      <c r="AT209" s="47">
        <v>2</v>
      </c>
      <c r="AU209" s="46"/>
      <c r="AV209" s="47">
        <v>1</v>
      </c>
      <c r="AW209" s="46"/>
      <c r="AX209" s="47">
        <v>5</v>
      </c>
      <c r="AY209" s="46" t="s">
        <v>1631</v>
      </c>
      <c r="AZ209" s="47">
        <v>3</v>
      </c>
      <c r="BA209" s="46"/>
      <c r="BB209" s="46" t="s">
        <v>2857</v>
      </c>
      <c r="BC209" s="46"/>
      <c r="BD209" s="47">
        <v>1</v>
      </c>
      <c r="BE209" s="46"/>
      <c r="BF209" s="46" t="s">
        <v>210</v>
      </c>
      <c r="BG209" s="46"/>
      <c r="BH209" s="47">
        <v>3</v>
      </c>
      <c r="BI209" s="46"/>
      <c r="BJ209" s="47">
        <v>3</v>
      </c>
      <c r="BK209" s="46"/>
      <c r="BL209" s="46" t="s">
        <v>2859</v>
      </c>
      <c r="BM209" s="46"/>
      <c r="BN209" s="47">
        <v>1</v>
      </c>
      <c r="BO209" s="46"/>
      <c r="BP209" s="47">
        <v>1</v>
      </c>
      <c r="BQ209" s="46"/>
      <c r="BR209" s="47">
        <v>1</v>
      </c>
      <c r="BS209" s="46"/>
      <c r="BT209" s="47">
        <v>0</v>
      </c>
      <c r="BU209" s="46"/>
      <c r="BV209" s="47">
        <v>3</v>
      </c>
      <c r="BW209" s="46"/>
      <c r="BX209" s="47">
        <v>4</v>
      </c>
      <c r="BY209" s="46"/>
      <c r="BZ209" s="46"/>
      <c r="CA209" s="46"/>
      <c r="CB209" s="46" t="s">
        <v>7521</v>
      </c>
      <c r="CC209" s="46" t="b">
        <v>1</v>
      </c>
      <c r="CD209" s="46" t="b">
        <v>1</v>
      </c>
      <c r="CE209" s="46" t="b">
        <v>0</v>
      </c>
      <c r="CF209" s="46" t="b">
        <v>0</v>
      </c>
      <c r="CG209" s="46" t="b">
        <v>0</v>
      </c>
      <c r="CH209" s="46" t="b">
        <v>0</v>
      </c>
      <c r="CI209" s="46" t="b">
        <v>0</v>
      </c>
      <c r="CJ209" s="46"/>
      <c r="CK209" s="46"/>
      <c r="CL209" s="46"/>
      <c r="CM209" s="46" t="s">
        <v>702</v>
      </c>
      <c r="CN209" s="46"/>
      <c r="CO209" s="46" t="s">
        <v>2860</v>
      </c>
      <c r="CP209" s="46">
        <v>1592</v>
      </c>
      <c r="CQ209" s="46" t="s">
        <v>2861</v>
      </c>
      <c r="CR209" s="46" t="s">
        <v>2862</v>
      </c>
      <c r="CS209" s="46">
        <v>208</v>
      </c>
      <c r="CT209" s="46"/>
      <c r="CU209" s="46">
        <v>-1</v>
      </c>
    </row>
    <row r="210" spans="1:99" ht="15" customHeight="1">
      <c r="A210" s="47">
        <v>359125051929760</v>
      </c>
      <c r="B210" s="47">
        <v>4003</v>
      </c>
      <c r="C210" s="47">
        <v>4003</v>
      </c>
      <c r="D210" s="46" t="s">
        <v>2866</v>
      </c>
      <c r="E210" s="46" t="s">
        <v>7709</v>
      </c>
      <c r="F210" s="46">
        <v>13.3407149</v>
      </c>
      <c r="G210" s="46">
        <v>103.8156554</v>
      </c>
      <c r="H210" s="46">
        <v>0</v>
      </c>
      <c r="I210" s="46">
        <v>28</v>
      </c>
      <c r="J210" s="47">
        <v>0</v>
      </c>
      <c r="K210" s="46"/>
      <c r="L210" s="46"/>
      <c r="M210" s="46"/>
      <c r="N210" s="46"/>
      <c r="O210" s="47">
        <v>3</v>
      </c>
      <c r="P210" s="47">
        <v>1</v>
      </c>
      <c r="Q210" s="46">
        <v>4</v>
      </c>
      <c r="R210" s="47">
        <v>1</v>
      </c>
      <c r="S210" s="46"/>
      <c r="T210" s="47">
        <v>6</v>
      </c>
      <c r="U210" s="46" t="s">
        <v>1269</v>
      </c>
      <c r="V210" s="47">
        <v>6</v>
      </c>
      <c r="W210" s="46" t="s">
        <v>1269</v>
      </c>
      <c r="X210" s="46"/>
      <c r="Y210" s="46"/>
      <c r="Z210" s="47">
        <v>4</v>
      </c>
      <c r="AA210" s="46"/>
      <c r="AB210" s="47">
        <v>4</v>
      </c>
      <c r="AC210" s="46"/>
      <c r="AD210" s="46"/>
      <c r="AE210" s="46"/>
      <c r="AF210" s="47">
        <v>3</v>
      </c>
      <c r="AG210" s="46"/>
      <c r="AH210" s="47">
        <v>3</v>
      </c>
      <c r="AI210" s="46"/>
      <c r="AJ210" s="46" t="s">
        <v>2871</v>
      </c>
      <c r="AK210" s="46"/>
      <c r="AL210" s="47">
        <v>2</v>
      </c>
      <c r="AM210" s="46"/>
      <c r="AN210" s="47">
        <v>1</v>
      </c>
      <c r="AO210" s="46"/>
      <c r="AP210" s="47">
        <v>3</v>
      </c>
      <c r="AQ210" s="46"/>
      <c r="AR210" s="47">
        <v>3</v>
      </c>
      <c r="AS210" s="46"/>
      <c r="AT210" s="47">
        <v>2</v>
      </c>
      <c r="AU210" s="46"/>
      <c r="AV210" s="47">
        <v>1</v>
      </c>
      <c r="AW210" s="46"/>
      <c r="AX210" s="47">
        <v>3</v>
      </c>
      <c r="AY210" s="46"/>
      <c r="AZ210" s="47">
        <v>3</v>
      </c>
      <c r="BA210" s="46"/>
      <c r="BB210" s="46" t="s">
        <v>2872</v>
      </c>
      <c r="BC210" s="46"/>
      <c r="BD210" s="47">
        <v>1</v>
      </c>
      <c r="BE210" s="46"/>
      <c r="BF210" s="46" t="s">
        <v>210</v>
      </c>
      <c r="BG210" s="46"/>
      <c r="BH210" s="47">
        <v>3</v>
      </c>
      <c r="BI210" s="46"/>
      <c r="BJ210" s="47">
        <v>3</v>
      </c>
      <c r="BK210" s="46"/>
      <c r="BL210" s="46" t="s">
        <v>2873</v>
      </c>
      <c r="BM210" s="46"/>
      <c r="BN210" s="47">
        <v>0</v>
      </c>
      <c r="BO210" s="46"/>
      <c r="BP210" s="46"/>
      <c r="BQ210" s="46"/>
      <c r="BR210" s="46"/>
      <c r="BS210" s="46"/>
      <c r="BT210" s="46"/>
      <c r="BU210" s="46"/>
      <c r="BV210" s="46"/>
      <c r="BW210" s="46"/>
      <c r="BX210" s="46"/>
      <c r="BY210" s="46"/>
      <c r="BZ210" s="46" t="s">
        <v>2877</v>
      </c>
      <c r="CA210" s="46"/>
      <c r="CB210" s="46" t="s">
        <v>7527</v>
      </c>
      <c r="CC210" s="46" t="b">
        <v>1</v>
      </c>
      <c r="CD210" s="46" t="b">
        <v>1</v>
      </c>
      <c r="CE210" s="46" t="b">
        <v>0</v>
      </c>
      <c r="CF210" s="46" t="b">
        <v>1</v>
      </c>
      <c r="CG210" s="46" t="b">
        <v>0</v>
      </c>
      <c r="CH210" s="46" t="b">
        <v>0</v>
      </c>
      <c r="CI210" s="46" t="b">
        <v>0</v>
      </c>
      <c r="CJ210" s="46"/>
      <c r="CK210" s="46"/>
      <c r="CL210" s="46"/>
      <c r="CM210" s="46" t="s">
        <v>702</v>
      </c>
      <c r="CN210" s="46"/>
      <c r="CO210" s="46" t="s">
        <v>2880</v>
      </c>
      <c r="CP210" s="46">
        <v>1593</v>
      </c>
      <c r="CQ210" s="46" t="s">
        <v>2881</v>
      </c>
      <c r="CR210" s="46" t="s">
        <v>2882</v>
      </c>
      <c r="CS210" s="46">
        <v>209</v>
      </c>
      <c r="CT210" s="46"/>
      <c r="CU210" s="46">
        <v>-1</v>
      </c>
    </row>
    <row r="211" spans="1:99" ht="15" customHeight="1">
      <c r="A211" s="47">
        <v>359125051929760</v>
      </c>
      <c r="B211" s="47">
        <v>4005</v>
      </c>
      <c r="C211" s="47">
        <v>4005</v>
      </c>
      <c r="D211" s="46" t="s">
        <v>2883</v>
      </c>
      <c r="E211" s="46" t="s">
        <v>7710</v>
      </c>
      <c r="F211" s="46">
        <v>13.340688200000001</v>
      </c>
      <c r="G211" s="46">
        <v>103.8156615</v>
      </c>
      <c r="H211" s="46">
        <v>0</v>
      </c>
      <c r="I211" s="46">
        <v>27</v>
      </c>
      <c r="J211" s="47">
        <v>0</v>
      </c>
      <c r="K211" s="46"/>
      <c r="L211" s="46"/>
      <c r="M211" s="46"/>
      <c r="N211" s="46"/>
      <c r="O211" s="47">
        <v>3</v>
      </c>
      <c r="P211" s="47">
        <v>1</v>
      </c>
      <c r="Q211" s="46">
        <v>5</v>
      </c>
      <c r="R211" s="47">
        <v>1</v>
      </c>
      <c r="S211" s="46"/>
      <c r="T211" s="47">
        <v>4</v>
      </c>
      <c r="U211" s="46"/>
      <c r="V211" s="47">
        <v>4</v>
      </c>
      <c r="W211" s="46"/>
      <c r="X211" s="46"/>
      <c r="Y211" s="46"/>
      <c r="Z211" s="47">
        <v>4</v>
      </c>
      <c r="AA211" s="46"/>
      <c r="AB211" s="47">
        <v>4</v>
      </c>
      <c r="AC211" s="46"/>
      <c r="AD211" s="46"/>
      <c r="AE211" s="46"/>
      <c r="AF211" s="47">
        <v>3</v>
      </c>
      <c r="AG211" s="46"/>
      <c r="AH211" s="47">
        <v>3</v>
      </c>
      <c r="AI211" s="46"/>
      <c r="AJ211" s="46" t="s">
        <v>2854</v>
      </c>
      <c r="AK211" s="46"/>
      <c r="AL211" s="47">
        <v>2</v>
      </c>
      <c r="AM211" s="46"/>
      <c r="AN211" s="47">
        <v>1</v>
      </c>
      <c r="AO211" s="46"/>
      <c r="AP211" s="47">
        <v>5</v>
      </c>
      <c r="AQ211" s="46" t="s">
        <v>2884</v>
      </c>
      <c r="AR211" s="47">
        <v>6</v>
      </c>
      <c r="AS211" s="46" t="s">
        <v>2884</v>
      </c>
      <c r="AT211" s="47">
        <v>2</v>
      </c>
      <c r="AU211" s="46"/>
      <c r="AV211" s="47">
        <v>1</v>
      </c>
      <c r="AW211" s="46"/>
      <c r="AX211" s="47">
        <v>3</v>
      </c>
      <c r="AY211" s="46"/>
      <c r="AZ211" s="47">
        <v>3</v>
      </c>
      <c r="BA211" s="46"/>
      <c r="BB211" s="46" t="s">
        <v>426</v>
      </c>
      <c r="BC211" s="46"/>
      <c r="BD211" s="47">
        <v>1</v>
      </c>
      <c r="BE211" s="46"/>
      <c r="BF211" s="46" t="s">
        <v>210</v>
      </c>
      <c r="BG211" s="46"/>
      <c r="BH211" s="47">
        <v>3</v>
      </c>
      <c r="BI211" s="46"/>
      <c r="BJ211" s="47">
        <v>3</v>
      </c>
      <c r="BK211" s="46"/>
      <c r="BL211" s="46" t="s">
        <v>2889</v>
      </c>
      <c r="BM211" s="46"/>
      <c r="BN211" s="47">
        <v>1</v>
      </c>
      <c r="BO211" s="46"/>
      <c r="BP211" s="47">
        <v>1</v>
      </c>
      <c r="BQ211" s="46"/>
      <c r="BR211" s="47">
        <v>1</v>
      </c>
      <c r="BS211" s="46"/>
      <c r="BT211" s="47">
        <v>0</v>
      </c>
      <c r="BU211" s="46"/>
      <c r="BV211" s="47">
        <v>3</v>
      </c>
      <c r="BW211" s="46"/>
      <c r="BX211" s="47">
        <v>4</v>
      </c>
      <c r="BY211" s="46"/>
      <c r="BZ211" s="46"/>
      <c r="CA211" s="46"/>
      <c r="CB211" s="46" t="s">
        <v>7521</v>
      </c>
      <c r="CC211" s="46" t="b">
        <v>1</v>
      </c>
      <c r="CD211" s="46" t="b">
        <v>1</v>
      </c>
      <c r="CE211" s="46" t="b">
        <v>0</v>
      </c>
      <c r="CF211" s="46" t="b">
        <v>0</v>
      </c>
      <c r="CG211" s="46" t="b">
        <v>0</v>
      </c>
      <c r="CH211" s="46" t="b">
        <v>0</v>
      </c>
      <c r="CI211" s="46" t="b">
        <v>0</v>
      </c>
      <c r="CJ211" s="46"/>
      <c r="CK211" s="46"/>
      <c r="CL211" s="46"/>
      <c r="CM211" s="46" t="s">
        <v>702</v>
      </c>
      <c r="CN211" s="46"/>
      <c r="CO211" s="46" t="s">
        <v>2891</v>
      </c>
      <c r="CP211" s="46">
        <v>1594</v>
      </c>
      <c r="CQ211" s="46" t="s">
        <v>2892</v>
      </c>
      <c r="CR211" s="46" t="s">
        <v>2893</v>
      </c>
      <c r="CS211" s="46">
        <v>210</v>
      </c>
      <c r="CT211" s="46"/>
      <c r="CU211" s="46">
        <v>-1</v>
      </c>
    </row>
    <row r="212" spans="1:99" ht="15" customHeight="1">
      <c r="A212" s="47">
        <v>359125050503749</v>
      </c>
      <c r="B212" s="46" t="s">
        <v>2894</v>
      </c>
      <c r="C212" s="46" t="s">
        <v>2894</v>
      </c>
      <c r="D212" s="46" t="s">
        <v>2895</v>
      </c>
      <c r="E212" s="46" t="s">
        <v>7711</v>
      </c>
      <c r="F212" s="46">
        <v>13.376238369999999</v>
      </c>
      <c r="G212" s="46">
        <v>103.85473854999999</v>
      </c>
      <c r="H212" s="46">
        <v>24</v>
      </c>
      <c r="I212" s="46">
        <v>11</v>
      </c>
      <c r="J212" s="47">
        <v>0</v>
      </c>
      <c r="K212" s="46"/>
      <c r="L212" s="46"/>
      <c r="M212" s="46"/>
      <c r="N212" s="46"/>
      <c r="O212" s="47">
        <v>3</v>
      </c>
      <c r="P212" s="47">
        <v>1</v>
      </c>
      <c r="Q212" s="46">
        <v>5</v>
      </c>
      <c r="R212" s="47">
        <v>1</v>
      </c>
      <c r="S212" s="46"/>
      <c r="T212" s="47">
        <v>3</v>
      </c>
      <c r="U212" s="46"/>
      <c r="V212" s="47">
        <v>2</v>
      </c>
      <c r="W212" s="46"/>
      <c r="X212" s="46"/>
      <c r="Y212" s="46"/>
      <c r="Z212" s="47">
        <v>4</v>
      </c>
      <c r="AA212" s="46"/>
      <c r="AB212" s="47">
        <v>4</v>
      </c>
      <c r="AC212" s="46"/>
      <c r="AD212" s="46"/>
      <c r="AE212" s="46"/>
      <c r="AF212" s="47">
        <v>1</v>
      </c>
      <c r="AG212" s="46"/>
      <c r="AH212" s="47">
        <v>1</v>
      </c>
      <c r="AI212" s="46"/>
      <c r="AJ212" s="46" t="s">
        <v>2896</v>
      </c>
      <c r="AK212" s="46"/>
      <c r="AL212" s="47">
        <v>2</v>
      </c>
      <c r="AM212" s="46"/>
      <c r="AN212" s="47">
        <v>1</v>
      </c>
      <c r="AO212" s="46"/>
      <c r="AP212" s="47">
        <v>3</v>
      </c>
      <c r="AQ212" s="46"/>
      <c r="AR212" s="47">
        <v>3</v>
      </c>
      <c r="AS212" s="46"/>
      <c r="AT212" s="47">
        <v>2</v>
      </c>
      <c r="AU212" s="46"/>
      <c r="AV212" s="47">
        <v>1</v>
      </c>
      <c r="AW212" s="46"/>
      <c r="AX212" s="47">
        <v>3</v>
      </c>
      <c r="AY212" s="46"/>
      <c r="AZ212" s="47">
        <v>3</v>
      </c>
      <c r="BA212" s="46"/>
      <c r="BB212" s="46" t="s">
        <v>2897</v>
      </c>
      <c r="BC212" s="46"/>
      <c r="BD212" s="47">
        <v>1</v>
      </c>
      <c r="BE212" s="46"/>
      <c r="BF212" s="46" t="s">
        <v>210</v>
      </c>
      <c r="BG212" s="46"/>
      <c r="BH212" s="47">
        <v>3</v>
      </c>
      <c r="BI212" s="46"/>
      <c r="BJ212" s="47">
        <v>3</v>
      </c>
      <c r="BK212" s="46"/>
      <c r="BL212" s="46"/>
      <c r="BM212" s="46"/>
      <c r="BN212" s="47">
        <v>0</v>
      </c>
      <c r="BO212" s="46"/>
      <c r="BP212" s="46"/>
      <c r="BQ212" s="46"/>
      <c r="BR212" s="46"/>
      <c r="BS212" s="46"/>
      <c r="BT212" s="46"/>
      <c r="BU212" s="46"/>
      <c r="BV212" s="46"/>
      <c r="BW212" s="46"/>
      <c r="BX212" s="46"/>
      <c r="BY212" s="46"/>
      <c r="BZ212" s="46" t="s">
        <v>2902</v>
      </c>
      <c r="CA212" s="46"/>
      <c r="CB212" s="46" t="s">
        <v>7712</v>
      </c>
      <c r="CC212" s="46" t="b">
        <v>1</v>
      </c>
      <c r="CD212" s="46" t="b">
        <v>0</v>
      </c>
      <c r="CE212" s="46" t="b">
        <v>0</v>
      </c>
      <c r="CF212" s="46" t="b">
        <v>1</v>
      </c>
      <c r="CG212" s="46" t="b">
        <v>0</v>
      </c>
      <c r="CH212" s="46" t="b">
        <v>0</v>
      </c>
      <c r="CI212" s="46" t="b">
        <v>0</v>
      </c>
      <c r="CJ212" s="46"/>
      <c r="CK212" s="46"/>
      <c r="CL212" s="46"/>
      <c r="CM212" s="46" t="s">
        <v>1355</v>
      </c>
      <c r="CN212" s="46"/>
      <c r="CO212" s="46" t="s">
        <v>2904</v>
      </c>
      <c r="CP212" s="46">
        <v>1595</v>
      </c>
      <c r="CQ212" s="46" t="s">
        <v>2905</v>
      </c>
      <c r="CR212" s="46" t="s">
        <v>2906</v>
      </c>
      <c r="CS212" s="46">
        <v>211</v>
      </c>
      <c r="CT212" s="46"/>
      <c r="CU212" s="46">
        <v>-1</v>
      </c>
    </row>
    <row r="213" spans="1:99" ht="15" customHeight="1">
      <c r="A213" s="47">
        <v>359125050503749</v>
      </c>
      <c r="B213" s="47">
        <v>4612</v>
      </c>
      <c r="C213" s="47">
        <v>4612</v>
      </c>
      <c r="D213" s="46" t="s">
        <v>2907</v>
      </c>
      <c r="E213" s="46" t="s">
        <v>7713</v>
      </c>
      <c r="F213" s="46">
        <v>13.37632571</v>
      </c>
      <c r="G213" s="46">
        <v>103.85483112999999</v>
      </c>
      <c r="H213" s="46">
        <v>-18</v>
      </c>
      <c r="I213" s="46">
        <v>11</v>
      </c>
      <c r="J213" s="47">
        <v>0</v>
      </c>
      <c r="K213" s="46"/>
      <c r="L213" s="46"/>
      <c r="M213" s="46"/>
      <c r="N213" s="46"/>
      <c r="O213" s="47">
        <v>3</v>
      </c>
      <c r="P213" s="47">
        <v>1</v>
      </c>
      <c r="Q213" s="46">
        <v>7</v>
      </c>
      <c r="R213" s="47">
        <v>1</v>
      </c>
      <c r="S213" s="46"/>
      <c r="T213" s="47">
        <v>4</v>
      </c>
      <c r="U213" s="46"/>
      <c r="V213" s="47">
        <v>4</v>
      </c>
      <c r="W213" s="46"/>
      <c r="X213" s="46"/>
      <c r="Y213" s="46"/>
      <c r="Z213" s="47">
        <v>4</v>
      </c>
      <c r="AA213" s="46"/>
      <c r="AB213" s="47">
        <v>4</v>
      </c>
      <c r="AC213" s="46"/>
      <c r="AD213" s="46"/>
      <c r="AE213" s="46"/>
      <c r="AF213" s="47">
        <v>3</v>
      </c>
      <c r="AG213" s="46"/>
      <c r="AH213" s="47">
        <v>3</v>
      </c>
      <c r="AI213" s="46"/>
      <c r="AJ213" s="46"/>
      <c r="AK213" s="46"/>
      <c r="AL213" s="47">
        <v>2</v>
      </c>
      <c r="AM213" s="46"/>
      <c r="AN213" s="47">
        <v>1</v>
      </c>
      <c r="AO213" s="46"/>
      <c r="AP213" s="47">
        <v>2</v>
      </c>
      <c r="AQ213" s="46"/>
      <c r="AR213" s="47">
        <v>1</v>
      </c>
      <c r="AS213" s="46"/>
      <c r="AT213" s="47">
        <v>2</v>
      </c>
      <c r="AU213" s="46"/>
      <c r="AV213" s="47">
        <v>1</v>
      </c>
      <c r="AW213" s="46"/>
      <c r="AX213" s="47">
        <v>2</v>
      </c>
      <c r="AY213" s="46"/>
      <c r="AZ213" s="47">
        <v>1</v>
      </c>
      <c r="BA213" s="46"/>
      <c r="BB213" s="46" t="s">
        <v>666</v>
      </c>
      <c r="BC213" s="46"/>
      <c r="BD213" s="47">
        <v>1</v>
      </c>
      <c r="BE213" s="46"/>
      <c r="BF213" s="46" t="s">
        <v>666</v>
      </c>
      <c r="BG213" s="46"/>
      <c r="BH213" s="47">
        <v>3</v>
      </c>
      <c r="BI213" s="46"/>
      <c r="BJ213" s="47">
        <v>3</v>
      </c>
      <c r="BK213" s="46"/>
      <c r="BL213" s="46" t="s">
        <v>2908</v>
      </c>
      <c r="BM213" s="46"/>
      <c r="BN213" s="47">
        <v>1</v>
      </c>
      <c r="BO213" s="46"/>
      <c r="BP213" s="47">
        <v>1</v>
      </c>
      <c r="BQ213" s="46"/>
      <c r="BR213" s="47">
        <v>0</v>
      </c>
      <c r="BS213" s="46"/>
      <c r="BT213" s="47">
        <v>0</v>
      </c>
      <c r="BU213" s="46"/>
      <c r="BV213" s="47">
        <v>3</v>
      </c>
      <c r="BW213" s="46"/>
      <c r="BX213" s="47">
        <v>4</v>
      </c>
      <c r="BY213" s="46"/>
      <c r="BZ213" s="46"/>
      <c r="CA213" s="46"/>
      <c r="CB213" s="46" t="s">
        <v>7527</v>
      </c>
      <c r="CC213" s="46" t="b">
        <v>1</v>
      </c>
      <c r="CD213" s="46" t="b">
        <v>1</v>
      </c>
      <c r="CE213" s="46" t="b">
        <v>0</v>
      </c>
      <c r="CF213" s="46" t="b">
        <v>1</v>
      </c>
      <c r="CG213" s="46" t="b">
        <v>0</v>
      </c>
      <c r="CH213" s="46" t="b">
        <v>0</v>
      </c>
      <c r="CI213" s="46" t="b">
        <v>0</v>
      </c>
      <c r="CJ213" s="46"/>
      <c r="CK213" s="46"/>
      <c r="CL213" s="46"/>
      <c r="CM213" s="46" t="s">
        <v>1355</v>
      </c>
      <c r="CN213" s="46"/>
      <c r="CO213" s="46" t="s">
        <v>2909</v>
      </c>
      <c r="CP213" s="46">
        <v>1596</v>
      </c>
      <c r="CQ213" s="46" t="s">
        <v>2910</v>
      </c>
      <c r="CR213" s="46" t="s">
        <v>2912</v>
      </c>
      <c r="CS213" s="46">
        <v>212</v>
      </c>
      <c r="CT213" s="46"/>
      <c r="CU213" s="46">
        <v>-1</v>
      </c>
    </row>
    <row r="214" spans="1:99" ht="15" customHeight="1">
      <c r="A214" s="47">
        <v>359125050503749</v>
      </c>
      <c r="B214" s="46" t="s">
        <v>2914</v>
      </c>
      <c r="C214" s="46" t="s">
        <v>2914</v>
      </c>
      <c r="D214" s="46" t="s">
        <v>2916</v>
      </c>
      <c r="E214" s="46" t="s">
        <v>7714</v>
      </c>
      <c r="F214" s="46">
        <v>13.37646327</v>
      </c>
      <c r="G214" s="46">
        <v>103.85479167</v>
      </c>
      <c r="H214" s="46">
        <v>-2</v>
      </c>
      <c r="I214" s="46">
        <v>5</v>
      </c>
      <c r="J214" s="47">
        <v>0</v>
      </c>
      <c r="K214" s="46"/>
      <c r="L214" s="46"/>
      <c r="M214" s="46"/>
      <c r="N214" s="46"/>
      <c r="O214" s="47">
        <v>3</v>
      </c>
      <c r="P214" s="47">
        <v>1</v>
      </c>
      <c r="Q214" s="46">
        <v>5</v>
      </c>
      <c r="R214" s="47">
        <v>1</v>
      </c>
      <c r="S214" s="46"/>
      <c r="T214" s="47">
        <v>4</v>
      </c>
      <c r="U214" s="46"/>
      <c r="V214" s="47">
        <v>4</v>
      </c>
      <c r="W214" s="46"/>
      <c r="X214" s="46"/>
      <c r="Y214" s="46"/>
      <c r="Z214" s="47">
        <v>4</v>
      </c>
      <c r="AA214" s="46"/>
      <c r="AB214" s="47">
        <v>4</v>
      </c>
      <c r="AC214" s="46"/>
      <c r="AD214" s="46"/>
      <c r="AE214" s="46"/>
      <c r="AF214" s="47">
        <v>4</v>
      </c>
      <c r="AG214" s="46"/>
      <c r="AH214" s="47">
        <v>4</v>
      </c>
      <c r="AI214" s="46"/>
      <c r="AJ214" s="46"/>
      <c r="AK214" s="46"/>
      <c r="AL214" s="47">
        <v>3</v>
      </c>
      <c r="AM214" s="46"/>
      <c r="AN214" s="47">
        <v>1</v>
      </c>
      <c r="AO214" s="46"/>
      <c r="AP214" s="47">
        <v>2</v>
      </c>
      <c r="AQ214" s="46"/>
      <c r="AR214" s="47">
        <v>3</v>
      </c>
      <c r="AS214" s="46"/>
      <c r="AT214" s="47">
        <v>3</v>
      </c>
      <c r="AU214" s="46"/>
      <c r="AV214" s="47">
        <v>1</v>
      </c>
      <c r="AW214" s="46"/>
      <c r="AX214" s="47">
        <v>2</v>
      </c>
      <c r="AY214" s="46"/>
      <c r="AZ214" s="47">
        <v>3</v>
      </c>
      <c r="BA214" s="46"/>
      <c r="BB214" s="46" t="s">
        <v>666</v>
      </c>
      <c r="BC214" s="46"/>
      <c r="BD214" s="47">
        <v>1</v>
      </c>
      <c r="BE214" s="46"/>
      <c r="BF214" s="46"/>
      <c r="BG214" s="46"/>
      <c r="BH214" s="47">
        <v>3</v>
      </c>
      <c r="BI214" s="46"/>
      <c r="BJ214" s="47">
        <v>3</v>
      </c>
      <c r="BK214" s="46"/>
      <c r="BL214" s="46" t="s">
        <v>2919</v>
      </c>
      <c r="BM214" s="46"/>
      <c r="BN214" s="47">
        <v>0</v>
      </c>
      <c r="BO214" s="46"/>
      <c r="BP214" s="46"/>
      <c r="BQ214" s="46"/>
      <c r="BR214" s="46"/>
      <c r="BS214" s="46"/>
      <c r="BT214" s="46"/>
      <c r="BU214" s="46"/>
      <c r="BV214" s="46"/>
      <c r="BW214" s="46"/>
      <c r="BX214" s="46"/>
      <c r="BY214" s="46"/>
      <c r="BZ214" s="46" t="s">
        <v>2902</v>
      </c>
      <c r="CA214" s="46"/>
      <c r="CB214" s="46" t="s">
        <v>6051</v>
      </c>
      <c r="CC214" s="46" t="b">
        <v>0</v>
      </c>
      <c r="CD214" s="46" t="b">
        <v>1</v>
      </c>
      <c r="CE214" s="46" t="b">
        <v>0</v>
      </c>
      <c r="CF214" s="46" t="b">
        <v>0</v>
      </c>
      <c r="CG214" s="46" t="b">
        <v>0</v>
      </c>
      <c r="CH214" s="46" t="b">
        <v>0</v>
      </c>
      <c r="CI214" s="46" t="b">
        <v>0</v>
      </c>
      <c r="CJ214" s="46"/>
      <c r="CK214" s="46"/>
      <c r="CL214" s="46"/>
      <c r="CM214" s="46" t="s">
        <v>1355</v>
      </c>
      <c r="CN214" s="46" t="s">
        <v>1355</v>
      </c>
      <c r="CO214" s="46" t="s">
        <v>2921</v>
      </c>
      <c r="CP214" s="46">
        <v>1597</v>
      </c>
      <c r="CQ214" s="46" t="s">
        <v>2922</v>
      </c>
      <c r="CR214" s="46" t="s">
        <v>2923</v>
      </c>
      <c r="CS214" s="46">
        <v>213</v>
      </c>
      <c r="CT214" s="46"/>
      <c r="CU214" s="46">
        <v>-1</v>
      </c>
    </row>
    <row r="215" spans="1:99" ht="15" customHeight="1">
      <c r="A215" s="47">
        <v>359125050503749</v>
      </c>
      <c r="B215" s="47">
        <v>4582</v>
      </c>
      <c r="C215" s="47">
        <v>4582</v>
      </c>
      <c r="D215" s="46" t="s">
        <v>2924</v>
      </c>
      <c r="E215" s="46" t="s">
        <v>7715</v>
      </c>
      <c r="F215" s="46">
        <v>13.3761752</v>
      </c>
      <c r="G215" s="46">
        <v>103.85511413</v>
      </c>
      <c r="H215" s="46">
        <v>-11</v>
      </c>
      <c r="I215" s="46">
        <v>6</v>
      </c>
      <c r="J215" s="47">
        <v>0</v>
      </c>
      <c r="K215" s="46"/>
      <c r="L215" s="46"/>
      <c r="M215" s="46"/>
      <c r="N215" s="46"/>
      <c r="O215" s="47">
        <v>3</v>
      </c>
      <c r="P215" s="47">
        <v>1</v>
      </c>
      <c r="Q215" s="46">
        <v>6</v>
      </c>
      <c r="R215" s="47">
        <v>1</v>
      </c>
      <c r="S215" s="46"/>
      <c r="T215" s="47">
        <v>3</v>
      </c>
      <c r="U215" s="46"/>
      <c r="V215" s="47">
        <v>3</v>
      </c>
      <c r="W215" s="46"/>
      <c r="X215" s="46"/>
      <c r="Y215" s="46"/>
      <c r="Z215" s="47">
        <v>1</v>
      </c>
      <c r="AA215" s="46"/>
      <c r="AB215" s="47">
        <v>1</v>
      </c>
      <c r="AC215" s="46"/>
      <c r="AD215" s="46" t="s">
        <v>2925</v>
      </c>
      <c r="AE215" s="46"/>
      <c r="AF215" s="47">
        <v>1</v>
      </c>
      <c r="AG215" s="46"/>
      <c r="AH215" s="47">
        <v>1</v>
      </c>
      <c r="AI215" s="46"/>
      <c r="AJ215" s="46" t="s">
        <v>2925</v>
      </c>
      <c r="AK215" s="46"/>
      <c r="AL215" s="47">
        <v>3</v>
      </c>
      <c r="AM215" s="46"/>
      <c r="AN215" s="47">
        <v>1</v>
      </c>
      <c r="AO215" s="46"/>
      <c r="AP215" s="47">
        <v>3</v>
      </c>
      <c r="AQ215" s="46"/>
      <c r="AR215" s="47">
        <v>3</v>
      </c>
      <c r="AS215" s="46"/>
      <c r="AT215" s="47">
        <v>3</v>
      </c>
      <c r="AU215" s="46"/>
      <c r="AV215" s="47">
        <v>1</v>
      </c>
      <c r="AW215" s="46"/>
      <c r="AX215" s="47">
        <v>3</v>
      </c>
      <c r="AY215" s="46"/>
      <c r="AZ215" s="47">
        <v>3</v>
      </c>
      <c r="BA215" s="46"/>
      <c r="BB215" s="46" t="s">
        <v>2926</v>
      </c>
      <c r="BC215" s="46"/>
      <c r="BD215" s="47">
        <v>0</v>
      </c>
      <c r="BE215" s="46"/>
      <c r="BF215" s="46"/>
      <c r="BG215" s="46"/>
      <c r="BH215" s="47">
        <v>3</v>
      </c>
      <c r="BI215" s="46"/>
      <c r="BJ215" s="47">
        <v>3</v>
      </c>
      <c r="BK215" s="46"/>
      <c r="BL215" s="46" t="s">
        <v>2931</v>
      </c>
      <c r="BM215" s="46"/>
      <c r="BN215" s="47">
        <v>1</v>
      </c>
      <c r="BO215" s="46"/>
      <c r="BP215" s="47">
        <v>1</v>
      </c>
      <c r="BQ215" s="46"/>
      <c r="BR215" s="47">
        <v>1</v>
      </c>
      <c r="BS215" s="46"/>
      <c r="BT215" s="47">
        <v>0</v>
      </c>
      <c r="BU215" s="46"/>
      <c r="BV215" s="47">
        <v>1</v>
      </c>
      <c r="BW215" s="46"/>
      <c r="BX215" s="47">
        <v>4</v>
      </c>
      <c r="BY215" s="46"/>
      <c r="BZ215" s="46" t="s">
        <v>2933</v>
      </c>
      <c r="CA215" s="46"/>
      <c r="CB215" s="46" t="s">
        <v>7539</v>
      </c>
      <c r="CC215" s="46" t="b">
        <v>0</v>
      </c>
      <c r="CD215" s="46" t="b">
        <v>1</v>
      </c>
      <c r="CE215" s="46" t="b">
        <v>0</v>
      </c>
      <c r="CF215" s="46" t="b">
        <v>1</v>
      </c>
      <c r="CG215" s="46" t="b">
        <v>0</v>
      </c>
      <c r="CH215" s="46" t="b">
        <v>0</v>
      </c>
      <c r="CI215" s="46" t="b">
        <v>0</v>
      </c>
      <c r="CJ215" s="46"/>
      <c r="CK215" s="46"/>
      <c r="CL215" s="46"/>
      <c r="CM215" s="46" t="s">
        <v>1355</v>
      </c>
      <c r="CN215" s="46" t="s">
        <v>1355</v>
      </c>
      <c r="CO215" s="46" t="s">
        <v>2934</v>
      </c>
      <c r="CP215" s="46">
        <v>1598</v>
      </c>
      <c r="CQ215" s="46" t="s">
        <v>2935</v>
      </c>
      <c r="CR215" s="46" t="s">
        <v>2936</v>
      </c>
      <c r="CS215" s="46">
        <v>214</v>
      </c>
      <c r="CT215" s="46"/>
      <c r="CU215" s="46">
        <v>-1</v>
      </c>
    </row>
    <row r="216" spans="1:99" ht="15" customHeight="1">
      <c r="A216" s="47">
        <v>359125050503749</v>
      </c>
      <c r="B216" s="46" t="s">
        <v>2937</v>
      </c>
      <c r="C216" s="46" t="s">
        <v>2937</v>
      </c>
      <c r="D216" s="46" t="s">
        <v>2938</v>
      </c>
      <c r="E216" s="46" t="s">
        <v>7716</v>
      </c>
      <c r="F216" s="46">
        <v>13.37626103</v>
      </c>
      <c r="G216" s="46">
        <v>103.85520144</v>
      </c>
      <c r="H216" s="46">
        <v>2</v>
      </c>
      <c r="I216" s="46">
        <v>7</v>
      </c>
      <c r="J216" s="47">
        <v>0</v>
      </c>
      <c r="K216" s="46"/>
      <c r="L216" s="46"/>
      <c r="M216" s="46"/>
      <c r="N216" s="46"/>
      <c r="O216" s="47">
        <v>3</v>
      </c>
      <c r="P216" s="47">
        <v>1</v>
      </c>
      <c r="Q216" s="46">
        <v>6</v>
      </c>
      <c r="R216" s="47">
        <v>1</v>
      </c>
      <c r="S216" s="46"/>
      <c r="T216" s="47">
        <v>3</v>
      </c>
      <c r="U216" s="46"/>
      <c r="V216" s="47">
        <v>3</v>
      </c>
      <c r="W216" s="46"/>
      <c r="X216" s="46"/>
      <c r="Y216" s="46"/>
      <c r="Z216" s="47">
        <v>4</v>
      </c>
      <c r="AA216" s="46"/>
      <c r="AB216" s="47">
        <v>4</v>
      </c>
      <c r="AC216" s="46"/>
      <c r="AD216" s="46"/>
      <c r="AE216" s="46"/>
      <c r="AF216" s="47">
        <v>1</v>
      </c>
      <c r="AG216" s="46"/>
      <c r="AH216" s="47">
        <v>1</v>
      </c>
      <c r="AI216" s="46"/>
      <c r="AJ216" s="46" t="s">
        <v>2925</v>
      </c>
      <c r="AK216" s="46"/>
      <c r="AL216" s="47">
        <v>3</v>
      </c>
      <c r="AM216" s="46"/>
      <c r="AN216" s="47">
        <v>1</v>
      </c>
      <c r="AO216" s="46"/>
      <c r="AP216" s="47">
        <v>3</v>
      </c>
      <c r="AQ216" s="46"/>
      <c r="AR216" s="47">
        <v>1</v>
      </c>
      <c r="AS216" s="46"/>
      <c r="AT216" s="47">
        <v>3</v>
      </c>
      <c r="AU216" s="46"/>
      <c r="AV216" s="47">
        <v>1</v>
      </c>
      <c r="AW216" s="46"/>
      <c r="AX216" s="47">
        <v>3</v>
      </c>
      <c r="AY216" s="46"/>
      <c r="AZ216" s="47">
        <v>3</v>
      </c>
      <c r="BA216" s="46"/>
      <c r="BB216" s="46" t="s">
        <v>2943</v>
      </c>
      <c r="BC216" s="46"/>
      <c r="BD216" s="47">
        <v>0</v>
      </c>
      <c r="BE216" s="46"/>
      <c r="BF216" s="46"/>
      <c r="BG216" s="46"/>
      <c r="BH216" s="47">
        <v>3</v>
      </c>
      <c r="BI216" s="46"/>
      <c r="BJ216" s="47">
        <v>3</v>
      </c>
      <c r="BK216" s="46"/>
      <c r="BL216" s="46" t="s">
        <v>166</v>
      </c>
      <c r="BM216" s="46"/>
      <c r="BN216" s="47">
        <v>1</v>
      </c>
      <c r="BO216" s="46"/>
      <c r="BP216" s="47">
        <v>1</v>
      </c>
      <c r="BQ216" s="46"/>
      <c r="BR216" s="47">
        <v>1</v>
      </c>
      <c r="BS216" s="46"/>
      <c r="BT216" s="47">
        <v>0</v>
      </c>
      <c r="BU216" s="46"/>
      <c r="BV216" s="47">
        <v>3</v>
      </c>
      <c r="BW216" s="46"/>
      <c r="BX216" s="47">
        <v>5</v>
      </c>
      <c r="BY216" s="46"/>
      <c r="BZ216" s="46"/>
      <c r="CA216" s="46"/>
      <c r="CB216" s="46" t="s">
        <v>6050</v>
      </c>
      <c r="CC216" s="46" t="b">
        <v>1</v>
      </c>
      <c r="CD216" s="46" t="b">
        <v>0</v>
      </c>
      <c r="CE216" s="46" t="b">
        <v>0</v>
      </c>
      <c r="CF216" s="46" t="b">
        <v>0</v>
      </c>
      <c r="CG216" s="46" t="b">
        <v>0</v>
      </c>
      <c r="CH216" s="46" t="b">
        <v>0</v>
      </c>
      <c r="CI216" s="46" t="b">
        <v>0</v>
      </c>
      <c r="CJ216" s="46"/>
      <c r="CK216" s="46"/>
      <c r="CL216" s="46"/>
      <c r="CM216" s="46" t="s">
        <v>1355</v>
      </c>
      <c r="CN216" s="46"/>
      <c r="CO216" s="46" t="s">
        <v>2945</v>
      </c>
      <c r="CP216" s="46">
        <v>1599</v>
      </c>
      <c r="CQ216" s="46" t="s">
        <v>2946</v>
      </c>
      <c r="CR216" s="46" t="s">
        <v>2947</v>
      </c>
      <c r="CS216" s="46">
        <v>215</v>
      </c>
      <c r="CT216" s="46"/>
      <c r="CU216" s="46">
        <v>-1</v>
      </c>
    </row>
    <row r="217" spans="1:99" ht="15" customHeight="1">
      <c r="A217" s="47">
        <v>359125051929760</v>
      </c>
      <c r="B217" s="47">
        <v>4006</v>
      </c>
      <c r="C217" s="47">
        <v>4006</v>
      </c>
      <c r="D217" s="46" t="s">
        <v>2948</v>
      </c>
      <c r="E217" s="46" t="s">
        <v>7717</v>
      </c>
      <c r="F217" s="46">
        <v>13.3796058</v>
      </c>
      <c r="G217" s="46">
        <v>103.85625690000001</v>
      </c>
      <c r="H217" s="46">
        <v>0</v>
      </c>
      <c r="I217" s="46">
        <v>1894</v>
      </c>
      <c r="J217" s="47">
        <v>0</v>
      </c>
      <c r="K217" s="46"/>
      <c r="L217" s="46"/>
      <c r="M217" s="46"/>
      <c r="N217" s="46"/>
      <c r="O217" s="47">
        <v>3</v>
      </c>
      <c r="P217" s="47">
        <v>1</v>
      </c>
      <c r="Q217" s="46">
        <v>3</v>
      </c>
      <c r="R217" s="47">
        <v>1</v>
      </c>
      <c r="S217" s="46"/>
      <c r="T217" s="47">
        <v>3</v>
      </c>
      <c r="U217" s="46"/>
      <c r="V217" s="47">
        <v>3</v>
      </c>
      <c r="W217" s="46"/>
      <c r="X217" s="46" t="s">
        <v>1269</v>
      </c>
      <c r="Y217" s="46"/>
      <c r="Z217" s="47">
        <v>4</v>
      </c>
      <c r="AA217" s="46"/>
      <c r="AB217" s="47">
        <v>4</v>
      </c>
      <c r="AC217" s="46"/>
      <c r="AD217" s="46" t="s">
        <v>691</v>
      </c>
      <c r="AE217" s="46"/>
      <c r="AF217" s="47">
        <v>1</v>
      </c>
      <c r="AG217" s="46"/>
      <c r="AH217" s="47">
        <v>1</v>
      </c>
      <c r="AI217" s="46"/>
      <c r="AJ217" s="46" t="s">
        <v>1238</v>
      </c>
      <c r="AK217" s="46"/>
      <c r="AL217" s="47">
        <v>3</v>
      </c>
      <c r="AM217" s="46"/>
      <c r="AN217" s="47">
        <v>1</v>
      </c>
      <c r="AO217" s="46"/>
      <c r="AP217" s="47">
        <v>5</v>
      </c>
      <c r="AQ217" s="46" t="s">
        <v>1557</v>
      </c>
      <c r="AR217" s="47">
        <v>6</v>
      </c>
      <c r="AS217" s="46" t="s">
        <v>1557</v>
      </c>
      <c r="AT217" s="47">
        <v>3</v>
      </c>
      <c r="AU217" s="46"/>
      <c r="AV217" s="47">
        <v>1</v>
      </c>
      <c r="AW217" s="46"/>
      <c r="AX217" s="47">
        <v>5</v>
      </c>
      <c r="AY217" s="46" t="s">
        <v>1557</v>
      </c>
      <c r="AZ217" s="47">
        <v>6</v>
      </c>
      <c r="BA217" s="46" t="s">
        <v>1557</v>
      </c>
      <c r="BB217" s="46" t="s">
        <v>1569</v>
      </c>
      <c r="BC217" s="46"/>
      <c r="BD217" s="47">
        <v>0</v>
      </c>
      <c r="BE217" s="46"/>
      <c r="BF217" s="46"/>
      <c r="BG217" s="46"/>
      <c r="BH217" s="47">
        <v>3</v>
      </c>
      <c r="BI217" s="46"/>
      <c r="BJ217" s="47">
        <v>3</v>
      </c>
      <c r="BK217" s="46"/>
      <c r="BL217" s="46" t="s">
        <v>2954</v>
      </c>
      <c r="BM217" s="46"/>
      <c r="BN217" s="47">
        <v>1</v>
      </c>
      <c r="BO217" s="46"/>
      <c r="BP217" s="47">
        <v>1</v>
      </c>
      <c r="BQ217" s="46"/>
      <c r="BR217" s="47">
        <v>1</v>
      </c>
      <c r="BS217" s="46"/>
      <c r="BT217" s="47">
        <v>0</v>
      </c>
      <c r="BU217" s="46"/>
      <c r="BV217" s="47">
        <v>3</v>
      </c>
      <c r="BW217" s="46"/>
      <c r="BX217" s="47">
        <v>4</v>
      </c>
      <c r="BY217" s="46"/>
      <c r="BZ217" s="46" t="s">
        <v>2955</v>
      </c>
      <c r="CA217" s="46"/>
      <c r="CB217" s="46" t="s">
        <v>7521</v>
      </c>
      <c r="CC217" s="46" t="b">
        <v>1</v>
      </c>
      <c r="CD217" s="46" t="b">
        <v>1</v>
      </c>
      <c r="CE217" s="46" t="b">
        <v>0</v>
      </c>
      <c r="CF217" s="46" t="b">
        <v>0</v>
      </c>
      <c r="CG217" s="46" t="b">
        <v>0</v>
      </c>
      <c r="CH217" s="46" t="b">
        <v>0</v>
      </c>
      <c r="CI217" s="46" t="b">
        <v>0</v>
      </c>
      <c r="CJ217" s="46"/>
      <c r="CK217" s="46"/>
      <c r="CL217" s="46"/>
      <c r="CM217" s="46" t="s">
        <v>702</v>
      </c>
      <c r="CN217" s="46" t="s">
        <v>2956</v>
      </c>
      <c r="CO217" s="46" t="s">
        <v>2957</v>
      </c>
      <c r="CP217" s="46">
        <v>1623</v>
      </c>
      <c r="CQ217" s="46" t="s">
        <v>2959</v>
      </c>
      <c r="CR217" s="46" t="s">
        <v>2961</v>
      </c>
      <c r="CS217" s="46">
        <v>216</v>
      </c>
      <c r="CT217" s="46"/>
      <c r="CU217" s="46">
        <v>-1</v>
      </c>
    </row>
    <row r="218" spans="1:99" ht="15" customHeight="1">
      <c r="A218" s="47">
        <v>359125051929760</v>
      </c>
      <c r="B218" s="47">
        <v>4007</v>
      </c>
      <c r="C218" s="47">
        <v>4007</v>
      </c>
      <c r="D218" s="46" t="s">
        <v>2964</v>
      </c>
      <c r="E218" s="46" t="s">
        <v>7718</v>
      </c>
      <c r="F218" s="46">
        <v>13.37560961</v>
      </c>
      <c r="G218" s="46">
        <v>103.85594389000001</v>
      </c>
      <c r="H218" s="46">
        <v>37</v>
      </c>
      <c r="I218" s="46">
        <v>15</v>
      </c>
      <c r="J218" s="47">
        <v>0</v>
      </c>
      <c r="K218" s="46"/>
      <c r="L218" s="46"/>
      <c r="M218" s="46"/>
      <c r="N218" s="46"/>
      <c r="O218" s="47">
        <v>3</v>
      </c>
      <c r="P218" s="47">
        <v>1</v>
      </c>
      <c r="Q218" s="46">
        <v>3</v>
      </c>
      <c r="R218" s="47">
        <v>1</v>
      </c>
      <c r="S218" s="46"/>
      <c r="T218" s="47">
        <v>6</v>
      </c>
      <c r="U218" s="46" t="s">
        <v>7719</v>
      </c>
      <c r="V218" s="47">
        <v>4</v>
      </c>
      <c r="W218" s="46"/>
      <c r="X218" s="46"/>
      <c r="Y218" s="46"/>
      <c r="Z218" s="47">
        <v>4</v>
      </c>
      <c r="AA218" s="46"/>
      <c r="AB218" s="47">
        <v>4</v>
      </c>
      <c r="AC218" s="46"/>
      <c r="AD218" s="46" t="s">
        <v>691</v>
      </c>
      <c r="AE218" s="46"/>
      <c r="AF218" s="47">
        <v>1</v>
      </c>
      <c r="AG218" s="46"/>
      <c r="AH218" s="47">
        <v>1</v>
      </c>
      <c r="AI218" s="46"/>
      <c r="AJ218" s="46" t="s">
        <v>2966</v>
      </c>
      <c r="AK218" s="46"/>
      <c r="AL218" s="47">
        <v>3</v>
      </c>
      <c r="AM218" s="46"/>
      <c r="AN218" s="47">
        <v>1</v>
      </c>
      <c r="AO218" s="46"/>
      <c r="AP218" s="47">
        <v>5</v>
      </c>
      <c r="AQ218" s="46" t="s">
        <v>1631</v>
      </c>
      <c r="AR218" s="47">
        <v>3</v>
      </c>
      <c r="AS218" s="46"/>
      <c r="AT218" s="47">
        <v>3</v>
      </c>
      <c r="AU218" s="46"/>
      <c r="AV218" s="47">
        <v>1</v>
      </c>
      <c r="AW218" s="46"/>
      <c r="AX218" s="47">
        <v>5</v>
      </c>
      <c r="AY218" s="46" t="s">
        <v>1631</v>
      </c>
      <c r="AZ218" s="47">
        <v>3</v>
      </c>
      <c r="BA218" s="46"/>
      <c r="BB218" s="46" t="s">
        <v>1569</v>
      </c>
      <c r="BC218" s="46"/>
      <c r="BD218" s="47">
        <v>0</v>
      </c>
      <c r="BE218" s="46"/>
      <c r="BF218" s="46"/>
      <c r="BG218" s="46"/>
      <c r="BH218" s="47">
        <v>3</v>
      </c>
      <c r="BI218" s="46"/>
      <c r="BJ218" s="47">
        <v>3</v>
      </c>
      <c r="BK218" s="46"/>
      <c r="BL218" s="46" t="s">
        <v>2967</v>
      </c>
      <c r="BM218" s="46"/>
      <c r="BN218" s="47">
        <v>1</v>
      </c>
      <c r="BO218" s="46"/>
      <c r="BP218" s="47">
        <v>1</v>
      </c>
      <c r="BQ218" s="46"/>
      <c r="BR218" s="47">
        <v>1</v>
      </c>
      <c r="BS218" s="46"/>
      <c r="BT218" s="47">
        <v>0</v>
      </c>
      <c r="BU218" s="46"/>
      <c r="BV218" s="47">
        <v>3</v>
      </c>
      <c r="BW218" s="46"/>
      <c r="BX218" s="47">
        <v>4</v>
      </c>
      <c r="BY218" s="46"/>
      <c r="BZ218" s="46"/>
      <c r="CA218" s="46"/>
      <c r="CB218" s="46" t="s">
        <v>7521</v>
      </c>
      <c r="CC218" s="46" t="b">
        <v>1</v>
      </c>
      <c r="CD218" s="46" t="b">
        <v>1</v>
      </c>
      <c r="CE218" s="46" t="b">
        <v>0</v>
      </c>
      <c r="CF218" s="46" t="b">
        <v>0</v>
      </c>
      <c r="CG218" s="46" t="b">
        <v>0</v>
      </c>
      <c r="CH218" s="46" t="b">
        <v>0</v>
      </c>
      <c r="CI218" s="46" t="b">
        <v>0</v>
      </c>
      <c r="CJ218" s="46"/>
      <c r="CK218" s="46"/>
      <c r="CL218" s="46"/>
      <c r="CM218" s="46" t="s">
        <v>702</v>
      </c>
      <c r="CN218" s="46"/>
      <c r="CO218" s="46" t="s">
        <v>2972</v>
      </c>
      <c r="CP218" s="46">
        <v>1624</v>
      </c>
      <c r="CQ218" s="46" t="s">
        <v>2974</v>
      </c>
      <c r="CR218" s="46" t="s">
        <v>2975</v>
      </c>
      <c r="CS218" s="46">
        <v>217</v>
      </c>
      <c r="CT218" s="46"/>
      <c r="CU218" s="46">
        <v>-1</v>
      </c>
    </row>
    <row r="219" spans="1:99" ht="15" customHeight="1">
      <c r="A219" s="47">
        <v>359125051929760</v>
      </c>
      <c r="B219" s="47">
        <v>4008</v>
      </c>
      <c r="C219" s="47">
        <v>4008</v>
      </c>
      <c r="D219" s="46" t="s">
        <v>2976</v>
      </c>
      <c r="E219" s="46" t="s">
        <v>7720</v>
      </c>
      <c r="F219" s="46">
        <v>13.34079492</v>
      </c>
      <c r="G219" s="46">
        <v>103.81560721</v>
      </c>
      <c r="H219" s="46">
        <v>9</v>
      </c>
      <c r="I219" s="46">
        <v>16</v>
      </c>
      <c r="J219" s="47">
        <v>0</v>
      </c>
      <c r="K219" s="46"/>
      <c r="L219" s="46"/>
      <c r="M219" s="46"/>
      <c r="N219" s="46"/>
      <c r="O219" s="47">
        <v>3</v>
      </c>
      <c r="P219" s="47">
        <v>1</v>
      </c>
      <c r="Q219" s="46">
        <v>3</v>
      </c>
      <c r="R219" s="47">
        <v>1</v>
      </c>
      <c r="S219" s="46"/>
      <c r="T219" s="47">
        <v>6</v>
      </c>
      <c r="U219" s="46" t="s">
        <v>2978</v>
      </c>
      <c r="V219" s="47">
        <v>4</v>
      </c>
      <c r="W219" s="46"/>
      <c r="X219" s="46"/>
      <c r="Y219" s="46"/>
      <c r="Z219" s="47">
        <v>4</v>
      </c>
      <c r="AA219" s="46"/>
      <c r="AB219" s="47">
        <v>4</v>
      </c>
      <c r="AC219" s="46"/>
      <c r="AD219" s="46" t="s">
        <v>910</v>
      </c>
      <c r="AE219" s="46"/>
      <c r="AF219" s="47">
        <v>1</v>
      </c>
      <c r="AG219" s="46"/>
      <c r="AH219" s="47">
        <v>3</v>
      </c>
      <c r="AI219" s="46"/>
      <c r="AJ219" s="46" t="s">
        <v>1238</v>
      </c>
      <c r="AK219" s="46"/>
      <c r="AL219" s="47">
        <v>3</v>
      </c>
      <c r="AM219" s="46"/>
      <c r="AN219" s="47">
        <v>1</v>
      </c>
      <c r="AO219" s="46"/>
      <c r="AP219" s="47">
        <v>5</v>
      </c>
      <c r="AQ219" s="46" t="s">
        <v>1557</v>
      </c>
      <c r="AR219" s="47">
        <v>6</v>
      </c>
      <c r="AS219" s="46" t="s">
        <v>1557</v>
      </c>
      <c r="AT219" s="47">
        <v>3</v>
      </c>
      <c r="AU219" s="46"/>
      <c r="AV219" s="47">
        <v>1</v>
      </c>
      <c r="AW219" s="46"/>
      <c r="AX219" s="47">
        <v>5</v>
      </c>
      <c r="AY219" s="46" t="s">
        <v>1557</v>
      </c>
      <c r="AZ219" s="47">
        <v>6</v>
      </c>
      <c r="BA219" s="46" t="s">
        <v>1557</v>
      </c>
      <c r="BB219" s="46"/>
      <c r="BC219" s="46"/>
      <c r="BD219" s="47">
        <v>0</v>
      </c>
      <c r="BE219" s="46"/>
      <c r="BF219" s="46"/>
      <c r="BG219" s="46"/>
      <c r="BH219" s="47">
        <v>3</v>
      </c>
      <c r="BI219" s="46"/>
      <c r="BJ219" s="47">
        <v>3</v>
      </c>
      <c r="BK219" s="46"/>
      <c r="BL219" s="46" t="s">
        <v>2983</v>
      </c>
      <c r="BM219" s="46"/>
      <c r="BN219" s="47">
        <v>1</v>
      </c>
      <c r="BO219" s="46"/>
      <c r="BP219" s="47">
        <v>1</v>
      </c>
      <c r="BQ219" s="46"/>
      <c r="BR219" s="47">
        <v>1</v>
      </c>
      <c r="BS219" s="46"/>
      <c r="BT219" s="47">
        <v>0</v>
      </c>
      <c r="BU219" s="46"/>
      <c r="BV219" s="47">
        <v>3</v>
      </c>
      <c r="BW219" s="46"/>
      <c r="BX219" s="47">
        <v>4</v>
      </c>
      <c r="BY219" s="46"/>
      <c r="BZ219" s="46"/>
      <c r="CA219" s="46"/>
      <c r="CB219" s="46" t="s">
        <v>7521</v>
      </c>
      <c r="CC219" s="46" t="b">
        <v>1</v>
      </c>
      <c r="CD219" s="46" t="b">
        <v>1</v>
      </c>
      <c r="CE219" s="46" t="b">
        <v>0</v>
      </c>
      <c r="CF219" s="46" t="b">
        <v>0</v>
      </c>
      <c r="CG219" s="46" t="b">
        <v>0</v>
      </c>
      <c r="CH219" s="46" t="b">
        <v>0</v>
      </c>
      <c r="CI219" s="46" t="b">
        <v>0</v>
      </c>
      <c r="CJ219" s="46"/>
      <c r="CK219" s="46"/>
      <c r="CL219" s="46"/>
      <c r="CM219" s="46" t="s">
        <v>702</v>
      </c>
      <c r="CN219" s="46"/>
      <c r="CO219" s="46" t="s">
        <v>2987</v>
      </c>
      <c r="CP219" s="46">
        <v>1625</v>
      </c>
      <c r="CQ219" s="46" t="s">
        <v>2988</v>
      </c>
      <c r="CR219" s="46" t="s">
        <v>2989</v>
      </c>
      <c r="CS219" s="46">
        <v>218</v>
      </c>
      <c r="CT219" s="46"/>
      <c r="CU219" s="46">
        <v>-1</v>
      </c>
    </row>
    <row r="220" spans="1:99" ht="15" customHeight="1">
      <c r="A220" s="47">
        <v>359125051929760</v>
      </c>
      <c r="B220" s="47">
        <v>4009</v>
      </c>
      <c r="C220" s="47">
        <v>4009</v>
      </c>
      <c r="D220" s="46" t="s">
        <v>2990</v>
      </c>
      <c r="E220" s="46"/>
      <c r="F220" s="46"/>
      <c r="G220" s="46"/>
      <c r="H220" s="46"/>
      <c r="I220" s="46"/>
      <c r="J220" s="47">
        <v>0</v>
      </c>
      <c r="K220" s="46"/>
      <c r="L220" s="46"/>
      <c r="M220" s="46"/>
      <c r="N220" s="46"/>
      <c r="O220" s="47">
        <v>3</v>
      </c>
      <c r="P220" s="47">
        <v>1</v>
      </c>
      <c r="Q220" s="46">
        <v>4</v>
      </c>
      <c r="R220" s="47">
        <v>1</v>
      </c>
      <c r="S220" s="46"/>
      <c r="T220" s="47">
        <v>4</v>
      </c>
      <c r="U220" s="46"/>
      <c r="V220" s="47">
        <v>4</v>
      </c>
      <c r="W220" s="46"/>
      <c r="X220" s="46"/>
      <c r="Y220" s="46"/>
      <c r="Z220" s="47">
        <v>4</v>
      </c>
      <c r="AA220" s="46"/>
      <c r="AB220" s="47">
        <v>4</v>
      </c>
      <c r="AC220" s="46"/>
      <c r="AD220" s="46"/>
      <c r="AE220" s="46"/>
      <c r="AF220" s="47">
        <v>1</v>
      </c>
      <c r="AG220" s="46"/>
      <c r="AH220" s="47">
        <v>1</v>
      </c>
      <c r="AI220" s="46"/>
      <c r="AJ220" s="46" t="s">
        <v>1238</v>
      </c>
      <c r="AK220" s="46"/>
      <c r="AL220" s="47">
        <v>3</v>
      </c>
      <c r="AM220" s="46"/>
      <c r="AN220" s="47">
        <v>1</v>
      </c>
      <c r="AO220" s="46"/>
      <c r="AP220" s="47">
        <v>5</v>
      </c>
      <c r="AQ220" s="46" t="s">
        <v>2991</v>
      </c>
      <c r="AR220" s="47">
        <v>3</v>
      </c>
      <c r="AS220" s="46"/>
      <c r="AT220" s="47">
        <v>3</v>
      </c>
      <c r="AU220" s="46"/>
      <c r="AV220" s="47">
        <v>1</v>
      </c>
      <c r="AW220" s="46"/>
      <c r="AX220" s="47">
        <v>5</v>
      </c>
      <c r="AY220" s="46" t="s">
        <v>2991</v>
      </c>
      <c r="AZ220" s="47">
        <v>3</v>
      </c>
      <c r="BA220" s="46"/>
      <c r="BB220" s="46" t="s">
        <v>1569</v>
      </c>
      <c r="BC220" s="46"/>
      <c r="BD220" s="47">
        <v>0</v>
      </c>
      <c r="BE220" s="46"/>
      <c r="BF220" s="46"/>
      <c r="BG220" s="46"/>
      <c r="BH220" s="47">
        <v>3</v>
      </c>
      <c r="BI220" s="46"/>
      <c r="BJ220" s="47">
        <v>4</v>
      </c>
      <c r="BK220" s="46"/>
      <c r="BL220" s="46" t="s">
        <v>2992</v>
      </c>
      <c r="BM220" s="46"/>
      <c r="BN220" s="47">
        <v>1</v>
      </c>
      <c r="BO220" s="46"/>
      <c r="BP220" s="47">
        <v>1</v>
      </c>
      <c r="BQ220" s="46"/>
      <c r="BR220" s="47">
        <v>1</v>
      </c>
      <c r="BS220" s="46"/>
      <c r="BT220" s="47">
        <v>0</v>
      </c>
      <c r="BU220" s="46"/>
      <c r="BV220" s="47">
        <v>3</v>
      </c>
      <c r="BW220" s="46"/>
      <c r="BX220" s="47">
        <v>4</v>
      </c>
      <c r="BY220" s="46"/>
      <c r="BZ220" s="46"/>
      <c r="CA220" s="46"/>
      <c r="CB220" s="46" t="s">
        <v>7521</v>
      </c>
      <c r="CC220" s="46" t="b">
        <v>1</v>
      </c>
      <c r="CD220" s="46" t="b">
        <v>1</v>
      </c>
      <c r="CE220" s="46" t="b">
        <v>0</v>
      </c>
      <c r="CF220" s="46" t="b">
        <v>0</v>
      </c>
      <c r="CG220" s="46" t="b">
        <v>0</v>
      </c>
      <c r="CH220" s="46" t="b">
        <v>0</v>
      </c>
      <c r="CI220" s="46" t="b">
        <v>0</v>
      </c>
      <c r="CJ220" s="46"/>
      <c r="CK220" s="46" t="s">
        <v>2996</v>
      </c>
      <c r="CL220" s="46"/>
      <c r="CM220" s="46" t="s">
        <v>702</v>
      </c>
      <c r="CN220" s="46"/>
      <c r="CO220" s="46" t="s">
        <v>2999</v>
      </c>
      <c r="CP220" s="46">
        <v>1626</v>
      </c>
      <c r="CQ220" s="46" t="s">
        <v>3000</v>
      </c>
      <c r="CR220" s="46" t="s">
        <v>3001</v>
      </c>
      <c r="CS220" s="46">
        <v>219</v>
      </c>
      <c r="CT220" s="46"/>
      <c r="CU220" s="46">
        <v>-1</v>
      </c>
    </row>
    <row r="221" spans="1:99" ht="15" customHeight="1">
      <c r="A221" s="47">
        <v>359125051929760</v>
      </c>
      <c r="B221" s="47">
        <v>4010</v>
      </c>
      <c r="C221" s="47">
        <v>4010</v>
      </c>
      <c r="D221" s="46" t="s">
        <v>3002</v>
      </c>
      <c r="E221" s="46" t="s">
        <v>7721</v>
      </c>
      <c r="F221" s="46">
        <v>13.3407426</v>
      </c>
      <c r="G221" s="46">
        <v>103.81555640000001</v>
      </c>
      <c r="H221" s="46">
        <v>0</v>
      </c>
      <c r="I221" s="46">
        <v>26</v>
      </c>
      <c r="J221" s="47">
        <v>0</v>
      </c>
      <c r="K221" s="46"/>
      <c r="L221" s="46"/>
      <c r="M221" s="46"/>
      <c r="N221" s="46"/>
      <c r="O221" s="47">
        <v>3</v>
      </c>
      <c r="P221" s="47">
        <v>1</v>
      </c>
      <c r="Q221" s="46">
        <v>5</v>
      </c>
      <c r="R221" s="47">
        <v>1</v>
      </c>
      <c r="S221" s="46"/>
      <c r="T221" s="47">
        <v>4</v>
      </c>
      <c r="U221" s="46"/>
      <c r="V221" s="47">
        <v>4</v>
      </c>
      <c r="W221" s="46"/>
      <c r="X221" s="46"/>
      <c r="Y221" s="46"/>
      <c r="Z221" s="47">
        <v>4</v>
      </c>
      <c r="AA221" s="46"/>
      <c r="AB221" s="47">
        <v>4</v>
      </c>
      <c r="AC221" s="46"/>
      <c r="AD221" s="46"/>
      <c r="AE221" s="46"/>
      <c r="AF221" s="47">
        <v>1</v>
      </c>
      <c r="AG221" s="46"/>
      <c r="AH221" s="47">
        <v>2</v>
      </c>
      <c r="AI221" s="46"/>
      <c r="AJ221" s="46" t="s">
        <v>1238</v>
      </c>
      <c r="AK221" s="46"/>
      <c r="AL221" s="47">
        <v>3</v>
      </c>
      <c r="AM221" s="46"/>
      <c r="AN221" s="47">
        <v>1</v>
      </c>
      <c r="AO221" s="46"/>
      <c r="AP221" s="47">
        <v>5</v>
      </c>
      <c r="AQ221" s="46" t="s">
        <v>2991</v>
      </c>
      <c r="AR221" s="47">
        <v>3</v>
      </c>
      <c r="AS221" s="46"/>
      <c r="AT221" s="47">
        <v>3</v>
      </c>
      <c r="AU221" s="46"/>
      <c r="AV221" s="47">
        <v>1</v>
      </c>
      <c r="AW221" s="46"/>
      <c r="AX221" s="47">
        <v>5</v>
      </c>
      <c r="AY221" s="46" t="s">
        <v>1631</v>
      </c>
      <c r="AZ221" s="47">
        <v>3</v>
      </c>
      <c r="BA221" s="46"/>
      <c r="BB221" s="46" t="s">
        <v>1569</v>
      </c>
      <c r="BC221" s="46"/>
      <c r="BD221" s="47">
        <v>0</v>
      </c>
      <c r="BE221" s="46"/>
      <c r="BF221" s="46"/>
      <c r="BG221" s="46"/>
      <c r="BH221" s="47">
        <v>3</v>
      </c>
      <c r="BI221" s="46"/>
      <c r="BJ221" s="47">
        <v>3</v>
      </c>
      <c r="BK221" s="46"/>
      <c r="BL221" s="46" t="s">
        <v>3004</v>
      </c>
      <c r="BM221" s="46"/>
      <c r="BN221" s="47">
        <v>1</v>
      </c>
      <c r="BO221" s="46"/>
      <c r="BP221" s="47">
        <v>1</v>
      </c>
      <c r="BQ221" s="46"/>
      <c r="BR221" s="47">
        <v>1</v>
      </c>
      <c r="BS221" s="46"/>
      <c r="BT221" s="47">
        <v>0</v>
      </c>
      <c r="BU221" s="46"/>
      <c r="BV221" s="47">
        <v>3</v>
      </c>
      <c r="BW221" s="46"/>
      <c r="BX221" s="47">
        <v>4</v>
      </c>
      <c r="BY221" s="46"/>
      <c r="BZ221" s="46"/>
      <c r="CA221" s="46"/>
      <c r="CB221" s="46" t="s">
        <v>7521</v>
      </c>
      <c r="CC221" s="46" t="b">
        <v>1</v>
      </c>
      <c r="CD221" s="46" t="b">
        <v>1</v>
      </c>
      <c r="CE221" s="46" t="b">
        <v>0</v>
      </c>
      <c r="CF221" s="46" t="b">
        <v>0</v>
      </c>
      <c r="CG221" s="46" t="b">
        <v>0</v>
      </c>
      <c r="CH221" s="46" t="b">
        <v>0</v>
      </c>
      <c r="CI221" s="46" t="b">
        <v>0</v>
      </c>
      <c r="CJ221" s="46"/>
      <c r="CK221" s="46"/>
      <c r="CL221" s="46"/>
      <c r="CM221" s="46" t="s">
        <v>702</v>
      </c>
      <c r="CN221" s="46"/>
      <c r="CO221" s="46" t="s">
        <v>3009</v>
      </c>
      <c r="CP221" s="46">
        <v>1627</v>
      </c>
      <c r="CQ221" s="46" t="s">
        <v>3010</v>
      </c>
      <c r="CR221" s="46" t="s">
        <v>3012</v>
      </c>
      <c r="CS221" s="46">
        <v>220</v>
      </c>
      <c r="CT221" s="46"/>
      <c r="CU221" s="46">
        <v>-1</v>
      </c>
    </row>
    <row r="222" spans="1:99" ht="15" customHeight="1">
      <c r="A222" s="47">
        <v>359125050503749</v>
      </c>
      <c r="B222" s="46" t="s">
        <v>3013</v>
      </c>
      <c r="C222" s="46" t="s">
        <v>3013</v>
      </c>
      <c r="D222" s="46" t="s">
        <v>3014</v>
      </c>
      <c r="E222" s="46" t="s">
        <v>7722</v>
      </c>
      <c r="F222" s="46">
        <v>13.375511700000001</v>
      </c>
      <c r="G222" s="46">
        <v>103.85633558000001</v>
      </c>
      <c r="H222" s="46">
        <v>2</v>
      </c>
      <c r="I222" s="46">
        <v>5</v>
      </c>
      <c r="J222" s="47">
        <v>0</v>
      </c>
      <c r="K222" s="46"/>
      <c r="L222" s="46"/>
      <c r="M222" s="46"/>
      <c r="N222" s="46"/>
      <c r="O222" s="47">
        <v>3</v>
      </c>
      <c r="P222" s="47">
        <v>1</v>
      </c>
      <c r="Q222" s="46">
        <v>5</v>
      </c>
      <c r="R222" s="47">
        <v>1</v>
      </c>
      <c r="S222" s="46"/>
      <c r="T222" s="47">
        <v>3</v>
      </c>
      <c r="U222" s="46"/>
      <c r="V222" s="47">
        <v>3</v>
      </c>
      <c r="W222" s="46"/>
      <c r="X222" s="46"/>
      <c r="Y222" s="46"/>
      <c r="Z222" s="47">
        <v>3</v>
      </c>
      <c r="AA222" s="46"/>
      <c r="AB222" s="47">
        <v>4</v>
      </c>
      <c r="AC222" s="46"/>
      <c r="AD222" s="46"/>
      <c r="AE222" s="46"/>
      <c r="AF222" s="47">
        <v>1</v>
      </c>
      <c r="AG222" s="46"/>
      <c r="AH222" s="47">
        <v>1</v>
      </c>
      <c r="AI222" s="46"/>
      <c r="AJ222" s="46"/>
      <c r="AK222" s="46"/>
      <c r="AL222" s="47">
        <v>2</v>
      </c>
      <c r="AM222" s="46"/>
      <c r="AN222" s="47">
        <v>1</v>
      </c>
      <c r="AO222" s="46"/>
      <c r="AP222" s="47">
        <v>2</v>
      </c>
      <c r="AQ222" s="46"/>
      <c r="AR222" s="47">
        <v>1</v>
      </c>
      <c r="AS222" s="46"/>
      <c r="AT222" s="47">
        <v>2</v>
      </c>
      <c r="AU222" s="46"/>
      <c r="AV222" s="47">
        <v>1</v>
      </c>
      <c r="AW222" s="46"/>
      <c r="AX222" s="47">
        <v>3</v>
      </c>
      <c r="AY222" s="46"/>
      <c r="AZ222" s="47">
        <v>3</v>
      </c>
      <c r="BA222" s="46"/>
      <c r="BB222" s="46" t="s">
        <v>3015</v>
      </c>
      <c r="BC222" s="46"/>
      <c r="BD222" s="47">
        <v>1</v>
      </c>
      <c r="BE222" s="46"/>
      <c r="BF222" s="46" t="s">
        <v>210</v>
      </c>
      <c r="BG222" s="46"/>
      <c r="BH222" s="47">
        <v>3</v>
      </c>
      <c r="BI222" s="46"/>
      <c r="BJ222" s="47">
        <v>3</v>
      </c>
      <c r="BK222" s="46"/>
      <c r="BL222" s="46" t="s">
        <v>3016</v>
      </c>
      <c r="BM222" s="46"/>
      <c r="BN222" s="47">
        <v>1</v>
      </c>
      <c r="BO222" s="46"/>
      <c r="BP222" s="47">
        <v>1</v>
      </c>
      <c r="BQ222" s="46"/>
      <c r="BR222" s="47">
        <v>1</v>
      </c>
      <c r="BS222" s="46"/>
      <c r="BT222" s="47">
        <v>0</v>
      </c>
      <c r="BU222" s="46"/>
      <c r="BV222" s="47">
        <v>3</v>
      </c>
      <c r="BW222" s="46"/>
      <c r="BX222" s="47">
        <v>5</v>
      </c>
      <c r="BY222" s="46"/>
      <c r="BZ222" s="46"/>
      <c r="CA222" s="46"/>
      <c r="CB222" s="46" t="s">
        <v>6050</v>
      </c>
      <c r="CC222" s="46" t="b">
        <v>1</v>
      </c>
      <c r="CD222" s="46" t="b">
        <v>0</v>
      </c>
      <c r="CE222" s="46" t="b">
        <v>0</v>
      </c>
      <c r="CF222" s="46" t="b">
        <v>0</v>
      </c>
      <c r="CG222" s="46" t="b">
        <v>0</v>
      </c>
      <c r="CH222" s="46" t="b">
        <v>0</v>
      </c>
      <c r="CI222" s="46" t="b">
        <v>0</v>
      </c>
      <c r="CJ222" s="46"/>
      <c r="CK222" s="46"/>
      <c r="CL222" s="46"/>
      <c r="CM222" s="46" t="s">
        <v>1355</v>
      </c>
      <c r="CN222" s="46"/>
      <c r="CO222" s="46" t="s">
        <v>3018</v>
      </c>
      <c r="CP222" s="46">
        <v>1628</v>
      </c>
      <c r="CQ222" s="46" t="s">
        <v>3020</v>
      </c>
      <c r="CR222" s="46" t="s">
        <v>3021</v>
      </c>
      <c r="CS222" s="46">
        <v>221</v>
      </c>
      <c r="CT222" s="46"/>
      <c r="CU222" s="46">
        <v>-1</v>
      </c>
    </row>
    <row r="223" spans="1:99" ht="15" customHeight="1">
      <c r="A223" s="47">
        <v>359125050503749</v>
      </c>
      <c r="B223" s="46" t="s">
        <v>3024</v>
      </c>
      <c r="C223" s="46" t="s">
        <v>3024</v>
      </c>
      <c r="D223" s="46" t="s">
        <v>3025</v>
      </c>
      <c r="E223" s="46" t="s">
        <v>7723</v>
      </c>
      <c r="F223" s="46">
        <v>13.37554212</v>
      </c>
      <c r="G223" s="46">
        <v>103.85630754</v>
      </c>
      <c r="H223" s="46">
        <v>-4</v>
      </c>
      <c r="I223" s="46">
        <v>5</v>
      </c>
      <c r="J223" s="47">
        <v>0</v>
      </c>
      <c r="K223" s="46"/>
      <c r="L223" s="46"/>
      <c r="M223" s="46"/>
      <c r="N223" s="46"/>
      <c r="O223" s="47">
        <v>3</v>
      </c>
      <c r="P223" s="47">
        <v>1</v>
      </c>
      <c r="Q223" s="46">
        <v>4</v>
      </c>
      <c r="R223" s="47">
        <v>1</v>
      </c>
      <c r="S223" s="46"/>
      <c r="T223" s="47">
        <v>3</v>
      </c>
      <c r="U223" s="46"/>
      <c r="V223" s="47">
        <v>3</v>
      </c>
      <c r="W223" s="46"/>
      <c r="X223" s="46"/>
      <c r="Y223" s="46"/>
      <c r="Z223" s="47">
        <v>4</v>
      </c>
      <c r="AA223" s="46"/>
      <c r="AB223" s="47">
        <v>4</v>
      </c>
      <c r="AC223" s="46"/>
      <c r="AD223" s="46"/>
      <c r="AE223" s="46"/>
      <c r="AF223" s="47">
        <v>1</v>
      </c>
      <c r="AG223" s="46"/>
      <c r="AH223" s="47">
        <v>1</v>
      </c>
      <c r="AI223" s="46"/>
      <c r="AJ223" s="46"/>
      <c r="AK223" s="46"/>
      <c r="AL223" s="47">
        <v>3</v>
      </c>
      <c r="AM223" s="46"/>
      <c r="AN223" s="47">
        <v>1</v>
      </c>
      <c r="AO223" s="46"/>
      <c r="AP223" s="47">
        <v>2</v>
      </c>
      <c r="AQ223" s="46"/>
      <c r="AR223" s="47">
        <v>3</v>
      </c>
      <c r="AS223" s="46"/>
      <c r="AT223" s="47">
        <v>3</v>
      </c>
      <c r="AU223" s="46"/>
      <c r="AV223" s="47">
        <v>1</v>
      </c>
      <c r="AW223" s="46"/>
      <c r="AX223" s="47">
        <v>2</v>
      </c>
      <c r="AY223" s="46"/>
      <c r="AZ223" s="47">
        <v>3</v>
      </c>
      <c r="BA223" s="46"/>
      <c r="BB223" s="46" t="s">
        <v>666</v>
      </c>
      <c r="BC223" s="46"/>
      <c r="BD223" s="47">
        <v>1</v>
      </c>
      <c r="BE223" s="46"/>
      <c r="BF223" s="46" t="s">
        <v>666</v>
      </c>
      <c r="BG223" s="46"/>
      <c r="BH223" s="47">
        <v>3</v>
      </c>
      <c r="BI223" s="46"/>
      <c r="BJ223" s="47">
        <v>3</v>
      </c>
      <c r="BK223" s="46"/>
      <c r="BL223" s="46" t="s">
        <v>3027</v>
      </c>
      <c r="BM223" s="46"/>
      <c r="BN223" s="47">
        <v>1</v>
      </c>
      <c r="BO223" s="46"/>
      <c r="BP223" s="47">
        <v>1</v>
      </c>
      <c r="BQ223" s="46"/>
      <c r="BR223" s="47">
        <v>1</v>
      </c>
      <c r="BS223" s="46"/>
      <c r="BT223" s="47">
        <v>1</v>
      </c>
      <c r="BU223" s="46"/>
      <c r="BV223" s="47">
        <v>3</v>
      </c>
      <c r="BW223" s="46"/>
      <c r="BX223" s="47">
        <v>4</v>
      </c>
      <c r="BY223" s="46"/>
      <c r="BZ223" s="46"/>
      <c r="CA223" s="46"/>
      <c r="CB223" s="46" t="s">
        <v>7521</v>
      </c>
      <c r="CC223" s="46" t="b">
        <v>1</v>
      </c>
      <c r="CD223" s="46" t="b">
        <v>1</v>
      </c>
      <c r="CE223" s="46" t="b">
        <v>0</v>
      </c>
      <c r="CF223" s="46" t="b">
        <v>0</v>
      </c>
      <c r="CG223" s="46" t="b">
        <v>0</v>
      </c>
      <c r="CH223" s="46" t="b">
        <v>0</v>
      </c>
      <c r="CI223" s="46" t="b">
        <v>0</v>
      </c>
      <c r="CJ223" s="46"/>
      <c r="CK223" s="46"/>
      <c r="CL223" s="46"/>
      <c r="CM223" s="46" t="s">
        <v>1355</v>
      </c>
      <c r="CN223" s="46"/>
      <c r="CO223" s="46" t="s">
        <v>3028</v>
      </c>
      <c r="CP223" s="46">
        <v>1629</v>
      </c>
      <c r="CQ223" s="46" t="s">
        <v>3029</v>
      </c>
      <c r="CR223" s="46" t="s">
        <v>3030</v>
      </c>
      <c r="CS223" s="46">
        <v>222</v>
      </c>
      <c r="CT223" s="46"/>
      <c r="CU223" s="46">
        <v>-1</v>
      </c>
    </row>
    <row r="224" spans="1:99" ht="15" customHeight="1">
      <c r="A224" s="47">
        <v>359125050503749</v>
      </c>
      <c r="B224" s="46" t="s">
        <v>3031</v>
      </c>
      <c r="C224" s="46" t="s">
        <v>3031</v>
      </c>
      <c r="D224" s="46" t="s">
        <v>3032</v>
      </c>
      <c r="E224" s="46" t="s">
        <v>7724</v>
      </c>
      <c r="F224" s="46">
        <v>13.375578859999999</v>
      </c>
      <c r="G224" s="46">
        <v>103.85634770999999</v>
      </c>
      <c r="H224" s="46">
        <v>-1</v>
      </c>
      <c r="I224" s="46">
        <v>5</v>
      </c>
      <c r="J224" s="47">
        <v>0</v>
      </c>
      <c r="K224" s="46"/>
      <c r="L224" s="46"/>
      <c r="M224" s="46"/>
      <c r="N224" s="46"/>
      <c r="O224" s="47">
        <v>3</v>
      </c>
      <c r="P224" s="47">
        <v>1</v>
      </c>
      <c r="Q224" s="46">
        <v>4</v>
      </c>
      <c r="R224" s="47">
        <v>1</v>
      </c>
      <c r="S224" s="46"/>
      <c r="T224" s="47">
        <v>4</v>
      </c>
      <c r="U224" s="46"/>
      <c r="V224" s="47">
        <v>3</v>
      </c>
      <c r="W224" s="46"/>
      <c r="X224" s="46"/>
      <c r="Y224" s="46"/>
      <c r="Z224" s="47">
        <v>1</v>
      </c>
      <c r="AA224" s="46"/>
      <c r="AB224" s="47">
        <v>1</v>
      </c>
      <c r="AC224" s="46"/>
      <c r="AD224" s="46" t="s">
        <v>3033</v>
      </c>
      <c r="AE224" s="46"/>
      <c r="AF224" s="47">
        <v>1</v>
      </c>
      <c r="AG224" s="46"/>
      <c r="AH224" s="47">
        <v>1</v>
      </c>
      <c r="AI224" s="46"/>
      <c r="AJ224" s="46" t="s">
        <v>2925</v>
      </c>
      <c r="AK224" s="46"/>
      <c r="AL224" s="47">
        <v>2</v>
      </c>
      <c r="AM224" s="46"/>
      <c r="AN224" s="47">
        <v>1</v>
      </c>
      <c r="AO224" s="46"/>
      <c r="AP224" s="47">
        <v>5</v>
      </c>
      <c r="AQ224" s="46" t="s">
        <v>666</v>
      </c>
      <c r="AR224" s="47">
        <v>1</v>
      </c>
      <c r="AS224" s="46"/>
      <c r="AT224" s="47">
        <v>2</v>
      </c>
      <c r="AU224" s="46"/>
      <c r="AV224" s="47">
        <v>1</v>
      </c>
      <c r="AW224" s="46"/>
      <c r="AX224" s="47">
        <v>3</v>
      </c>
      <c r="AY224" s="46"/>
      <c r="AZ224" s="47">
        <v>3</v>
      </c>
      <c r="BA224" s="46"/>
      <c r="BB224" s="46" t="s">
        <v>3038</v>
      </c>
      <c r="BC224" s="46"/>
      <c r="BD224" s="47">
        <v>1</v>
      </c>
      <c r="BE224" s="46"/>
      <c r="BF224" s="46" t="s">
        <v>210</v>
      </c>
      <c r="BG224" s="46"/>
      <c r="BH224" s="47">
        <v>3</v>
      </c>
      <c r="BI224" s="46"/>
      <c r="BJ224" s="47">
        <v>3</v>
      </c>
      <c r="BK224" s="46"/>
      <c r="BL224" s="46" t="s">
        <v>3040</v>
      </c>
      <c r="BM224" s="46"/>
      <c r="BN224" s="47">
        <v>1</v>
      </c>
      <c r="BO224" s="46"/>
      <c r="BP224" s="47">
        <v>1</v>
      </c>
      <c r="BQ224" s="46"/>
      <c r="BR224" s="47">
        <v>1</v>
      </c>
      <c r="BS224" s="46"/>
      <c r="BT224" s="47">
        <v>1</v>
      </c>
      <c r="BU224" s="46"/>
      <c r="BV224" s="47">
        <v>1</v>
      </c>
      <c r="BW224" s="46"/>
      <c r="BX224" s="47">
        <v>4</v>
      </c>
      <c r="BY224" s="46"/>
      <c r="BZ224" s="46"/>
      <c r="CA224" s="46"/>
      <c r="CB224" s="46" t="s">
        <v>6051</v>
      </c>
      <c r="CC224" s="46" t="b">
        <v>0</v>
      </c>
      <c r="CD224" s="46" t="b">
        <v>1</v>
      </c>
      <c r="CE224" s="46" t="b">
        <v>0</v>
      </c>
      <c r="CF224" s="46" t="b">
        <v>0</v>
      </c>
      <c r="CG224" s="46" t="b">
        <v>0</v>
      </c>
      <c r="CH224" s="46" t="b">
        <v>0</v>
      </c>
      <c r="CI224" s="46" t="b">
        <v>0</v>
      </c>
      <c r="CJ224" s="46"/>
      <c r="CK224" s="46"/>
      <c r="CL224" s="46"/>
      <c r="CM224" s="46" t="s">
        <v>1355</v>
      </c>
      <c r="CN224" s="46"/>
      <c r="CO224" s="46" t="s">
        <v>3041</v>
      </c>
      <c r="CP224" s="46">
        <v>1630</v>
      </c>
      <c r="CQ224" s="46" t="s">
        <v>3042</v>
      </c>
      <c r="CR224" s="46" t="s">
        <v>3043</v>
      </c>
      <c r="CS224" s="46">
        <v>223</v>
      </c>
      <c r="CT224" s="46"/>
      <c r="CU224" s="46">
        <v>-1</v>
      </c>
    </row>
    <row r="225" spans="1:99" ht="15" customHeight="1">
      <c r="A225" s="47">
        <v>359125050503749</v>
      </c>
      <c r="B225" s="46" t="s">
        <v>3044</v>
      </c>
      <c r="C225" s="46" t="s">
        <v>3044</v>
      </c>
      <c r="D225" s="46" t="s">
        <v>3045</v>
      </c>
      <c r="E225" s="46" t="s">
        <v>7725</v>
      </c>
      <c r="F225" s="46">
        <v>13.375483279999999</v>
      </c>
      <c r="G225" s="46">
        <v>103.85669437</v>
      </c>
      <c r="H225" s="46">
        <v>-1</v>
      </c>
      <c r="I225" s="46">
        <v>10</v>
      </c>
      <c r="J225" s="47">
        <v>0</v>
      </c>
      <c r="K225" s="46"/>
      <c r="L225" s="46"/>
      <c r="M225" s="46"/>
      <c r="N225" s="46"/>
      <c r="O225" s="47">
        <v>3</v>
      </c>
      <c r="P225" s="47">
        <v>1</v>
      </c>
      <c r="Q225" s="46">
        <v>10</v>
      </c>
      <c r="R225" s="47">
        <v>1</v>
      </c>
      <c r="S225" s="46"/>
      <c r="T225" s="47">
        <v>4</v>
      </c>
      <c r="U225" s="46"/>
      <c r="V225" s="47">
        <v>4</v>
      </c>
      <c r="W225" s="46"/>
      <c r="X225" s="46"/>
      <c r="Y225" s="46"/>
      <c r="Z225" s="47">
        <v>4</v>
      </c>
      <c r="AA225" s="46"/>
      <c r="AB225" s="47">
        <v>4</v>
      </c>
      <c r="AC225" s="46"/>
      <c r="AD225" s="46"/>
      <c r="AE225" s="46"/>
      <c r="AF225" s="47">
        <v>2</v>
      </c>
      <c r="AG225" s="46"/>
      <c r="AH225" s="47">
        <v>2</v>
      </c>
      <c r="AI225" s="46"/>
      <c r="AJ225" s="46"/>
      <c r="AK225" s="46"/>
      <c r="AL225" s="47">
        <v>2</v>
      </c>
      <c r="AM225" s="46"/>
      <c r="AN225" s="47">
        <v>1</v>
      </c>
      <c r="AO225" s="46"/>
      <c r="AP225" s="47">
        <v>3</v>
      </c>
      <c r="AQ225" s="46"/>
      <c r="AR225" s="47">
        <v>3</v>
      </c>
      <c r="AS225" s="46"/>
      <c r="AT225" s="47">
        <v>2</v>
      </c>
      <c r="AU225" s="46"/>
      <c r="AV225" s="47">
        <v>1</v>
      </c>
      <c r="AW225" s="46"/>
      <c r="AX225" s="47">
        <v>3</v>
      </c>
      <c r="AY225" s="46"/>
      <c r="AZ225" s="47">
        <v>3</v>
      </c>
      <c r="BA225" s="46"/>
      <c r="BB225" s="46"/>
      <c r="BC225" s="46"/>
      <c r="BD225" s="47">
        <v>1</v>
      </c>
      <c r="BE225" s="46"/>
      <c r="BF225" s="46" t="s">
        <v>3048</v>
      </c>
      <c r="BG225" s="46"/>
      <c r="BH225" s="47">
        <v>3</v>
      </c>
      <c r="BI225" s="46"/>
      <c r="BJ225" s="47">
        <v>3</v>
      </c>
      <c r="BK225" s="46"/>
      <c r="BL225" s="46" t="s">
        <v>3051</v>
      </c>
      <c r="BM225" s="46"/>
      <c r="BN225" s="47">
        <v>1</v>
      </c>
      <c r="BO225" s="46"/>
      <c r="BP225" s="47">
        <v>1</v>
      </c>
      <c r="BQ225" s="46"/>
      <c r="BR225" s="47">
        <v>1</v>
      </c>
      <c r="BS225" s="46"/>
      <c r="BT225" s="47">
        <v>0</v>
      </c>
      <c r="BU225" s="46"/>
      <c r="BV225" s="47">
        <v>3</v>
      </c>
      <c r="BW225" s="46"/>
      <c r="BX225" s="47">
        <v>4</v>
      </c>
      <c r="BY225" s="46"/>
      <c r="BZ225" s="46"/>
      <c r="CA225" s="46"/>
      <c r="CB225" s="46" t="s">
        <v>7521</v>
      </c>
      <c r="CC225" s="46" t="b">
        <v>1</v>
      </c>
      <c r="CD225" s="46" t="b">
        <v>1</v>
      </c>
      <c r="CE225" s="46" t="b">
        <v>0</v>
      </c>
      <c r="CF225" s="46" t="b">
        <v>0</v>
      </c>
      <c r="CG225" s="46" t="b">
        <v>0</v>
      </c>
      <c r="CH225" s="46" t="b">
        <v>0</v>
      </c>
      <c r="CI225" s="46" t="b">
        <v>0</v>
      </c>
      <c r="CJ225" s="46"/>
      <c r="CK225" s="46"/>
      <c r="CL225" s="46"/>
      <c r="CM225" s="46" t="s">
        <v>1355</v>
      </c>
      <c r="CN225" s="46"/>
      <c r="CO225" s="46" t="s">
        <v>3053</v>
      </c>
      <c r="CP225" s="46">
        <v>1631</v>
      </c>
      <c r="CQ225" s="46" t="s">
        <v>3054</v>
      </c>
      <c r="CR225" s="46" t="s">
        <v>3055</v>
      </c>
      <c r="CS225" s="46">
        <v>224</v>
      </c>
      <c r="CT225" s="46"/>
      <c r="CU225" s="46">
        <v>-1</v>
      </c>
    </row>
    <row r="226" spans="1:99" ht="15" customHeight="1">
      <c r="A226" s="47">
        <v>359125050503749</v>
      </c>
      <c r="B226" s="46" t="s">
        <v>3056</v>
      </c>
      <c r="C226" s="46" t="s">
        <v>3056</v>
      </c>
      <c r="D226" s="46" t="s">
        <v>3057</v>
      </c>
      <c r="E226" s="46" t="s">
        <v>7726</v>
      </c>
      <c r="F226" s="46">
        <v>13.37547891</v>
      </c>
      <c r="G226" s="46">
        <v>103.85671005</v>
      </c>
      <c r="H226" s="46">
        <v>11</v>
      </c>
      <c r="I226" s="46">
        <v>11</v>
      </c>
      <c r="J226" s="47">
        <v>0</v>
      </c>
      <c r="K226" s="46"/>
      <c r="L226" s="46"/>
      <c r="M226" s="46"/>
      <c r="N226" s="46"/>
      <c r="O226" s="47">
        <v>3</v>
      </c>
      <c r="P226" s="47">
        <v>1</v>
      </c>
      <c r="Q226" s="46">
        <v>3</v>
      </c>
      <c r="R226" s="47">
        <v>1</v>
      </c>
      <c r="S226" s="46"/>
      <c r="T226" s="47">
        <v>4</v>
      </c>
      <c r="U226" s="46"/>
      <c r="V226" s="47">
        <v>4</v>
      </c>
      <c r="W226" s="46"/>
      <c r="X226" s="46"/>
      <c r="Y226" s="46"/>
      <c r="Z226" s="47">
        <v>4</v>
      </c>
      <c r="AA226" s="46"/>
      <c r="AB226" s="47">
        <v>4</v>
      </c>
      <c r="AC226" s="46"/>
      <c r="AD226" s="46" t="s">
        <v>1378</v>
      </c>
      <c r="AE226" s="46"/>
      <c r="AF226" s="47">
        <v>1</v>
      </c>
      <c r="AG226" s="46"/>
      <c r="AH226" s="47">
        <v>4</v>
      </c>
      <c r="AI226" s="46"/>
      <c r="AJ226" s="46" t="s">
        <v>183</v>
      </c>
      <c r="AK226" s="46"/>
      <c r="AL226" s="47">
        <v>2</v>
      </c>
      <c r="AM226" s="46"/>
      <c r="AN226" s="47">
        <v>1</v>
      </c>
      <c r="AO226" s="46"/>
      <c r="AP226" s="47">
        <v>3</v>
      </c>
      <c r="AQ226" s="46"/>
      <c r="AR226" s="47">
        <v>3</v>
      </c>
      <c r="AS226" s="46"/>
      <c r="AT226" s="47">
        <v>2</v>
      </c>
      <c r="AU226" s="46"/>
      <c r="AV226" s="47">
        <v>1</v>
      </c>
      <c r="AW226" s="46"/>
      <c r="AX226" s="47">
        <v>3</v>
      </c>
      <c r="AY226" s="46"/>
      <c r="AZ226" s="47">
        <v>3</v>
      </c>
      <c r="BA226" s="46"/>
      <c r="BB226" s="46" t="s">
        <v>2857</v>
      </c>
      <c r="BC226" s="46"/>
      <c r="BD226" s="47">
        <v>1</v>
      </c>
      <c r="BE226" s="46"/>
      <c r="BF226" s="46" t="s">
        <v>210</v>
      </c>
      <c r="BG226" s="46"/>
      <c r="BH226" s="47">
        <v>3</v>
      </c>
      <c r="BI226" s="46"/>
      <c r="BJ226" s="47">
        <v>3</v>
      </c>
      <c r="BK226" s="46"/>
      <c r="BL226" s="46" t="s">
        <v>3062</v>
      </c>
      <c r="BM226" s="46"/>
      <c r="BN226" s="47">
        <v>1</v>
      </c>
      <c r="BO226" s="46"/>
      <c r="BP226" s="47">
        <v>1</v>
      </c>
      <c r="BQ226" s="46"/>
      <c r="BR226" s="47">
        <v>1</v>
      </c>
      <c r="BS226" s="46"/>
      <c r="BT226" s="47">
        <v>0</v>
      </c>
      <c r="BU226" s="46"/>
      <c r="BV226" s="47">
        <v>3</v>
      </c>
      <c r="BW226" s="46"/>
      <c r="BX226" s="47">
        <v>4</v>
      </c>
      <c r="BY226" s="46"/>
      <c r="BZ226" s="46"/>
      <c r="CA226" s="46"/>
      <c r="CB226" s="46" t="s">
        <v>6050</v>
      </c>
      <c r="CC226" s="46" t="b">
        <v>1</v>
      </c>
      <c r="CD226" s="46" t="b">
        <v>0</v>
      </c>
      <c r="CE226" s="46" t="b">
        <v>0</v>
      </c>
      <c r="CF226" s="46" t="b">
        <v>0</v>
      </c>
      <c r="CG226" s="46" t="b">
        <v>0</v>
      </c>
      <c r="CH226" s="46" t="b">
        <v>0</v>
      </c>
      <c r="CI226" s="46" t="b">
        <v>0</v>
      </c>
      <c r="CJ226" s="46"/>
      <c r="CK226" s="46"/>
      <c r="CL226" s="46"/>
      <c r="CM226" s="46" t="s">
        <v>1355</v>
      </c>
      <c r="CN226" s="46"/>
      <c r="CO226" s="46" t="s">
        <v>3064</v>
      </c>
      <c r="CP226" s="46">
        <v>1632</v>
      </c>
      <c r="CQ226" s="46" t="s">
        <v>3065</v>
      </c>
      <c r="CR226" s="46" t="s">
        <v>3066</v>
      </c>
      <c r="CS226" s="46">
        <v>225</v>
      </c>
      <c r="CT226" s="46"/>
      <c r="CU226" s="46">
        <v>-1</v>
      </c>
    </row>
    <row r="227" spans="1:99" ht="15" customHeight="1">
      <c r="A227" s="47">
        <v>359125050503749</v>
      </c>
      <c r="B227" s="46" t="s">
        <v>3067</v>
      </c>
      <c r="C227" s="46" t="s">
        <v>3067</v>
      </c>
      <c r="D227" s="46" t="s">
        <v>2990</v>
      </c>
      <c r="E227" s="46" t="s">
        <v>7727</v>
      </c>
      <c r="F227" s="46">
        <v>13.37557743</v>
      </c>
      <c r="G227" s="46">
        <v>103.85662949</v>
      </c>
      <c r="H227" s="46">
        <v>2</v>
      </c>
      <c r="I227" s="46">
        <v>10</v>
      </c>
      <c r="J227" s="47">
        <v>0</v>
      </c>
      <c r="K227" s="46"/>
      <c r="L227" s="46"/>
      <c r="M227" s="46"/>
      <c r="N227" s="46"/>
      <c r="O227" s="47">
        <v>3</v>
      </c>
      <c r="P227" s="47">
        <v>1</v>
      </c>
      <c r="Q227" s="46">
        <v>3</v>
      </c>
      <c r="R227" s="47">
        <v>0</v>
      </c>
      <c r="S227" s="46"/>
      <c r="T227" s="47">
        <v>3</v>
      </c>
      <c r="U227" s="46"/>
      <c r="V227" s="46"/>
      <c r="W227" s="46"/>
      <c r="X227" s="46"/>
      <c r="Y227" s="46"/>
      <c r="Z227" s="47">
        <v>4</v>
      </c>
      <c r="AA227" s="46"/>
      <c r="AB227" s="46"/>
      <c r="AC227" s="46"/>
      <c r="AD227" s="46" t="s">
        <v>3068</v>
      </c>
      <c r="AE227" s="46"/>
      <c r="AF227" s="47">
        <v>1</v>
      </c>
      <c r="AG227" s="46"/>
      <c r="AH227" s="46"/>
      <c r="AI227" s="46"/>
      <c r="AJ227" s="46"/>
      <c r="AK227" s="46"/>
      <c r="AL227" s="47">
        <v>2</v>
      </c>
      <c r="AM227" s="46"/>
      <c r="AN227" s="47">
        <v>1</v>
      </c>
      <c r="AO227" s="46"/>
      <c r="AP227" s="47">
        <v>3</v>
      </c>
      <c r="AQ227" s="46"/>
      <c r="AR227" s="47">
        <v>3</v>
      </c>
      <c r="AS227" s="46"/>
      <c r="AT227" s="46"/>
      <c r="AU227" s="46"/>
      <c r="AV227" s="46"/>
      <c r="AW227" s="46"/>
      <c r="AX227" s="46"/>
      <c r="AY227" s="46"/>
      <c r="AZ227" s="46"/>
      <c r="BA227" s="46"/>
      <c r="BB227" s="46" t="s">
        <v>666</v>
      </c>
      <c r="BC227" s="46"/>
      <c r="BD227" s="47">
        <v>1</v>
      </c>
      <c r="BE227" s="46"/>
      <c r="BF227" s="46" t="s">
        <v>666</v>
      </c>
      <c r="BG227" s="46"/>
      <c r="BH227" s="47">
        <v>3</v>
      </c>
      <c r="BI227" s="46"/>
      <c r="BJ227" s="46"/>
      <c r="BK227" s="46"/>
      <c r="BL227" s="46" t="s">
        <v>3069</v>
      </c>
      <c r="BM227" s="46"/>
      <c r="BN227" s="47">
        <v>1</v>
      </c>
      <c r="BO227" s="46"/>
      <c r="BP227" s="47">
        <v>1</v>
      </c>
      <c r="BQ227" s="46"/>
      <c r="BR227" s="47">
        <v>1</v>
      </c>
      <c r="BS227" s="46"/>
      <c r="BT227" s="47">
        <v>1</v>
      </c>
      <c r="BU227" s="46"/>
      <c r="BV227" s="47">
        <v>3</v>
      </c>
      <c r="BW227" s="46"/>
      <c r="BX227" s="47">
        <v>4</v>
      </c>
      <c r="BY227" s="46"/>
      <c r="BZ227" s="46"/>
      <c r="CA227" s="46"/>
      <c r="CB227" s="46" t="s">
        <v>6051</v>
      </c>
      <c r="CC227" s="46" t="b">
        <v>0</v>
      </c>
      <c r="CD227" s="46" t="b">
        <v>1</v>
      </c>
      <c r="CE227" s="46" t="b">
        <v>0</v>
      </c>
      <c r="CF227" s="46" t="b">
        <v>0</v>
      </c>
      <c r="CG227" s="46" t="b">
        <v>0</v>
      </c>
      <c r="CH227" s="46" t="b">
        <v>0</v>
      </c>
      <c r="CI227" s="46" t="b">
        <v>0</v>
      </c>
      <c r="CJ227" s="46"/>
      <c r="CK227" s="46"/>
      <c r="CL227" s="46"/>
      <c r="CM227" s="46" t="s">
        <v>1355</v>
      </c>
      <c r="CN227" s="46"/>
      <c r="CO227" s="46" t="s">
        <v>3072</v>
      </c>
      <c r="CP227" s="46">
        <v>1633</v>
      </c>
      <c r="CQ227" s="46" t="s">
        <v>3074</v>
      </c>
      <c r="CR227" s="46" t="s">
        <v>3076</v>
      </c>
      <c r="CS227" s="46">
        <v>226</v>
      </c>
      <c r="CT227" s="46"/>
      <c r="CU227" s="46">
        <v>-1</v>
      </c>
    </row>
    <row r="228" spans="1:99" ht="15" customHeight="1">
      <c r="A228" s="47">
        <v>359125051929760</v>
      </c>
      <c r="B228" s="47">
        <v>4031</v>
      </c>
      <c r="C228" s="47">
        <v>4031</v>
      </c>
      <c r="D228" s="46" t="s">
        <v>3077</v>
      </c>
      <c r="E228" s="46" t="s">
        <v>7728</v>
      </c>
      <c r="F228" s="46">
        <v>13.3759503</v>
      </c>
      <c r="G228" s="46">
        <v>103.85820409999999</v>
      </c>
      <c r="H228" s="46">
        <v>0</v>
      </c>
      <c r="I228" s="46">
        <v>22</v>
      </c>
      <c r="J228" s="47">
        <v>0</v>
      </c>
      <c r="K228" s="46"/>
      <c r="L228" s="46"/>
      <c r="M228" s="46"/>
      <c r="N228" s="46"/>
      <c r="O228" s="47">
        <v>3</v>
      </c>
      <c r="P228" s="47">
        <v>1</v>
      </c>
      <c r="Q228" s="46">
        <v>3</v>
      </c>
      <c r="R228" s="47">
        <v>1</v>
      </c>
      <c r="S228" s="46"/>
      <c r="T228" s="47">
        <v>3</v>
      </c>
      <c r="U228" s="46"/>
      <c r="V228" s="47">
        <v>4</v>
      </c>
      <c r="W228" s="46"/>
      <c r="X228" s="46" t="s">
        <v>3079</v>
      </c>
      <c r="Y228" s="46"/>
      <c r="Z228" s="47">
        <v>3</v>
      </c>
      <c r="AA228" s="46"/>
      <c r="AB228" s="47">
        <v>4</v>
      </c>
      <c r="AC228" s="46"/>
      <c r="AD228" s="46" t="s">
        <v>3080</v>
      </c>
      <c r="AE228" s="46"/>
      <c r="AF228" s="47">
        <v>3</v>
      </c>
      <c r="AG228" s="46"/>
      <c r="AH228" s="47">
        <v>4</v>
      </c>
      <c r="AI228" s="46"/>
      <c r="AJ228" s="46" t="s">
        <v>183</v>
      </c>
      <c r="AK228" s="46"/>
      <c r="AL228" s="47">
        <v>3</v>
      </c>
      <c r="AM228" s="46"/>
      <c r="AN228" s="47">
        <v>1</v>
      </c>
      <c r="AO228" s="46"/>
      <c r="AP228" s="47">
        <v>5</v>
      </c>
      <c r="AQ228" s="46" t="s">
        <v>3081</v>
      </c>
      <c r="AR228" s="47">
        <v>3</v>
      </c>
      <c r="AS228" s="46"/>
      <c r="AT228" s="47">
        <v>3</v>
      </c>
      <c r="AU228" s="46"/>
      <c r="AV228" s="47">
        <v>1</v>
      </c>
      <c r="AW228" s="46"/>
      <c r="AX228" s="47">
        <v>5</v>
      </c>
      <c r="AY228" s="46" t="s">
        <v>3081</v>
      </c>
      <c r="AZ228" s="47">
        <v>3</v>
      </c>
      <c r="BA228" s="46"/>
      <c r="BB228" s="46" t="s">
        <v>1569</v>
      </c>
      <c r="BC228" s="46"/>
      <c r="BD228" s="47">
        <v>0</v>
      </c>
      <c r="BE228" s="46"/>
      <c r="BF228" s="46"/>
      <c r="BG228" s="46"/>
      <c r="BH228" s="47">
        <v>3</v>
      </c>
      <c r="BI228" s="46"/>
      <c r="BJ228" s="47">
        <v>4</v>
      </c>
      <c r="BK228" s="46"/>
      <c r="BL228" s="46" t="s">
        <v>7729</v>
      </c>
      <c r="BM228" s="46"/>
      <c r="BN228" s="47">
        <v>1</v>
      </c>
      <c r="BO228" s="46"/>
      <c r="BP228" s="47">
        <v>1</v>
      </c>
      <c r="BQ228" s="46"/>
      <c r="BR228" s="47">
        <v>1</v>
      </c>
      <c r="BS228" s="46"/>
      <c r="BT228" s="47">
        <v>1</v>
      </c>
      <c r="BU228" s="46"/>
      <c r="BV228" s="47">
        <v>3</v>
      </c>
      <c r="BW228" s="46"/>
      <c r="BX228" s="47">
        <v>4</v>
      </c>
      <c r="BY228" s="46"/>
      <c r="BZ228" s="46" t="s">
        <v>768</v>
      </c>
      <c r="CA228" s="46"/>
      <c r="CB228" s="46" t="s">
        <v>7521</v>
      </c>
      <c r="CC228" s="46" t="b">
        <v>1</v>
      </c>
      <c r="CD228" s="46" t="b">
        <v>1</v>
      </c>
      <c r="CE228" s="46" t="b">
        <v>0</v>
      </c>
      <c r="CF228" s="46" t="b">
        <v>0</v>
      </c>
      <c r="CG228" s="46" t="b">
        <v>0</v>
      </c>
      <c r="CH228" s="46" t="b">
        <v>0</v>
      </c>
      <c r="CI228" s="46" t="b">
        <v>0</v>
      </c>
      <c r="CJ228" s="46"/>
      <c r="CK228" s="46"/>
      <c r="CL228" s="46"/>
      <c r="CM228" s="46" t="s">
        <v>702</v>
      </c>
      <c r="CN228" s="46" t="s">
        <v>3087</v>
      </c>
      <c r="CO228" s="46" t="s">
        <v>3088</v>
      </c>
      <c r="CP228" s="46">
        <v>1652</v>
      </c>
      <c r="CQ228" s="46" t="s">
        <v>3089</v>
      </c>
      <c r="CR228" s="46" t="s">
        <v>3090</v>
      </c>
      <c r="CS228" s="46">
        <v>227</v>
      </c>
      <c r="CT228" s="46"/>
      <c r="CU228" s="46">
        <v>-1</v>
      </c>
    </row>
    <row r="229" spans="1:99" ht="15" customHeight="1">
      <c r="A229" s="47">
        <v>359125051929760</v>
      </c>
      <c r="B229" s="47">
        <v>4057</v>
      </c>
      <c r="C229" s="47">
        <v>4057</v>
      </c>
      <c r="D229" s="46" t="s">
        <v>3092</v>
      </c>
      <c r="E229" s="46" t="s">
        <v>7730</v>
      </c>
      <c r="F229" s="46">
        <v>13.375948299999999</v>
      </c>
      <c r="G229" s="46">
        <v>103.8582038</v>
      </c>
      <c r="H229" s="46">
        <v>0</v>
      </c>
      <c r="I229" s="46">
        <v>25</v>
      </c>
      <c r="J229" s="47">
        <v>0</v>
      </c>
      <c r="K229" s="46"/>
      <c r="L229" s="46"/>
      <c r="M229" s="46"/>
      <c r="N229" s="46"/>
      <c r="O229" s="47">
        <v>3</v>
      </c>
      <c r="P229" s="47">
        <v>1</v>
      </c>
      <c r="Q229" s="46">
        <v>5</v>
      </c>
      <c r="R229" s="47">
        <v>1</v>
      </c>
      <c r="S229" s="46"/>
      <c r="T229" s="47">
        <v>4</v>
      </c>
      <c r="U229" s="46"/>
      <c r="V229" s="47">
        <v>4</v>
      </c>
      <c r="W229" s="46"/>
      <c r="X229" s="46"/>
      <c r="Y229" s="46"/>
      <c r="Z229" s="47">
        <v>4</v>
      </c>
      <c r="AA229" s="46"/>
      <c r="AB229" s="47">
        <v>4</v>
      </c>
      <c r="AC229" s="46"/>
      <c r="AD229" s="46"/>
      <c r="AE229" s="46"/>
      <c r="AF229" s="47">
        <v>4</v>
      </c>
      <c r="AG229" s="46"/>
      <c r="AH229" s="47">
        <v>4</v>
      </c>
      <c r="AI229" s="46"/>
      <c r="AJ229" s="46"/>
      <c r="AK229" s="46"/>
      <c r="AL229" s="47">
        <v>3</v>
      </c>
      <c r="AM229" s="46"/>
      <c r="AN229" s="47">
        <v>1</v>
      </c>
      <c r="AO229" s="46"/>
      <c r="AP229" s="47">
        <v>5</v>
      </c>
      <c r="AQ229" s="46" t="s">
        <v>3093</v>
      </c>
      <c r="AR229" s="47">
        <v>3</v>
      </c>
      <c r="AS229" s="46"/>
      <c r="AT229" s="47">
        <v>3</v>
      </c>
      <c r="AU229" s="46"/>
      <c r="AV229" s="47">
        <v>1</v>
      </c>
      <c r="AW229" s="46"/>
      <c r="AX229" s="47">
        <v>5</v>
      </c>
      <c r="AY229" s="46" t="s">
        <v>2991</v>
      </c>
      <c r="AZ229" s="47">
        <v>3</v>
      </c>
      <c r="BA229" s="46"/>
      <c r="BB229" s="46" t="s">
        <v>1569</v>
      </c>
      <c r="BC229" s="46"/>
      <c r="BD229" s="47">
        <v>0</v>
      </c>
      <c r="BE229" s="46"/>
      <c r="BF229" s="46"/>
      <c r="BG229" s="46"/>
      <c r="BH229" s="47">
        <v>3</v>
      </c>
      <c r="BI229" s="46"/>
      <c r="BJ229" s="47">
        <v>3</v>
      </c>
      <c r="BK229" s="46"/>
      <c r="BL229" s="46" t="s">
        <v>3098</v>
      </c>
      <c r="BM229" s="46"/>
      <c r="BN229" s="47">
        <v>1</v>
      </c>
      <c r="BO229" s="46"/>
      <c r="BP229" s="47">
        <v>1</v>
      </c>
      <c r="BQ229" s="46"/>
      <c r="BR229" s="47">
        <v>1</v>
      </c>
      <c r="BS229" s="46"/>
      <c r="BT229" s="47">
        <v>0</v>
      </c>
      <c r="BU229" s="46"/>
      <c r="BV229" s="47">
        <v>3</v>
      </c>
      <c r="BW229" s="46"/>
      <c r="BX229" s="47">
        <v>4</v>
      </c>
      <c r="BY229" s="46"/>
      <c r="BZ229" s="46"/>
      <c r="CA229" s="46"/>
      <c r="CB229" s="46" t="s">
        <v>7521</v>
      </c>
      <c r="CC229" s="46" t="b">
        <v>1</v>
      </c>
      <c r="CD229" s="46" t="b">
        <v>1</v>
      </c>
      <c r="CE229" s="46" t="b">
        <v>0</v>
      </c>
      <c r="CF229" s="46" t="b">
        <v>0</v>
      </c>
      <c r="CG229" s="46" t="b">
        <v>0</v>
      </c>
      <c r="CH229" s="46" t="b">
        <v>0</v>
      </c>
      <c r="CI229" s="46" t="b">
        <v>0</v>
      </c>
      <c r="CJ229" s="46"/>
      <c r="CK229" s="46"/>
      <c r="CL229" s="46"/>
      <c r="CM229" s="46" t="s">
        <v>702</v>
      </c>
      <c r="CN229" s="46" t="s">
        <v>2996</v>
      </c>
      <c r="CO229" s="46" t="s">
        <v>3101</v>
      </c>
      <c r="CP229" s="46">
        <v>1654</v>
      </c>
      <c r="CQ229" s="46" t="s">
        <v>3102</v>
      </c>
      <c r="CR229" s="46" t="s">
        <v>3103</v>
      </c>
      <c r="CS229" s="46">
        <v>228</v>
      </c>
      <c r="CT229" s="46"/>
      <c r="CU229" s="46">
        <v>-1</v>
      </c>
    </row>
    <row r="230" spans="1:99" ht="15" customHeight="1">
      <c r="A230" s="47">
        <v>359125051929760</v>
      </c>
      <c r="B230" s="47">
        <v>4054</v>
      </c>
      <c r="C230" s="47">
        <v>4054</v>
      </c>
      <c r="D230" s="46" t="s">
        <v>3104</v>
      </c>
      <c r="E230" s="46" t="s">
        <v>7731</v>
      </c>
      <c r="F230" s="46">
        <v>13.3759668</v>
      </c>
      <c r="G230" s="46">
        <v>103.85815688</v>
      </c>
      <c r="H230" s="46">
        <v>123</v>
      </c>
      <c r="I230" s="46">
        <v>44</v>
      </c>
      <c r="J230" s="47">
        <v>0</v>
      </c>
      <c r="K230" s="46"/>
      <c r="L230" s="46"/>
      <c r="M230" s="46"/>
      <c r="N230" s="46"/>
      <c r="O230" s="47">
        <v>3</v>
      </c>
      <c r="P230" s="47">
        <v>1</v>
      </c>
      <c r="Q230" s="46">
        <v>4</v>
      </c>
      <c r="R230" s="47">
        <v>1</v>
      </c>
      <c r="S230" s="46"/>
      <c r="T230" s="47">
        <v>4</v>
      </c>
      <c r="U230" s="46"/>
      <c r="V230" s="47">
        <v>4</v>
      </c>
      <c r="W230" s="46"/>
      <c r="X230" s="46"/>
      <c r="Y230" s="46"/>
      <c r="Z230" s="47">
        <v>4</v>
      </c>
      <c r="AA230" s="46"/>
      <c r="AB230" s="47">
        <v>4</v>
      </c>
      <c r="AC230" s="46"/>
      <c r="AD230" s="46"/>
      <c r="AE230" s="46"/>
      <c r="AF230" s="47">
        <v>3</v>
      </c>
      <c r="AG230" s="46"/>
      <c r="AH230" s="47">
        <v>4</v>
      </c>
      <c r="AI230" s="46"/>
      <c r="AJ230" s="46" t="s">
        <v>183</v>
      </c>
      <c r="AK230" s="46"/>
      <c r="AL230" s="47">
        <v>5</v>
      </c>
      <c r="AM230" s="46" t="s">
        <v>3105</v>
      </c>
      <c r="AN230" s="47">
        <v>1</v>
      </c>
      <c r="AO230" s="46"/>
      <c r="AP230" s="47">
        <v>3</v>
      </c>
      <c r="AQ230" s="46"/>
      <c r="AR230" s="47">
        <v>3</v>
      </c>
      <c r="AS230" s="46"/>
      <c r="AT230" s="47">
        <v>5</v>
      </c>
      <c r="AU230" s="46" t="s">
        <v>3105</v>
      </c>
      <c r="AV230" s="47">
        <v>1</v>
      </c>
      <c r="AW230" s="46"/>
      <c r="AX230" s="47">
        <v>3</v>
      </c>
      <c r="AY230" s="46"/>
      <c r="AZ230" s="47">
        <v>3</v>
      </c>
      <c r="BA230" s="46"/>
      <c r="BB230" s="46" t="s">
        <v>3108</v>
      </c>
      <c r="BC230" s="46"/>
      <c r="BD230" s="47">
        <v>0</v>
      </c>
      <c r="BE230" s="46"/>
      <c r="BF230" s="46"/>
      <c r="BG230" s="46"/>
      <c r="BH230" s="47">
        <v>3</v>
      </c>
      <c r="BI230" s="46"/>
      <c r="BJ230" s="47">
        <v>4</v>
      </c>
      <c r="BK230" s="46"/>
      <c r="BL230" s="46" t="s">
        <v>3112</v>
      </c>
      <c r="BM230" s="46"/>
      <c r="BN230" s="47">
        <v>1</v>
      </c>
      <c r="BO230" s="46"/>
      <c r="BP230" s="47">
        <v>1</v>
      </c>
      <c r="BQ230" s="46"/>
      <c r="BR230" s="47">
        <v>1</v>
      </c>
      <c r="BS230" s="46"/>
      <c r="BT230" s="47">
        <v>0</v>
      </c>
      <c r="BU230" s="46"/>
      <c r="BV230" s="47">
        <v>3</v>
      </c>
      <c r="BW230" s="46"/>
      <c r="BX230" s="47">
        <v>4</v>
      </c>
      <c r="BY230" s="46"/>
      <c r="BZ230" s="46"/>
      <c r="CA230" s="46"/>
      <c r="CB230" s="46" t="s">
        <v>7521</v>
      </c>
      <c r="CC230" s="46" t="b">
        <v>1</v>
      </c>
      <c r="CD230" s="46" t="b">
        <v>1</v>
      </c>
      <c r="CE230" s="46" t="b">
        <v>0</v>
      </c>
      <c r="CF230" s="46" t="b">
        <v>0</v>
      </c>
      <c r="CG230" s="46" t="b">
        <v>0</v>
      </c>
      <c r="CH230" s="46" t="b">
        <v>0</v>
      </c>
      <c r="CI230" s="46" t="b">
        <v>0</v>
      </c>
      <c r="CJ230" s="46"/>
      <c r="CK230" s="46"/>
      <c r="CL230" s="46"/>
      <c r="CM230" s="46" t="s">
        <v>702</v>
      </c>
      <c r="CN230" s="46" t="s">
        <v>3087</v>
      </c>
      <c r="CO230" s="46" t="s">
        <v>3114</v>
      </c>
      <c r="CP230" s="46">
        <v>1655</v>
      </c>
      <c r="CQ230" s="46" t="s">
        <v>3115</v>
      </c>
      <c r="CR230" s="46" t="s">
        <v>3116</v>
      </c>
      <c r="CS230" s="46">
        <v>229</v>
      </c>
      <c r="CT230" s="46"/>
      <c r="CU230" s="46">
        <v>-1</v>
      </c>
    </row>
    <row r="231" spans="1:99" ht="15" customHeight="1">
      <c r="A231" s="47">
        <v>359125051929760</v>
      </c>
      <c r="B231" s="47">
        <v>4058</v>
      </c>
      <c r="C231" s="47">
        <v>4058</v>
      </c>
      <c r="D231" s="46" t="s">
        <v>3117</v>
      </c>
      <c r="E231" s="46" t="s">
        <v>7732</v>
      </c>
      <c r="F231" s="46">
        <v>13.375948599999999</v>
      </c>
      <c r="G231" s="46">
        <v>103.85820390000001</v>
      </c>
      <c r="H231" s="46">
        <v>0</v>
      </c>
      <c r="I231" s="46">
        <v>24</v>
      </c>
      <c r="J231" s="47">
        <v>0</v>
      </c>
      <c r="K231" s="46"/>
      <c r="L231" s="46"/>
      <c r="M231" s="46"/>
      <c r="N231" s="46"/>
      <c r="O231" s="47">
        <v>3</v>
      </c>
      <c r="P231" s="47">
        <v>1</v>
      </c>
      <c r="Q231" s="46">
        <v>3</v>
      </c>
      <c r="R231" s="47">
        <v>1</v>
      </c>
      <c r="S231" s="46"/>
      <c r="T231" s="47">
        <v>4</v>
      </c>
      <c r="U231" s="46"/>
      <c r="V231" s="47">
        <v>4</v>
      </c>
      <c r="W231" s="46"/>
      <c r="X231" s="46"/>
      <c r="Y231" s="46"/>
      <c r="Z231" s="47">
        <v>4</v>
      </c>
      <c r="AA231" s="46"/>
      <c r="AB231" s="47">
        <v>4</v>
      </c>
      <c r="AC231" s="46"/>
      <c r="AD231" s="46"/>
      <c r="AE231" s="46"/>
      <c r="AF231" s="47">
        <v>2</v>
      </c>
      <c r="AG231" s="46"/>
      <c r="AH231" s="47">
        <v>4</v>
      </c>
      <c r="AI231" s="46"/>
      <c r="AJ231" s="46" t="s">
        <v>3119</v>
      </c>
      <c r="AK231" s="46"/>
      <c r="AL231" s="47">
        <v>3</v>
      </c>
      <c r="AM231" s="46"/>
      <c r="AN231" s="47">
        <v>1</v>
      </c>
      <c r="AO231" s="46"/>
      <c r="AP231" s="47">
        <v>5</v>
      </c>
      <c r="AQ231" s="46" t="s">
        <v>3123</v>
      </c>
      <c r="AR231" s="47">
        <v>3</v>
      </c>
      <c r="AS231" s="46"/>
      <c r="AT231" s="47">
        <v>3</v>
      </c>
      <c r="AU231" s="46"/>
      <c r="AV231" s="47">
        <v>1</v>
      </c>
      <c r="AW231" s="46"/>
      <c r="AX231" s="47">
        <v>5</v>
      </c>
      <c r="AY231" s="46" t="s">
        <v>3123</v>
      </c>
      <c r="AZ231" s="47">
        <v>3</v>
      </c>
      <c r="BA231" s="46"/>
      <c r="BB231" s="46" t="s">
        <v>1569</v>
      </c>
      <c r="BC231" s="46"/>
      <c r="BD231" s="47">
        <v>0</v>
      </c>
      <c r="BE231" s="46"/>
      <c r="BF231" s="46"/>
      <c r="BG231" s="46"/>
      <c r="BH231" s="47">
        <v>3</v>
      </c>
      <c r="BI231" s="46"/>
      <c r="BJ231" s="47">
        <v>4</v>
      </c>
      <c r="BK231" s="46"/>
      <c r="BL231" s="46" t="s">
        <v>3126</v>
      </c>
      <c r="BM231" s="46"/>
      <c r="BN231" s="47">
        <v>1</v>
      </c>
      <c r="BO231" s="46"/>
      <c r="BP231" s="47">
        <v>1</v>
      </c>
      <c r="BQ231" s="46"/>
      <c r="BR231" s="47">
        <v>1</v>
      </c>
      <c r="BS231" s="46"/>
      <c r="BT231" s="47">
        <v>0</v>
      </c>
      <c r="BU231" s="46"/>
      <c r="BV231" s="47">
        <v>3</v>
      </c>
      <c r="BW231" s="46"/>
      <c r="BX231" s="47">
        <v>4</v>
      </c>
      <c r="BY231" s="46"/>
      <c r="BZ231" s="46"/>
      <c r="CA231" s="46"/>
      <c r="CB231" s="46" t="s">
        <v>7521</v>
      </c>
      <c r="CC231" s="46" t="b">
        <v>1</v>
      </c>
      <c r="CD231" s="46" t="b">
        <v>1</v>
      </c>
      <c r="CE231" s="46" t="b">
        <v>0</v>
      </c>
      <c r="CF231" s="46" t="b">
        <v>0</v>
      </c>
      <c r="CG231" s="46" t="b">
        <v>0</v>
      </c>
      <c r="CH231" s="46" t="b">
        <v>0</v>
      </c>
      <c r="CI231" s="46" t="b">
        <v>0</v>
      </c>
      <c r="CJ231" s="46"/>
      <c r="CK231" s="46"/>
      <c r="CL231" s="46"/>
      <c r="CM231" s="46" t="s">
        <v>702</v>
      </c>
      <c r="CN231" s="46"/>
      <c r="CO231" s="46" t="s">
        <v>3127</v>
      </c>
      <c r="CP231" s="46">
        <v>1656</v>
      </c>
      <c r="CQ231" s="46" t="s">
        <v>3129</v>
      </c>
      <c r="CR231" s="46" t="s">
        <v>3131</v>
      </c>
      <c r="CS231" s="46">
        <v>230</v>
      </c>
      <c r="CT231" s="46"/>
      <c r="CU231" s="46">
        <v>-1</v>
      </c>
    </row>
    <row r="232" spans="1:99" ht="15" customHeight="1">
      <c r="A232" s="47">
        <v>359125051929760</v>
      </c>
      <c r="B232" s="47">
        <v>4062</v>
      </c>
      <c r="C232" s="47">
        <v>4062</v>
      </c>
      <c r="D232" s="46" t="s">
        <v>3134</v>
      </c>
      <c r="E232" s="46"/>
      <c r="F232" s="46"/>
      <c r="G232" s="46"/>
      <c r="H232" s="46"/>
      <c r="I232" s="46"/>
      <c r="J232" s="47">
        <v>0</v>
      </c>
      <c r="K232" s="46"/>
      <c r="L232" s="46"/>
      <c r="M232" s="46"/>
      <c r="N232" s="46"/>
      <c r="O232" s="47">
        <v>3</v>
      </c>
      <c r="P232" s="47">
        <v>1</v>
      </c>
      <c r="Q232" s="46">
        <v>3</v>
      </c>
      <c r="R232" s="47">
        <v>1</v>
      </c>
      <c r="S232" s="46"/>
      <c r="T232" s="47">
        <v>6</v>
      </c>
      <c r="U232" s="46" t="s">
        <v>3079</v>
      </c>
      <c r="V232" s="47">
        <v>3</v>
      </c>
      <c r="W232" s="46"/>
      <c r="X232" s="46"/>
      <c r="Y232" s="46"/>
      <c r="Z232" s="47">
        <v>4</v>
      </c>
      <c r="AA232" s="46"/>
      <c r="AB232" s="47">
        <v>4</v>
      </c>
      <c r="AC232" s="46"/>
      <c r="AD232" s="46"/>
      <c r="AE232" s="46"/>
      <c r="AF232" s="47">
        <v>3</v>
      </c>
      <c r="AG232" s="46"/>
      <c r="AH232" s="47">
        <v>4</v>
      </c>
      <c r="AI232" s="46"/>
      <c r="AJ232" s="46" t="s">
        <v>3137</v>
      </c>
      <c r="AK232" s="46"/>
      <c r="AL232" s="47">
        <v>3</v>
      </c>
      <c r="AM232" s="46"/>
      <c r="AN232" s="47">
        <v>1</v>
      </c>
      <c r="AO232" s="46"/>
      <c r="AP232" s="47">
        <v>5</v>
      </c>
      <c r="AQ232" s="46" t="s">
        <v>2991</v>
      </c>
      <c r="AR232" s="47">
        <v>3</v>
      </c>
      <c r="AS232" s="46"/>
      <c r="AT232" s="47">
        <v>3</v>
      </c>
      <c r="AU232" s="46"/>
      <c r="AV232" s="47">
        <v>1</v>
      </c>
      <c r="AW232" s="46"/>
      <c r="AX232" s="47">
        <v>5</v>
      </c>
      <c r="AY232" s="46" t="s">
        <v>2991</v>
      </c>
      <c r="AZ232" s="47">
        <v>3</v>
      </c>
      <c r="BA232" s="46"/>
      <c r="BB232" s="46" t="s">
        <v>1569</v>
      </c>
      <c r="BC232" s="46"/>
      <c r="BD232" s="47">
        <v>0</v>
      </c>
      <c r="BE232" s="46"/>
      <c r="BF232" s="46"/>
      <c r="BG232" s="46"/>
      <c r="BH232" s="47">
        <v>3</v>
      </c>
      <c r="BI232" s="46"/>
      <c r="BJ232" s="47">
        <v>3</v>
      </c>
      <c r="BK232" s="46"/>
      <c r="BL232" s="46" t="s">
        <v>3138</v>
      </c>
      <c r="BM232" s="46"/>
      <c r="BN232" s="47">
        <v>1</v>
      </c>
      <c r="BO232" s="46"/>
      <c r="BP232" s="47">
        <v>1</v>
      </c>
      <c r="BQ232" s="46"/>
      <c r="BR232" s="47">
        <v>1</v>
      </c>
      <c r="BS232" s="46"/>
      <c r="BT232" s="47">
        <v>0</v>
      </c>
      <c r="BU232" s="46"/>
      <c r="BV232" s="47">
        <v>3</v>
      </c>
      <c r="BW232" s="46"/>
      <c r="BX232" s="47">
        <v>4</v>
      </c>
      <c r="BY232" s="46"/>
      <c r="BZ232" s="46"/>
      <c r="CA232" s="46"/>
      <c r="CB232" s="46" t="s">
        <v>7521</v>
      </c>
      <c r="CC232" s="46" t="b">
        <v>1</v>
      </c>
      <c r="CD232" s="46" t="b">
        <v>1</v>
      </c>
      <c r="CE232" s="46" t="b">
        <v>0</v>
      </c>
      <c r="CF232" s="46" t="b">
        <v>0</v>
      </c>
      <c r="CG232" s="46" t="b">
        <v>0</v>
      </c>
      <c r="CH232" s="46" t="b">
        <v>0</v>
      </c>
      <c r="CI232" s="46" t="b">
        <v>0</v>
      </c>
      <c r="CJ232" s="46"/>
      <c r="CK232" s="46"/>
      <c r="CL232" s="46"/>
      <c r="CM232" s="46" t="s">
        <v>702</v>
      </c>
      <c r="CN232" s="46"/>
      <c r="CO232" s="46" t="s">
        <v>3144</v>
      </c>
      <c r="CP232" s="46">
        <v>1657</v>
      </c>
      <c r="CQ232" s="46" t="s">
        <v>3146</v>
      </c>
      <c r="CR232" s="46" t="s">
        <v>3147</v>
      </c>
      <c r="CS232" s="46">
        <v>231</v>
      </c>
      <c r="CT232" s="46"/>
      <c r="CU232" s="46">
        <v>-1</v>
      </c>
    </row>
    <row r="233" spans="1:99" ht="15" customHeight="1">
      <c r="A233" s="47">
        <v>359125051929760</v>
      </c>
      <c r="B233" s="47">
        <v>4065</v>
      </c>
      <c r="C233" s="47">
        <v>4065</v>
      </c>
      <c r="D233" s="46" t="s">
        <v>3148</v>
      </c>
      <c r="E233" s="46"/>
      <c r="F233" s="46"/>
      <c r="G233" s="46"/>
      <c r="H233" s="46"/>
      <c r="I233" s="46"/>
      <c r="J233" s="47">
        <v>0</v>
      </c>
      <c r="K233" s="46"/>
      <c r="L233" s="46"/>
      <c r="M233" s="46"/>
      <c r="N233" s="46"/>
      <c r="O233" s="47">
        <v>3</v>
      </c>
      <c r="P233" s="47">
        <v>1</v>
      </c>
      <c r="Q233" s="46">
        <v>5</v>
      </c>
      <c r="R233" s="47">
        <v>1</v>
      </c>
      <c r="S233" s="46"/>
      <c r="T233" s="47">
        <v>4</v>
      </c>
      <c r="U233" s="46"/>
      <c r="V233" s="47">
        <v>4</v>
      </c>
      <c r="W233" s="46"/>
      <c r="X233" s="46"/>
      <c r="Y233" s="46"/>
      <c r="Z233" s="47">
        <v>4</v>
      </c>
      <c r="AA233" s="46"/>
      <c r="AB233" s="47">
        <v>4</v>
      </c>
      <c r="AC233" s="46"/>
      <c r="AD233" s="46"/>
      <c r="AE233" s="46"/>
      <c r="AF233" s="47">
        <v>3</v>
      </c>
      <c r="AG233" s="46"/>
      <c r="AH233" s="47">
        <v>3</v>
      </c>
      <c r="AI233" s="46"/>
      <c r="AJ233" s="46" t="s">
        <v>1238</v>
      </c>
      <c r="AK233" s="46"/>
      <c r="AL233" s="47">
        <v>3</v>
      </c>
      <c r="AM233" s="46"/>
      <c r="AN233" s="47">
        <v>1</v>
      </c>
      <c r="AO233" s="46"/>
      <c r="AP233" s="47">
        <v>5</v>
      </c>
      <c r="AQ233" s="46" t="s">
        <v>251</v>
      </c>
      <c r="AR233" s="47">
        <v>3</v>
      </c>
      <c r="AS233" s="46"/>
      <c r="AT233" s="47">
        <v>3</v>
      </c>
      <c r="AU233" s="46"/>
      <c r="AV233" s="47">
        <v>1</v>
      </c>
      <c r="AW233" s="46"/>
      <c r="AX233" s="47">
        <v>5</v>
      </c>
      <c r="AY233" s="46" t="s">
        <v>251</v>
      </c>
      <c r="AZ233" s="47">
        <v>3</v>
      </c>
      <c r="BA233" s="46"/>
      <c r="BB233" s="46"/>
      <c r="BC233" s="46"/>
      <c r="BD233" s="47">
        <v>0</v>
      </c>
      <c r="BE233" s="46"/>
      <c r="BF233" s="46"/>
      <c r="BG233" s="46"/>
      <c r="BH233" s="47">
        <v>3</v>
      </c>
      <c r="BI233" s="46"/>
      <c r="BJ233" s="47">
        <v>3</v>
      </c>
      <c r="BK233" s="46"/>
      <c r="BL233" s="46" t="s">
        <v>3151</v>
      </c>
      <c r="BM233" s="46"/>
      <c r="BN233" s="47">
        <v>1</v>
      </c>
      <c r="BO233" s="46"/>
      <c r="BP233" s="47">
        <v>1</v>
      </c>
      <c r="BQ233" s="46"/>
      <c r="BR233" s="47">
        <v>1</v>
      </c>
      <c r="BS233" s="46"/>
      <c r="BT233" s="47">
        <v>0</v>
      </c>
      <c r="BU233" s="46"/>
      <c r="BV233" s="47">
        <v>3</v>
      </c>
      <c r="BW233" s="46"/>
      <c r="BX233" s="47">
        <v>4</v>
      </c>
      <c r="BY233" s="46"/>
      <c r="BZ233" s="46"/>
      <c r="CA233" s="46"/>
      <c r="CB233" s="46" t="s">
        <v>7521</v>
      </c>
      <c r="CC233" s="46" t="b">
        <v>1</v>
      </c>
      <c r="CD233" s="46" t="b">
        <v>1</v>
      </c>
      <c r="CE233" s="46" t="b">
        <v>0</v>
      </c>
      <c r="CF233" s="46" t="b">
        <v>0</v>
      </c>
      <c r="CG233" s="46" t="b">
        <v>0</v>
      </c>
      <c r="CH233" s="46" t="b">
        <v>0</v>
      </c>
      <c r="CI233" s="46" t="b">
        <v>0</v>
      </c>
      <c r="CJ233" s="46"/>
      <c r="CK233" s="46"/>
      <c r="CL233" s="46"/>
      <c r="CM233" s="46" t="s">
        <v>702</v>
      </c>
      <c r="CN233" s="46"/>
      <c r="CO233" s="46" t="s">
        <v>3155</v>
      </c>
      <c r="CP233" s="46">
        <v>1658</v>
      </c>
      <c r="CQ233" s="46" t="s">
        <v>3157</v>
      </c>
      <c r="CR233" s="46" t="s">
        <v>3158</v>
      </c>
      <c r="CS233" s="46">
        <v>232</v>
      </c>
      <c r="CT233" s="46"/>
      <c r="CU233" s="46">
        <v>-1</v>
      </c>
    </row>
    <row r="234" spans="1:99" ht="15" customHeight="1">
      <c r="A234" s="47">
        <v>359125051929760</v>
      </c>
      <c r="B234" s="47">
        <v>4035</v>
      </c>
      <c r="C234" s="47">
        <v>4035</v>
      </c>
      <c r="D234" s="46" t="s">
        <v>3159</v>
      </c>
      <c r="E234" s="46"/>
      <c r="F234" s="46"/>
      <c r="G234" s="46"/>
      <c r="H234" s="46"/>
      <c r="I234" s="46"/>
      <c r="J234" s="47">
        <v>0</v>
      </c>
      <c r="K234" s="46"/>
      <c r="L234" s="46"/>
      <c r="M234" s="46"/>
      <c r="N234" s="46"/>
      <c r="O234" s="47">
        <v>3</v>
      </c>
      <c r="P234" s="47">
        <v>1</v>
      </c>
      <c r="Q234" s="46">
        <v>3</v>
      </c>
      <c r="R234" s="47">
        <v>1</v>
      </c>
      <c r="S234" s="46"/>
      <c r="T234" s="47">
        <v>3</v>
      </c>
      <c r="U234" s="46"/>
      <c r="V234" s="47">
        <v>4</v>
      </c>
      <c r="W234" s="46"/>
      <c r="X234" s="46" t="s">
        <v>3079</v>
      </c>
      <c r="Y234" s="46"/>
      <c r="Z234" s="47">
        <v>4</v>
      </c>
      <c r="AA234" s="46"/>
      <c r="AB234" s="47">
        <v>4</v>
      </c>
      <c r="AC234" s="46"/>
      <c r="AD234" s="46"/>
      <c r="AE234" s="46"/>
      <c r="AF234" s="47">
        <v>1</v>
      </c>
      <c r="AG234" s="46"/>
      <c r="AH234" s="47">
        <v>4</v>
      </c>
      <c r="AI234" s="46"/>
      <c r="AJ234" s="46" t="s">
        <v>3160</v>
      </c>
      <c r="AK234" s="46"/>
      <c r="AL234" s="47">
        <v>3</v>
      </c>
      <c r="AM234" s="46"/>
      <c r="AN234" s="47">
        <v>1</v>
      </c>
      <c r="AO234" s="46"/>
      <c r="AP234" s="47">
        <v>5</v>
      </c>
      <c r="AQ234" s="46" t="s">
        <v>3081</v>
      </c>
      <c r="AR234" s="47">
        <v>3</v>
      </c>
      <c r="AS234" s="46"/>
      <c r="AT234" s="47">
        <v>3</v>
      </c>
      <c r="AU234" s="46"/>
      <c r="AV234" s="47">
        <v>1</v>
      </c>
      <c r="AW234" s="46"/>
      <c r="AX234" s="47">
        <v>5</v>
      </c>
      <c r="AY234" s="46" t="s">
        <v>3081</v>
      </c>
      <c r="AZ234" s="47">
        <v>3</v>
      </c>
      <c r="BA234" s="46"/>
      <c r="BB234" s="46" t="s">
        <v>1569</v>
      </c>
      <c r="BC234" s="46"/>
      <c r="BD234" s="47">
        <v>0</v>
      </c>
      <c r="BE234" s="46"/>
      <c r="BF234" s="46"/>
      <c r="BG234" s="46"/>
      <c r="BH234" s="47">
        <v>3</v>
      </c>
      <c r="BI234" s="46"/>
      <c r="BJ234" s="47">
        <v>3</v>
      </c>
      <c r="BK234" s="46"/>
      <c r="BL234" s="46" t="s">
        <v>3166</v>
      </c>
      <c r="BM234" s="46"/>
      <c r="BN234" s="47">
        <v>1</v>
      </c>
      <c r="BO234" s="46"/>
      <c r="BP234" s="47">
        <v>1</v>
      </c>
      <c r="BQ234" s="46"/>
      <c r="BR234" s="47">
        <v>1</v>
      </c>
      <c r="BS234" s="46"/>
      <c r="BT234" s="47">
        <v>0</v>
      </c>
      <c r="BU234" s="46"/>
      <c r="BV234" s="47">
        <v>3</v>
      </c>
      <c r="BW234" s="46"/>
      <c r="BX234" s="47">
        <v>4</v>
      </c>
      <c r="BY234" s="46"/>
      <c r="BZ234" s="46"/>
      <c r="CA234" s="46"/>
      <c r="CB234" s="46" t="s">
        <v>7521</v>
      </c>
      <c r="CC234" s="46" t="b">
        <v>1</v>
      </c>
      <c r="CD234" s="46" t="b">
        <v>1</v>
      </c>
      <c r="CE234" s="46" t="b">
        <v>0</v>
      </c>
      <c r="CF234" s="46" t="b">
        <v>0</v>
      </c>
      <c r="CG234" s="46" t="b">
        <v>0</v>
      </c>
      <c r="CH234" s="46" t="b">
        <v>0</v>
      </c>
      <c r="CI234" s="46" t="b">
        <v>0</v>
      </c>
      <c r="CJ234" s="46"/>
      <c r="CK234" s="46"/>
      <c r="CL234" s="46"/>
      <c r="CM234" s="46" t="s">
        <v>702</v>
      </c>
      <c r="CN234" s="46"/>
      <c r="CO234" s="46" t="s">
        <v>3168</v>
      </c>
      <c r="CP234" s="46">
        <v>1659</v>
      </c>
      <c r="CQ234" s="46" t="s">
        <v>3169</v>
      </c>
      <c r="CR234" s="46" t="s">
        <v>3170</v>
      </c>
      <c r="CS234" s="46">
        <v>233</v>
      </c>
      <c r="CT234" s="46"/>
      <c r="CU234" s="46">
        <v>-1</v>
      </c>
    </row>
    <row r="235" spans="1:99" ht="15" customHeight="1">
      <c r="A235" s="47">
        <v>359125050503749</v>
      </c>
      <c r="B235" s="47">
        <v>4218</v>
      </c>
      <c r="C235" s="47">
        <v>4218</v>
      </c>
      <c r="D235" s="46" t="s">
        <v>3171</v>
      </c>
      <c r="E235" s="46" t="s">
        <v>7733</v>
      </c>
      <c r="F235" s="46">
        <v>13.37523189</v>
      </c>
      <c r="G235" s="46">
        <v>103.85719423</v>
      </c>
      <c r="H235" s="46">
        <v>-18</v>
      </c>
      <c r="I235" s="46">
        <v>12</v>
      </c>
      <c r="J235" s="47">
        <v>0</v>
      </c>
      <c r="K235" s="46"/>
      <c r="L235" s="46"/>
      <c r="M235" s="46"/>
      <c r="N235" s="46"/>
      <c r="O235" s="47">
        <v>3</v>
      </c>
      <c r="P235" s="47">
        <v>1</v>
      </c>
      <c r="Q235" s="46">
        <v>7</v>
      </c>
      <c r="R235" s="47">
        <v>1</v>
      </c>
      <c r="S235" s="46"/>
      <c r="T235" s="47">
        <v>4</v>
      </c>
      <c r="U235" s="46"/>
      <c r="V235" s="47">
        <v>3</v>
      </c>
      <c r="W235" s="46"/>
      <c r="X235" s="46"/>
      <c r="Y235" s="46"/>
      <c r="Z235" s="47">
        <v>4</v>
      </c>
      <c r="AA235" s="46"/>
      <c r="AB235" s="47">
        <v>4</v>
      </c>
      <c r="AC235" s="46"/>
      <c r="AD235" s="46"/>
      <c r="AE235" s="46"/>
      <c r="AF235" s="47">
        <v>1</v>
      </c>
      <c r="AG235" s="46"/>
      <c r="AH235" s="47">
        <v>1</v>
      </c>
      <c r="AI235" s="46"/>
      <c r="AJ235" s="46" t="s">
        <v>183</v>
      </c>
      <c r="AK235" s="46"/>
      <c r="AL235" s="47">
        <v>3</v>
      </c>
      <c r="AM235" s="46"/>
      <c r="AN235" s="47">
        <v>1</v>
      </c>
      <c r="AO235" s="46"/>
      <c r="AP235" s="47">
        <v>2</v>
      </c>
      <c r="AQ235" s="46"/>
      <c r="AR235" s="47">
        <v>3</v>
      </c>
      <c r="AS235" s="46"/>
      <c r="AT235" s="47">
        <v>3</v>
      </c>
      <c r="AU235" s="46"/>
      <c r="AV235" s="47">
        <v>1</v>
      </c>
      <c r="AW235" s="46"/>
      <c r="AX235" s="47">
        <v>2</v>
      </c>
      <c r="AY235" s="46"/>
      <c r="AZ235" s="47">
        <v>3</v>
      </c>
      <c r="BA235" s="46"/>
      <c r="BB235" s="46" t="s">
        <v>210</v>
      </c>
      <c r="BC235" s="46"/>
      <c r="BD235" s="47">
        <v>1</v>
      </c>
      <c r="BE235" s="46"/>
      <c r="BF235" s="46" t="s">
        <v>210</v>
      </c>
      <c r="BG235" s="46"/>
      <c r="BH235" s="47">
        <v>3</v>
      </c>
      <c r="BI235" s="46"/>
      <c r="BJ235" s="47">
        <v>3</v>
      </c>
      <c r="BK235" s="46"/>
      <c r="BL235" s="46" t="s">
        <v>3177</v>
      </c>
      <c r="BM235" s="46"/>
      <c r="BN235" s="47">
        <v>1</v>
      </c>
      <c r="BO235" s="46"/>
      <c r="BP235" s="47">
        <v>1</v>
      </c>
      <c r="BQ235" s="46"/>
      <c r="BR235" s="47">
        <v>1</v>
      </c>
      <c r="BS235" s="46"/>
      <c r="BT235" s="47">
        <v>1</v>
      </c>
      <c r="BU235" s="46"/>
      <c r="BV235" s="47">
        <v>3</v>
      </c>
      <c r="BW235" s="46"/>
      <c r="BX235" s="47">
        <v>5</v>
      </c>
      <c r="BY235" s="46"/>
      <c r="BZ235" s="46" t="s">
        <v>3179</v>
      </c>
      <c r="CA235" s="46"/>
      <c r="CB235" s="46" t="s">
        <v>6050</v>
      </c>
      <c r="CC235" s="46" t="b">
        <v>1</v>
      </c>
      <c r="CD235" s="46" t="b">
        <v>0</v>
      </c>
      <c r="CE235" s="46" t="b">
        <v>0</v>
      </c>
      <c r="CF235" s="46" t="b">
        <v>0</v>
      </c>
      <c r="CG235" s="46" t="b">
        <v>0</v>
      </c>
      <c r="CH235" s="46" t="b">
        <v>0</v>
      </c>
      <c r="CI235" s="46" t="b">
        <v>0</v>
      </c>
      <c r="CJ235" s="46"/>
      <c r="CK235" s="46"/>
      <c r="CL235" s="46"/>
      <c r="CM235" s="46" t="s">
        <v>1355</v>
      </c>
      <c r="CN235" s="46"/>
      <c r="CO235" s="46" t="s">
        <v>3180</v>
      </c>
      <c r="CP235" s="46">
        <v>1660</v>
      </c>
      <c r="CQ235" s="46" t="s">
        <v>3181</v>
      </c>
      <c r="CR235" s="46" t="s">
        <v>3182</v>
      </c>
      <c r="CS235" s="46">
        <v>234</v>
      </c>
      <c r="CT235" s="46"/>
      <c r="CU235" s="46">
        <v>-1</v>
      </c>
    </row>
    <row r="236" spans="1:99" ht="15" customHeight="1">
      <c r="A236" s="47">
        <v>359125050503749</v>
      </c>
      <c r="B236" s="47">
        <v>4213</v>
      </c>
      <c r="C236" s="47">
        <v>4213</v>
      </c>
      <c r="D236" s="46" t="s">
        <v>3185</v>
      </c>
      <c r="E236" s="46" t="s">
        <v>7734</v>
      </c>
      <c r="F236" s="46">
        <v>13.37519865</v>
      </c>
      <c r="G236" s="46">
        <v>103.85698075000001</v>
      </c>
      <c r="H236" s="46">
        <v>8</v>
      </c>
      <c r="I236" s="46">
        <v>12</v>
      </c>
      <c r="J236" s="47">
        <v>0</v>
      </c>
      <c r="K236" s="46"/>
      <c r="L236" s="46"/>
      <c r="M236" s="46"/>
      <c r="N236" s="46"/>
      <c r="O236" s="47">
        <v>3</v>
      </c>
      <c r="P236" s="47">
        <v>1</v>
      </c>
      <c r="Q236" s="46">
        <v>5</v>
      </c>
      <c r="R236" s="47">
        <v>1</v>
      </c>
      <c r="S236" s="46"/>
      <c r="T236" s="47">
        <v>4</v>
      </c>
      <c r="U236" s="46"/>
      <c r="V236" s="47">
        <v>4</v>
      </c>
      <c r="W236" s="46"/>
      <c r="X236" s="46"/>
      <c r="Y236" s="46"/>
      <c r="Z236" s="47">
        <v>4</v>
      </c>
      <c r="AA236" s="46"/>
      <c r="AB236" s="47">
        <v>4</v>
      </c>
      <c r="AC236" s="46"/>
      <c r="AD236" s="46" t="s">
        <v>1366</v>
      </c>
      <c r="AE236" s="46"/>
      <c r="AF236" s="47">
        <v>1</v>
      </c>
      <c r="AG236" s="46"/>
      <c r="AH236" s="47">
        <v>1</v>
      </c>
      <c r="AI236" s="46"/>
      <c r="AJ236" s="46" t="s">
        <v>183</v>
      </c>
      <c r="AK236" s="46"/>
      <c r="AL236" s="47">
        <v>3</v>
      </c>
      <c r="AM236" s="46"/>
      <c r="AN236" s="47">
        <v>1</v>
      </c>
      <c r="AO236" s="46"/>
      <c r="AP236" s="47">
        <v>3</v>
      </c>
      <c r="AQ236" s="46"/>
      <c r="AR236" s="47">
        <v>3</v>
      </c>
      <c r="AS236" s="46"/>
      <c r="AT236" s="47">
        <v>3</v>
      </c>
      <c r="AU236" s="46"/>
      <c r="AV236" s="47">
        <v>1</v>
      </c>
      <c r="AW236" s="46"/>
      <c r="AX236" s="47">
        <v>3</v>
      </c>
      <c r="AY236" s="46"/>
      <c r="AZ236" s="47">
        <v>3</v>
      </c>
      <c r="BA236" s="46"/>
      <c r="BB236" s="46" t="s">
        <v>3190</v>
      </c>
      <c r="BC236" s="46"/>
      <c r="BD236" s="47">
        <v>0</v>
      </c>
      <c r="BE236" s="46"/>
      <c r="BF236" s="46"/>
      <c r="BG236" s="46"/>
      <c r="BH236" s="47">
        <v>3</v>
      </c>
      <c r="BI236" s="46"/>
      <c r="BJ236" s="47">
        <v>3</v>
      </c>
      <c r="BK236" s="46"/>
      <c r="BL236" s="46" t="s">
        <v>3191</v>
      </c>
      <c r="BM236" s="46"/>
      <c r="BN236" s="47">
        <v>1</v>
      </c>
      <c r="BO236" s="46"/>
      <c r="BP236" s="47">
        <v>1</v>
      </c>
      <c r="BQ236" s="46"/>
      <c r="BR236" s="47">
        <v>1</v>
      </c>
      <c r="BS236" s="46"/>
      <c r="BT236" s="47">
        <v>0</v>
      </c>
      <c r="BU236" s="46"/>
      <c r="BV236" s="47">
        <v>2</v>
      </c>
      <c r="BW236" s="46"/>
      <c r="BX236" s="47">
        <v>4</v>
      </c>
      <c r="BY236" s="46"/>
      <c r="BZ236" s="46"/>
      <c r="CA236" s="46"/>
      <c r="CB236" s="46" t="s">
        <v>7712</v>
      </c>
      <c r="CC236" s="46" t="b">
        <v>1</v>
      </c>
      <c r="CD236" s="46" t="b">
        <v>0</v>
      </c>
      <c r="CE236" s="46" t="b">
        <v>0</v>
      </c>
      <c r="CF236" s="46" t="b">
        <v>1</v>
      </c>
      <c r="CG236" s="46" t="b">
        <v>0</v>
      </c>
      <c r="CH236" s="46" t="b">
        <v>0</v>
      </c>
      <c r="CI236" s="46" t="b">
        <v>0</v>
      </c>
      <c r="CJ236" s="46"/>
      <c r="CK236" s="46"/>
      <c r="CL236" s="46"/>
      <c r="CM236" s="46" t="s">
        <v>1355</v>
      </c>
      <c r="CN236" s="46"/>
      <c r="CO236" s="46" t="s">
        <v>3196</v>
      </c>
      <c r="CP236" s="46">
        <v>1661</v>
      </c>
      <c r="CQ236" s="46" t="s">
        <v>3198</v>
      </c>
      <c r="CR236" s="46" t="s">
        <v>3199</v>
      </c>
      <c r="CS236" s="46">
        <v>235</v>
      </c>
      <c r="CT236" s="46"/>
      <c r="CU236" s="46">
        <v>-1</v>
      </c>
    </row>
    <row r="237" spans="1:99" ht="15" customHeight="1">
      <c r="A237" s="47">
        <v>359125050503749</v>
      </c>
      <c r="B237" s="46" t="s">
        <v>3031</v>
      </c>
      <c r="C237" s="46" t="s">
        <v>3031</v>
      </c>
      <c r="D237" s="46" t="s">
        <v>3201</v>
      </c>
      <c r="E237" s="46" t="s">
        <v>7735</v>
      </c>
      <c r="F237" s="46">
        <v>13.375395749999999</v>
      </c>
      <c r="G237" s="46">
        <v>103.85699275</v>
      </c>
      <c r="H237" s="46">
        <v>6</v>
      </c>
      <c r="I237" s="46">
        <v>8</v>
      </c>
      <c r="J237" s="47">
        <v>0</v>
      </c>
      <c r="K237" s="46"/>
      <c r="L237" s="46"/>
      <c r="M237" s="46"/>
      <c r="N237" s="46"/>
      <c r="O237" s="47">
        <v>3</v>
      </c>
      <c r="P237" s="47">
        <v>1</v>
      </c>
      <c r="Q237" s="46">
        <v>6</v>
      </c>
      <c r="R237" s="47">
        <v>1</v>
      </c>
      <c r="S237" s="46"/>
      <c r="T237" s="47">
        <v>3</v>
      </c>
      <c r="U237" s="46"/>
      <c r="V237" s="47">
        <v>3</v>
      </c>
      <c r="W237" s="46"/>
      <c r="X237" s="46"/>
      <c r="Y237" s="46"/>
      <c r="Z237" s="47">
        <v>4</v>
      </c>
      <c r="AA237" s="46"/>
      <c r="AB237" s="47">
        <v>4</v>
      </c>
      <c r="AC237" s="46"/>
      <c r="AD237" s="46" t="s">
        <v>3204</v>
      </c>
      <c r="AE237" s="46"/>
      <c r="AF237" s="47">
        <v>1</v>
      </c>
      <c r="AG237" s="46"/>
      <c r="AH237" s="47">
        <v>3</v>
      </c>
      <c r="AI237" s="46"/>
      <c r="AJ237" s="46" t="s">
        <v>183</v>
      </c>
      <c r="AK237" s="46"/>
      <c r="AL237" s="47">
        <v>3</v>
      </c>
      <c r="AM237" s="46"/>
      <c r="AN237" s="47">
        <v>1</v>
      </c>
      <c r="AO237" s="46"/>
      <c r="AP237" s="47">
        <v>3</v>
      </c>
      <c r="AQ237" s="46"/>
      <c r="AR237" s="47">
        <v>3</v>
      </c>
      <c r="AS237" s="46"/>
      <c r="AT237" s="47">
        <v>3</v>
      </c>
      <c r="AU237" s="46"/>
      <c r="AV237" s="47">
        <v>1</v>
      </c>
      <c r="AW237" s="46"/>
      <c r="AX237" s="47">
        <v>3</v>
      </c>
      <c r="AY237" s="46"/>
      <c r="AZ237" s="47">
        <v>3</v>
      </c>
      <c r="BA237" s="46"/>
      <c r="BB237" s="46" t="s">
        <v>210</v>
      </c>
      <c r="BC237" s="46"/>
      <c r="BD237" s="47">
        <v>1</v>
      </c>
      <c r="BE237" s="46"/>
      <c r="BF237" s="46" t="s">
        <v>210</v>
      </c>
      <c r="BG237" s="46"/>
      <c r="BH237" s="47">
        <v>3</v>
      </c>
      <c r="BI237" s="46"/>
      <c r="BJ237" s="47">
        <v>3</v>
      </c>
      <c r="BK237" s="46"/>
      <c r="BL237" s="46" t="s">
        <v>3206</v>
      </c>
      <c r="BM237" s="46"/>
      <c r="BN237" s="47">
        <v>1</v>
      </c>
      <c r="BO237" s="46"/>
      <c r="BP237" s="47">
        <v>1</v>
      </c>
      <c r="BQ237" s="46"/>
      <c r="BR237" s="47">
        <v>1</v>
      </c>
      <c r="BS237" s="46"/>
      <c r="BT237" s="47">
        <v>0</v>
      </c>
      <c r="BU237" s="46"/>
      <c r="BV237" s="47">
        <v>3</v>
      </c>
      <c r="BW237" s="46"/>
      <c r="BX237" s="47">
        <v>4</v>
      </c>
      <c r="BY237" s="46"/>
      <c r="BZ237" s="46"/>
      <c r="CA237" s="46"/>
      <c r="CB237" s="46" t="s">
        <v>7521</v>
      </c>
      <c r="CC237" s="46" t="b">
        <v>1</v>
      </c>
      <c r="CD237" s="46" t="b">
        <v>1</v>
      </c>
      <c r="CE237" s="46" t="b">
        <v>0</v>
      </c>
      <c r="CF237" s="46" t="b">
        <v>0</v>
      </c>
      <c r="CG237" s="46" t="b">
        <v>0</v>
      </c>
      <c r="CH237" s="46" t="b">
        <v>0</v>
      </c>
      <c r="CI237" s="46" t="b">
        <v>0</v>
      </c>
      <c r="CJ237" s="46"/>
      <c r="CK237" s="46"/>
      <c r="CL237" s="46"/>
      <c r="CM237" s="46" t="s">
        <v>1355</v>
      </c>
      <c r="CN237" s="46"/>
      <c r="CO237" s="46" t="s">
        <v>3210</v>
      </c>
      <c r="CP237" s="46">
        <v>1662</v>
      </c>
      <c r="CQ237" s="46" t="s">
        <v>3212</v>
      </c>
      <c r="CR237" s="46" t="s">
        <v>3213</v>
      </c>
      <c r="CS237" s="46">
        <v>236</v>
      </c>
      <c r="CT237" s="46"/>
      <c r="CU237" s="46">
        <v>-1</v>
      </c>
    </row>
    <row r="238" spans="1:99" ht="15" customHeight="1">
      <c r="A238" s="47">
        <v>359125050503749</v>
      </c>
      <c r="B238" s="46" t="s">
        <v>3215</v>
      </c>
      <c r="C238" s="46" t="s">
        <v>3215</v>
      </c>
      <c r="D238" s="46" t="s">
        <v>3216</v>
      </c>
      <c r="E238" s="46" t="s">
        <v>7736</v>
      </c>
      <c r="F238" s="46">
        <v>13.37496131</v>
      </c>
      <c r="G238" s="46">
        <v>103.85705446999999</v>
      </c>
      <c r="H238" s="46">
        <v>20</v>
      </c>
      <c r="I238" s="46">
        <v>12</v>
      </c>
      <c r="J238" s="47">
        <v>0</v>
      </c>
      <c r="K238" s="46"/>
      <c r="L238" s="46"/>
      <c r="M238" s="46"/>
      <c r="N238" s="46"/>
      <c r="O238" s="47">
        <v>3</v>
      </c>
      <c r="P238" s="47">
        <v>1</v>
      </c>
      <c r="Q238" s="46">
        <v>4</v>
      </c>
      <c r="R238" s="47">
        <v>0</v>
      </c>
      <c r="S238" s="46"/>
      <c r="T238" s="47">
        <v>4</v>
      </c>
      <c r="U238" s="46"/>
      <c r="V238" s="46"/>
      <c r="W238" s="46"/>
      <c r="X238" s="46"/>
      <c r="Y238" s="46"/>
      <c r="Z238" s="47">
        <v>4</v>
      </c>
      <c r="AA238" s="46"/>
      <c r="AB238" s="46"/>
      <c r="AC238" s="46"/>
      <c r="AD238" s="46" t="s">
        <v>3218</v>
      </c>
      <c r="AE238" s="46"/>
      <c r="AF238" s="47">
        <v>1</v>
      </c>
      <c r="AG238" s="46"/>
      <c r="AH238" s="46"/>
      <c r="AI238" s="46"/>
      <c r="AJ238" s="46" t="s">
        <v>183</v>
      </c>
      <c r="AK238" s="46"/>
      <c r="AL238" s="47">
        <v>2</v>
      </c>
      <c r="AM238" s="46"/>
      <c r="AN238" s="47">
        <v>1</v>
      </c>
      <c r="AO238" s="46"/>
      <c r="AP238" s="47">
        <v>3</v>
      </c>
      <c r="AQ238" s="46"/>
      <c r="AR238" s="47">
        <v>3</v>
      </c>
      <c r="AS238" s="46"/>
      <c r="AT238" s="46"/>
      <c r="AU238" s="46"/>
      <c r="AV238" s="46"/>
      <c r="AW238" s="46"/>
      <c r="AX238" s="46"/>
      <c r="AY238" s="46"/>
      <c r="AZ238" s="46"/>
      <c r="BA238" s="46"/>
      <c r="BB238" s="46" t="s">
        <v>426</v>
      </c>
      <c r="BC238" s="46"/>
      <c r="BD238" s="47">
        <v>1</v>
      </c>
      <c r="BE238" s="46"/>
      <c r="BF238" s="46" t="s">
        <v>666</v>
      </c>
      <c r="BG238" s="46"/>
      <c r="BH238" s="47">
        <v>3</v>
      </c>
      <c r="BI238" s="46"/>
      <c r="BJ238" s="46"/>
      <c r="BK238" s="46"/>
      <c r="BL238" s="46" t="s">
        <v>3219</v>
      </c>
      <c r="BM238" s="46"/>
      <c r="BN238" s="47">
        <v>1</v>
      </c>
      <c r="BO238" s="46"/>
      <c r="BP238" s="47">
        <v>1</v>
      </c>
      <c r="BQ238" s="46"/>
      <c r="BR238" s="47">
        <v>1</v>
      </c>
      <c r="BS238" s="46"/>
      <c r="BT238" s="47">
        <v>0</v>
      </c>
      <c r="BU238" s="46"/>
      <c r="BV238" s="47">
        <v>3</v>
      </c>
      <c r="BW238" s="46"/>
      <c r="BX238" s="47">
        <v>4</v>
      </c>
      <c r="BY238" s="46"/>
      <c r="BZ238" s="46"/>
      <c r="CA238" s="46"/>
      <c r="CB238" s="46" t="s">
        <v>7521</v>
      </c>
      <c r="CC238" s="46" t="b">
        <v>1</v>
      </c>
      <c r="CD238" s="46" t="b">
        <v>1</v>
      </c>
      <c r="CE238" s="46" t="b">
        <v>0</v>
      </c>
      <c r="CF238" s="46" t="b">
        <v>0</v>
      </c>
      <c r="CG238" s="46" t="b">
        <v>0</v>
      </c>
      <c r="CH238" s="46" t="b">
        <v>0</v>
      </c>
      <c r="CI238" s="46" t="b">
        <v>0</v>
      </c>
      <c r="CJ238" s="46"/>
      <c r="CK238" s="46"/>
      <c r="CL238" s="46"/>
      <c r="CM238" s="46" t="s">
        <v>1355</v>
      </c>
      <c r="CN238" s="46"/>
      <c r="CO238" s="46" t="s">
        <v>3222</v>
      </c>
      <c r="CP238" s="46">
        <v>1663</v>
      </c>
      <c r="CQ238" s="46" t="s">
        <v>3224</v>
      </c>
      <c r="CR238" s="46" t="s">
        <v>3225</v>
      </c>
      <c r="CS238" s="46">
        <v>237</v>
      </c>
      <c r="CT238" s="46"/>
      <c r="CU238" s="46">
        <v>-1</v>
      </c>
    </row>
    <row r="239" spans="1:99" ht="15" customHeight="1">
      <c r="A239" s="47">
        <v>359125050503749</v>
      </c>
      <c r="B239" s="46" t="s">
        <v>3226</v>
      </c>
      <c r="C239" s="46" t="s">
        <v>3226</v>
      </c>
      <c r="D239" s="46" t="s">
        <v>3227</v>
      </c>
      <c r="E239" s="46" t="s">
        <v>7737</v>
      </c>
      <c r="F239" s="46">
        <v>13.3748626</v>
      </c>
      <c r="G239" s="46">
        <v>103.85674089</v>
      </c>
      <c r="H239" s="46">
        <v>-65</v>
      </c>
      <c r="I239" s="46">
        <v>12</v>
      </c>
      <c r="J239" s="47">
        <v>0</v>
      </c>
      <c r="K239" s="46"/>
      <c r="L239" s="46"/>
      <c r="M239" s="46"/>
      <c r="N239" s="46"/>
      <c r="O239" s="47">
        <v>3</v>
      </c>
      <c r="P239" s="47">
        <v>1</v>
      </c>
      <c r="Q239" s="46">
        <v>4</v>
      </c>
      <c r="R239" s="47">
        <v>1</v>
      </c>
      <c r="S239" s="46"/>
      <c r="T239" s="47">
        <v>4</v>
      </c>
      <c r="U239" s="46"/>
      <c r="V239" s="47">
        <v>3</v>
      </c>
      <c r="W239" s="46"/>
      <c r="X239" s="46"/>
      <c r="Y239" s="46"/>
      <c r="Z239" s="47">
        <v>4</v>
      </c>
      <c r="AA239" s="46"/>
      <c r="AB239" s="47">
        <v>4</v>
      </c>
      <c r="AC239" s="46"/>
      <c r="AD239" s="46" t="s">
        <v>1366</v>
      </c>
      <c r="AE239" s="46"/>
      <c r="AF239" s="47">
        <v>1</v>
      </c>
      <c r="AG239" s="46"/>
      <c r="AH239" s="47">
        <v>1</v>
      </c>
      <c r="AI239" s="46"/>
      <c r="AJ239" s="46" t="s">
        <v>183</v>
      </c>
      <c r="AK239" s="46"/>
      <c r="AL239" s="47">
        <v>3</v>
      </c>
      <c r="AM239" s="46"/>
      <c r="AN239" s="47">
        <v>1</v>
      </c>
      <c r="AO239" s="46"/>
      <c r="AP239" s="47">
        <v>2</v>
      </c>
      <c r="AQ239" s="46"/>
      <c r="AR239" s="47">
        <v>3</v>
      </c>
      <c r="AS239" s="46"/>
      <c r="AT239" s="47">
        <v>3</v>
      </c>
      <c r="AU239" s="46"/>
      <c r="AV239" s="47">
        <v>1</v>
      </c>
      <c r="AW239" s="46"/>
      <c r="AX239" s="47">
        <v>2</v>
      </c>
      <c r="AY239" s="46"/>
      <c r="AZ239" s="47">
        <v>1</v>
      </c>
      <c r="BA239" s="46"/>
      <c r="BB239" s="46" t="s">
        <v>1536</v>
      </c>
      <c r="BC239" s="46"/>
      <c r="BD239" s="47">
        <v>1</v>
      </c>
      <c r="BE239" s="46"/>
      <c r="BF239" s="46" t="s">
        <v>1536</v>
      </c>
      <c r="BG239" s="46"/>
      <c r="BH239" s="47">
        <v>2</v>
      </c>
      <c r="BI239" s="46"/>
      <c r="BJ239" s="47">
        <v>2</v>
      </c>
      <c r="BK239" s="46"/>
      <c r="BL239" s="46" t="s">
        <v>3231</v>
      </c>
      <c r="BM239" s="46"/>
      <c r="BN239" s="47">
        <v>1</v>
      </c>
      <c r="BO239" s="46"/>
      <c r="BP239" s="47">
        <v>1</v>
      </c>
      <c r="BQ239" s="46"/>
      <c r="BR239" s="47">
        <v>1</v>
      </c>
      <c r="BS239" s="46"/>
      <c r="BT239" s="47">
        <v>0</v>
      </c>
      <c r="BU239" s="46"/>
      <c r="BV239" s="47">
        <v>1</v>
      </c>
      <c r="BW239" s="46"/>
      <c r="BX239" s="47">
        <v>5</v>
      </c>
      <c r="BY239" s="46"/>
      <c r="BZ239" s="46"/>
      <c r="CA239" s="46"/>
      <c r="CB239" s="46" t="s">
        <v>7527</v>
      </c>
      <c r="CC239" s="46" t="b">
        <v>1</v>
      </c>
      <c r="CD239" s="46" t="b">
        <v>1</v>
      </c>
      <c r="CE239" s="46" t="b">
        <v>0</v>
      </c>
      <c r="CF239" s="46" t="b">
        <v>1</v>
      </c>
      <c r="CG239" s="46" t="b">
        <v>0</v>
      </c>
      <c r="CH239" s="46" t="b">
        <v>0</v>
      </c>
      <c r="CI239" s="46" t="b">
        <v>0</v>
      </c>
      <c r="CJ239" s="46"/>
      <c r="CK239" s="46"/>
      <c r="CL239" s="46"/>
      <c r="CM239" s="46" t="s">
        <v>1355</v>
      </c>
      <c r="CN239" s="46"/>
      <c r="CO239" s="46" t="s">
        <v>3232</v>
      </c>
      <c r="CP239" s="46">
        <v>1664</v>
      </c>
      <c r="CQ239" s="46" t="s">
        <v>3233</v>
      </c>
      <c r="CR239" s="46" t="s">
        <v>3234</v>
      </c>
      <c r="CS239" s="46">
        <v>238</v>
      </c>
      <c r="CT239" s="46"/>
      <c r="CU239" s="46">
        <v>-1</v>
      </c>
    </row>
    <row r="240" spans="1:99" ht="15" customHeight="1">
      <c r="A240" s="47">
        <v>359125051929760</v>
      </c>
      <c r="B240" s="47">
        <v>4032</v>
      </c>
      <c r="C240" s="47">
        <v>4032</v>
      </c>
      <c r="D240" s="46" t="s">
        <v>3235</v>
      </c>
      <c r="E240" s="46"/>
      <c r="F240" s="46"/>
      <c r="G240" s="46"/>
      <c r="H240" s="46"/>
      <c r="I240" s="46"/>
      <c r="J240" s="47">
        <v>0</v>
      </c>
      <c r="K240" s="46"/>
      <c r="L240" s="46"/>
      <c r="M240" s="46"/>
      <c r="N240" s="46"/>
      <c r="O240" s="47">
        <v>3</v>
      </c>
      <c r="P240" s="47">
        <v>1</v>
      </c>
      <c r="Q240" s="46">
        <v>5</v>
      </c>
      <c r="R240" s="47">
        <v>1</v>
      </c>
      <c r="S240" s="46"/>
      <c r="T240" s="47">
        <v>4</v>
      </c>
      <c r="U240" s="46"/>
      <c r="V240" s="47">
        <v>4</v>
      </c>
      <c r="W240" s="46"/>
      <c r="X240" s="46"/>
      <c r="Y240" s="46"/>
      <c r="Z240" s="47">
        <v>4</v>
      </c>
      <c r="AA240" s="46"/>
      <c r="AB240" s="47">
        <v>4</v>
      </c>
      <c r="AC240" s="46"/>
      <c r="AD240" s="46"/>
      <c r="AE240" s="46"/>
      <c r="AF240" s="47">
        <v>1</v>
      </c>
      <c r="AG240" s="46"/>
      <c r="AH240" s="47">
        <v>3</v>
      </c>
      <c r="AI240" s="46"/>
      <c r="AJ240" s="46" t="s">
        <v>1238</v>
      </c>
      <c r="AK240" s="46"/>
      <c r="AL240" s="47">
        <v>3</v>
      </c>
      <c r="AM240" s="46"/>
      <c r="AN240" s="47">
        <v>1</v>
      </c>
      <c r="AO240" s="46"/>
      <c r="AP240" s="47">
        <v>5</v>
      </c>
      <c r="AQ240" s="46" t="s">
        <v>1557</v>
      </c>
      <c r="AR240" s="47">
        <v>6</v>
      </c>
      <c r="AS240" s="46" t="s">
        <v>3240</v>
      </c>
      <c r="AT240" s="47">
        <v>3</v>
      </c>
      <c r="AU240" s="46"/>
      <c r="AV240" s="47">
        <v>1</v>
      </c>
      <c r="AW240" s="46"/>
      <c r="AX240" s="47">
        <v>5</v>
      </c>
      <c r="AY240" s="46" t="s">
        <v>1631</v>
      </c>
      <c r="AZ240" s="47">
        <v>3</v>
      </c>
      <c r="BA240" s="46"/>
      <c r="BB240" s="46"/>
      <c r="BC240" s="46"/>
      <c r="BD240" s="47">
        <v>0</v>
      </c>
      <c r="BE240" s="46"/>
      <c r="BF240" s="46"/>
      <c r="BG240" s="46"/>
      <c r="BH240" s="47">
        <v>3</v>
      </c>
      <c r="BI240" s="46"/>
      <c r="BJ240" s="47">
        <v>3</v>
      </c>
      <c r="BK240" s="46"/>
      <c r="BL240" s="46" t="s">
        <v>3241</v>
      </c>
      <c r="BM240" s="46"/>
      <c r="BN240" s="47">
        <v>1</v>
      </c>
      <c r="BO240" s="46"/>
      <c r="BP240" s="47">
        <v>1</v>
      </c>
      <c r="BQ240" s="46"/>
      <c r="BR240" s="47">
        <v>1</v>
      </c>
      <c r="BS240" s="46"/>
      <c r="BT240" s="47">
        <v>0</v>
      </c>
      <c r="BU240" s="46"/>
      <c r="BV240" s="47">
        <v>3</v>
      </c>
      <c r="BW240" s="46"/>
      <c r="BX240" s="47">
        <v>4</v>
      </c>
      <c r="BY240" s="46"/>
      <c r="BZ240" s="46"/>
      <c r="CA240" s="46"/>
      <c r="CB240" s="46" t="s">
        <v>7521</v>
      </c>
      <c r="CC240" s="46" t="b">
        <v>1</v>
      </c>
      <c r="CD240" s="46" t="b">
        <v>1</v>
      </c>
      <c r="CE240" s="46" t="b">
        <v>0</v>
      </c>
      <c r="CF240" s="46" t="b">
        <v>0</v>
      </c>
      <c r="CG240" s="46" t="b">
        <v>0</v>
      </c>
      <c r="CH240" s="46" t="b">
        <v>0</v>
      </c>
      <c r="CI240" s="46" t="b">
        <v>0</v>
      </c>
      <c r="CJ240" s="46"/>
      <c r="CK240" s="46"/>
      <c r="CL240" s="46"/>
      <c r="CM240" s="46" t="s">
        <v>702</v>
      </c>
      <c r="CN240" s="46"/>
      <c r="CO240" s="46" t="s">
        <v>3244</v>
      </c>
      <c r="CP240" s="46">
        <v>1665</v>
      </c>
      <c r="CQ240" s="46" t="s">
        <v>3245</v>
      </c>
      <c r="CR240" s="46" t="s">
        <v>3246</v>
      </c>
      <c r="CS240" s="46">
        <v>239</v>
      </c>
      <c r="CT240" s="46"/>
      <c r="CU240" s="46">
        <v>-1</v>
      </c>
    </row>
    <row r="241" spans="1:99" ht="15" customHeight="1">
      <c r="A241" s="47">
        <v>359125051929760</v>
      </c>
      <c r="B241" s="47">
        <v>4056</v>
      </c>
      <c r="C241" s="47">
        <v>4056</v>
      </c>
      <c r="D241" s="46" t="s">
        <v>3247</v>
      </c>
      <c r="E241" s="46"/>
      <c r="F241" s="46"/>
      <c r="G241" s="46"/>
      <c r="H241" s="46"/>
      <c r="I241" s="46"/>
      <c r="J241" s="47">
        <v>0</v>
      </c>
      <c r="K241" s="46"/>
      <c r="L241" s="46"/>
      <c r="M241" s="46"/>
      <c r="N241" s="46"/>
      <c r="O241" s="47">
        <v>3</v>
      </c>
      <c r="P241" s="47">
        <v>1</v>
      </c>
      <c r="Q241" s="46">
        <v>3</v>
      </c>
      <c r="R241" s="47">
        <v>1</v>
      </c>
      <c r="S241" s="46"/>
      <c r="T241" s="47">
        <v>6</v>
      </c>
      <c r="U241" s="46" t="s">
        <v>1269</v>
      </c>
      <c r="V241" s="47">
        <v>4</v>
      </c>
      <c r="W241" s="46"/>
      <c r="X241" s="46"/>
      <c r="Y241" s="46"/>
      <c r="Z241" s="47">
        <v>4</v>
      </c>
      <c r="AA241" s="46"/>
      <c r="AB241" s="47">
        <v>4</v>
      </c>
      <c r="AC241" s="46"/>
      <c r="AD241" s="46"/>
      <c r="AE241" s="46"/>
      <c r="AF241" s="47">
        <v>3</v>
      </c>
      <c r="AG241" s="46"/>
      <c r="AH241" s="47">
        <v>4</v>
      </c>
      <c r="AI241" s="46"/>
      <c r="AJ241" s="46" t="s">
        <v>1238</v>
      </c>
      <c r="AK241" s="46"/>
      <c r="AL241" s="47">
        <v>3</v>
      </c>
      <c r="AM241" s="46"/>
      <c r="AN241" s="47">
        <v>1</v>
      </c>
      <c r="AO241" s="46"/>
      <c r="AP241" s="47">
        <v>5</v>
      </c>
      <c r="AQ241" s="46" t="s">
        <v>1631</v>
      </c>
      <c r="AR241" s="47">
        <v>3</v>
      </c>
      <c r="AS241" s="46"/>
      <c r="AT241" s="47">
        <v>3</v>
      </c>
      <c r="AU241" s="46"/>
      <c r="AV241" s="47">
        <v>1</v>
      </c>
      <c r="AW241" s="46"/>
      <c r="AX241" s="47">
        <v>5</v>
      </c>
      <c r="AY241" s="46" t="s">
        <v>1631</v>
      </c>
      <c r="AZ241" s="47">
        <v>3</v>
      </c>
      <c r="BA241" s="46"/>
      <c r="BB241" s="46" t="s">
        <v>1569</v>
      </c>
      <c r="BC241" s="46"/>
      <c r="BD241" s="47">
        <v>0</v>
      </c>
      <c r="BE241" s="46"/>
      <c r="BF241" s="46"/>
      <c r="BG241" s="46"/>
      <c r="BH241" s="47">
        <v>3</v>
      </c>
      <c r="BI241" s="46"/>
      <c r="BJ241" s="47">
        <v>4</v>
      </c>
      <c r="BK241" s="46"/>
      <c r="BL241" s="46" t="s">
        <v>3253</v>
      </c>
      <c r="BM241" s="46"/>
      <c r="BN241" s="47">
        <v>1</v>
      </c>
      <c r="BO241" s="46"/>
      <c r="BP241" s="47">
        <v>1</v>
      </c>
      <c r="BQ241" s="46"/>
      <c r="BR241" s="47">
        <v>1</v>
      </c>
      <c r="BS241" s="46"/>
      <c r="BT241" s="47">
        <v>0</v>
      </c>
      <c r="BU241" s="46"/>
      <c r="BV241" s="47">
        <v>3</v>
      </c>
      <c r="BW241" s="46"/>
      <c r="BX241" s="47">
        <v>4</v>
      </c>
      <c r="BY241" s="46"/>
      <c r="BZ241" s="46"/>
      <c r="CA241" s="46"/>
      <c r="CB241" s="46" t="s">
        <v>7521</v>
      </c>
      <c r="CC241" s="46" t="b">
        <v>1</v>
      </c>
      <c r="CD241" s="46" t="b">
        <v>1</v>
      </c>
      <c r="CE241" s="46" t="b">
        <v>0</v>
      </c>
      <c r="CF241" s="46" t="b">
        <v>0</v>
      </c>
      <c r="CG241" s="46" t="b">
        <v>0</v>
      </c>
      <c r="CH241" s="46" t="b">
        <v>0</v>
      </c>
      <c r="CI241" s="46" t="b">
        <v>0</v>
      </c>
      <c r="CJ241" s="46"/>
      <c r="CK241" s="46"/>
      <c r="CL241" s="46"/>
      <c r="CM241" s="46" t="s">
        <v>702</v>
      </c>
      <c r="CN241" s="46"/>
      <c r="CO241" s="46" t="s">
        <v>3255</v>
      </c>
      <c r="CP241" s="46">
        <v>1666</v>
      </c>
      <c r="CQ241" s="46" t="s">
        <v>3256</v>
      </c>
      <c r="CR241" s="46" t="s">
        <v>3257</v>
      </c>
      <c r="CS241" s="46">
        <v>240</v>
      </c>
      <c r="CT241" s="46"/>
      <c r="CU241" s="46">
        <v>-1</v>
      </c>
    </row>
    <row r="242" spans="1:99" ht="15" customHeight="1">
      <c r="A242" s="47">
        <v>359125051929760</v>
      </c>
      <c r="B242" s="47">
        <v>4059</v>
      </c>
      <c r="C242" s="47">
        <v>4059</v>
      </c>
      <c r="D242" s="46" t="s">
        <v>3258</v>
      </c>
      <c r="E242" s="46"/>
      <c r="F242" s="46"/>
      <c r="G242" s="46"/>
      <c r="H242" s="46"/>
      <c r="I242" s="46"/>
      <c r="J242" s="47">
        <v>0</v>
      </c>
      <c r="K242" s="46"/>
      <c r="L242" s="46"/>
      <c r="M242" s="46"/>
      <c r="N242" s="46"/>
      <c r="O242" s="47">
        <v>3</v>
      </c>
      <c r="P242" s="47">
        <v>1</v>
      </c>
      <c r="Q242" s="46">
        <v>3</v>
      </c>
      <c r="R242" s="47">
        <v>1</v>
      </c>
      <c r="S242" s="46"/>
      <c r="T242" s="47">
        <v>4</v>
      </c>
      <c r="U242" s="46"/>
      <c r="V242" s="47">
        <v>4</v>
      </c>
      <c r="W242" s="46"/>
      <c r="X242" s="46"/>
      <c r="Y242" s="46"/>
      <c r="Z242" s="47">
        <v>4</v>
      </c>
      <c r="AA242" s="46"/>
      <c r="AB242" s="47">
        <v>4</v>
      </c>
      <c r="AC242" s="46"/>
      <c r="AD242" s="46"/>
      <c r="AE242" s="46"/>
      <c r="AF242" s="47">
        <v>3</v>
      </c>
      <c r="AG242" s="46"/>
      <c r="AH242" s="47">
        <v>4</v>
      </c>
      <c r="AI242" s="46"/>
      <c r="AJ242" s="46" t="s">
        <v>1238</v>
      </c>
      <c r="AK242" s="46"/>
      <c r="AL242" s="47">
        <v>3</v>
      </c>
      <c r="AM242" s="46"/>
      <c r="AN242" s="47">
        <v>1</v>
      </c>
      <c r="AO242" s="46"/>
      <c r="AP242" s="47">
        <v>5</v>
      </c>
      <c r="AQ242" s="46" t="s">
        <v>1631</v>
      </c>
      <c r="AR242" s="47">
        <v>3</v>
      </c>
      <c r="AS242" s="46"/>
      <c r="AT242" s="47">
        <v>3</v>
      </c>
      <c r="AU242" s="46"/>
      <c r="AV242" s="47">
        <v>1</v>
      </c>
      <c r="AW242" s="46"/>
      <c r="AX242" s="47">
        <v>5</v>
      </c>
      <c r="AY242" s="46" t="s">
        <v>1631</v>
      </c>
      <c r="AZ242" s="47">
        <v>3</v>
      </c>
      <c r="BA242" s="46"/>
      <c r="BB242" s="46" t="s">
        <v>1569</v>
      </c>
      <c r="BC242" s="46"/>
      <c r="BD242" s="47">
        <v>0</v>
      </c>
      <c r="BE242" s="46"/>
      <c r="BF242" s="46"/>
      <c r="BG242" s="46"/>
      <c r="BH242" s="47">
        <v>3</v>
      </c>
      <c r="BI242" s="46"/>
      <c r="BJ242" s="47">
        <v>3</v>
      </c>
      <c r="BK242" s="46"/>
      <c r="BL242" s="46" t="s">
        <v>3268</v>
      </c>
      <c r="BM242" s="46"/>
      <c r="BN242" s="47">
        <v>1</v>
      </c>
      <c r="BO242" s="46"/>
      <c r="BP242" s="47">
        <v>1</v>
      </c>
      <c r="BQ242" s="46"/>
      <c r="BR242" s="47">
        <v>1</v>
      </c>
      <c r="BS242" s="46"/>
      <c r="BT242" s="47">
        <v>0</v>
      </c>
      <c r="BU242" s="46"/>
      <c r="BV242" s="47">
        <v>3</v>
      </c>
      <c r="BW242" s="46"/>
      <c r="BX242" s="47">
        <v>4</v>
      </c>
      <c r="BY242" s="46"/>
      <c r="BZ242" s="46"/>
      <c r="CA242" s="46"/>
      <c r="CB242" s="46" t="s">
        <v>7521</v>
      </c>
      <c r="CC242" s="46" t="b">
        <v>1</v>
      </c>
      <c r="CD242" s="46" t="b">
        <v>1</v>
      </c>
      <c r="CE242" s="46" t="b">
        <v>0</v>
      </c>
      <c r="CF242" s="46" t="b">
        <v>0</v>
      </c>
      <c r="CG242" s="46" t="b">
        <v>0</v>
      </c>
      <c r="CH242" s="46" t="b">
        <v>0</v>
      </c>
      <c r="CI242" s="46" t="b">
        <v>0</v>
      </c>
      <c r="CJ242" s="46"/>
      <c r="CK242" s="46"/>
      <c r="CL242" s="46"/>
      <c r="CM242" s="46" t="s">
        <v>702</v>
      </c>
      <c r="CN242" s="46"/>
      <c r="CO242" s="46" t="s">
        <v>3269</v>
      </c>
      <c r="CP242" s="46">
        <v>1667</v>
      </c>
      <c r="CQ242" s="46" t="s">
        <v>3270</v>
      </c>
      <c r="CR242" s="46" t="s">
        <v>3271</v>
      </c>
      <c r="CS242" s="46">
        <v>241</v>
      </c>
      <c r="CT242" s="46"/>
      <c r="CU242" s="46">
        <v>-1</v>
      </c>
    </row>
    <row r="243" spans="1:99" ht="15" customHeight="1">
      <c r="A243" s="47">
        <v>359125051929760</v>
      </c>
      <c r="B243" s="47">
        <v>4064</v>
      </c>
      <c r="C243" s="47">
        <v>4064</v>
      </c>
      <c r="D243" s="46" t="s">
        <v>3273</v>
      </c>
      <c r="E243" s="46"/>
      <c r="F243" s="46"/>
      <c r="G243" s="46"/>
      <c r="H243" s="46"/>
      <c r="I243" s="46"/>
      <c r="J243" s="47">
        <v>0</v>
      </c>
      <c r="K243" s="46"/>
      <c r="L243" s="46"/>
      <c r="M243" s="46"/>
      <c r="N243" s="46"/>
      <c r="O243" s="47">
        <v>3</v>
      </c>
      <c r="P243" s="47">
        <v>1</v>
      </c>
      <c r="Q243" s="46">
        <v>4</v>
      </c>
      <c r="R243" s="47">
        <v>1</v>
      </c>
      <c r="S243" s="46"/>
      <c r="T243" s="47">
        <v>4</v>
      </c>
      <c r="U243" s="46"/>
      <c r="V243" s="47">
        <v>4</v>
      </c>
      <c r="W243" s="46"/>
      <c r="X243" s="46"/>
      <c r="Y243" s="46"/>
      <c r="Z243" s="47">
        <v>4</v>
      </c>
      <c r="AA243" s="46"/>
      <c r="AB243" s="47">
        <v>4</v>
      </c>
      <c r="AC243" s="46"/>
      <c r="AD243" s="46"/>
      <c r="AE243" s="46"/>
      <c r="AF243" s="47">
        <v>2</v>
      </c>
      <c r="AG243" s="46"/>
      <c r="AH243" s="47">
        <v>3</v>
      </c>
      <c r="AI243" s="46"/>
      <c r="AJ243" s="46" t="s">
        <v>183</v>
      </c>
      <c r="AK243" s="46"/>
      <c r="AL243" s="47">
        <v>3</v>
      </c>
      <c r="AM243" s="46"/>
      <c r="AN243" s="47">
        <v>1</v>
      </c>
      <c r="AO243" s="46"/>
      <c r="AP243" s="47">
        <v>5</v>
      </c>
      <c r="AQ243" s="46" t="s">
        <v>1631</v>
      </c>
      <c r="AR243" s="47">
        <v>3</v>
      </c>
      <c r="AS243" s="46"/>
      <c r="AT243" s="47">
        <v>3</v>
      </c>
      <c r="AU243" s="46"/>
      <c r="AV243" s="47">
        <v>1</v>
      </c>
      <c r="AW243" s="46"/>
      <c r="AX243" s="47">
        <v>5</v>
      </c>
      <c r="AY243" s="46" t="s">
        <v>1631</v>
      </c>
      <c r="AZ243" s="47">
        <v>3</v>
      </c>
      <c r="BA243" s="46"/>
      <c r="BB243" s="46" t="s">
        <v>1569</v>
      </c>
      <c r="BC243" s="46"/>
      <c r="BD243" s="47">
        <v>0</v>
      </c>
      <c r="BE243" s="46"/>
      <c r="BF243" s="46"/>
      <c r="BG243" s="46"/>
      <c r="BH243" s="47">
        <v>3</v>
      </c>
      <c r="BI243" s="46"/>
      <c r="BJ243" s="47">
        <v>4</v>
      </c>
      <c r="BK243" s="46"/>
      <c r="BL243" s="46" t="s">
        <v>3279</v>
      </c>
      <c r="BM243" s="46"/>
      <c r="BN243" s="47">
        <v>1</v>
      </c>
      <c r="BO243" s="46"/>
      <c r="BP243" s="47">
        <v>1</v>
      </c>
      <c r="BQ243" s="46"/>
      <c r="BR243" s="47">
        <v>1</v>
      </c>
      <c r="BS243" s="46"/>
      <c r="BT243" s="47">
        <v>0</v>
      </c>
      <c r="BU243" s="46"/>
      <c r="BV243" s="47">
        <v>3</v>
      </c>
      <c r="BW243" s="46"/>
      <c r="BX243" s="47">
        <v>4</v>
      </c>
      <c r="BY243" s="46"/>
      <c r="BZ243" s="46"/>
      <c r="CA243" s="46"/>
      <c r="CB243" s="46" t="s">
        <v>7521</v>
      </c>
      <c r="CC243" s="46" t="b">
        <v>1</v>
      </c>
      <c r="CD243" s="46" t="b">
        <v>1</v>
      </c>
      <c r="CE243" s="46" t="b">
        <v>0</v>
      </c>
      <c r="CF243" s="46" t="b">
        <v>0</v>
      </c>
      <c r="CG243" s="46" t="b">
        <v>0</v>
      </c>
      <c r="CH243" s="46" t="b">
        <v>0</v>
      </c>
      <c r="CI243" s="46" t="b">
        <v>0</v>
      </c>
      <c r="CJ243" s="46"/>
      <c r="CK243" s="46"/>
      <c r="CL243" s="46"/>
      <c r="CM243" s="46" t="s">
        <v>702</v>
      </c>
      <c r="CN243" s="46"/>
      <c r="CO243" s="46" t="s">
        <v>3280</v>
      </c>
      <c r="CP243" s="46">
        <v>1668</v>
      </c>
      <c r="CQ243" s="46" t="s">
        <v>3281</v>
      </c>
      <c r="CR243" s="46" t="s">
        <v>3282</v>
      </c>
      <c r="CS243" s="46">
        <v>242</v>
      </c>
      <c r="CT243" s="46"/>
      <c r="CU243" s="46">
        <v>-1</v>
      </c>
    </row>
    <row r="244" spans="1:99" ht="15" customHeight="1">
      <c r="A244" s="47">
        <v>359125051929760</v>
      </c>
      <c r="B244" s="47">
        <v>4034</v>
      </c>
      <c r="C244" s="47">
        <v>4034</v>
      </c>
      <c r="D244" s="46" t="s">
        <v>3283</v>
      </c>
      <c r="E244" s="46"/>
      <c r="F244" s="46"/>
      <c r="G244" s="46"/>
      <c r="H244" s="46"/>
      <c r="I244" s="46"/>
      <c r="J244" s="47">
        <v>0</v>
      </c>
      <c r="K244" s="46"/>
      <c r="L244" s="46"/>
      <c r="M244" s="46"/>
      <c r="N244" s="46"/>
      <c r="O244" s="47">
        <v>3</v>
      </c>
      <c r="P244" s="47">
        <v>1</v>
      </c>
      <c r="Q244" s="46">
        <v>4</v>
      </c>
      <c r="R244" s="47">
        <v>1</v>
      </c>
      <c r="S244" s="46"/>
      <c r="T244" s="47">
        <v>4</v>
      </c>
      <c r="U244" s="46"/>
      <c r="V244" s="47">
        <v>4</v>
      </c>
      <c r="W244" s="46"/>
      <c r="X244" s="46"/>
      <c r="Y244" s="46"/>
      <c r="Z244" s="47">
        <v>4</v>
      </c>
      <c r="AA244" s="46"/>
      <c r="AB244" s="47">
        <v>4</v>
      </c>
      <c r="AC244" s="46"/>
      <c r="AD244" s="46"/>
      <c r="AE244" s="46"/>
      <c r="AF244" s="47">
        <v>2</v>
      </c>
      <c r="AG244" s="46"/>
      <c r="AH244" s="47">
        <v>4</v>
      </c>
      <c r="AI244" s="46"/>
      <c r="AJ244" s="46" t="s">
        <v>3160</v>
      </c>
      <c r="AK244" s="46"/>
      <c r="AL244" s="47">
        <v>3</v>
      </c>
      <c r="AM244" s="46"/>
      <c r="AN244" s="47">
        <v>1</v>
      </c>
      <c r="AO244" s="46"/>
      <c r="AP244" s="47">
        <v>5</v>
      </c>
      <c r="AQ244" s="46" t="s">
        <v>3123</v>
      </c>
      <c r="AR244" s="47">
        <v>3</v>
      </c>
      <c r="AS244" s="46"/>
      <c r="AT244" s="47">
        <v>3</v>
      </c>
      <c r="AU244" s="46"/>
      <c r="AV244" s="47">
        <v>1</v>
      </c>
      <c r="AW244" s="46"/>
      <c r="AX244" s="47">
        <v>5</v>
      </c>
      <c r="AY244" s="46" t="s">
        <v>3289</v>
      </c>
      <c r="AZ244" s="47">
        <v>3</v>
      </c>
      <c r="BA244" s="46"/>
      <c r="BB244" s="46"/>
      <c r="BC244" s="46"/>
      <c r="BD244" s="47">
        <v>0</v>
      </c>
      <c r="BE244" s="46"/>
      <c r="BF244" s="46"/>
      <c r="BG244" s="46"/>
      <c r="BH244" s="47">
        <v>3</v>
      </c>
      <c r="BI244" s="46"/>
      <c r="BJ244" s="47">
        <v>3</v>
      </c>
      <c r="BK244" s="46"/>
      <c r="BL244" s="46" t="s">
        <v>3291</v>
      </c>
      <c r="BM244" s="46"/>
      <c r="BN244" s="47">
        <v>1</v>
      </c>
      <c r="BO244" s="46"/>
      <c r="BP244" s="47">
        <v>1</v>
      </c>
      <c r="BQ244" s="46"/>
      <c r="BR244" s="47">
        <v>1</v>
      </c>
      <c r="BS244" s="46"/>
      <c r="BT244" s="47">
        <v>0</v>
      </c>
      <c r="BU244" s="46"/>
      <c r="BV244" s="47">
        <v>3</v>
      </c>
      <c r="BW244" s="46"/>
      <c r="BX244" s="47">
        <v>4</v>
      </c>
      <c r="BY244" s="46"/>
      <c r="BZ244" s="46"/>
      <c r="CA244" s="46"/>
      <c r="CB244" s="46" t="s">
        <v>7521</v>
      </c>
      <c r="CC244" s="46" t="b">
        <v>1</v>
      </c>
      <c r="CD244" s="46" t="b">
        <v>1</v>
      </c>
      <c r="CE244" s="46" t="b">
        <v>0</v>
      </c>
      <c r="CF244" s="46" t="b">
        <v>0</v>
      </c>
      <c r="CG244" s="46" t="b">
        <v>0</v>
      </c>
      <c r="CH244" s="46" t="b">
        <v>0</v>
      </c>
      <c r="CI244" s="46" t="b">
        <v>0</v>
      </c>
      <c r="CJ244" s="46"/>
      <c r="CK244" s="46"/>
      <c r="CL244" s="46"/>
      <c r="CM244" s="46" t="s">
        <v>702</v>
      </c>
      <c r="CN244" s="46"/>
      <c r="CO244" s="46" t="s">
        <v>3292</v>
      </c>
      <c r="CP244" s="46">
        <v>1669</v>
      </c>
      <c r="CQ244" s="46" t="s">
        <v>3293</v>
      </c>
      <c r="CR244" s="46" t="s">
        <v>3294</v>
      </c>
      <c r="CS244" s="46">
        <v>243</v>
      </c>
      <c r="CT244" s="46"/>
      <c r="CU244" s="46">
        <v>-1</v>
      </c>
    </row>
    <row r="245" spans="1:99" ht="15" customHeight="1">
      <c r="A245" s="47">
        <v>359125050503749</v>
      </c>
      <c r="B245" s="47">
        <v>4993</v>
      </c>
      <c r="C245" s="47">
        <v>4993</v>
      </c>
      <c r="D245" s="46" t="s">
        <v>3295</v>
      </c>
      <c r="E245" s="46" t="s">
        <v>7738</v>
      </c>
      <c r="F245" s="46">
        <v>13.3752134</v>
      </c>
      <c r="G245" s="46">
        <v>103.85754804</v>
      </c>
      <c r="H245" s="46">
        <v>-5</v>
      </c>
      <c r="I245" s="46">
        <v>10</v>
      </c>
      <c r="J245" s="47">
        <v>0</v>
      </c>
      <c r="K245" s="46"/>
      <c r="L245" s="46"/>
      <c r="M245" s="46"/>
      <c r="N245" s="46"/>
      <c r="O245" s="47">
        <v>3</v>
      </c>
      <c r="P245" s="47">
        <v>1</v>
      </c>
      <c r="Q245" s="46">
        <v>7</v>
      </c>
      <c r="R245" s="47">
        <v>1</v>
      </c>
      <c r="S245" s="46"/>
      <c r="T245" s="47">
        <v>2</v>
      </c>
      <c r="U245" s="46"/>
      <c r="V245" s="47">
        <v>2</v>
      </c>
      <c r="W245" s="46"/>
      <c r="X245" s="46"/>
      <c r="Y245" s="46"/>
      <c r="Z245" s="47">
        <v>4</v>
      </c>
      <c r="AA245" s="46"/>
      <c r="AB245" s="47">
        <v>4</v>
      </c>
      <c r="AC245" s="46"/>
      <c r="AD245" s="46" t="s">
        <v>3218</v>
      </c>
      <c r="AE245" s="46"/>
      <c r="AF245" s="47">
        <v>1</v>
      </c>
      <c r="AG245" s="46"/>
      <c r="AH245" s="47">
        <v>1</v>
      </c>
      <c r="AI245" s="46"/>
      <c r="AJ245" s="46" t="s">
        <v>183</v>
      </c>
      <c r="AK245" s="46"/>
      <c r="AL245" s="47">
        <v>3</v>
      </c>
      <c r="AM245" s="46"/>
      <c r="AN245" s="47">
        <v>1</v>
      </c>
      <c r="AO245" s="46"/>
      <c r="AP245" s="47">
        <v>2</v>
      </c>
      <c r="AQ245" s="46"/>
      <c r="AR245" s="47">
        <v>3</v>
      </c>
      <c r="AS245" s="46"/>
      <c r="AT245" s="47">
        <v>3</v>
      </c>
      <c r="AU245" s="46"/>
      <c r="AV245" s="47">
        <v>1</v>
      </c>
      <c r="AW245" s="46"/>
      <c r="AX245" s="47">
        <v>2</v>
      </c>
      <c r="AY245" s="46"/>
      <c r="AZ245" s="47">
        <v>3</v>
      </c>
      <c r="BA245" s="46"/>
      <c r="BB245" s="46" t="s">
        <v>101</v>
      </c>
      <c r="BC245" s="46"/>
      <c r="BD245" s="47">
        <v>0</v>
      </c>
      <c r="BE245" s="46"/>
      <c r="BF245" s="46"/>
      <c r="BG245" s="46"/>
      <c r="BH245" s="47">
        <v>3</v>
      </c>
      <c r="BI245" s="46"/>
      <c r="BJ245" s="47">
        <v>3</v>
      </c>
      <c r="BK245" s="46"/>
      <c r="BL245" s="46" t="s">
        <v>3302</v>
      </c>
      <c r="BM245" s="46"/>
      <c r="BN245" s="47">
        <v>1</v>
      </c>
      <c r="BO245" s="46"/>
      <c r="BP245" s="47">
        <v>1</v>
      </c>
      <c r="BQ245" s="46"/>
      <c r="BR245" s="47">
        <v>1</v>
      </c>
      <c r="BS245" s="46"/>
      <c r="BT245" s="47">
        <v>1</v>
      </c>
      <c r="BU245" s="46"/>
      <c r="BV245" s="47">
        <v>3</v>
      </c>
      <c r="BW245" s="46"/>
      <c r="BX245" s="47">
        <v>5</v>
      </c>
      <c r="BY245" s="46"/>
      <c r="BZ245" s="46" t="s">
        <v>3303</v>
      </c>
      <c r="CA245" s="46"/>
      <c r="CB245" s="46" t="s">
        <v>7527</v>
      </c>
      <c r="CC245" s="46" t="b">
        <v>1</v>
      </c>
      <c r="CD245" s="46" t="b">
        <v>1</v>
      </c>
      <c r="CE245" s="46" t="b">
        <v>0</v>
      </c>
      <c r="CF245" s="46" t="b">
        <v>1</v>
      </c>
      <c r="CG245" s="46" t="b">
        <v>0</v>
      </c>
      <c r="CH245" s="46" t="b">
        <v>0</v>
      </c>
      <c r="CI245" s="46" t="b">
        <v>0</v>
      </c>
      <c r="CJ245" s="46"/>
      <c r="CK245" s="46"/>
      <c r="CL245" s="46"/>
      <c r="CM245" s="46" t="s">
        <v>1355</v>
      </c>
      <c r="CN245" s="46"/>
      <c r="CO245" s="46" t="s">
        <v>3304</v>
      </c>
      <c r="CP245" s="46">
        <v>1680</v>
      </c>
      <c r="CQ245" s="46" t="s">
        <v>3305</v>
      </c>
      <c r="CR245" s="46" t="s">
        <v>3306</v>
      </c>
      <c r="CS245" s="46">
        <v>244</v>
      </c>
      <c r="CT245" s="46"/>
      <c r="CU245" s="46">
        <v>-1</v>
      </c>
    </row>
    <row r="246" spans="1:99" ht="15" customHeight="1">
      <c r="A246" s="47">
        <v>359125050503749</v>
      </c>
      <c r="B246" s="46" t="s">
        <v>3307</v>
      </c>
      <c r="C246" s="46" t="s">
        <v>3307</v>
      </c>
      <c r="D246" s="46" t="s">
        <v>3308</v>
      </c>
      <c r="E246" s="46" t="s">
        <v>7739</v>
      </c>
      <c r="F246" s="46">
        <v>13.37537682</v>
      </c>
      <c r="G246" s="46">
        <v>103.85741598</v>
      </c>
      <c r="H246" s="46">
        <v>25</v>
      </c>
      <c r="I246" s="46">
        <v>11</v>
      </c>
      <c r="J246" s="47">
        <v>0</v>
      </c>
      <c r="K246" s="46"/>
      <c r="L246" s="46"/>
      <c r="M246" s="46"/>
      <c r="N246" s="46"/>
      <c r="O246" s="47">
        <v>3</v>
      </c>
      <c r="P246" s="47">
        <v>1</v>
      </c>
      <c r="Q246" s="46">
        <v>10</v>
      </c>
      <c r="R246" s="47">
        <v>1</v>
      </c>
      <c r="S246" s="46"/>
      <c r="T246" s="47">
        <v>3</v>
      </c>
      <c r="U246" s="46"/>
      <c r="V246" s="47">
        <v>3</v>
      </c>
      <c r="W246" s="46"/>
      <c r="X246" s="46"/>
      <c r="Y246" s="46"/>
      <c r="Z246" s="47">
        <v>4</v>
      </c>
      <c r="AA246" s="46"/>
      <c r="AB246" s="47">
        <v>4</v>
      </c>
      <c r="AC246" s="46"/>
      <c r="AD246" s="46" t="s">
        <v>3309</v>
      </c>
      <c r="AE246" s="46"/>
      <c r="AF246" s="47">
        <v>1</v>
      </c>
      <c r="AG246" s="46"/>
      <c r="AH246" s="47">
        <v>1</v>
      </c>
      <c r="AI246" s="46"/>
      <c r="AJ246" s="46" t="s">
        <v>183</v>
      </c>
      <c r="AK246" s="46"/>
      <c r="AL246" s="47">
        <v>2</v>
      </c>
      <c r="AM246" s="46"/>
      <c r="AN246" s="47">
        <v>1</v>
      </c>
      <c r="AO246" s="46"/>
      <c r="AP246" s="47">
        <v>3</v>
      </c>
      <c r="AQ246" s="46"/>
      <c r="AR246" s="47">
        <v>3</v>
      </c>
      <c r="AS246" s="46"/>
      <c r="AT246" s="47">
        <v>2</v>
      </c>
      <c r="AU246" s="46"/>
      <c r="AV246" s="47">
        <v>1</v>
      </c>
      <c r="AW246" s="46"/>
      <c r="AX246" s="47">
        <v>3</v>
      </c>
      <c r="AY246" s="46"/>
      <c r="AZ246" s="47">
        <v>3</v>
      </c>
      <c r="BA246" s="46"/>
      <c r="BB246" s="46" t="s">
        <v>2897</v>
      </c>
      <c r="BC246" s="46"/>
      <c r="BD246" s="47">
        <v>1</v>
      </c>
      <c r="BE246" s="46"/>
      <c r="BF246" s="46" t="s">
        <v>666</v>
      </c>
      <c r="BG246" s="46"/>
      <c r="BH246" s="47">
        <v>3</v>
      </c>
      <c r="BI246" s="46"/>
      <c r="BJ246" s="47">
        <v>3</v>
      </c>
      <c r="BK246" s="46"/>
      <c r="BL246" s="46" t="s">
        <v>3316</v>
      </c>
      <c r="BM246" s="46"/>
      <c r="BN246" s="47">
        <v>1</v>
      </c>
      <c r="BO246" s="46"/>
      <c r="BP246" s="47">
        <v>1</v>
      </c>
      <c r="BQ246" s="46"/>
      <c r="BR246" s="47">
        <v>1</v>
      </c>
      <c r="BS246" s="46"/>
      <c r="BT246" s="47">
        <v>0</v>
      </c>
      <c r="BU246" s="46"/>
      <c r="BV246" s="47">
        <v>1</v>
      </c>
      <c r="BW246" s="46"/>
      <c r="BX246" s="47">
        <v>5</v>
      </c>
      <c r="BY246" s="46"/>
      <c r="BZ246" s="46"/>
      <c r="CA246" s="46"/>
      <c r="CB246" s="46" t="s">
        <v>7527</v>
      </c>
      <c r="CC246" s="46" t="b">
        <v>1</v>
      </c>
      <c r="CD246" s="46" t="b">
        <v>1</v>
      </c>
      <c r="CE246" s="46" t="b">
        <v>0</v>
      </c>
      <c r="CF246" s="46" t="b">
        <v>1</v>
      </c>
      <c r="CG246" s="46" t="b">
        <v>0</v>
      </c>
      <c r="CH246" s="46" t="b">
        <v>0</v>
      </c>
      <c r="CI246" s="46" t="b">
        <v>0</v>
      </c>
      <c r="CJ246" s="46"/>
      <c r="CK246" s="46"/>
      <c r="CL246" s="46"/>
      <c r="CM246" s="46" t="s">
        <v>1355</v>
      </c>
      <c r="CN246" s="46"/>
      <c r="CO246" s="46" t="s">
        <v>3317</v>
      </c>
      <c r="CP246" s="46">
        <v>1681</v>
      </c>
      <c r="CQ246" s="46" t="s">
        <v>3318</v>
      </c>
      <c r="CR246" s="46" t="s">
        <v>3319</v>
      </c>
      <c r="CS246" s="46">
        <v>245</v>
      </c>
      <c r="CT246" s="46"/>
      <c r="CU246" s="46">
        <v>-1</v>
      </c>
    </row>
    <row r="247" spans="1:99" ht="15" customHeight="1">
      <c r="A247" s="47">
        <v>359125050503749</v>
      </c>
      <c r="B247" s="46" t="s">
        <v>3320</v>
      </c>
      <c r="C247" s="46" t="s">
        <v>3320</v>
      </c>
      <c r="D247" s="46" t="s">
        <v>3321</v>
      </c>
      <c r="E247" s="46" t="s">
        <v>7740</v>
      </c>
      <c r="F247" s="46">
        <v>13.37526639</v>
      </c>
      <c r="G247" s="46">
        <v>103.85739796</v>
      </c>
      <c r="H247" s="46">
        <v>6</v>
      </c>
      <c r="I247" s="46">
        <v>10</v>
      </c>
      <c r="J247" s="47">
        <v>0</v>
      </c>
      <c r="K247" s="46"/>
      <c r="L247" s="46"/>
      <c r="M247" s="46"/>
      <c r="N247" s="46"/>
      <c r="O247" s="47">
        <v>3</v>
      </c>
      <c r="P247" s="47">
        <v>1</v>
      </c>
      <c r="Q247" s="46">
        <v>2</v>
      </c>
      <c r="R247" s="47">
        <v>0</v>
      </c>
      <c r="S247" s="46"/>
      <c r="T247" s="47">
        <v>4</v>
      </c>
      <c r="U247" s="46"/>
      <c r="V247" s="46"/>
      <c r="W247" s="46"/>
      <c r="X247" s="46"/>
      <c r="Y247" s="46"/>
      <c r="Z247" s="47">
        <v>1</v>
      </c>
      <c r="AA247" s="46"/>
      <c r="AB247" s="46"/>
      <c r="AC247" s="46"/>
      <c r="AD247" s="46"/>
      <c r="AE247" s="46"/>
      <c r="AF247" s="47">
        <v>1</v>
      </c>
      <c r="AG247" s="46"/>
      <c r="AH247" s="46"/>
      <c r="AI247" s="46"/>
      <c r="AJ247" s="46" t="s">
        <v>183</v>
      </c>
      <c r="AK247" s="46"/>
      <c r="AL247" s="47">
        <v>3</v>
      </c>
      <c r="AM247" s="46"/>
      <c r="AN247" s="47">
        <v>1</v>
      </c>
      <c r="AO247" s="46"/>
      <c r="AP247" s="47">
        <v>3</v>
      </c>
      <c r="AQ247" s="46"/>
      <c r="AR247" s="47">
        <v>1</v>
      </c>
      <c r="AS247" s="46"/>
      <c r="AT247" s="46"/>
      <c r="AU247" s="46"/>
      <c r="AV247" s="46"/>
      <c r="AW247" s="46"/>
      <c r="AX247" s="46"/>
      <c r="AY247" s="46"/>
      <c r="AZ247" s="46"/>
      <c r="BA247" s="46"/>
      <c r="BB247" s="46" t="s">
        <v>666</v>
      </c>
      <c r="BC247" s="46"/>
      <c r="BD247" s="47">
        <v>1</v>
      </c>
      <c r="BE247" s="46"/>
      <c r="BF247" s="46" t="s">
        <v>666</v>
      </c>
      <c r="BG247" s="46"/>
      <c r="BH247" s="47">
        <v>3</v>
      </c>
      <c r="BI247" s="46"/>
      <c r="BJ247" s="46"/>
      <c r="BK247" s="46"/>
      <c r="BL247" s="46" t="s">
        <v>3328</v>
      </c>
      <c r="BM247" s="46"/>
      <c r="BN247" s="47">
        <v>1</v>
      </c>
      <c r="BO247" s="46"/>
      <c r="BP247" s="47">
        <v>1</v>
      </c>
      <c r="BQ247" s="46"/>
      <c r="BR247" s="47">
        <v>1</v>
      </c>
      <c r="BS247" s="46"/>
      <c r="BT247" s="47">
        <v>0</v>
      </c>
      <c r="BU247" s="46"/>
      <c r="BV247" s="47">
        <v>3</v>
      </c>
      <c r="BW247" s="46"/>
      <c r="BX247" s="47">
        <v>5</v>
      </c>
      <c r="BY247" s="46"/>
      <c r="BZ247" s="46"/>
      <c r="CA247" s="46"/>
      <c r="CB247" s="46" t="s">
        <v>7527</v>
      </c>
      <c r="CC247" s="46" t="b">
        <v>1</v>
      </c>
      <c r="CD247" s="46" t="b">
        <v>1</v>
      </c>
      <c r="CE247" s="46" t="b">
        <v>0</v>
      </c>
      <c r="CF247" s="46" t="b">
        <v>1</v>
      </c>
      <c r="CG247" s="46" t="b">
        <v>0</v>
      </c>
      <c r="CH247" s="46" t="b">
        <v>0</v>
      </c>
      <c r="CI247" s="46" t="b">
        <v>0</v>
      </c>
      <c r="CJ247" s="46"/>
      <c r="CK247" s="46"/>
      <c r="CL247" s="46"/>
      <c r="CM247" s="46" t="s">
        <v>1355</v>
      </c>
      <c r="CN247" s="46"/>
      <c r="CO247" s="46" t="s">
        <v>3331</v>
      </c>
      <c r="CP247" s="46">
        <v>1682</v>
      </c>
      <c r="CQ247" s="46" t="s">
        <v>3332</v>
      </c>
      <c r="CR247" s="46" t="s">
        <v>3333</v>
      </c>
      <c r="CS247" s="46">
        <v>246</v>
      </c>
      <c r="CT247" s="46"/>
      <c r="CU247" s="46">
        <v>-1</v>
      </c>
    </row>
    <row r="248" spans="1:99" ht="15" customHeight="1">
      <c r="A248" s="47">
        <v>359125050503749</v>
      </c>
      <c r="B248" s="46" t="s">
        <v>3334</v>
      </c>
      <c r="C248" s="46" t="s">
        <v>3334</v>
      </c>
      <c r="D248" s="46" t="s">
        <v>3335</v>
      </c>
      <c r="E248" s="46" t="s">
        <v>7741</v>
      </c>
      <c r="F248" s="46">
        <v>13.375281620000001</v>
      </c>
      <c r="G248" s="46">
        <v>103.85707241</v>
      </c>
      <c r="H248" s="46">
        <v>-6</v>
      </c>
      <c r="I248" s="46">
        <v>7</v>
      </c>
      <c r="J248" s="47">
        <v>0</v>
      </c>
      <c r="K248" s="46"/>
      <c r="L248" s="46"/>
      <c r="M248" s="46"/>
      <c r="N248" s="46"/>
      <c r="O248" s="47">
        <v>3</v>
      </c>
      <c r="P248" s="47">
        <v>1</v>
      </c>
      <c r="Q248" s="46">
        <v>4</v>
      </c>
      <c r="R248" s="47">
        <v>0</v>
      </c>
      <c r="S248" s="46"/>
      <c r="T248" s="47">
        <v>4</v>
      </c>
      <c r="U248" s="46"/>
      <c r="V248" s="46"/>
      <c r="W248" s="46"/>
      <c r="X248" s="46"/>
      <c r="Y248" s="46"/>
      <c r="Z248" s="47">
        <v>4</v>
      </c>
      <c r="AA248" s="46"/>
      <c r="AB248" s="46"/>
      <c r="AC248" s="46"/>
      <c r="AD248" s="46" t="s">
        <v>1366</v>
      </c>
      <c r="AE248" s="46"/>
      <c r="AF248" s="47">
        <v>1</v>
      </c>
      <c r="AG248" s="46"/>
      <c r="AH248" s="46"/>
      <c r="AI248" s="46"/>
      <c r="AJ248" s="46" t="s">
        <v>183</v>
      </c>
      <c r="AK248" s="46"/>
      <c r="AL248" s="47">
        <v>3</v>
      </c>
      <c r="AM248" s="46"/>
      <c r="AN248" s="47">
        <v>1</v>
      </c>
      <c r="AO248" s="46"/>
      <c r="AP248" s="47">
        <v>3</v>
      </c>
      <c r="AQ248" s="46"/>
      <c r="AR248" s="47">
        <v>1</v>
      </c>
      <c r="AS248" s="46"/>
      <c r="AT248" s="46"/>
      <c r="AU248" s="46"/>
      <c r="AV248" s="46"/>
      <c r="AW248" s="46"/>
      <c r="AX248" s="46"/>
      <c r="AY248" s="46"/>
      <c r="AZ248" s="46"/>
      <c r="BA248" s="46"/>
      <c r="BB248" s="46" t="s">
        <v>1039</v>
      </c>
      <c r="BC248" s="46"/>
      <c r="BD248" s="47">
        <v>0</v>
      </c>
      <c r="BE248" s="46"/>
      <c r="BF248" s="46"/>
      <c r="BG248" s="46"/>
      <c r="BH248" s="47">
        <v>3</v>
      </c>
      <c r="BI248" s="46"/>
      <c r="BJ248" s="46"/>
      <c r="BK248" s="46"/>
      <c r="BL248" s="46" t="s">
        <v>3341</v>
      </c>
      <c r="BM248" s="46"/>
      <c r="BN248" s="47">
        <v>1</v>
      </c>
      <c r="BO248" s="46"/>
      <c r="BP248" s="47">
        <v>1</v>
      </c>
      <c r="BQ248" s="46"/>
      <c r="BR248" s="47">
        <v>1</v>
      </c>
      <c r="BS248" s="46"/>
      <c r="BT248" s="47">
        <v>0</v>
      </c>
      <c r="BU248" s="46"/>
      <c r="BV248" s="47">
        <v>3</v>
      </c>
      <c r="BW248" s="46"/>
      <c r="BX248" s="47">
        <v>4</v>
      </c>
      <c r="BY248" s="46"/>
      <c r="BZ248" s="46"/>
      <c r="CA248" s="46"/>
      <c r="CB248" s="46" t="s">
        <v>6050</v>
      </c>
      <c r="CC248" s="46" t="b">
        <v>1</v>
      </c>
      <c r="CD248" s="46" t="b">
        <v>0</v>
      </c>
      <c r="CE248" s="46" t="b">
        <v>0</v>
      </c>
      <c r="CF248" s="46" t="b">
        <v>0</v>
      </c>
      <c r="CG248" s="46" t="b">
        <v>0</v>
      </c>
      <c r="CH248" s="46" t="b">
        <v>0</v>
      </c>
      <c r="CI248" s="46" t="b">
        <v>0</v>
      </c>
      <c r="CJ248" s="46"/>
      <c r="CK248" s="46"/>
      <c r="CL248" s="46"/>
      <c r="CM248" s="46" t="s">
        <v>1355</v>
      </c>
      <c r="CN248" s="46"/>
      <c r="CO248" s="46" t="s">
        <v>3342</v>
      </c>
      <c r="CP248" s="46">
        <v>1683</v>
      </c>
      <c r="CQ248" s="46" t="s">
        <v>3343</v>
      </c>
      <c r="CR248" s="46" t="s">
        <v>3344</v>
      </c>
      <c r="CS248" s="46">
        <v>247</v>
      </c>
      <c r="CT248" s="46"/>
      <c r="CU248" s="46">
        <v>-1</v>
      </c>
    </row>
    <row r="249" spans="1:99" ht="15" customHeight="1">
      <c r="A249" s="47">
        <v>359125050503749</v>
      </c>
      <c r="B249" s="46" t="s">
        <v>3346</v>
      </c>
      <c r="C249" s="46" t="s">
        <v>3346</v>
      </c>
      <c r="D249" s="46" t="s">
        <v>3348</v>
      </c>
      <c r="E249" s="46" t="s">
        <v>7742</v>
      </c>
      <c r="F249" s="46">
        <v>13.37505305</v>
      </c>
      <c r="G249" s="46">
        <v>103.85653675</v>
      </c>
      <c r="H249" s="46">
        <v>0</v>
      </c>
      <c r="I249" s="46">
        <v>8</v>
      </c>
      <c r="J249" s="47">
        <v>0</v>
      </c>
      <c r="K249" s="46"/>
      <c r="L249" s="46"/>
      <c r="M249" s="46"/>
      <c r="N249" s="46"/>
      <c r="O249" s="47">
        <v>3</v>
      </c>
      <c r="P249" s="47">
        <v>1</v>
      </c>
      <c r="Q249" s="46">
        <v>9</v>
      </c>
      <c r="R249" s="47">
        <v>1</v>
      </c>
      <c r="S249" s="46"/>
      <c r="T249" s="47">
        <v>3</v>
      </c>
      <c r="U249" s="46"/>
      <c r="V249" s="47">
        <v>3</v>
      </c>
      <c r="W249" s="46"/>
      <c r="X249" s="46"/>
      <c r="Y249" s="46"/>
      <c r="Z249" s="47">
        <v>4</v>
      </c>
      <c r="AA249" s="46"/>
      <c r="AB249" s="47">
        <v>4</v>
      </c>
      <c r="AC249" s="46"/>
      <c r="AD249" s="46" t="s">
        <v>3351</v>
      </c>
      <c r="AE249" s="46"/>
      <c r="AF249" s="47">
        <v>1</v>
      </c>
      <c r="AG249" s="46"/>
      <c r="AH249" s="47">
        <v>1</v>
      </c>
      <c r="AI249" s="46"/>
      <c r="AJ249" s="46" t="s">
        <v>183</v>
      </c>
      <c r="AK249" s="46"/>
      <c r="AL249" s="47">
        <v>3</v>
      </c>
      <c r="AM249" s="46"/>
      <c r="AN249" s="47">
        <v>1</v>
      </c>
      <c r="AO249" s="46"/>
      <c r="AP249" s="47">
        <v>3</v>
      </c>
      <c r="AQ249" s="46"/>
      <c r="AR249" s="47">
        <v>1</v>
      </c>
      <c r="AS249" s="46"/>
      <c r="AT249" s="47">
        <v>3</v>
      </c>
      <c r="AU249" s="46"/>
      <c r="AV249" s="47">
        <v>1</v>
      </c>
      <c r="AW249" s="46"/>
      <c r="AX249" s="47">
        <v>3</v>
      </c>
      <c r="AY249" s="46"/>
      <c r="AZ249" s="47">
        <v>1</v>
      </c>
      <c r="BA249" s="46"/>
      <c r="BB249" s="46" t="s">
        <v>1039</v>
      </c>
      <c r="BC249" s="46"/>
      <c r="BD249" s="47">
        <v>0</v>
      </c>
      <c r="BE249" s="46"/>
      <c r="BF249" s="46"/>
      <c r="BG249" s="46"/>
      <c r="BH249" s="47">
        <v>4</v>
      </c>
      <c r="BI249" s="46"/>
      <c r="BJ249" s="47">
        <v>4</v>
      </c>
      <c r="BK249" s="46"/>
      <c r="BL249" s="46"/>
      <c r="BM249" s="46"/>
      <c r="BN249" s="47">
        <v>1</v>
      </c>
      <c r="BO249" s="46"/>
      <c r="BP249" s="47">
        <v>1</v>
      </c>
      <c r="BQ249" s="46"/>
      <c r="BR249" s="47">
        <v>1</v>
      </c>
      <c r="BS249" s="46"/>
      <c r="BT249" s="47">
        <v>1</v>
      </c>
      <c r="BU249" s="46"/>
      <c r="BV249" s="47">
        <v>3</v>
      </c>
      <c r="BW249" s="46"/>
      <c r="BX249" s="47">
        <v>5</v>
      </c>
      <c r="BY249" s="46"/>
      <c r="BZ249" s="46"/>
      <c r="CA249" s="46"/>
      <c r="CB249" s="46" t="s">
        <v>7521</v>
      </c>
      <c r="CC249" s="46" t="b">
        <v>1</v>
      </c>
      <c r="CD249" s="46" t="b">
        <v>1</v>
      </c>
      <c r="CE249" s="46" t="b">
        <v>0</v>
      </c>
      <c r="CF249" s="46" t="b">
        <v>0</v>
      </c>
      <c r="CG249" s="46" t="b">
        <v>0</v>
      </c>
      <c r="CH249" s="46" t="b">
        <v>0</v>
      </c>
      <c r="CI249" s="46" t="b">
        <v>0</v>
      </c>
      <c r="CJ249" s="46"/>
      <c r="CK249" s="46"/>
      <c r="CL249" s="46"/>
      <c r="CM249" s="46" t="s">
        <v>1355</v>
      </c>
      <c r="CN249" s="46"/>
      <c r="CO249" s="46" t="s">
        <v>3353</v>
      </c>
      <c r="CP249" s="46">
        <v>1684</v>
      </c>
      <c r="CQ249" s="46" t="s">
        <v>3354</v>
      </c>
      <c r="CR249" s="46" t="s">
        <v>3355</v>
      </c>
      <c r="CS249" s="46">
        <v>248</v>
      </c>
      <c r="CT249" s="46"/>
      <c r="CU249" s="46">
        <v>-1</v>
      </c>
    </row>
    <row r="250" spans="1:99" ht="15" customHeight="1">
      <c r="A250" s="47">
        <v>359125050503749</v>
      </c>
      <c r="B250" s="46" t="s">
        <v>3356</v>
      </c>
      <c r="C250" s="46" t="s">
        <v>3356</v>
      </c>
      <c r="D250" s="46" t="s">
        <v>3357</v>
      </c>
      <c r="E250" s="46" t="s">
        <v>7743</v>
      </c>
      <c r="F250" s="46">
        <v>13.375101969999999</v>
      </c>
      <c r="G250" s="46">
        <v>103.85704393</v>
      </c>
      <c r="H250" s="46">
        <v>-46</v>
      </c>
      <c r="I250" s="46">
        <v>9</v>
      </c>
      <c r="J250" s="47">
        <v>0</v>
      </c>
      <c r="K250" s="46"/>
      <c r="L250" s="46"/>
      <c r="M250" s="46"/>
      <c r="N250" s="46"/>
      <c r="O250" s="47">
        <v>3</v>
      </c>
      <c r="P250" s="47">
        <v>1</v>
      </c>
      <c r="Q250" s="46">
        <v>5</v>
      </c>
      <c r="R250" s="47">
        <v>1</v>
      </c>
      <c r="S250" s="46"/>
      <c r="T250" s="47">
        <v>4</v>
      </c>
      <c r="U250" s="46"/>
      <c r="V250" s="47">
        <v>4</v>
      </c>
      <c r="W250" s="46"/>
      <c r="X250" s="46"/>
      <c r="Y250" s="46"/>
      <c r="Z250" s="47">
        <v>4</v>
      </c>
      <c r="AA250" s="46"/>
      <c r="AB250" s="47">
        <v>4</v>
      </c>
      <c r="AC250" s="46"/>
      <c r="AD250" s="46" t="s">
        <v>3309</v>
      </c>
      <c r="AE250" s="46"/>
      <c r="AF250" s="47">
        <v>1</v>
      </c>
      <c r="AG250" s="46"/>
      <c r="AH250" s="47">
        <v>1</v>
      </c>
      <c r="AI250" s="46"/>
      <c r="AJ250" s="46" t="s">
        <v>183</v>
      </c>
      <c r="AK250" s="46"/>
      <c r="AL250" s="47">
        <v>2</v>
      </c>
      <c r="AM250" s="46"/>
      <c r="AN250" s="47">
        <v>1</v>
      </c>
      <c r="AO250" s="46"/>
      <c r="AP250" s="47">
        <v>3</v>
      </c>
      <c r="AQ250" s="46"/>
      <c r="AR250" s="47">
        <v>3</v>
      </c>
      <c r="AS250" s="46"/>
      <c r="AT250" s="47">
        <v>2</v>
      </c>
      <c r="AU250" s="46"/>
      <c r="AV250" s="47">
        <v>1</v>
      </c>
      <c r="AW250" s="46"/>
      <c r="AX250" s="47">
        <v>3</v>
      </c>
      <c r="AY250" s="46"/>
      <c r="AZ250" s="47">
        <v>3</v>
      </c>
      <c r="BA250" s="46"/>
      <c r="BB250" s="46" t="s">
        <v>666</v>
      </c>
      <c r="BC250" s="46"/>
      <c r="BD250" s="47">
        <v>1</v>
      </c>
      <c r="BE250" s="46"/>
      <c r="BF250" s="46" t="s">
        <v>3364</v>
      </c>
      <c r="BG250" s="46"/>
      <c r="BH250" s="47">
        <v>3</v>
      </c>
      <c r="BI250" s="46"/>
      <c r="BJ250" s="47">
        <v>4</v>
      </c>
      <c r="BK250" s="46"/>
      <c r="BL250" s="46" t="s">
        <v>3365</v>
      </c>
      <c r="BM250" s="46"/>
      <c r="BN250" s="47">
        <v>1</v>
      </c>
      <c r="BO250" s="46"/>
      <c r="BP250" s="47">
        <v>1</v>
      </c>
      <c r="BQ250" s="46"/>
      <c r="BR250" s="47">
        <v>1</v>
      </c>
      <c r="BS250" s="46"/>
      <c r="BT250" s="47">
        <v>0</v>
      </c>
      <c r="BU250" s="46"/>
      <c r="BV250" s="47">
        <v>3</v>
      </c>
      <c r="BW250" s="46"/>
      <c r="BX250" s="47">
        <v>5</v>
      </c>
      <c r="BY250" s="46"/>
      <c r="BZ250" s="46"/>
      <c r="CA250" s="46"/>
      <c r="CB250" s="46" t="s">
        <v>7521</v>
      </c>
      <c r="CC250" s="46" t="b">
        <v>1</v>
      </c>
      <c r="CD250" s="46" t="b">
        <v>1</v>
      </c>
      <c r="CE250" s="46" t="b">
        <v>0</v>
      </c>
      <c r="CF250" s="46" t="b">
        <v>0</v>
      </c>
      <c r="CG250" s="46" t="b">
        <v>0</v>
      </c>
      <c r="CH250" s="46" t="b">
        <v>0</v>
      </c>
      <c r="CI250" s="46" t="b">
        <v>0</v>
      </c>
      <c r="CJ250" s="46"/>
      <c r="CK250" s="46"/>
      <c r="CL250" s="46"/>
      <c r="CM250" s="46" t="s">
        <v>1355</v>
      </c>
      <c r="CN250" s="46"/>
      <c r="CO250" s="46" t="s">
        <v>3366</v>
      </c>
      <c r="CP250" s="46">
        <v>1685</v>
      </c>
      <c r="CQ250" s="46" t="s">
        <v>3367</v>
      </c>
      <c r="CR250" s="46" t="s">
        <v>3368</v>
      </c>
      <c r="CS250" s="46">
        <v>249</v>
      </c>
      <c r="CT250" s="46"/>
      <c r="CU250" s="46">
        <v>-1</v>
      </c>
    </row>
    <row r="251" spans="1:99" ht="15" customHeight="1">
      <c r="A251" s="47">
        <v>359125050503749</v>
      </c>
      <c r="B251" s="46" t="s">
        <v>3356</v>
      </c>
      <c r="C251" s="46" t="s">
        <v>3356</v>
      </c>
      <c r="D251" s="46" t="s">
        <v>3370</v>
      </c>
      <c r="E251" s="46" t="s">
        <v>7744</v>
      </c>
      <c r="F251" s="46">
        <v>13.3751494</v>
      </c>
      <c r="G251" s="46">
        <v>103.85869524</v>
      </c>
      <c r="H251" s="46">
        <v>2</v>
      </c>
      <c r="I251" s="46">
        <v>5</v>
      </c>
      <c r="J251" s="47">
        <v>0</v>
      </c>
      <c r="K251" s="46"/>
      <c r="L251" s="46"/>
      <c r="M251" s="46"/>
      <c r="N251" s="46"/>
      <c r="O251" s="47">
        <v>3</v>
      </c>
      <c r="P251" s="47">
        <v>1</v>
      </c>
      <c r="Q251" s="46">
        <v>4</v>
      </c>
      <c r="R251" s="47">
        <v>1</v>
      </c>
      <c r="S251" s="46"/>
      <c r="T251" s="47">
        <v>4</v>
      </c>
      <c r="U251" s="46"/>
      <c r="V251" s="47">
        <v>3</v>
      </c>
      <c r="W251" s="46"/>
      <c r="X251" s="46"/>
      <c r="Y251" s="46"/>
      <c r="Z251" s="47">
        <v>4</v>
      </c>
      <c r="AA251" s="46"/>
      <c r="AB251" s="47">
        <v>4</v>
      </c>
      <c r="AC251" s="46"/>
      <c r="AD251" s="46" t="s">
        <v>1366</v>
      </c>
      <c r="AE251" s="46"/>
      <c r="AF251" s="47">
        <v>1</v>
      </c>
      <c r="AG251" s="46"/>
      <c r="AH251" s="47">
        <v>4</v>
      </c>
      <c r="AI251" s="46"/>
      <c r="AJ251" s="46" t="s">
        <v>183</v>
      </c>
      <c r="AK251" s="46"/>
      <c r="AL251" s="47">
        <v>3</v>
      </c>
      <c r="AM251" s="46"/>
      <c r="AN251" s="47">
        <v>1</v>
      </c>
      <c r="AO251" s="46"/>
      <c r="AP251" s="47">
        <v>3</v>
      </c>
      <c r="AQ251" s="46"/>
      <c r="AR251" s="47">
        <v>3</v>
      </c>
      <c r="AS251" s="46"/>
      <c r="AT251" s="47">
        <v>3</v>
      </c>
      <c r="AU251" s="46"/>
      <c r="AV251" s="47">
        <v>1</v>
      </c>
      <c r="AW251" s="46"/>
      <c r="AX251" s="47">
        <v>3</v>
      </c>
      <c r="AY251" s="46"/>
      <c r="AZ251" s="47">
        <v>3</v>
      </c>
      <c r="BA251" s="46"/>
      <c r="BB251" s="46" t="s">
        <v>426</v>
      </c>
      <c r="BC251" s="46"/>
      <c r="BD251" s="47">
        <v>0</v>
      </c>
      <c r="BE251" s="46"/>
      <c r="BF251" s="46"/>
      <c r="BG251" s="46"/>
      <c r="BH251" s="47">
        <v>4</v>
      </c>
      <c r="BI251" s="46"/>
      <c r="BJ251" s="47">
        <v>4</v>
      </c>
      <c r="BK251" s="46"/>
      <c r="BL251" s="46" t="s">
        <v>3377</v>
      </c>
      <c r="BM251" s="46"/>
      <c r="BN251" s="47">
        <v>1</v>
      </c>
      <c r="BO251" s="46"/>
      <c r="BP251" s="47">
        <v>1</v>
      </c>
      <c r="BQ251" s="46"/>
      <c r="BR251" s="47">
        <v>1</v>
      </c>
      <c r="BS251" s="46"/>
      <c r="BT251" s="47">
        <v>0</v>
      </c>
      <c r="BU251" s="46"/>
      <c r="BV251" s="47">
        <v>3</v>
      </c>
      <c r="BW251" s="46"/>
      <c r="BX251" s="47">
        <v>4</v>
      </c>
      <c r="BY251" s="46"/>
      <c r="BZ251" s="46"/>
      <c r="CA251" s="46"/>
      <c r="CB251" s="46" t="s">
        <v>7521</v>
      </c>
      <c r="CC251" s="46" t="b">
        <v>1</v>
      </c>
      <c r="CD251" s="46" t="b">
        <v>1</v>
      </c>
      <c r="CE251" s="46" t="b">
        <v>0</v>
      </c>
      <c r="CF251" s="46" t="b">
        <v>0</v>
      </c>
      <c r="CG251" s="46" t="b">
        <v>0</v>
      </c>
      <c r="CH251" s="46" t="b">
        <v>0</v>
      </c>
      <c r="CI251" s="46" t="b">
        <v>0</v>
      </c>
      <c r="CJ251" s="46"/>
      <c r="CK251" s="46"/>
      <c r="CL251" s="46"/>
      <c r="CM251" s="46" t="s">
        <v>1355</v>
      </c>
      <c r="CN251" s="46"/>
      <c r="CO251" s="46" t="s">
        <v>3378</v>
      </c>
      <c r="CP251" s="46">
        <v>1686</v>
      </c>
      <c r="CQ251" s="46" t="s">
        <v>3380</v>
      </c>
      <c r="CR251" s="46" t="s">
        <v>3382</v>
      </c>
      <c r="CS251" s="46">
        <v>250</v>
      </c>
      <c r="CT251" s="46"/>
      <c r="CU251" s="46">
        <v>-1</v>
      </c>
    </row>
    <row r="252" spans="1:99" ht="15" customHeight="1">
      <c r="A252" s="47">
        <v>359125050503749</v>
      </c>
      <c r="B252" s="46" t="s">
        <v>3384</v>
      </c>
      <c r="C252" s="46" t="s">
        <v>3384</v>
      </c>
      <c r="D252" s="46" t="s">
        <v>3386</v>
      </c>
      <c r="E252" s="46" t="s">
        <v>7745</v>
      </c>
      <c r="F252" s="46">
        <v>13.37543198</v>
      </c>
      <c r="G252" s="46">
        <v>103.85879860999999</v>
      </c>
      <c r="H252" s="46">
        <v>14</v>
      </c>
      <c r="I252" s="46">
        <v>14</v>
      </c>
      <c r="J252" s="47">
        <v>0</v>
      </c>
      <c r="K252" s="46"/>
      <c r="L252" s="46"/>
      <c r="M252" s="46"/>
      <c r="N252" s="46"/>
      <c r="O252" s="47">
        <v>3</v>
      </c>
      <c r="P252" s="47">
        <v>1</v>
      </c>
      <c r="Q252" s="46">
        <v>6</v>
      </c>
      <c r="R252" s="47">
        <v>1</v>
      </c>
      <c r="S252" s="46"/>
      <c r="T252" s="47">
        <v>3</v>
      </c>
      <c r="U252" s="46"/>
      <c r="V252" s="47">
        <v>3</v>
      </c>
      <c r="W252" s="46"/>
      <c r="X252" s="46"/>
      <c r="Y252" s="46"/>
      <c r="Z252" s="47">
        <v>4</v>
      </c>
      <c r="AA252" s="46"/>
      <c r="AB252" s="47">
        <v>4</v>
      </c>
      <c r="AC252" s="46"/>
      <c r="AD252" s="46" t="s">
        <v>1366</v>
      </c>
      <c r="AE252" s="46"/>
      <c r="AF252" s="47">
        <v>1</v>
      </c>
      <c r="AG252" s="46"/>
      <c r="AH252" s="47">
        <v>4</v>
      </c>
      <c r="AI252" s="46"/>
      <c r="AJ252" s="46" t="s">
        <v>183</v>
      </c>
      <c r="AK252" s="46"/>
      <c r="AL252" s="47">
        <v>3</v>
      </c>
      <c r="AM252" s="46"/>
      <c r="AN252" s="47">
        <v>1</v>
      </c>
      <c r="AO252" s="46"/>
      <c r="AP252" s="47">
        <v>2</v>
      </c>
      <c r="AQ252" s="46"/>
      <c r="AR252" s="47">
        <v>3</v>
      </c>
      <c r="AS252" s="46"/>
      <c r="AT252" s="47">
        <v>3</v>
      </c>
      <c r="AU252" s="46"/>
      <c r="AV252" s="47">
        <v>1</v>
      </c>
      <c r="AW252" s="46"/>
      <c r="AX252" s="47">
        <v>2</v>
      </c>
      <c r="AY252" s="46"/>
      <c r="AZ252" s="47">
        <v>3</v>
      </c>
      <c r="BA252" s="46"/>
      <c r="BB252" s="46"/>
      <c r="BC252" s="46"/>
      <c r="BD252" s="47">
        <v>1</v>
      </c>
      <c r="BE252" s="46"/>
      <c r="BF252" s="46" t="s">
        <v>666</v>
      </c>
      <c r="BG252" s="46"/>
      <c r="BH252" s="47">
        <v>3</v>
      </c>
      <c r="BI252" s="46"/>
      <c r="BJ252" s="47">
        <v>3</v>
      </c>
      <c r="BK252" s="46"/>
      <c r="BL252" s="46" t="s">
        <v>3388</v>
      </c>
      <c r="BM252" s="46"/>
      <c r="BN252" s="47">
        <v>1</v>
      </c>
      <c r="BO252" s="46"/>
      <c r="BP252" s="47">
        <v>1</v>
      </c>
      <c r="BQ252" s="46"/>
      <c r="BR252" s="47">
        <v>1</v>
      </c>
      <c r="BS252" s="46"/>
      <c r="BT252" s="47">
        <v>1</v>
      </c>
      <c r="BU252" s="46"/>
      <c r="BV252" s="47">
        <v>3</v>
      </c>
      <c r="BW252" s="46"/>
      <c r="BX252" s="47">
        <v>4</v>
      </c>
      <c r="BY252" s="46"/>
      <c r="BZ252" s="46"/>
      <c r="CA252" s="46"/>
      <c r="CB252" s="46" t="s">
        <v>6050</v>
      </c>
      <c r="CC252" s="46" t="b">
        <v>1</v>
      </c>
      <c r="CD252" s="46" t="b">
        <v>0</v>
      </c>
      <c r="CE252" s="46" t="b">
        <v>0</v>
      </c>
      <c r="CF252" s="46" t="b">
        <v>0</v>
      </c>
      <c r="CG252" s="46" t="b">
        <v>0</v>
      </c>
      <c r="CH252" s="46" t="b">
        <v>0</v>
      </c>
      <c r="CI252" s="46" t="b">
        <v>0</v>
      </c>
      <c r="CJ252" s="46"/>
      <c r="CK252" s="46"/>
      <c r="CL252" s="46"/>
      <c r="CM252" s="46" t="s">
        <v>1355</v>
      </c>
      <c r="CN252" s="46"/>
      <c r="CO252" s="46" t="s">
        <v>3391</v>
      </c>
      <c r="CP252" s="46">
        <v>1687</v>
      </c>
      <c r="CQ252" s="46" t="s">
        <v>3393</v>
      </c>
      <c r="CR252" s="46" t="s">
        <v>3395</v>
      </c>
      <c r="CS252" s="46">
        <v>251</v>
      </c>
      <c r="CT252" s="46"/>
      <c r="CU252" s="46">
        <v>-1</v>
      </c>
    </row>
    <row r="253" spans="1:99" ht="15" customHeight="1">
      <c r="A253" s="47">
        <v>359125050503749</v>
      </c>
      <c r="B253" s="46" t="s">
        <v>3397</v>
      </c>
      <c r="C253" s="46" t="s">
        <v>3397</v>
      </c>
      <c r="D253" s="46" t="s">
        <v>3398</v>
      </c>
      <c r="E253" s="46" t="s">
        <v>7746</v>
      </c>
      <c r="F253" s="46">
        <v>13.37537526</v>
      </c>
      <c r="G253" s="46">
        <v>103.85851537000001</v>
      </c>
      <c r="H253" s="46">
        <v>-3</v>
      </c>
      <c r="I253" s="46">
        <v>9</v>
      </c>
      <c r="J253" s="47">
        <v>0</v>
      </c>
      <c r="K253" s="46"/>
      <c r="L253" s="46"/>
      <c r="M253" s="46"/>
      <c r="N253" s="46"/>
      <c r="O253" s="47">
        <v>3</v>
      </c>
      <c r="P253" s="47">
        <v>1</v>
      </c>
      <c r="Q253" s="46">
        <v>5</v>
      </c>
      <c r="R253" s="47">
        <v>0</v>
      </c>
      <c r="S253" s="46"/>
      <c r="T253" s="47">
        <v>4</v>
      </c>
      <c r="U253" s="46"/>
      <c r="V253" s="46"/>
      <c r="W253" s="46"/>
      <c r="X253" s="46"/>
      <c r="Y253" s="46"/>
      <c r="Z253" s="47">
        <v>4</v>
      </c>
      <c r="AA253" s="46"/>
      <c r="AB253" s="46"/>
      <c r="AC253" s="46"/>
      <c r="AD253" s="46"/>
      <c r="AE253" s="46"/>
      <c r="AF253" s="47">
        <v>2</v>
      </c>
      <c r="AG253" s="46"/>
      <c r="AH253" s="46"/>
      <c r="AI253" s="46"/>
      <c r="AJ253" s="46" t="s">
        <v>183</v>
      </c>
      <c r="AK253" s="46"/>
      <c r="AL253" s="47">
        <v>3</v>
      </c>
      <c r="AM253" s="46"/>
      <c r="AN253" s="47">
        <v>1</v>
      </c>
      <c r="AO253" s="46"/>
      <c r="AP253" s="47">
        <v>5</v>
      </c>
      <c r="AQ253" s="46" t="s">
        <v>3399</v>
      </c>
      <c r="AR253" s="47">
        <v>6</v>
      </c>
      <c r="AS253" s="46" t="s">
        <v>158</v>
      </c>
      <c r="AT253" s="46"/>
      <c r="AU253" s="46"/>
      <c r="AV253" s="46"/>
      <c r="AW253" s="46"/>
      <c r="AX253" s="46"/>
      <c r="AY253" s="46"/>
      <c r="AZ253" s="46"/>
      <c r="BA253" s="46"/>
      <c r="BB253" s="46"/>
      <c r="BC253" s="46"/>
      <c r="BD253" s="47">
        <v>0</v>
      </c>
      <c r="BE253" s="46"/>
      <c r="BF253" s="46"/>
      <c r="BG253" s="46"/>
      <c r="BH253" s="47">
        <v>3</v>
      </c>
      <c r="BI253" s="46"/>
      <c r="BJ253" s="46"/>
      <c r="BK253" s="46"/>
      <c r="BL253" s="46" t="s">
        <v>3400</v>
      </c>
      <c r="BM253" s="46"/>
      <c r="BN253" s="47">
        <v>1</v>
      </c>
      <c r="BO253" s="46"/>
      <c r="BP253" s="47">
        <v>1</v>
      </c>
      <c r="BQ253" s="46"/>
      <c r="BR253" s="47">
        <v>1</v>
      </c>
      <c r="BS253" s="46"/>
      <c r="BT253" s="47">
        <v>1</v>
      </c>
      <c r="BU253" s="46"/>
      <c r="BV253" s="47">
        <v>3</v>
      </c>
      <c r="BW253" s="46"/>
      <c r="BX253" s="47">
        <v>4</v>
      </c>
      <c r="BY253" s="46"/>
      <c r="BZ253" s="46"/>
      <c r="CA253" s="46"/>
      <c r="CB253" s="46" t="s">
        <v>7553</v>
      </c>
      <c r="CC253" s="46" t="b">
        <v>1</v>
      </c>
      <c r="CD253" s="46" t="b">
        <v>1</v>
      </c>
      <c r="CE253" s="46" t="b">
        <v>1</v>
      </c>
      <c r="CF253" s="46" t="b">
        <v>0</v>
      </c>
      <c r="CG253" s="46" t="b">
        <v>0</v>
      </c>
      <c r="CH253" s="46" t="b">
        <v>0</v>
      </c>
      <c r="CI253" s="46" t="b">
        <v>0</v>
      </c>
      <c r="CJ253" s="46"/>
      <c r="CK253" s="46"/>
      <c r="CL253" s="46"/>
      <c r="CM253" s="46" t="s">
        <v>1355</v>
      </c>
      <c r="CN253" s="46"/>
      <c r="CO253" s="46" t="s">
        <v>3402</v>
      </c>
      <c r="CP253" s="46">
        <v>1688</v>
      </c>
      <c r="CQ253" s="46" t="s">
        <v>3404</v>
      </c>
      <c r="CR253" s="46" t="s">
        <v>3405</v>
      </c>
      <c r="CS253" s="46">
        <v>252</v>
      </c>
      <c r="CT253" s="46"/>
      <c r="CU253" s="46">
        <v>-1</v>
      </c>
    </row>
    <row r="254" spans="1:99" ht="15" customHeight="1">
      <c r="A254" s="47">
        <v>359125050503749</v>
      </c>
      <c r="B254" s="46" t="s">
        <v>3408</v>
      </c>
      <c r="C254" s="46" t="s">
        <v>3408</v>
      </c>
      <c r="D254" s="46" t="s">
        <v>3409</v>
      </c>
      <c r="E254" s="46" t="s">
        <v>7747</v>
      </c>
      <c r="F254" s="46">
        <v>13.37576084</v>
      </c>
      <c r="G254" s="46">
        <v>103.85835638</v>
      </c>
      <c r="H254" s="46">
        <v>-4</v>
      </c>
      <c r="I254" s="46">
        <v>5</v>
      </c>
      <c r="J254" s="47">
        <v>0</v>
      </c>
      <c r="K254" s="46"/>
      <c r="L254" s="46"/>
      <c r="M254" s="46"/>
      <c r="N254" s="46"/>
      <c r="O254" s="47">
        <v>3</v>
      </c>
      <c r="P254" s="47">
        <v>1</v>
      </c>
      <c r="Q254" s="46">
        <v>3</v>
      </c>
      <c r="R254" s="47">
        <v>1</v>
      </c>
      <c r="S254" s="46"/>
      <c r="T254" s="47">
        <v>4</v>
      </c>
      <c r="U254" s="46"/>
      <c r="V254" s="47">
        <v>4</v>
      </c>
      <c r="W254" s="46"/>
      <c r="X254" s="46"/>
      <c r="Y254" s="46"/>
      <c r="Z254" s="47">
        <v>3</v>
      </c>
      <c r="AA254" s="46"/>
      <c r="AB254" s="47">
        <v>3</v>
      </c>
      <c r="AC254" s="46"/>
      <c r="AD254" s="46"/>
      <c r="AE254" s="46"/>
      <c r="AF254" s="47">
        <v>1</v>
      </c>
      <c r="AG254" s="46"/>
      <c r="AH254" s="47">
        <v>1</v>
      </c>
      <c r="AI254" s="46"/>
      <c r="AJ254" s="46" t="s">
        <v>183</v>
      </c>
      <c r="AK254" s="46"/>
      <c r="AL254" s="47">
        <v>2</v>
      </c>
      <c r="AM254" s="46"/>
      <c r="AN254" s="47">
        <v>1</v>
      </c>
      <c r="AO254" s="46"/>
      <c r="AP254" s="47">
        <v>2</v>
      </c>
      <c r="AQ254" s="46"/>
      <c r="AR254" s="47">
        <v>1</v>
      </c>
      <c r="AS254" s="46"/>
      <c r="AT254" s="47">
        <v>2</v>
      </c>
      <c r="AU254" s="46"/>
      <c r="AV254" s="47">
        <v>1</v>
      </c>
      <c r="AW254" s="46"/>
      <c r="AX254" s="47">
        <v>2</v>
      </c>
      <c r="AY254" s="46"/>
      <c r="AZ254" s="47">
        <v>1</v>
      </c>
      <c r="BA254" s="46"/>
      <c r="BB254" s="46" t="s">
        <v>1536</v>
      </c>
      <c r="BC254" s="46"/>
      <c r="BD254" s="47">
        <v>1</v>
      </c>
      <c r="BE254" s="46"/>
      <c r="BF254" s="46"/>
      <c r="BG254" s="46"/>
      <c r="BH254" s="47">
        <v>3</v>
      </c>
      <c r="BI254" s="46"/>
      <c r="BJ254" s="47">
        <v>4</v>
      </c>
      <c r="BK254" s="46"/>
      <c r="BL254" s="46" t="s">
        <v>3411</v>
      </c>
      <c r="BM254" s="46"/>
      <c r="BN254" s="47">
        <v>1</v>
      </c>
      <c r="BO254" s="46"/>
      <c r="BP254" s="47">
        <v>1</v>
      </c>
      <c r="BQ254" s="46"/>
      <c r="BR254" s="47">
        <v>1</v>
      </c>
      <c r="BS254" s="46"/>
      <c r="BT254" s="47">
        <v>0</v>
      </c>
      <c r="BU254" s="46"/>
      <c r="BV254" s="47">
        <v>3</v>
      </c>
      <c r="BW254" s="46"/>
      <c r="BX254" s="47">
        <v>5</v>
      </c>
      <c r="BY254" s="46"/>
      <c r="BZ254" s="46"/>
      <c r="CA254" s="46"/>
      <c r="CB254" s="46" t="s">
        <v>7521</v>
      </c>
      <c r="CC254" s="46" t="b">
        <v>1</v>
      </c>
      <c r="CD254" s="46" t="b">
        <v>1</v>
      </c>
      <c r="CE254" s="46" t="b">
        <v>0</v>
      </c>
      <c r="CF254" s="46" t="b">
        <v>0</v>
      </c>
      <c r="CG254" s="46" t="b">
        <v>0</v>
      </c>
      <c r="CH254" s="46" t="b">
        <v>0</v>
      </c>
      <c r="CI254" s="46" t="b">
        <v>0</v>
      </c>
      <c r="CJ254" s="46"/>
      <c r="CK254" s="46"/>
      <c r="CL254" s="46"/>
      <c r="CM254" s="46" t="s">
        <v>1355</v>
      </c>
      <c r="CN254" s="46"/>
      <c r="CO254" s="46" t="s">
        <v>3412</v>
      </c>
      <c r="CP254" s="46">
        <v>1689</v>
      </c>
      <c r="CQ254" s="46" t="s">
        <v>3413</v>
      </c>
      <c r="CR254" s="46" t="s">
        <v>3414</v>
      </c>
      <c r="CS254" s="46">
        <v>253</v>
      </c>
      <c r="CT254" s="46"/>
      <c r="CU254" s="46">
        <v>-1</v>
      </c>
    </row>
    <row r="255" spans="1:99" ht="15" customHeight="1">
      <c r="A255" s="47">
        <v>359125050503749</v>
      </c>
      <c r="B255" s="46" t="s">
        <v>3417</v>
      </c>
      <c r="C255" s="46" t="s">
        <v>3417</v>
      </c>
      <c r="D255" s="46" t="s">
        <v>3418</v>
      </c>
      <c r="E255" s="46" t="s">
        <v>7748</v>
      </c>
      <c r="F255" s="46">
        <v>13.375723020000001</v>
      </c>
      <c r="G255" s="46">
        <v>103.85820508</v>
      </c>
      <c r="H255" s="46">
        <v>18</v>
      </c>
      <c r="I255" s="46">
        <v>10</v>
      </c>
      <c r="J255" s="47">
        <v>0</v>
      </c>
      <c r="K255" s="46"/>
      <c r="L255" s="46"/>
      <c r="M255" s="46"/>
      <c r="N255" s="46"/>
      <c r="O255" s="47">
        <v>3</v>
      </c>
      <c r="P255" s="47">
        <v>1</v>
      </c>
      <c r="Q255" s="46">
        <v>3</v>
      </c>
      <c r="R255" s="47">
        <v>0</v>
      </c>
      <c r="S255" s="46"/>
      <c r="T255" s="47">
        <v>4</v>
      </c>
      <c r="U255" s="46"/>
      <c r="V255" s="46"/>
      <c r="W255" s="46"/>
      <c r="X255" s="46"/>
      <c r="Y255" s="46"/>
      <c r="Z255" s="47">
        <v>3</v>
      </c>
      <c r="AA255" s="46"/>
      <c r="AB255" s="46"/>
      <c r="AC255" s="46"/>
      <c r="AD255" s="46"/>
      <c r="AE255" s="46"/>
      <c r="AF255" s="47">
        <v>1</v>
      </c>
      <c r="AG255" s="46"/>
      <c r="AH255" s="46"/>
      <c r="AI255" s="46"/>
      <c r="AJ255" s="46"/>
      <c r="AK255" s="46"/>
      <c r="AL255" s="47">
        <v>3</v>
      </c>
      <c r="AM255" s="46"/>
      <c r="AN255" s="47">
        <v>1</v>
      </c>
      <c r="AO255" s="46"/>
      <c r="AP255" s="47">
        <v>2</v>
      </c>
      <c r="AQ255" s="46"/>
      <c r="AR255" s="47">
        <v>3</v>
      </c>
      <c r="AS255" s="46"/>
      <c r="AT255" s="46"/>
      <c r="AU255" s="46"/>
      <c r="AV255" s="46"/>
      <c r="AW255" s="46"/>
      <c r="AX255" s="46"/>
      <c r="AY255" s="46"/>
      <c r="AZ255" s="46"/>
      <c r="BA255" s="46"/>
      <c r="BB255" s="46" t="s">
        <v>183</v>
      </c>
      <c r="BC255" s="46"/>
      <c r="BD255" s="47">
        <v>0</v>
      </c>
      <c r="BE255" s="46"/>
      <c r="BF255" s="46"/>
      <c r="BG255" s="46"/>
      <c r="BH255" s="47">
        <v>3</v>
      </c>
      <c r="BI255" s="46"/>
      <c r="BJ255" s="46"/>
      <c r="BK255" s="46"/>
      <c r="BL255" s="46" t="s">
        <v>3422</v>
      </c>
      <c r="BM255" s="46"/>
      <c r="BN255" s="47">
        <v>1</v>
      </c>
      <c r="BO255" s="46"/>
      <c r="BP255" s="47">
        <v>1</v>
      </c>
      <c r="BQ255" s="46"/>
      <c r="BR255" s="47">
        <v>1</v>
      </c>
      <c r="BS255" s="46"/>
      <c r="BT255" s="47">
        <v>1</v>
      </c>
      <c r="BU255" s="46"/>
      <c r="BV255" s="47">
        <v>3</v>
      </c>
      <c r="BW255" s="46"/>
      <c r="BX255" s="47">
        <v>4</v>
      </c>
      <c r="BY255" s="46"/>
      <c r="BZ255" s="46"/>
      <c r="CA255" s="46"/>
      <c r="CB255" s="46" t="s">
        <v>7521</v>
      </c>
      <c r="CC255" s="46" t="b">
        <v>1</v>
      </c>
      <c r="CD255" s="46" t="b">
        <v>1</v>
      </c>
      <c r="CE255" s="46" t="b">
        <v>0</v>
      </c>
      <c r="CF255" s="46" t="b">
        <v>0</v>
      </c>
      <c r="CG255" s="46" t="b">
        <v>0</v>
      </c>
      <c r="CH255" s="46" t="b">
        <v>0</v>
      </c>
      <c r="CI255" s="46" t="b">
        <v>0</v>
      </c>
      <c r="CJ255" s="46"/>
      <c r="CK255" s="46"/>
      <c r="CL255" s="46"/>
      <c r="CM255" s="46" t="s">
        <v>3423</v>
      </c>
      <c r="CN255" s="46"/>
      <c r="CO255" s="46" t="s">
        <v>3424</v>
      </c>
      <c r="CP255" s="46">
        <v>1690</v>
      </c>
      <c r="CQ255" s="46" t="s">
        <v>3425</v>
      </c>
      <c r="CR255" s="46" t="s">
        <v>3426</v>
      </c>
      <c r="CS255" s="46">
        <v>254</v>
      </c>
      <c r="CT255" s="46"/>
      <c r="CU255" s="46">
        <v>-1</v>
      </c>
    </row>
    <row r="256" spans="1:99" ht="15" customHeight="1">
      <c r="A256" s="47">
        <v>359125050503749</v>
      </c>
      <c r="B256" s="46" t="s">
        <v>3427</v>
      </c>
      <c r="C256" s="46" t="s">
        <v>3427</v>
      </c>
      <c r="D256" s="46" t="s">
        <v>3428</v>
      </c>
      <c r="E256" s="46" t="s">
        <v>7749</v>
      </c>
      <c r="F256" s="46">
        <v>13.37550128</v>
      </c>
      <c r="G256" s="46">
        <v>103.85830061</v>
      </c>
      <c r="H256" s="46">
        <v>12</v>
      </c>
      <c r="I256" s="46">
        <v>10</v>
      </c>
      <c r="J256" s="47">
        <v>0</v>
      </c>
      <c r="K256" s="46"/>
      <c r="L256" s="46"/>
      <c r="M256" s="46"/>
      <c r="N256" s="46"/>
      <c r="O256" s="47">
        <v>3</v>
      </c>
      <c r="P256" s="47">
        <v>1</v>
      </c>
      <c r="Q256" s="46">
        <v>3</v>
      </c>
      <c r="R256" s="47">
        <v>1</v>
      </c>
      <c r="S256" s="46"/>
      <c r="T256" s="47">
        <v>3</v>
      </c>
      <c r="U256" s="46"/>
      <c r="V256" s="47">
        <v>4</v>
      </c>
      <c r="W256" s="46"/>
      <c r="X256" s="46"/>
      <c r="Y256" s="46"/>
      <c r="Z256" s="47">
        <v>3</v>
      </c>
      <c r="AA256" s="46"/>
      <c r="AB256" s="47">
        <v>4</v>
      </c>
      <c r="AC256" s="46"/>
      <c r="AD256" s="46"/>
      <c r="AE256" s="46"/>
      <c r="AF256" s="47">
        <v>1</v>
      </c>
      <c r="AG256" s="46"/>
      <c r="AH256" s="47">
        <v>1</v>
      </c>
      <c r="AI256" s="46"/>
      <c r="AJ256" s="46"/>
      <c r="AK256" s="46"/>
      <c r="AL256" s="47">
        <v>3</v>
      </c>
      <c r="AM256" s="46"/>
      <c r="AN256" s="47">
        <v>1</v>
      </c>
      <c r="AO256" s="46"/>
      <c r="AP256" s="47">
        <v>3</v>
      </c>
      <c r="AQ256" s="46"/>
      <c r="AR256" s="47">
        <v>3</v>
      </c>
      <c r="AS256" s="46"/>
      <c r="AT256" s="47">
        <v>3</v>
      </c>
      <c r="AU256" s="46"/>
      <c r="AV256" s="47">
        <v>1</v>
      </c>
      <c r="AW256" s="46"/>
      <c r="AX256" s="47">
        <v>3</v>
      </c>
      <c r="AY256" s="46"/>
      <c r="AZ256" s="47">
        <v>3</v>
      </c>
      <c r="BA256" s="46"/>
      <c r="BB256" s="46" t="s">
        <v>426</v>
      </c>
      <c r="BC256" s="46"/>
      <c r="BD256" s="47">
        <v>0</v>
      </c>
      <c r="BE256" s="46"/>
      <c r="BF256" s="46"/>
      <c r="BG256" s="46"/>
      <c r="BH256" s="47">
        <v>3</v>
      </c>
      <c r="BI256" s="46"/>
      <c r="BJ256" s="47">
        <v>4</v>
      </c>
      <c r="BK256" s="46"/>
      <c r="BL256" s="46" t="s">
        <v>3432</v>
      </c>
      <c r="BM256" s="46"/>
      <c r="BN256" s="47">
        <v>1</v>
      </c>
      <c r="BO256" s="46"/>
      <c r="BP256" s="47">
        <v>1</v>
      </c>
      <c r="BQ256" s="46"/>
      <c r="BR256" s="47">
        <v>1</v>
      </c>
      <c r="BS256" s="46"/>
      <c r="BT256" s="47">
        <v>1</v>
      </c>
      <c r="BU256" s="46"/>
      <c r="BV256" s="47">
        <v>1</v>
      </c>
      <c r="BW256" s="46"/>
      <c r="BX256" s="47">
        <v>4</v>
      </c>
      <c r="BY256" s="46"/>
      <c r="BZ256" s="46"/>
      <c r="CA256" s="46"/>
      <c r="CB256" s="46" t="s">
        <v>7527</v>
      </c>
      <c r="CC256" s="46" t="b">
        <v>1</v>
      </c>
      <c r="CD256" s="46" t="b">
        <v>1</v>
      </c>
      <c r="CE256" s="46" t="b">
        <v>0</v>
      </c>
      <c r="CF256" s="46" t="b">
        <v>1</v>
      </c>
      <c r="CG256" s="46" t="b">
        <v>0</v>
      </c>
      <c r="CH256" s="46" t="b">
        <v>0</v>
      </c>
      <c r="CI256" s="46" t="b">
        <v>0</v>
      </c>
      <c r="CJ256" s="46"/>
      <c r="CK256" s="46"/>
      <c r="CL256" s="46"/>
      <c r="CM256" s="46" t="s">
        <v>1355</v>
      </c>
      <c r="CN256" s="46"/>
      <c r="CO256" s="46" t="s">
        <v>3436</v>
      </c>
      <c r="CP256" s="46">
        <v>1691</v>
      </c>
      <c r="CQ256" s="46" t="s">
        <v>3438</v>
      </c>
      <c r="CR256" s="46" t="s">
        <v>3439</v>
      </c>
      <c r="CS256" s="46">
        <v>255</v>
      </c>
      <c r="CT256" s="46"/>
      <c r="CU256" s="46">
        <v>-1</v>
      </c>
    </row>
    <row r="257" spans="1:99" ht="15" customHeight="1">
      <c r="A257" s="47">
        <v>359125050503749</v>
      </c>
      <c r="B257" s="46" t="s">
        <v>3441</v>
      </c>
      <c r="C257" s="46" t="s">
        <v>3441</v>
      </c>
      <c r="D257" s="46" t="s">
        <v>3442</v>
      </c>
      <c r="E257" s="46" t="s">
        <v>7750</v>
      </c>
      <c r="F257" s="46">
        <v>13.37577974</v>
      </c>
      <c r="G257" s="46">
        <v>103.85823743</v>
      </c>
      <c r="H257" s="46">
        <v>60</v>
      </c>
      <c r="I257" s="46">
        <v>13</v>
      </c>
      <c r="J257" s="47">
        <v>0</v>
      </c>
      <c r="K257" s="46"/>
      <c r="L257" s="46"/>
      <c r="M257" s="46"/>
      <c r="N257" s="46"/>
      <c r="O257" s="47">
        <v>3</v>
      </c>
      <c r="P257" s="47">
        <v>1</v>
      </c>
      <c r="Q257" s="46">
        <v>1</v>
      </c>
      <c r="R257" s="47">
        <v>0</v>
      </c>
      <c r="S257" s="46"/>
      <c r="T257" s="47">
        <v>4</v>
      </c>
      <c r="U257" s="46"/>
      <c r="V257" s="46"/>
      <c r="W257" s="46"/>
      <c r="X257" s="46"/>
      <c r="Y257" s="46"/>
      <c r="Z257" s="47">
        <v>4</v>
      </c>
      <c r="AA257" s="46"/>
      <c r="AB257" s="46"/>
      <c r="AC257" s="46"/>
      <c r="AD257" s="46"/>
      <c r="AE257" s="46"/>
      <c r="AF257" s="47">
        <v>1</v>
      </c>
      <c r="AG257" s="46"/>
      <c r="AH257" s="46"/>
      <c r="AI257" s="46"/>
      <c r="AJ257" s="46"/>
      <c r="AK257" s="46"/>
      <c r="AL257" s="47">
        <v>3</v>
      </c>
      <c r="AM257" s="46"/>
      <c r="AN257" s="47">
        <v>1</v>
      </c>
      <c r="AO257" s="46"/>
      <c r="AP257" s="47">
        <v>2</v>
      </c>
      <c r="AQ257" s="46"/>
      <c r="AR257" s="47">
        <v>3</v>
      </c>
      <c r="AS257" s="46"/>
      <c r="AT257" s="46"/>
      <c r="AU257" s="46"/>
      <c r="AV257" s="46"/>
      <c r="AW257" s="46"/>
      <c r="AX257" s="46"/>
      <c r="AY257" s="46"/>
      <c r="AZ257" s="46"/>
      <c r="BA257" s="46"/>
      <c r="BB257" s="46" t="s">
        <v>666</v>
      </c>
      <c r="BC257" s="46"/>
      <c r="BD257" s="47">
        <v>1</v>
      </c>
      <c r="BE257" s="46"/>
      <c r="BF257" s="46"/>
      <c r="BG257" s="46"/>
      <c r="BH257" s="47">
        <v>3</v>
      </c>
      <c r="BI257" s="46"/>
      <c r="BJ257" s="46"/>
      <c r="BK257" s="46"/>
      <c r="BL257" s="46" t="s">
        <v>3443</v>
      </c>
      <c r="BM257" s="46"/>
      <c r="BN257" s="47">
        <v>1</v>
      </c>
      <c r="BO257" s="46"/>
      <c r="BP257" s="47">
        <v>1</v>
      </c>
      <c r="BQ257" s="46"/>
      <c r="BR257" s="47">
        <v>1</v>
      </c>
      <c r="BS257" s="46"/>
      <c r="BT257" s="47">
        <v>0</v>
      </c>
      <c r="BU257" s="46"/>
      <c r="BV257" s="47">
        <v>3</v>
      </c>
      <c r="BW257" s="46"/>
      <c r="BX257" s="47">
        <v>4</v>
      </c>
      <c r="BY257" s="46"/>
      <c r="BZ257" s="46"/>
      <c r="CA257" s="46"/>
      <c r="CB257" s="46" t="s">
        <v>7521</v>
      </c>
      <c r="CC257" s="46" t="b">
        <v>1</v>
      </c>
      <c r="CD257" s="46" t="b">
        <v>1</v>
      </c>
      <c r="CE257" s="46" t="b">
        <v>0</v>
      </c>
      <c r="CF257" s="46" t="b">
        <v>0</v>
      </c>
      <c r="CG257" s="46" t="b">
        <v>0</v>
      </c>
      <c r="CH257" s="46" t="b">
        <v>0</v>
      </c>
      <c r="CI257" s="46" t="b">
        <v>0</v>
      </c>
      <c r="CJ257" s="46"/>
      <c r="CK257" s="46"/>
      <c r="CL257" s="46"/>
      <c r="CM257" s="46" t="s">
        <v>1355</v>
      </c>
      <c r="CN257" s="46"/>
      <c r="CO257" s="46" t="s">
        <v>3445</v>
      </c>
      <c r="CP257" s="46">
        <v>1692</v>
      </c>
      <c r="CQ257" s="46" t="s">
        <v>3447</v>
      </c>
      <c r="CR257" s="46" t="s">
        <v>3448</v>
      </c>
      <c r="CS257" s="46">
        <v>256</v>
      </c>
      <c r="CT257" s="46"/>
      <c r="CU257" s="46">
        <v>-1</v>
      </c>
    </row>
    <row r="258" spans="1:99" ht="15" customHeight="1">
      <c r="A258" s="47">
        <v>359125050503749</v>
      </c>
      <c r="B258" s="46" t="s">
        <v>3451</v>
      </c>
      <c r="C258" s="46" t="s">
        <v>3451</v>
      </c>
      <c r="D258" s="46" t="s">
        <v>3452</v>
      </c>
      <c r="E258" s="46" t="s">
        <v>7751</v>
      </c>
      <c r="F258" s="46">
        <v>13.375774460000001</v>
      </c>
      <c r="G258" s="46">
        <v>103.85827128</v>
      </c>
      <c r="H258" s="46">
        <v>5</v>
      </c>
      <c r="I258" s="46">
        <v>10</v>
      </c>
      <c r="J258" s="47">
        <v>0</v>
      </c>
      <c r="K258" s="46"/>
      <c r="L258" s="46"/>
      <c r="M258" s="46"/>
      <c r="N258" s="46"/>
      <c r="O258" s="47">
        <v>3</v>
      </c>
      <c r="P258" s="47">
        <v>1</v>
      </c>
      <c r="Q258" s="46">
        <v>4</v>
      </c>
      <c r="R258" s="47">
        <v>1</v>
      </c>
      <c r="S258" s="46"/>
      <c r="T258" s="47">
        <v>4</v>
      </c>
      <c r="U258" s="46"/>
      <c r="V258" s="47">
        <v>4</v>
      </c>
      <c r="W258" s="46"/>
      <c r="X258" s="46"/>
      <c r="Y258" s="46"/>
      <c r="Z258" s="47">
        <v>3</v>
      </c>
      <c r="AA258" s="46"/>
      <c r="AB258" s="47">
        <v>4</v>
      </c>
      <c r="AC258" s="46"/>
      <c r="AD258" s="46"/>
      <c r="AE258" s="46"/>
      <c r="AF258" s="47">
        <v>1</v>
      </c>
      <c r="AG258" s="46"/>
      <c r="AH258" s="47">
        <v>1</v>
      </c>
      <c r="AI258" s="46"/>
      <c r="AJ258" s="46" t="s">
        <v>183</v>
      </c>
      <c r="AK258" s="46"/>
      <c r="AL258" s="47">
        <v>2</v>
      </c>
      <c r="AM258" s="46"/>
      <c r="AN258" s="47">
        <v>1</v>
      </c>
      <c r="AO258" s="46"/>
      <c r="AP258" s="47">
        <v>3</v>
      </c>
      <c r="AQ258" s="46"/>
      <c r="AR258" s="47">
        <v>3</v>
      </c>
      <c r="AS258" s="46"/>
      <c r="AT258" s="47">
        <v>2</v>
      </c>
      <c r="AU258" s="46"/>
      <c r="AV258" s="47">
        <v>1</v>
      </c>
      <c r="AW258" s="46"/>
      <c r="AX258" s="47">
        <v>2</v>
      </c>
      <c r="AY258" s="46"/>
      <c r="AZ258" s="47">
        <v>3</v>
      </c>
      <c r="BA258" s="46"/>
      <c r="BB258" s="46" t="s">
        <v>1039</v>
      </c>
      <c r="BC258" s="46"/>
      <c r="BD258" s="47">
        <v>1</v>
      </c>
      <c r="BE258" s="46"/>
      <c r="BF258" s="46"/>
      <c r="BG258" s="46"/>
      <c r="BH258" s="47">
        <v>3</v>
      </c>
      <c r="BI258" s="46"/>
      <c r="BJ258" s="47">
        <v>3</v>
      </c>
      <c r="BK258" s="46"/>
      <c r="BL258" s="46" t="s">
        <v>3454</v>
      </c>
      <c r="BM258" s="46"/>
      <c r="BN258" s="47">
        <v>1</v>
      </c>
      <c r="BO258" s="46"/>
      <c r="BP258" s="47">
        <v>1</v>
      </c>
      <c r="BQ258" s="46"/>
      <c r="BR258" s="47">
        <v>1</v>
      </c>
      <c r="BS258" s="46"/>
      <c r="BT258" s="47">
        <v>0</v>
      </c>
      <c r="BU258" s="46"/>
      <c r="BV258" s="47">
        <v>1</v>
      </c>
      <c r="BW258" s="46"/>
      <c r="BX258" s="47">
        <v>4</v>
      </c>
      <c r="BY258" s="46"/>
      <c r="BZ258" s="46"/>
      <c r="CA258" s="46"/>
      <c r="CB258" s="46" t="s">
        <v>7521</v>
      </c>
      <c r="CC258" s="46" t="b">
        <v>1</v>
      </c>
      <c r="CD258" s="46" t="b">
        <v>1</v>
      </c>
      <c r="CE258" s="46" t="b">
        <v>0</v>
      </c>
      <c r="CF258" s="46" t="b">
        <v>0</v>
      </c>
      <c r="CG258" s="46" t="b">
        <v>0</v>
      </c>
      <c r="CH258" s="46" t="b">
        <v>0</v>
      </c>
      <c r="CI258" s="46" t="b">
        <v>0</v>
      </c>
      <c r="CJ258" s="46"/>
      <c r="CK258" s="46"/>
      <c r="CL258" s="46"/>
      <c r="CM258" s="46" t="s">
        <v>1355</v>
      </c>
      <c r="CN258" s="46"/>
      <c r="CO258" s="46" t="s">
        <v>3455</v>
      </c>
      <c r="CP258" s="46">
        <v>1693</v>
      </c>
      <c r="CQ258" s="46" t="s">
        <v>3456</v>
      </c>
      <c r="CR258" s="46" t="s">
        <v>3457</v>
      </c>
      <c r="CS258" s="46">
        <v>257</v>
      </c>
      <c r="CT258" s="46"/>
      <c r="CU258" s="46">
        <v>-1</v>
      </c>
    </row>
    <row r="259" spans="1:99" ht="15" customHeight="1">
      <c r="A259" s="47">
        <v>359125050503749</v>
      </c>
      <c r="B259" s="46" t="s">
        <v>3459</v>
      </c>
      <c r="C259" s="46" t="s">
        <v>3459</v>
      </c>
      <c r="D259" s="46" t="s">
        <v>3461</v>
      </c>
      <c r="E259" s="46" t="s">
        <v>7752</v>
      </c>
      <c r="F259" s="46">
        <v>13.375525469999999</v>
      </c>
      <c r="G259" s="46">
        <v>103.85816776999999</v>
      </c>
      <c r="H259" s="46">
        <v>21</v>
      </c>
      <c r="I259" s="46">
        <v>9</v>
      </c>
      <c r="J259" s="47">
        <v>0</v>
      </c>
      <c r="K259" s="46"/>
      <c r="L259" s="46"/>
      <c r="M259" s="46"/>
      <c r="N259" s="46"/>
      <c r="O259" s="47">
        <v>3</v>
      </c>
      <c r="P259" s="47">
        <v>1</v>
      </c>
      <c r="Q259" s="46">
        <v>2</v>
      </c>
      <c r="R259" s="47">
        <v>0</v>
      </c>
      <c r="S259" s="46"/>
      <c r="T259" s="47">
        <v>4</v>
      </c>
      <c r="U259" s="46"/>
      <c r="V259" s="46"/>
      <c r="W259" s="46"/>
      <c r="X259" s="46"/>
      <c r="Y259" s="46"/>
      <c r="Z259" s="47">
        <v>4</v>
      </c>
      <c r="AA259" s="46"/>
      <c r="AB259" s="46"/>
      <c r="AC259" s="46"/>
      <c r="AD259" s="46" t="s">
        <v>1366</v>
      </c>
      <c r="AE259" s="46"/>
      <c r="AF259" s="47">
        <v>1</v>
      </c>
      <c r="AG259" s="46"/>
      <c r="AH259" s="46"/>
      <c r="AI259" s="46"/>
      <c r="AJ259" s="46"/>
      <c r="AK259" s="46"/>
      <c r="AL259" s="47">
        <v>3</v>
      </c>
      <c r="AM259" s="46"/>
      <c r="AN259" s="47">
        <v>1</v>
      </c>
      <c r="AO259" s="46"/>
      <c r="AP259" s="47">
        <v>3</v>
      </c>
      <c r="AQ259" s="46"/>
      <c r="AR259" s="47">
        <v>1</v>
      </c>
      <c r="AS259" s="46"/>
      <c r="AT259" s="46"/>
      <c r="AU259" s="46"/>
      <c r="AV259" s="46"/>
      <c r="AW259" s="46"/>
      <c r="AX259" s="46"/>
      <c r="AY259" s="46"/>
      <c r="AZ259" s="46"/>
      <c r="BA259" s="46"/>
      <c r="BB259" s="46"/>
      <c r="BC259" s="46"/>
      <c r="BD259" s="47">
        <v>0</v>
      </c>
      <c r="BE259" s="46"/>
      <c r="BF259" s="46"/>
      <c r="BG259" s="46"/>
      <c r="BH259" s="47">
        <v>3</v>
      </c>
      <c r="BI259" s="46"/>
      <c r="BJ259" s="46"/>
      <c r="BK259" s="46"/>
      <c r="BL259" s="46" t="s">
        <v>3400</v>
      </c>
      <c r="BM259" s="46"/>
      <c r="BN259" s="47">
        <v>1</v>
      </c>
      <c r="BO259" s="46"/>
      <c r="BP259" s="47">
        <v>1</v>
      </c>
      <c r="BQ259" s="46"/>
      <c r="BR259" s="47">
        <v>1</v>
      </c>
      <c r="BS259" s="46"/>
      <c r="BT259" s="47">
        <v>1</v>
      </c>
      <c r="BU259" s="46"/>
      <c r="BV259" s="47">
        <v>3</v>
      </c>
      <c r="BW259" s="46"/>
      <c r="BX259" s="47">
        <v>4</v>
      </c>
      <c r="BY259" s="46"/>
      <c r="BZ259" s="46"/>
      <c r="CA259" s="46"/>
      <c r="CB259" s="46" t="s">
        <v>7539</v>
      </c>
      <c r="CC259" s="46" t="b">
        <v>0</v>
      </c>
      <c r="CD259" s="46" t="b">
        <v>1</v>
      </c>
      <c r="CE259" s="46" t="b">
        <v>0</v>
      </c>
      <c r="CF259" s="46" t="b">
        <v>1</v>
      </c>
      <c r="CG259" s="46" t="b">
        <v>0</v>
      </c>
      <c r="CH259" s="46" t="b">
        <v>0</v>
      </c>
      <c r="CI259" s="46" t="b">
        <v>0</v>
      </c>
      <c r="CJ259" s="46"/>
      <c r="CK259" s="46"/>
      <c r="CL259" s="46"/>
      <c r="CM259" s="46" t="s">
        <v>1355</v>
      </c>
      <c r="CN259" s="46"/>
      <c r="CO259" s="46" t="s">
        <v>3465</v>
      </c>
      <c r="CP259" s="46">
        <v>1694</v>
      </c>
      <c r="CQ259" s="46" t="s">
        <v>3466</v>
      </c>
      <c r="CR259" s="46" t="s">
        <v>3467</v>
      </c>
      <c r="CS259" s="46">
        <v>258</v>
      </c>
      <c r="CT259" s="46"/>
      <c r="CU259" s="46">
        <v>-1</v>
      </c>
    </row>
    <row r="260" spans="1:99" ht="15" customHeight="1">
      <c r="A260" s="47">
        <v>359125050503749</v>
      </c>
      <c r="B260" s="46" t="s">
        <v>3468</v>
      </c>
      <c r="C260" s="46" t="s">
        <v>3468</v>
      </c>
      <c r="D260" s="46" t="s">
        <v>3469</v>
      </c>
      <c r="E260" s="46" t="s">
        <v>7753</v>
      </c>
      <c r="F260" s="46">
        <v>13.37554956</v>
      </c>
      <c r="G260" s="46">
        <v>103.85819682</v>
      </c>
      <c r="H260" s="46">
        <v>-2</v>
      </c>
      <c r="I260" s="46">
        <v>9</v>
      </c>
      <c r="J260" s="47">
        <v>0</v>
      </c>
      <c r="K260" s="46"/>
      <c r="L260" s="46"/>
      <c r="M260" s="46"/>
      <c r="N260" s="46"/>
      <c r="O260" s="47">
        <v>3</v>
      </c>
      <c r="P260" s="47">
        <v>1</v>
      </c>
      <c r="Q260" s="46">
        <v>4</v>
      </c>
      <c r="R260" s="47">
        <v>1</v>
      </c>
      <c r="S260" s="46"/>
      <c r="T260" s="47">
        <v>4</v>
      </c>
      <c r="U260" s="46"/>
      <c r="V260" s="47">
        <v>4</v>
      </c>
      <c r="W260" s="46"/>
      <c r="X260" s="46"/>
      <c r="Y260" s="46"/>
      <c r="Z260" s="47">
        <v>3</v>
      </c>
      <c r="AA260" s="46"/>
      <c r="AB260" s="47">
        <v>3</v>
      </c>
      <c r="AC260" s="46"/>
      <c r="AD260" s="46"/>
      <c r="AE260" s="46"/>
      <c r="AF260" s="47">
        <v>1</v>
      </c>
      <c r="AG260" s="46"/>
      <c r="AH260" s="47">
        <v>3</v>
      </c>
      <c r="AI260" s="46"/>
      <c r="AJ260" s="46" t="s">
        <v>183</v>
      </c>
      <c r="AK260" s="46"/>
      <c r="AL260" s="47">
        <v>3</v>
      </c>
      <c r="AM260" s="46"/>
      <c r="AN260" s="47">
        <v>1</v>
      </c>
      <c r="AO260" s="46"/>
      <c r="AP260" s="47">
        <v>3</v>
      </c>
      <c r="AQ260" s="46"/>
      <c r="AR260" s="47">
        <v>1</v>
      </c>
      <c r="AS260" s="46"/>
      <c r="AT260" s="47">
        <v>3</v>
      </c>
      <c r="AU260" s="46"/>
      <c r="AV260" s="47">
        <v>1</v>
      </c>
      <c r="AW260" s="46"/>
      <c r="AX260" s="47">
        <v>3</v>
      </c>
      <c r="AY260" s="46"/>
      <c r="AZ260" s="47">
        <v>1</v>
      </c>
      <c r="BA260" s="46"/>
      <c r="BB260" s="46"/>
      <c r="BC260" s="46"/>
      <c r="BD260" s="47">
        <v>1</v>
      </c>
      <c r="BE260" s="46"/>
      <c r="BF260" s="46"/>
      <c r="BG260" s="46"/>
      <c r="BH260" s="47">
        <v>3</v>
      </c>
      <c r="BI260" s="46"/>
      <c r="BJ260" s="47">
        <v>4</v>
      </c>
      <c r="BK260" s="46"/>
      <c r="BL260" s="46" t="s">
        <v>3411</v>
      </c>
      <c r="BM260" s="46"/>
      <c r="BN260" s="47">
        <v>1</v>
      </c>
      <c r="BO260" s="46"/>
      <c r="BP260" s="47">
        <v>1</v>
      </c>
      <c r="BQ260" s="46"/>
      <c r="BR260" s="47">
        <v>1</v>
      </c>
      <c r="BS260" s="46"/>
      <c r="BT260" s="47">
        <v>0</v>
      </c>
      <c r="BU260" s="46"/>
      <c r="BV260" s="47">
        <v>3</v>
      </c>
      <c r="BW260" s="46"/>
      <c r="BX260" s="47">
        <v>4</v>
      </c>
      <c r="BY260" s="46"/>
      <c r="BZ260" s="46"/>
      <c r="CA260" s="46"/>
      <c r="CB260" s="46" t="s">
        <v>6051</v>
      </c>
      <c r="CC260" s="46" t="b">
        <v>0</v>
      </c>
      <c r="CD260" s="46" t="b">
        <v>1</v>
      </c>
      <c r="CE260" s="46" t="b">
        <v>0</v>
      </c>
      <c r="CF260" s="46" t="b">
        <v>0</v>
      </c>
      <c r="CG260" s="46" t="b">
        <v>0</v>
      </c>
      <c r="CH260" s="46" t="b">
        <v>0</v>
      </c>
      <c r="CI260" s="46" t="b">
        <v>0</v>
      </c>
      <c r="CJ260" s="46"/>
      <c r="CK260" s="46"/>
      <c r="CL260" s="46"/>
      <c r="CM260" s="46" t="s">
        <v>1355</v>
      </c>
      <c r="CN260" s="46"/>
      <c r="CO260" s="46" t="s">
        <v>3475</v>
      </c>
      <c r="CP260" s="46">
        <v>1695</v>
      </c>
      <c r="CQ260" s="46" t="s">
        <v>3476</v>
      </c>
      <c r="CR260" s="46" t="s">
        <v>3477</v>
      </c>
      <c r="CS260" s="46">
        <v>259</v>
      </c>
      <c r="CT260" s="46"/>
      <c r="CU260" s="46">
        <v>-1</v>
      </c>
    </row>
    <row r="261" spans="1:99" ht="15" customHeight="1">
      <c r="A261" s="47">
        <v>359125050503749</v>
      </c>
      <c r="B261" s="46" t="s">
        <v>3478</v>
      </c>
      <c r="C261" s="46" t="s">
        <v>3478</v>
      </c>
      <c r="D261" s="46" t="s">
        <v>3479</v>
      </c>
      <c r="E261" s="46" t="s">
        <v>7754</v>
      </c>
      <c r="F261" s="46">
        <v>13.37588865</v>
      </c>
      <c r="G261" s="46">
        <v>103.85845784999999</v>
      </c>
      <c r="H261" s="46">
        <v>0</v>
      </c>
      <c r="I261" s="46">
        <v>15</v>
      </c>
      <c r="J261" s="47">
        <v>0</v>
      </c>
      <c r="K261" s="46"/>
      <c r="L261" s="46"/>
      <c r="M261" s="46"/>
      <c r="N261" s="46"/>
      <c r="O261" s="47">
        <v>3</v>
      </c>
      <c r="P261" s="47">
        <v>1</v>
      </c>
      <c r="Q261" s="46">
        <v>5</v>
      </c>
      <c r="R261" s="47">
        <v>1</v>
      </c>
      <c r="S261" s="46"/>
      <c r="T261" s="47">
        <v>4</v>
      </c>
      <c r="U261" s="46"/>
      <c r="V261" s="47">
        <v>4</v>
      </c>
      <c r="W261" s="46"/>
      <c r="X261" s="46"/>
      <c r="Y261" s="46"/>
      <c r="Z261" s="47">
        <v>4</v>
      </c>
      <c r="AA261" s="46"/>
      <c r="AB261" s="47">
        <v>4</v>
      </c>
      <c r="AC261" s="46"/>
      <c r="AD261" s="46" t="s">
        <v>1366</v>
      </c>
      <c r="AE261" s="46"/>
      <c r="AF261" s="47">
        <v>1</v>
      </c>
      <c r="AG261" s="46"/>
      <c r="AH261" s="47">
        <v>1</v>
      </c>
      <c r="AI261" s="46"/>
      <c r="AJ261" s="46" t="s">
        <v>183</v>
      </c>
      <c r="AK261" s="46"/>
      <c r="AL261" s="47">
        <v>3</v>
      </c>
      <c r="AM261" s="46"/>
      <c r="AN261" s="47">
        <v>1</v>
      </c>
      <c r="AO261" s="46"/>
      <c r="AP261" s="47">
        <v>2</v>
      </c>
      <c r="AQ261" s="46"/>
      <c r="AR261" s="47">
        <v>3</v>
      </c>
      <c r="AS261" s="46"/>
      <c r="AT261" s="47">
        <v>3</v>
      </c>
      <c r="AU261" s="46"/>
      <c r="AV261" s="47">
        <v>1</v>
      </c>
      <c r="AW261" s="46"/>
      <c r="AX261" s="47">
        <v>2</v>
      </c>
      <c r="AY261" s="46"/>
      <c r="AZ261" s="47">
        <v>3</v>
      </c>
      <c r="BA261" s="46"/>
      <c r="BB261" s="46" t="s">
        <v>666</v>
      </c>
      <c r="BC261" s="46"/>
      <c r="BD261" s="47">
        <v>1</v>
      </c>
      <c r="BE261" s="46"/>
      <c r="BF261" s="46"/>
      <c r="BG261" s="46"/>
      <c r="BH261" s="47">
        <v>4</v>
      </c>
      <c r="BI261" s="46"/>
      <c r="BJ261" s="47">
        <v>3</v>
      </c>
      <c r="BK261" s="46"/>
      <c r="BL261" s="46" t="s">
        <v>3485</v>
      </c>
      <c r="BM261" s="46"/>
      <c r="BN261" s="47">
        <v>1</v>
      </c>
      <c r="BO261" s="46"/>
      <c r="BP261" s="47">
        <v>1</v>
      </c>
      <c r="BQ261" s="46"/>
      <c r="BR261" s="47">
        <v>1</v>
      </c>
      <c r="BS261" s="46"/>
      <c r="BT261" s="47">
        <v>0</v>
      </c>
      <c r="BU261" s="46"/>
      <c r="BV261" s="47">
        <v>1</v>
      </c>
      <c r="BW261" s="46"/>
      <c r="BX261" s="47">
        <v>4</v>
      </c>
      <c r="BY261" s="46"/>
      <c r="BZ261" s="46"/>
      <c r="CA261" s="46"/>
      <c r="CB261" s="46" t="s">
        <v>7521</v>
      </c>
      <c r="CC261" s="46" t="b">
        <v>1</v>
      </c>
      <c r="CD261" s="46" t="b">
        <v>1</v>
      </c>
      <c r="CE261" s="46" t="b">
        <v>0</v>
      </c>
      <c r="CF261" s="46" t="b">
        <v>0</v>
      </c>
      <c r="CG261" s="46" t="b">
        <v>0</v>
      </c>
      <c r="CH261" s="46" t="b">
        <v>0</v>
      </c>
      <c r="CI261" s="46" t="b">
        <v>0</v>
      </c>
      <c r="CJ261" s="46"/>
      <c r="CK261" s="46"/>
      <c r="CL261" s="46"/>
      <c r="CM261" s="46" t="s">
        <v>1355</v>
      </c>
      <c r="CN261" s="46"/>
      <c r="CO261" s="46" t="s">
        <v>3487</v>
      </c>
      <c r="CP261" s="46">
        <v>1696</v>
      </c>
      <c r="CQ261" s="46" t="s">
        <v>3488</v>
      </c>
      <c r="CR261" s="46" t="s">
        <v>3489</v>
      </c>
      <c r="CS261" s="46">
        <v>260</v>
      </c>
      <c r="CT261" s="46"/>
      <c r="CU261" s="46">
        <v>-1</v>
      </c>
    </row>
    <row r="262" spans="1:99" ht="15" customHeight="1">
      <c r="A262" s="47">
        <v>359125051929760</v>
      </c>
      <c r="B262" s="46" t="s">
        <v>3490</v>
      </c>
      <c r="C262" s="46" t="s">
        <v>3490</v>
      </c>
      <c r="D262" s="46" t="s">
        <v>3491</v>
      </c>
      <c r="E262" s="46" t="s">
        <v>7755</v>
      </c>
      <c r="F262" s="46">
        <v>13.37586188</v>
      </c>
      <c r="G262" s="46">
        <v>103.85880713</v>
      </c>
      <c r="H262" s="46">
        <v>-20</v>
      </c>
      <c r="I262" s="46">
        <v>10</v>
      </c>
      <c r="J262" s="47">
        <v>0</v>
      </c>
      <c r="K262" s="46"/>
      <c r="L262" s="46"/>
      <c r="M262" s="46"/>
      <c r="N262" s="46"/>
      <c r="O262" s="47">
        <v>3</v>
      </c>
      <c r="P262" s="47">
        <v>1</v>
      </c>
      <c r="Q262" s="46">
        <v>6</v>
      </c>
      <c r="R262" s="47">
        <v>1</v>
      </c>
      <c r="S262" s="46"/>
      <c r="T262" s="47">
        <v>4</v>
      </c>
      <c r="U262" s="46"/>
      <c r="V262" s="47">
        <v>4</v>
      </c>
      <c r="W262" s="46"/>
      <c r="X262" s="46"/>
      <c r="Y262" s="46"/>
      <c r="Z262" s="47">
        <v>4</v>
      </c>
      <c r="AA262" s="46"/>
      <c r="AB262" s="47">
        <v>4</v>
      </c>
      <c r="AC262" s="46"/>
      <c r="AD262" s="46"/>
      <c r="AE262" s="46"/>
      <c r="AF262" s="47">
        <v>1</v>
      </c>
      <c r="AG262" s="46"/>
      <c r="AH262" s="47">
        <v>1</v>
      </c>
      <c r="AI262" s="46"/>
      <c r="AJ262" s="46"/>
      <c r="AK262" s="46"/>
      <c r="AL262" s="47">
        <v>3</v>
      </c>
      <c r="AM262" s="46"/>
      <c r="AN262" s="47">
        <v>3</v>
      </c>
      <c r="AO262" s="46"/>
      <c r="AP262" s="47">
        <v>3</v>
      </c>
      <c r="AQ262" s="46"/>
      <c r="AR262" s="47">
        <v>3</v>
      </c>
      <c r="AS262" s="46"/>
      <c r="AT262" s="47">
        <v>3</v>
      </c>
      <c r="AU262" s="46"/>
      <c r="AV262" s="47">
        <v>3</v>
      </c>
      <c r="AW262" s="46"/>
      <c r="AX262" s="47">
        <v>3</v>
      </c>
      <c r="AY262" s="46"/>
      <c r="AZ262" s="47">
        <v>3</v>
      </c>
      <c r="BA262" s="46"/>
      <c r="BB262" s="46"/>
      <c r="BC262" s="46"/>
      <c r="BD262" s="47">
        <v>1</v>
      </c>
      <c r="BE262" s="46"/>
      <c r="BF262" s="46"/>
      <c r="BG262" s="46"/>
      <c r="BH262" s="47">
        <v>3</v>
      </c>
      <c r="BI262" s="46"/>
      <c r="BJ262" s="47">
        <v>3</v>
      </c>
      <c r="BK262" s="46"/>
      <c r="BL262" s="46" t="s">
        <v>3492</v>
      </c>
      <c r="BM262" s="46"/>
      <c r="BN262" s="47">
        <v>1</v>
      </c>
      <c r="BO262" s="46"/>
      <c r="BP262" s="47">
        <v>1</v>
      </c>
      <c r="BQ262" s="46"/>
      <c r="BR262" s="47">
        <v>1</v>
      </c>
      <c r="BS262" s="46"/>
      <c r="BT262" s="47">
        <v>0</v>
      </c>
      <c r="BU262" s="46"/>
      <c r="BV262" s="47">
        <v>3</v>
      </c>
      <c r="BW262" s="46"/>
      <c r="BX262" s="47">
        <v>4</v>
      </c>
      <c r="BY262" s="46"/>
      <c r="BZ262" s="46"/>
      <c r="CA262" s="46"/>
      <c r="CB262" s="46" t="s">
        <v>7521</v>
      </c>
      <c r="CC262" s="46" t="b">
        <v>1</v>
      </c>
      <c r="CD262" s="46" t="b">
        <v>1</v>
      </c>
      <c r="CE262" s="46" t="b">
        <v>0</v>
      </c>
      <c r="CF262" s="46" t="b">
        <v>0</v>
      </c>
      <c r="CG262" s="46" t="b">
        <v>0</v>
      </c>
      <c r="CH262" s="46" t="b">
        <v>0</v>
      </c>
      <c r="CI262" s="46" t="b">
        <v>0</v>
      </c>
      <c r="CJ262" s="46"/>
      <c r="CK262" s="46"/>
      <c r="CL262" s="46"/>
      <c r="CM262" s="46" t="s">
        <v>1138</v>
      </c>
      <c r="CN262" s="46"/>
      <c r="CO262" s="46" t="s">
        <v>3497</v>
      </c>
      <c r="CP262" s="46">
        <v>1697</v>
      </c>
      <c r="CQ262" s="46" t="s">
        <v>3498</v>
      </c>
      <c r="CR262" s="46" t="s">
        <v>3500</v>
      </c>
      <c r="CS262" s="46">
        <v>261</v>
      </c>
      <c r="CT262" s="46"/>
      <c r="CU262" s="46">
        <v>-1</v>
      </c>
    </row>
    <row r="263" spans="1:99" ht="15" customHeight="1">
      <c r="A263" s="47">
        <v>359125051929760</v>
      </c>
      <c r="B263" s="46" t="s">
        <v>3501</v>
      </c>
      <c r="C263" s="46" t="s">
        <v>3501</v>
      </c>
      <c r="D263" s="46" t="s">
        <v>3502</v>
      </c>
      <c r="E263" s="46" t="s">
        <v>7756</v>
      </c>
      <c r="F263" s="46">
        <v>13.37593202</v>
      </c>
      <c r="G263" s="46">
        <v>103.85871421</v>
      </c>
      <c r="H263" s="46">
        <v>-13</v>
      </c>
      <c r="I263" s="46">
        <v>10</v>
      </c>
      <c r="J263" s="47">
        <v>0</v>
      </c>
      <c r="K263" s="46"/>
      <c r="L263" s="46"/>
      <c r="M263" s="46"/>
      <c r="N263" s="46"/>
      <c r="O263" s="47">
        <v>3</v>
      </c>
      <c r="P263" s="47">
        <v>1</v>
      </c>
      <c r="Q263" s="46">
        <v>4</v>
      </c>
      <c r="R263" s="47">
        <v>1</v>
      </c>
      <c r="S263" s="46"/>
      <c r="T263" s="47">
        <v>3</v>
      </c>
      <c r="U263" s="46"/>
      <c r="V263" s="47">
        <v>3</v>
      </c>
      <c r="W263" s="46"/>
      <c r="X263" s="46"/>
      <c r="Y263" s="46"/>
      <c r="Z263" s="47">
        <v>4</v>
      </c>
      <c r="AA263" s="46"/>
      <c r="AB263" s="47">
        <v>4</v>
      </c>
      <c r="AC263" s="46"/>
      <c r="AD263" s="46" t="s">
        <v>363</v>
      </c>
      <c r="AE263" s="46"/>
      <c r="AF263" s="47">
        <v>1</v>
      </c>
      <c r="AG263" s="46"/>
      <c r="AH263" s="47">
        <v>1</v>
      </c>
      <c r="AI263" s="46"/>
      <c r="AJ263" s="46" t="s">
        <v>183</v>
      </c>
      <c r="AK263" s="46"/>
      <c r="AL263" s="47">
        <v>3</v>
      </c>
      <c r="AM263" s="46"/>
      <c r="AN263" s="47">
        <v>1</v>
      </c>
      <c r="AO263" s="46"/>
      <c r="AP263" s="47">
        <v>2</v>
      </c>
      <c r="AQ263" s="46"/>
      <c r="AR263" s="47">
        <v>3</v>
      </c>
      <c r="AS263" s="46"/>
      <c r="AT263" s="47">
        <v>3</v>
      </c>
      <c r="AU263" s="46"/>
      <c r="AV263" s="47">
        <v>1</v>
      </c>
      <c r="AW263" s="46"/>
      <c r="AX263" s="47">
        <v>2</v>
      </c>
      <c r="AY263" s="46"/>
      <c r="AZ263" s="47">
        <v>3</v>
      </c>
      <c r="BA263" s="46"/>
      <c r="BB263" s="46" t="s">
        <v>3503</v>
      </c>
      <c r="BC263" s="46"/>
      <c r="BD263" s="47">
        <v>1</v>
      </c>
      <c r="BE263" s="46"/>
      <c r="BF263" s="46" t="s">
        <v>3503</v>
      </c>
      <c r="BG263" s="46"/>
      <c r="BH263" s="47">
        <v>3</v>
      </c>
      <c r="BI263" s="46"/>
      <c r="BJ263" s="47">
        <v>3</v>
      </c>
      <c r="BK263" s="46"/>
      <c r="BL263" s="46" t="s">
        <v>3504</v>
      </c>
      <c r="BM263" s="46"/>
      <c r="BN263" s="47">
        <v>1</v>
      </c>
      <c r="BO263" s="46"/>
      <c r="BP263" s="47">
        <v>1</v>
      </c>
      <c r="BQ263" s="46"/>
      <c r="BR263" s="47">
        <v>1</v>
      </c>
      <c r="BS263" s="46"/>
      <c r="BT263" s="47">
        <v>1</v>
      </c>
      <c r="BU263" s="46"/>
      <c r="BV263" s="47">
        <v>3</v>
      </c>
      <c r="BW263" s="46"/>
      <c r="BX263" s="47">
        <v>4</v>
      </c>
      <c r="BY263" s="46"/>
      <c r="BZ263" s="46"/>
      <c r="CA263" s="46"/>
      <c r="CB263" s="46" t="s">
        <v>6051</v>
      </c>
      <c r="CC263" s="46" t="b">
        <v>0</v>
      </c>
      <c r="CD263" s="46" t="b">
        <v>1</v>
      </c>
      <c r="CE263" s="46" t="b">
        <v>0</v>
      </c>
      <c r="CF263" s="46" t="b">
        <v>0</v>
      </c>
      <c r="CG263" s="46" t="b">
        <v>0</v>
      </c>
      <c r="CH263" s="46" t="b">
        <v>0</v>
      </c>
      <c r="CI263" s="46" t="b">
        <v>0</v>
      </c>
      <c r="CJ263" s="46"/>
      <c r="CK263" s="46"/>
      <c r="CL263" s="46"/>
      <c r="CM263" s="46" t="s">
        <v>3423</v>
      </c>
      <c r="CN263" s="46"/>
      <c r="CO263" s="46" t="s">
        <v>3509</v>
      </c>
      <c r="CP263" s="46">
        <v>1698</v>
      </c>
      <c r="CQ263" s="46" t="s">
        <v>3510</v>
      </c>
      <c r="CR263" s="46" t="s">
        <v>3512</v>
      </c>
      <c r="CS263" s="46">
        <v>262</v>
      </c>
      <c r="CT263" s="46"/>
      <c r="CU263" s="46">
        <v>-1</v>
      </c>
    </row>
    <row r="264" spans="1:99" ht="15" customHeight="1">
      <c r="A264" s="47">
        <v>359125051929760</v>
      </c>
      <c r="B264" s="46" t="s">
        <v>3513</v>
      </c>
      <c r="C264" s="46" t="s">
        <v>3513</v>
      </c>
      <c r="D264" s="46" t="s">
        <v>3514</v>
      </c>
      <c r="E264" s="46" t="s">
        <v>7757</v>
      </c>
      <c r="F264" s="46">
        <v>13.37595011</v>
      </c>
      <c r="G264" s="46">
        <v>103.8587053</v>
      </c>
      <c r="H264" s="46">
        <v>5</v>
      </c>
      <c r="I264" s="46">
        <v>7</v>
      </c>
      <c r="J264" s="47">
        <v>0</v>
      </c>
      <c r="K264" s="46"/>
      <c r="L264" s="46"/>
      <c r="M264" s="46"/>
      <c r="N264" s="46"/>
      <c r="O264" s="47">
        <v>3</v>
      </c>
      <c r="P264" s="47">
        <v>1</v>
      </c>
      <c r="Q264" s="46">
        <v>4</v>
      </c>
      <c r="R264" s="47">
        <v>1</v>
      </c>
      <c r="S264" s="46"/>
      <c r="T264" s="47">
        <v>4</v>
      </c>
      <c r="U264" s="46"/>
      <c r="V264" s="47">
        <v>4</v>
      </c>
      <c r="W264" s="46"/>
      <c r="X264" s="46"/>
      <c r="Y264" s="46"/>
      <c r="Z264" s="47">
        <v>4</v>
      </c>
      <c r="AA264" s="46"/>
      <c r="AB264" s="47">
        <v>4</v>
      </c>
      <c r="AC264" s="46"/>
      <c r="AD264" s="46"/>
      <c r="AE264" s="46"/>
      <c r="AF264" s="47">
        <v>1</v>
      </c>
      <c r="AG264" s="46"/>
      <c r="AH264" s="47">
        <v>3</v>
      </c>
      <c r="AI264" s="46"/>
      <c r="AJ264" s="46" t="s">
        <v>183</v>
      </c>
      <c r="AK264" s="46"/>
      <c r="AL264" s="47">
        <v>3</v>
      </c>
      <c r="AM264" s="46"/>
      <c r="AN264" s="47">
        <v>1</v>
      </c>
      <c r="AO264" s="46"/>
      <c r="AP264" s="47">
        <v>3</v>
      </c>
      <c r="AQ264" s="46"/>
      <c r="AR264" s="47">
        <v>3</v>
      </c>
      <c r="AS264" s="46"/>
      <c r="AT264" s="47">
        <v>3</v>
      </c>
      <c r="AU264" s="46"/>
      <c r="AV264" s="47">
        <v>1</v>
      </c>
      <c r="AW264" s="46"/>
      <c r="AX264" s="47">
        <v>3</v>
      </c>
      <c r="AY264" s="46"/>
      <c r="AZ264" s="47">
        <v>3</v>
      </c>
      <c r="BA264" s="46"/>
      <c r="BB264" s="46" t="s">
        <v>426</v>
      </c>
      <c r="BC264" s="46"/>
      <c r="BD264" s="47">
        <v>0</v>
      </c>
      <c r="BE264" s="46"/>
      <c r="BF264" s="46"/>
      <c r="BG264" s="46"/>
      <c r="BH264" s="47">
        <v>3</v>
      </c>
      <c r="BI264" s="46"/>
      <c r="BJ264" s="47">
        <v>4</v>
      </c>
      <c r="BK264" s="46"/>
      <c r="BL264" s="46" t="s">
        <v>3517</v>
      </c>
      <c r="BM264" s="46"/>
      <c r="BN264" s="47">
        <v>1</v>
      </c>
      <c r="BO264" s="46"/>
      <c r="BP264" s="47">
        <v>1</v>
      </c>
      <c r="BQ264" s="46"/>
      <c r="BR264" s="47">
        <v>1</v>
      </c>
      <c r="BS264" s="46"/>
      <c r="BT264" s="47">
        <v>1</v>
      </c>
      <c r="BU264" s="46"/>
      <c r="BV264" s="47">
        <v>3</v>
      </c>
      <c r="BW264" s="46"/>
      <c r="BX264" s="47">
        <v>4</v>
      </c>
      <c r="BY264" s="46"/>
      <c r="BZ264" s="46"/>
      <c r="CA264" s="46"/>
      <c r="CB264" s="46" t="s">
        <v>7527</v>
      </c>
      <c r="CC264" s="46" t="b">
        <v>1</v>
      </c>
      <c r="CD264" s="46" t="b">
        <v>1</v>
      </c>
      <c r="CE264" s="46" t="b">
        <v>0</v>
      </c>
      <c r="CF264" s="46" t="b">
        <v>1</v>
      </c>
      <c r="CG264" s="46" t="b">
        <v>0</v>
      </c>
      <c r="CH264" s="46" t="b">
        <v>0</v>
      </c>
      <c r="CI264" s="46" t="b">
        <v>0</v>
      </c>
      <c r="CJ264" s="46"/>
      <c r="CK264" s="46"/>
      <c r="CL264" s="46"/>
      <c r="CM264" s="46" t="s">
        <v>3423</v>
      </c>
      <c r="CN264" s="46"/>
      <c r="CO264" s="46" t="s">
        <v>3518</v>
      </c>
      <c r="CP264" s="46">
        <v>1699</v>
      </c>
      <c r="CQ264" s="46" t="s">
        <v>3519</v>
      </c>
      <c r="CR264" s="46" t="s">
        <v>3520</v>
      </c>
      <c r="CS264" s="46">
        <v>263</v>
      </c>
      <c r="CT264" s="46"/>
      <c r="CU264" s="46">
        <v>-1</v>
      </c>
    </row>
    <row r="265" spans="1:99" ht="15" customHeight="1">
      <c r="A265" s="47">
        <v>359125051929760</v>
      </c>
      <c r="B265" s="46" t="s">
        <v>3521</v>
      </c>
      <c r="C265" s="46" t="s">
        <v>3521</v>
      </c>
      <c r="D265" s="46" t="s">
        <v>3522</v>
      </c>
      <c r="E265" s="46" t="s">
        <v>7758</v>
      </c>
      <c r="F265" s="46">
        <v>13.37593197</v>
      </c>
      <c r="G265" s="46">
        <v>103.85847889999999</v>
      </c>
      <c r="H265" s="46">
        <v>13</v>
      </c>
      <c r="I265" s="46">
        <v>5</v>
      </c>
      <c r="J265" s="47">
        <v>0</v>
      </c>
      <c r="K265" s="46"/>
      <c r="L265" s="46"/>
      <c r="M265" s="46"/>
      <c r="N265" s="46"/>
      <c r="O265" s="47">
        <v>3</v>
      </c>
      <c r="P265" s="47">
        <v>1</v>
      </c>
      <c r="Q265" s="46">
        <v>5</v>
      </c>
      <c r="R265" s="47">
        <v>1</v>
      </c>
      <c r="S265" s="46"/>
      <c r="T265" s="47">
        <v>4</v>
      </c>
      <c r="U265" s="46"/>
      <c r="V265" s="47">
        <v>3</v>
      </c>
      <c r="W265" s="46"/>
      <c r="X265" s="46"/>
      <c r="Y265" s="46"/>
      <c r="Z265" s="47">
        <v>4</v>
      </c>
      <c r="AA265" s="46"/>
      <c r="AB265" s="47">
        <v>4</v>
      </c>
      <c r="AC265" s="46"/>
      <c r="AD265" s="46" t="s">
        <v>3523</v>
      </c>
      <c r="AE265" s="46"/>
      <c r="AF265" s="47">
        <v>1</v>
      </c>
      <c r="AG265" s="46"/>
      <c r="AH265" s="47">
        <v>1</v>
      </c>
      <c r="AI265" s="46"/>
      <c r="AJ265" s="46" t="s">
        <v>183</v>
      </c>
      <c r="AK265" s="46"/>
      <c r="AL265" s="47">
        <v>3</v>
      </c>
      <c r="AM265" s="46"/>
      <c r="AN265" s="47">
        <v>1</v>
      </c>
      <c r="AO265" s="46"/>
      <c r="AP265" s="47">
        <v>2</v>
      </c>
      <c r="AQ265" s="46"/>
      <c r="AR265" s="47">
        <v>3</v>
      </c>
      <c r="AS265" s="46"/>
      <c r="AT265" s="47">
        <v>2</v>
      </c>
      <c r="AU265" s="46"/>
      <c r="AV265" s="47">
        <v>1</v>
      </c>
      <c r="AW265" s="46"/>
      <c r="AX265" s="47">
        <v>2</v>
      </c>
      <c r="AY265" s="46"/>
      <c r="AZ265" s="47">
        <v>3</v>
      </c>
      <c r="BA265" s="46"/>
      <c r="BB265" s="46"/>
      <c r="BC265" s="46"/>
      <c r="BD265" s="47">
        <v>1</v>
      </c>
      <c r="BE265" s="46"/>
      <c r="BF265" s="46" t="s">
        <v>666</v>
      </c>
      <c r="BG265" s="46"/>
      <c r="BH265" s="47">
        <v>3</v>
      </c>
      <c r="BI265" s="46"/>
      <c r="BJ265" s="47">
        <v>3</v>
      </c>
      <c r="BK265" s="46"/>
      <c r="BL265" s="46" t="s">
        <v>3529</v>
      </c>
      <c r="BM265" s="46"/>
      <c r="BN265" s="47">
        <v>1</v>
      </c>
      <c r="BO265" s="46"/>
      <c r="BP265" s="47">
        <v>1</v>
      </c>
      <c r="BQ265" s="46"/>
      <c r="BR265" s="47">
        <v>1</v>
      </c>
      <c r="BS265" s="46"/>
      <c r="BT265" s="47">
        <v>0</v>
      </c>
      <c r="BU265" s="46"/>
      <c r="BV265" s="47">
        <v>3</v>
      </c>
      <c r="BW265" s="46"/>
      <c r="BX265" s="47">
        <v>4</v>
      </c>
      <c r="BY265" s="46"/>
      <c r="BZ265" s="46"/>
      <c r="CA265" s="46"/>
      <c r="CB265" s="46" t="s">
        <v>7521</v>
      </c>
      <c r="CC265" s="46" t="b">
        <v>1</v>
      </c>
      <c r="CD265" s="46" t="b">
        <v>1</v>
      </c>
      <c r="CE265" s="46" t="b">
        <v>0</v>
      </c>
      <c r="CF265" s="46" t="b">
        <v>0</v>
      </c>
      <c r="CG265" s="46" t="b">
        <v>0</v>
      </c>
      <c r="CH265" s="46" t="b">
        <v>0</v>
      </c>
      <c r="CI265" s="46" t="b">
        <v>0</v>
      </c>
      <c r="CJ265" s="46"/>
      <c r="CK265" s="46"/>
      <c r="CL265" s="46"/>
      <c r="CM265" s="46" t="s">
        <v>3423</v>
      </c>
      <c r="CN265" s="46"/>
      <c r="CO265" s="46" t="s">
        <v>3531</v>
      </c>
      <c r="CP265" s="46">
        <v>1700</v>
      </c>
      <c r="CQ265" s="46" t="s">
        <v>3532</v>
      </c>
      <c r="CR265" s="46" t="s">
        <v>3533</v>
      </c>
      <c r="CS265" s="46">
        <v>264</v>
      </c>
      <c r="CT265" s="46"/>
      <c r="CU265" s="46">
        <v>-1</v>
      </c>
    </row>
    <row r="266" spans="1:99" ht="15" customHeight="1">
      <c r="A266" s="47">
        <v>359125051929760</v>
      </c>
      <c r="B266" s="46" t="s">
        <v>3534</v>
      </c>
      <c r="C266" s="46" t="s">
        <v>3534</v>
      </c>
      <c r="D266" s="46" t="s">
        <v>3535</v>
      </c>
      <c r="E266" s="46" t="s">
        <v>7759</v>
      </c>
      <c r="F266" s="46">
        <v>13.375831270000001</v>
      </c>
      <c r="G266" s="46">
        <v>103.85831111</v>
      </c>
      <c r="H266" s="46">
        <v>-4</v>
      </c>
      <c r="I266" s="46">
        <v>10</v>
      </c>
      <c r="J266" s="47">
        <v>0</v>
      </c>
      <c r="K266" s="46"/>
      <c r="L266" s="46"/>
      <c r="M266" s="46"/>
      <c r="N266" s="46"/>
      <c r="O266" s="47">
        <v>3</v>
      </c>
      <c r="P266" s="47">
        <v>1</v>
      </c>
      <c r="Q266" s="46">
        <v>2</v>
      </c>
      <c r="R266" s="47">
        <v>0</v>
      </c>
      <c r="S266" s="46"/>
      <c r="T266" s="47">
        <v>4</v>
      </c>
      <c r="U266" s="46"/>
      <c r="V266" s="46"/>
      <c r="W266" s="46"/>
      <c r="X266" s="46"/>
      <c r="Y266" s="46"/>
      <c r="Z266" s="47">
        <v>4</v>
      </c>
      <c r="AA266" s="46"/>
      <c r="AB266" s="46"/>
      <c r="AC266" s="46"/>
      <c r="AD266" s="46"/>
      <c r="AE266" s="46"/>
      <c r="AF266" s="47">
        <v>1</v>
      </c>
      <c r="AG266" s="46"/>
      <c r="AH266" s="46"/>
      <c r="AI266" s="46"/>
      <c r="AJ266" s="46" t="s">
        <v>183</v>
      </c>
      <c r="AK266" s="46"/>
      <c r="AL266" s="47">
        <v>3</v>
      </c>
      <c r="AM266" s="46"/>
      <c r="AN266" s="47">
        <v>1</v>
      </c>
      <c r="AO266" s="46"/>
      <c r="AP266" s="47">
        <v>2</v>
      </c>
      <c r="AQ266" s="46"/>
      <c r="AR266" s="47">
        <v>3</v>
      </c>
      <c r="AS266" s="46"/>
      <c r="AT266" s="46"/>
      <c r="AU266" s="46"/>
      <c r="AV266" s="46"/>
      <c r="AW266" s="46"/>
      <c r="AX266" s="46"/>
      <c r="AY266" s="46"/>
      <c r="AZ266" s="46"/>
      <c r="BA266" s="46"/>
      <c r="BB266" s="46" t="s">
        <v>101</v>
      </c>
      <c r="BC266" s="46"/>
      <c r="BD266" s="47">
        <v>1</v>
      </c>
      <c r="BE266" s="46"/>
      <c r="BF266" s="46" t="s">
        <v>666</v>
      </c>
      <c r="BG266" s="46"/>
      <c r="BH266" s="47">
        <v>3</v>
      </c>
      <c r="BI266" s="46"/>
      <c r="BJ266" s="46"/>
      <c r="BK266" s="46"/>
      <c r="BL266" s="46" t="s">
        <v>3536</v>
      </c>
      <c r="BM266" s="46"/>
      <c r="BN266" s="47">
        <v>1</v>
      </c>
      <c r="BO266" s="46"/>
      <c r="BP266" s="47">
        <v>1</v>
      </c>
      <c r="BQ266" s="46"/>
      <c r="BR266" s="47">
        <v>1</v>
      </c>
      <c r="BS266" s="46"/>
      <c r="BT266" s="47">
        <v>1</v>
      </c>
      <c r="BU266" s="46"/>
      <c r="BV266" s="47">
        <v>3</v>
      </c>
      <c r="BW266" s="46"/>
      <c r="BX266" s="47">
        <v>4</v>
      </c>
      <c r="BY266" s="46"/>
      <c r="BZ266" s="46"/>
      <c r="CA266" s="46"/>
      <c r="CB266" s="46" t="s">
        <v>7521</v>
      </c>
      <c r="CC266" s="46" t="b">
        <v>1</v>
      </c>
      <c r="CD266" s="46" t="b">
        <v>1</v>
      </c>
      <c r="CE266" s="46" t="b">
        <v>0</v>
      </c>
      <c r="CF266" s="46" t="b">
        <v>0</v>
      </c>
      <c r="CG266" s="46" t="b">
        <v>0</v>
      </c>
      <c r="CH266" s="46" t="b">
        <v>0</v>
      </c>
      <c r="CI266" s="46" t="b">
        <v>0</v>
      </c>
      <c r="CJ266" s="46"/>
      <c r="CK266" s="46"/>
      <c r="CL266" s="46"/>
      <c r="CM266" s="46" t="s">
        <v>3423</v>
      </c>
      <c r="CN266" s="46"/>
      <c r="CO266" s="46" t="s">
        <v>3541</v>
      </c>
      <c r="CP266" s="46">
        <v>1701</v>
      </c>
      <c r="CQ266" s="46" t="s">
        <v>3543</v>
      </c>
      <c r="CR266" s="46" t="s">
        <v>3544</v>
      </c>
      <c r="CS266" s="46">
        <v>265</v>
      </c>
      <c r="CT266" s="46"/>
      <c r="CU266" s="46">
        <v>-1</v>
      </c>
    </row>
    <row r="267" spans="1:99" ht="15" customHeight="1">
      <c r="A267" s="47">
        <v>359125050503749</v>
      </c>
      <c r="B267" s="46" t="s">
        <v>3545</v>
      </c>
      <c r="C267" s="46" t="s">
        <v>3545</v>
      </c>
      <c r="D267" s="46" t="s">
        <v>3546</v>
      </c>
      <c r="E267" s="46" t="s">
        <v>7760</v>
      </c>
      <c r="F267" s="46">
        <v>13.376039159999999</v>
      </c>
      <c r="G267" s="46">
        <v>103.85830458</v>
      </c>
      <c r="H267" s="46">
        <v>27</v>
      </c>
      <c r="I267" s="46">
        <v>15</v>
      </c>
      <c r="J267" s="47">
        <v>0</v>
      </c>
      <c r="K267" s="46"/>
      <c r="L267" s="46"/>
      <c r="M267" s="46"/>
      <c r="N267" s="46"/>
      <c r="O267" s="47">
        <v>3</v>
      </c>
      <c r="P267" s="47">
        <v>1</v>
      </c>
      <c r="Q267" s="46">
        <v>4</v>
      </c>
      <c r="R267" s="47">
        <v>1</v>
      </c>
      <c r="S267" s="46"/>
      <c r="T267" s="47">
        <v>3</v>
      </c>
      <c r="U267" s="46"/>
      <c r="V267" s="47">
        <v>3</v>
      </c>
      <c r="W267" s="46"/>
      <c r="X267" s="46"/>
      <c r="Y267" s="46"/>
      <c r="Z267" s="47">
        <v>1</v>
      </c>
      <c r="AA267" s="46"/>
      <c r="AB267" s="47">
        <v>4</v>
      </c>
      <c r="AC267" s="46"/>
      <c r="AD267" s="46"/>
      <c r="AE267" s="46"/>
      <c r="AF267" s="47">
        <v>1</v>
      </c>
      <c r="AG267" s="46"/>
      <c r="AH267" s="47">
        <v>1</v>
      </c>
      <c r="AI267" s="46"/>
      <c r="AJ267" s="46"/>
      <c r="AK267" s="46"/>
      <c r="AL267" s="47">
        <v>3</v>
      </c>
      <c r="AM267" s="46"/>
      <c r="AN267" s="47">
        <v>1</v>
      </c>
      <c r="AO267" s="46"/>
      <c r="AP267" s="47">
        <v>2</v>
      </c>
      <c r="AQ267" s="46"/>
      <c r="AR267" s="47">
        <v>4</v>
      </c>
      <c r="AS267" s="46"/>
      <c r="AT267" s="47">
        <v>3</v>
      </c>
      <c r="AU267" s="46"/>
      <c r="AV267" s="47">
        <v>1</v>
      </c>
      <c r="AW267" s="46"/>
      <c r="AX267" s="47">
        <v>2</v>
      </c>
      <c r="AY267" s="46"/>
      <c r="AZ267" s="47">
        <v>3</v>
      </c>
      <c r="BA267" s="46"/>
      <c r="BB267" s="46" t="s">
        <v>210</v>
      </c>
      <c r="BC267" s="46"/>
      <c r="BD267" s="47">
        <v>1</v>
      </c>
      <c r="BE267" s="46"/>
      <c r="BF267" s="46"/>
      <c r="BG267" s="46"/>
      <c r="BH267" s="47">
        <v>3</v>
      </c>
      <c r="BI267" s="46"/>
      <c r="BJ267" s="47">
        <v>3</v>
      </c>
      <c r="BK267" s="46"/>
      <c r="BL267" s="46" t="s">
        <v>3547</v>
      </c>
      <c r="BM267" s="46"/>
      <c r="BN267" s="47">
        <v>1</v>
      </c>
      <c r="BO267" s="46"/>
      <c r="BP267" s="47">
        <v>1</v>
      </c>
      <c r="BQ267" s="46"/>
      <c r="BR267" s="47">
        <v>1</v>
      </c>
      <c r="BS267" s="46"/>
      <c r="BT267" s="47">
        <v>0</v>
      </c>
      <c r="BU267" s="46"/>
      <c r="BV267" s="47">
        <v>3</v>
      </c>
      <c r="BW267" s="46"/>
      <c r="BX267" s="47">
        <v>4</v>
      </c>
      <c r="BY267" s="46"/>
      <c r="BZ267" s="46"/>
      <c r="CA267" s="46"/>
      <c r="CB267" s="46" t="s">
        <v>7521</v>
      </c>
      <c r="CC267" s="46" t="b">
        <v>1</v>
      </c>
      <c r="CD267" s="46" t="b">
        <v>1</v>
      </c>
      <c r="CE267" s="46" t="b">
        <v>0</v>
      </c>
      <c r="CF267" s="46" t="b">
        <v>0</v>
      </c>
      <c r="CG267" s="46" t="b">
        <v>0</v>
      </c>
      <c r="CH267" s="46" t="b">
        <v>0</v>
      </c>
      <c r="CI267" s="46" t="b">
        <v>0</v>
      </c>
      <c r="CJ267" s="46"/>
      <c r="CK267" s="46"/>
      <c r="CL267" s="46"/>
      <c r="CM267" s="46" t="s">
        <v>1355</v>
      </c>
      <c r="CN267" s="46"/>
      <c r="CO267" s="46" t="s">
        <v>3548</v>
      </c>
      <c r="CP267" s="46">
        <v>1754</v>
      </c>
      <c r="CQ267" s="46" t="s">
        <v>3549</v>
      </c>
      <c r="CR267" s="46" t="s">
        <v>3550</v>
      </c>
      <c r="CS267" s="46">
        <v>266</v>
      </c>
      <c r="CT267" s="46"/>
      <c r="CU267" s="46">
        <v>-1</v>
      </c>
    </row>
    <row r="268" spans="1:99" ht="15" customHeight="1">
      <c r="A268" s="47">
        <v>359125050503749</v>
      </c>
      <c r="B268" s="46" t="s">
        <v>3551</v>
      </c>
      <c r="C268" s="46" t="s">
        <v>3551</v>
      </c>
      <c r="D268" s="46" t="s">
        <v>3553</v>
      </c>
      <c r="E268" s="46" t="s">
        <v>7761</v>
      </c>
      <c r="F268" s="46">
        <v>13.37618647</v>
      </c>
      <c r="G268" s="46">
        <v>103.85855535</v>
      </c>
      <c r="H268" s="46">
        <v>8</v>
      </c>
      <c r="I268" s="46">
        <v>11</v>
      </c>
      <c r="J268" s="47">
        <v>0</v>
      </c>
      <c r="K268" s="46"/>
      <c r="L268" s="46"/>
      <c r="M268" s="46"/>
      <c r="N268" s="46"/>
      <c r="O268" s="47">
        <v>3</v>
      </c>
      <c r="P268" s="47">
        <v>1</v>
      </c>
      <c r="Q268" s="46">
        <v>7</v>
      </c>
      <c r="R268" s="47">
        <v>1</v>
      </c>
      <c r="S268" s="46"/>
      <c r="T268" s="47">
        <v>3</v>
      </c>
      <c r="U268" s="46"/>
      <c r="V268" s="47">
        <v>3</v>
      </c>
      <c r="W268" s="46"/>
      <c r="X268" s="46"/>
      <c r="Y268" s="46"/>
      <c r="Z268" s="47">
        <v>4</v>
      </c>
      <c r="AA268" s="46"/>
      <c r="AB268" s="47">
        <v>4</v>
      </c>
      <c r="AC268" s="46"/>
      <c r="AD268" s="46"/>
      <c r="AE268" s="46"/>
      <c r="AF268" s="47">
        <v>3</v>
      </c>
      <c r="AG268" s="46"/>
      <c r="AH268" s="47">
        <v>3</v>
      </c>
      <c r="AI268" s="46"/>
      <c r="AJ268" s="46"/>
      <c r="AK268" s="46"/>
      <c r="AL268" s="47">
        <v>3</v>
      </c>
      <c r="AM268" s="46"/>
      <c r="AN268" s="47">
        <v>1</v>
      </c>
      <c r="AO268" s="46"/>
      <c r="AP268" s="47">
        <v>2</v>
      </c>
      <c r="AQ268" s="46"/>
      <c r="AR268" s="47">
        <v>3</v>
      </c>
      <c r="AS268" s="46"/>
      <c r="AT268" s="47">
        <v>3</v>
      </c>
      <c r="AU268" s="46"/>
      <c r="AV268" s="47">
        <v>1</v>
      </c>
      <c r="AW268" s="46"/>
      <c r="AX268" s="47">
        <v>2</v>
      </c>
      <c r="AY268" s="46"/>
      <c r="AZ268" s="47">
        <v>3</v>
      </c>
      <c r="BA268" s="46"/>
      <c r="BB268" s="46" t="s">
        <v>3558</v>
      </c>
      <c r="BC268" s="46"/>
      <c r="BD268" s="47">
        <v>1</v>
      </c>
      <c r="BE268" s="46"/>
      <c r="BF268" s="46"/>
      <c r="BG268" s="46"/>
      <c r="BH268" s="47">
        <v>3</v>
      </c>
      <c r="BI268" s="46"/>
      <c r="BJ268" s="47">
        <v>3</v>
      </c>
      <c r="BK268" s="46"/>
      <c r="BL268" s="46" t="s">
        <v>3328</v>
      </c>
      <c r="BM268" s="46"/>
      <c r="BN268" s="47">
        <v>1</v>
      </c>
      <c r="BO268" s="46"/>
      <c r="BP268" s="47">
        <v>1</v>
      </c>
      <c r="BQ268" s="46"/>
      <c r="BR268" s="47">
        <v>0</v>
      </c>
      <c r="BS268" s="46"/>
      <c r="BT268" s="47">
        <v>0</v>
      </c>
      <c r="BU268" s="46"/>
      <c r="BV268" s="47">
        <v>3</v>
      </c>
      <c r="BW268" s="46"/>
      <c r="BX268" s="47">
        <v>5</v>
      </c>
      <c r="BY268" s="46"/>
      <c r="BZ268" s="46"/>
      <c r="CA268" s="46"/>
      <c r="CB268" s="46" t="s">
        <v>7521</v>
      </c>
      <c r="CC268" s="46" t="b">
        <v>1</v>
      </c>
      <c r="CD268" s="46" t="b">
        <v>1</v>
      </c>
      <c r="CE268" s="46" t="b">
        <v>0</v>
      </c>
      <c r="CF268" s="46" t="b">
        <v>0</v>
      </c>
      <c r="CG268" s="46" t="b">
        <v>0</v>
      </c>
      <c r="CH268" s="46" t="b">
        <v>0</v>
      </c>
      <c r="CI268" s="46" t="b">
        <v>0</v>
      </c>
      <c r="CJ268" s="46"/>
      <c r="CK268" s="46"/>
      <c r="CL268" s="46"/>
      <c r="CM268" s="46" t="s">
        <v>1355</v>
      </c>
      <c r="CN268" s="46"/>
      <c r="CO268" s="46" t="s">
        <v>3559</v>
      </c>
      <c r="CP268" s="46">
        <v>1755</v>
      </c>
      <c r="CQ268" s="46" t="s">
        <v>3560</v>
      </c>
      <c r="CR268" s="46" t="s">
        <v>3561</v>
      </c>
      <c r="CS268" s="46">
        <v>267</v>
      </c>
      <c r="CT268" s="46"/>
      <c r="CU268" s="46">
        <v>-1</v>
      </c>
    </row>
    <row r="269" spans="1:99" ht="15" customHeight="1">
      <c r="A269" s="47">
        <v>359125050503749</v>
      </c>
      <c r="B269" s="46" t="s">
        <v>3562</v>
      </c>
      <c r="C269" s="46" t="s">
        <v>3562</v>
      </c>
      <c r="D269" s="46" t="s">
        <v>3563</v>
      </c>
      <c r="E269" s="46" t="s">
        <v>7762</v>
      </c>
      <c r="F269" s="46">
        <v>13.3765754</v>
      </c>
      <c r="G269" s="46">
        <v>103.8585166</v>
      </c>
      <c r="H269" s="46">
        <v>0</v>
      </c>
      <c r="I269" s="46">
        <v>25</v>
      </c>
      <c r="J269" s="47">
        <v>0</v>
      </c>
      <c r="K269" s="46"/>
      <c r="L269" s="46"/>
      <c r="M269" s="46"/>
      <c r="N269" s="46"/>
      <c r="O269" s="47">
        <v>3</v>
      </c>
      <c r="P269" s="47">
        <v>1</v>
      </c>
      <c r="Q269" s="46">
        <v>2</v>
      </c>
      <c r="R269" s="47">
        <v>0</v>
      </c>
      <c r="S269" s="46"/>
      <c r="T269" s="47">
        <v>4</v>
      </c>
      <c r="U269" s="46"/>
      <c r="V269" s="46"/>
      <c r="W269" s="46"/>
      <c r="X269" s="46"/>
      <c r="Y269" s="46"/>
      <c r="Z269" s="47">
        <v>4</v>
      </c>
      <c r="AA269" s="46"/>
      <c r="AB269" s="46"/>
      <c r="AC269" s="46"/>
      <c r="AD269" s="46"/>
      <c r="AE269" s="46"/>
      <c r="AF269" s="47">
        <v>1</v>
      </c>
      <c r="AG269" s="46"/>
      <c r="AH269" s="46"/>
      <c r="AI269" s="46"/>
      <c r="AJ269" s="46"/>
      <c r="AK269" s="46"/>
      <c r="AL269" s="47">
        <v>3</v>
      </c>
      <c r="AM269" s="46"/>
      <c r="AN269" s="47">
        <v>1</v>
      </c>
      <c r="AO269" s="46"/>
      <c r="AP269" s="47">
        <v>2</v>
      </c>
      <c r="AQ269" s="46"/>
      <c r="AR269" s="47">
        <v>3</v>
      </c>
      <c r="AS269" s="46"/>
      <c r="AT269" s="46"/>
      <c r="AU269" s="46"/>
      <c r="AV269" s="46"/>
      <c r="AW269" s="46"/>
      <c r="AX269" s="46"/>
      <c r="AY269" s="46"/>
      <c r="AZ269" s="46"/>
      <c r="BA269" s="46"/>
      <c r="BB269" s="46" t="s">
        <v>210</v>
      </c>
      <c r="BC269" s="46"/>
      <c r="BD269" s="47">
        <v>1</v>
      </c>
      <c r="BE269" s="46"/>
      <c r="BF269" s="46"/>
      <c r="BG269" s="46"/>
      <c r="BH269" s="47">
        <v>3</v>
      </c>
      <c r="BI269" s="46"/>
      <c r="BJ269" s="46"/>
      <c r="BK269" s="46"/>
      <c r="BL269" s="46" t="s">
        <v>3564</v>
      </c>
      <c r="BM269" s="46"/>
      <c r="BN269" s="47">
        <v>1</v>
      </c>
      <c r="BO269" s="46"/>
      <c r="BP269" s="47">
        <v>1</v>
      </c>
      <c r="BQ269" s="46"/>
      <c r="BR269" s="47">
        <v>1</v>
      </c>
      <c r="BS269" s="46"/>
      <c r="BT269" s="47">
        <v>0</v>
      </c>
      <c r="BU269" s="46"/>
      <c r="BV269" s="47">
        <v>3</v>
      </c>
      <c r="BW269" s="46"/>
      <c r="BX269" s="47">
        <v>4</v>
      </c>
      <c r="BY269" s="46"/>
      <c r="BZ269" s="46"/>
      <c r="CA269" s="46"/>
      <c r="CB269" s="46" t="s">
        <v>6050</v>
      </c>
      <c r="CC269" s="46" t="b">
        <v>1</v>
      </c>
      <c r="CD269" s="46" t="b">
        <v>0</v>
      </c>
      <c r="CE269" s="46" t="b">
        <v>0</v>
      </c>
      <c r="CF269" s="46" t="b">
        <v>0</v>
      </c>
      <c r="CG269" s="46" t="b">
        <v>0</v>
      </c>
      <c r="CH269" s="46" t="b">
        <v>0</v>
      </c>
      <c r="CI269" s="46" t="b">
        <v>0</v>
      </c>
      <c r="CJ269" s="46"/>
      <c r="CK269" s="46"/>
      <c r="CL269" s="46"/>
      <c r="CM269" s="46" t="s">
        <v>1355</v>
      </c>
      <c r="CN269" s="46"/>
      <c r="CO269" s="46" t="s">
        <v>3570</v>
      </c>
      <c r="CP269" s="46">
        <v>1756</v>
      </c>
      <c r="CQ269" s="46" t="s">
        <v>3571</v>
      </c>
      <c r="CR269" s="46" t="s">
        <v>3572</v>
      </c>
      <c r="CS269" s="46">
        <v>268</v>
      </c>
      <c r="CT269" s="46"/>
      <c r="CU269" s="46">
        <v>-1</v>
      </c>
    </row>
    <row r="270" spans="1:99" ht="15" customHeight="1">
      <c r="A270" s="47">
        <v>359125050503749</v>
      </c>
      <c r="B270" s="46" t="s">
        <v>3573</v>
      </c>
      <c r="C270" s="46" t="s">
        <v>3573</v>
      </c>
      <c r="D270" s="46" t="s">
        <v>3574</v>
      </c>
      <c r="E270" s="46" t="s">
        <v>7763</v>
      </c>
      <c r="F270" s="46">
        <v>13.375998060000001</v>
      </c>
      <c r="G270" s="46">
        <v>103.85800981</v>
      </c>
      <c r="H270" s="46">
        <v>6</v>
      </c>
      <c r="I270" s="46">
        <v>9</v>
      </c>
      <c r="J270" s="47">
        <v>0</v>
      </c>
      <c r="K270" s="46"/>
      <c r="L270" s="46"/>
      <c r="M270" s="46"/>
      <c r="N270" s="46"/>
      <c r="O270" s="47">
        <v>3</v>
      </c>
      <c r="P270" s="47">
        <v>1</v>
      </c>
      <c r="Q270" s="46">
        <v>5</v>
      </c>
      <c r="R270" s="47">
        <v>1</v>
      </c>
      <c r="S270" s="46"/>
      <c r="T270" s="47">
        <v>4</v>
      </c>
      <c r="U270" s="46"/>
      <c r="V270" s="47">
        <v>4</v>
      </c>
      <c r="W270" s="46"/>
      <c r="X270" s="46"/>
      <c r="Y270" s="46"/>
      <c r="Z270" s="47">
        <v>4</v>
      </c>
      <c r="AA270" s="46"/>
      <c r="AB270" s="47">
        <v>4</v>
      </c>
      <c r="AC270" s="46"/>
      <c r="AD270" s="46"/>
      <c r="AE270" s="46"/>
      <c r="AF270" s="47">
        <v>2</v>
      </c>
      <c r="AG270" s="46"/>
      <c r="AH270" s="47">
        <v>2</v>
      </c>
      <c r="AI270" s="46"/>
      <c r="AJ270" s="46" t="s">
        <v>183</v>
      </c>
      <c r="AK270" s="46"/>
      <c r="AL270" s="47">
        <v>2</v>
      </c>
      <c r="AM270" s="46"/>
      <c r="AN270" s="47">
        <v>1</v>
      </c>
      <c r="AO270" s="46"/>
      <c r="AP270" s="47">
        <v>3</v>
      </c>
      <c r="AQ270" s="46"/>
      <c r="AR270" s="47">
        <v>3</v>
      </c>
      <c r="AS270" s="46"/>
      <c r="AT270" s="47">
        <v>2</v>
      </c>
      <c r="AU270" s="46"/>
      <c r="AV270" s="47">
        <v>1</v>
      </c>
      <c r="AW270" s="46"/>
      <c r="AX270" s="47">
        <v>3</v>
      </c>
      <c r="AY270" s="46"/>
      <c r="AZ270" s="47">
        <v>3</v>
      </c>
      <c r="BA270" s="46"/>
      <c r="BB270" s="46" t="s">
        <v>3575</v>
      </c>
      <c r="BC270" s="46"/>
      <c r="BD270" s="47">
        <v>1</v>
      </c>
      <c r="BE270" s="46"/>
      <c r="BF270" s="46" t="s">
        <v>666</v>
      </c>
      <c r="BG270" s="46"/>
      <c r="BH270" s="47">
        <v>3</v>
      </c>
      <c r="BI270" s="46"/>
      <c r="BJ270" s="47">
        <v>3</v>
      </c>
      <c r="BK270" s="46"/>
      <c r="BL270" s="46" t="s">
        <v>3328</v>
      </c>
      <c r="BM270" s="46"/>
      <c r="BN270" s="47">
        <v>1</v>
      </c>
      <c r="BO270" s="46"/>
      <c r="BP270" s="47">
        <v>1</v>
      </c>
      <c r="BQ270" s="46"/>
      <c r="BR270" s="47">
        <v>0</v>
      </c>
      <c r="BS270" s="46"/>
      <c r="BT270" s="47">
        <v>0</v>
      </c>
      <c r="BU270" s="46"/>
      <c r="BV270" s="47">
        <v>3</v>
      </c>
      <c r="BW270" s="46"/>
      <c r="BX270" s="47">
        <v>4</v>
      </c>
      <c r="BY270" s="46"/>
      <c r="BZ270" s="46"/>
      <c r="CA270" s="46"/>
      <c r="CB270" s="46" t="s">
        <v>7521</v>
      </c>
      <c r="CC270" s="46" t="b">
        <v>1</v>
      </c>
      <c r="CD270" s="46" t="b">
        <v>1</v>
      </c>
      <c r="CE270" s="46" t="b">
        <v>0</v>
      </c>
      <c r="CF270" s="46" t="b">
        <v>0</v>
      </c>
      <c r="CG270" s="46" t="b">
        <v>0</v>
      </c>
      <c r="CH270" s="46" t="b">
        <v>0</v>
      </c>
      <c r="CI270" s="46" t="b">
        <v>0</v>
      </c>
      <c r="CJ270" s="46"/>
      <c r="CK270" s="46"/>
      <c r="CL270" s="46"/>
      <c r="CM270" s="46" t="s">
        <v>1355</v>
      </c>
      <c r="CN270" s="46"/>
      <c r="CO270" s="46" t="s">
        <v>3576</v>
      </c>
      <c r="CP270" s="46">
        <v>1757</v>
      </c>
      <c r="CQ270" s="46" t="s">
        <v>3577</v>
      </c>
      <c r="CR270" s="46" t="s">
        <v>3578</v>
      </c>
      <c r="CS270" s="46">
        <v>269</v>
      </c>
      <c r="CT270" s="46"/>
      <c r="CU270" s="46">
        <v>-1</v>
      </c>
    </row>
    <row r="271" spans="1:99" ht="15" customHeight="1">
      <c r="A271" s="47">
        <v>359125050503749</v>
      </c>
      <c r="B271" s="46" t="s">
        <v>3579</v>
      </c>
      <c r="C271" s="46" t="s">
        <v>3579</v>
      </c>
      <c r="D271" s="46" t="s">
        <v>3580</v>
      </c>
      <c r="E271" s="46" t="s">
        <v>7764</v>
      </c>
      <c r="F271" s="46">
        <v>13.37584358</v>
      </c>
      <c r="G271" s="46">
        <v>103.85832754</v>
      </c>
      <c r="H271" s="46">
        <v>14</v>
      </c>
      <c r="I271" s="46">
        <v>7</v>
      </c>
      <c r="J271" s="47">
        <v>0</v>
      </c>
      <c r="K271" s="46"/>
      <c r="L271" s="46"/>
      <c r="M271" s="46"/>
      <c r="N271" s="46"/>
      <c r="O271" s="47">
        <v>3</v>
      </c>
      <c r="P271" s="47">
        <v>1</v>
      </c>
      <c r="Q271" s="46">
        <v>1</v>
      </c>
      <c r="R271" s="47">
        <v>0</v>
      </c>
      <c r="S271" s="46"/>
      <c r="T271" s="47">
        <v>4</v>
      </c>
      <c r="U271" s="46"/>
      <c r="V271" s="46"/>
      <c r="W271" s="46"/>
      <c r="X271" s="46"/>
      <c r="Y271" s="46"/>
      <c r="Z271" s="47">
        <v>4</v>
      </c>
      <c r="AA271" s="46"/>
      <c r="AB271" s="46"/>
      <c r="AC271" s="46"/>
      <c r="AD271" s="46"/>
      <c r="AE271" s="46"/>
      <c r="AF271" s="47">
        <v>2</v>
      </c>
      <c r="AG271" s="46"/>
      <c r="AH271" s="46"/>
      <c r="AI271" s="46"/>
      <c r="AJ271" s="46"/>
      <c r="AK271" s="46"/>
      <c r="AL271" s="47">
        <v>3</v>
      </c>
      <c r="AM271" s="46"/>
      <c r="AN271" s="47">
        <v>1</v>
      </c>
      <c r="AO271" s="46"/>
      <c r="AP271" s="47">
        <v>3</v>
      </c>
      <c r="AQ271" s="46"/>
      <c r="AR271" s="47">
        <v>3</v>
      </c>
      <c r="AS271" s="46"/>
      <c r="AT271" s="46"/>
      <c r="AU271" s="46"/>
      <c r="AV271" s="46"/>
      <c r="AW271" s="46"/>
      <c r="AX271" s="46"/>
      <c r="AY271" s="46"/>
      <c r="AZ271" s="46"/>
      <c r="BA271" s="46"/>
      <c r="BB271" s="46" t="s">
        <v>426</v>
      </c>
      <c r="BC271" s="46"/>
      <c r="BD271" s="47">
        <v>1</v>
      </c>
      <c r="BE271" s="46"/>
      <c r="BF271" s="46"/>
      <c r="BG271" s="46"/>
      <c r="BH271" s="47">
        <v>3</v>
      </c>
      <c r="BI271" s="46"/>
      <c r="BJ271" s="46"/>
      <c r="BK271" s="46"/>
      <c r="BL271" s="46" t="s">
        <v>3581</v>
      </c>
      <c r="BM271" s="46"/>
      <c r="BN271" s="47">
        <v>1</v>
      </c>
      <c r="BO271" s="46"/>
      <c r="BP271" s="47">
        <v>1</v>
      </c>
      <c r="BQ271" s="46"/>
      <c r="BR271" s="47">
        <v>0</v>
      </c>
      <c r="BS271" s="46"/>
      <c r="BT271" s="47">
        <v>0</v>
      </c>
      <c r="BU271" s="46"/>
      <c r="BV271" s="47">
        <v>3</v>
      </c>
      <c r="BW271" s="46"/>
      <c r="BX271" s="47">
        <v>4</v>
      </c>
      <c r="BY271" s="46"/>
      <c r="BZ271" s="46"/>
      <c r="CA271" s="46"/>
      <c r="CB271" s="46" t="s">
        <v>7521</v>
      </c>
      <c r="CC271" s="46" t="b">
        <v>1</v>
      </c>
      <c r="CD271" s="46" t="b">
        <v>1</v>
      </c>
      <c r="CE271" s="46" t="b">
        <v>0</v>
      </c>
      <c r="CF271" s="46" t="b">
        <v>0</v>
      </c>
      <c r="CG271" s="46" t="b">
        <v>0</v>
      </c>
      <c r="CH271" s="46" t="b">
        <v>0</v>
      </c>
      <c r="CI271" s="46" t="b">
        <v>0</v>
      </c>
      <c r="CJ271" s="46"/>
      <c r="CK271" s="46"/>
      <c r="CL271" s="46"/>
      <c r="CM271" s="46" t="s">
        <v>1355</v>
      </c>
      <c r="CN271" s="46"/>
      <c r="CO271" s="46" t="s">
        <v>3583</v>
      </c>
      <c r="CP271" s="46">
        <v>1758</v>
      </c>
      <c r="CQ271" s="46" t="s">
        <v>3585</v>
      </c>
      <c r="CR271" s="46" t="s">
        <v>3586</v>
      </c>
      <c r="CS271" s="46">
        <v>270</v>
      </c>
      <c r="CT271" s="46"/>
      <c r="CU271" s="46">
        <v>-1</v>
      </c>
    </row>
    <row r="272" spans="1:99" ht="15" customHeight="1">
      <c r="A272" s="47">
        <v>359125050503749</v>
      </c>
      <c r="B272" s="46" t="s">
        <v>3588</v>
      </c>
      <c r="C272" s="46" t="s">
        <v>3588</v>
      </c>
      <c r="D272" s="46" t="s">
        <v>3590</v>
      </c>
      <c r="E272" s="46" t="s">
        <v>7765</v>
      </c>
      <c r="F272" s="46">
        <v>13.37576777</v>
      </c>
      <c r="G272" s="46">
        <v>103.85853447</v>
      </c>
      <c r="H272" s="46">
        <v>-21</v>
      </c>
      <c r="I272" s="46">
        <v>12</v>
      </c>
      <c r="J272" s="47">
        <v>0</v>
      </c>
      <c r="K272" s="46"/>
      <c r="L272" s="46"/>
      <c r="M272" s="46"/>
      <c r="N272" s="46"/>
      <c r="O272" s="47">
        <v>3</v>
      </c>
      <c r="P272" s="47">
        <v>1</v>
      </c>
      <c r="Q272" s="46">
        <v>2</v>
      </c>
      <c r="R272" s="47">
        <v>0</v>
      </c>
      <c r="S272" s="46"/>
      <c r="T272" s="47">
        <v>3</v>
      </c>
      <c r="U272" s="46"/>
      <c r="V272" s="46"/>
      <c r="W272" s="46"/>
      <c r="X272" s="46"/>
      <c r="Y272" s="46"/>
      <c r="Z272" s="47">
        <v>4</v>
      </c>
      <c r="AA272" s="46"/>
      <c r="AB272" s="46"/>
      <c r="AC272" s="46"/>
      <c r="AD272" s="46"/>
      <c r="AE272" s="46"/>
      <c r="AF272" s="47">
        <v>2</v>
      </c>
      <c r="AG272" s="46"/>
      <c r="AH272" s="46"/>
      <c r="AI272" s="46"/>
      <c r="AJ272" s="46"/>
      <c r="AK272" s="46"/>
      <c r="AL272" s="47">
        <v>2</v>
      </c>
      <c r="AM272" s="46"/>
      <c r="AN272" s="47">
        <v>1</v>
      </c>
      <c r="AO272" s="46"/>
      <c r="AP272" s="47">
        <v>2</v>
      </c>
      <c r="AQ272" s="46"/>
      <c r="AR272" s="47">
        <v>3</v>
      </c>
      <c r="AS272" s="46"/>
      <c r="AT272" s="46"/>
      <c r="AU272" s="46"/>
      <c r="AV272" s="46"/>
      <c r="AW272" s="46"/>
      <c r="AX272" s="46"/>
      <c r="AY272" s="46"/>
      <c r="AZ272" s="46"/>
      <c r="BA272" s="46"/>
      <c r="BB272" s="46" t="s">
        <v>101</v>
      </c>
      <c r="BC272" s="46"/>
      <c r="BD272" s="47">
        <v>1</v>
      </c>
      <c r="BE272" s="46"/>
      <c r="BF272" s="46"/>
      <c r="BG272" s="46"/>
      <c r="BH272" s="47">
        <v>3</v>
      </c>
      <c r="BI272" s="46"/>
      <c r="BJ272" s="46"/>
      <c r="BK272" s="46"/>
      <c r="BL272" s="46" t="s">
        <v>3592</v>
      </c>
      <c r="BM272" s="46"/>
      <c r="BN272" s="47">
        <v>1</v>
      </c>
      <c r="BO272" s="46"/>
      <c r="BP272" s="47">
        <v>1</v>
      </c>
      <c r="BQ272" s="46"/>
      <c r="BR272" s="47">
        <v>1</v>
      </c>
      <c r="BS272" s="46"/>
      <c r="BT272" s="47">
        <v>1</v>
      </c>
      <c r="BU272" s="46"/>
      <c r="BV272" s="47">
        <v>3</v>
      </c>
      <c r="BW272" s="46"/>
      <c r="BX272" s="47">
        <v>4</v>
      </c>
      <c r="BY272" s="46"/>
      <c r="BZ272" s="46"/>
      <c r="CA272" s="46"/>
      <c r="CB272" s="46" t="s">
        <v>7527</v>
      </c>
      <c r="CC272" s="46" t="b">
        <v>1</v>
      </c>
      <c r="CD272" s="46" t="b">
        <v>1</v>
      </c>
      <c r="CE272" s="46" t="b">
        <v>0</v>
      </c>
      <c r="CF272" s="46" t="b">
        <v>1</v>
      </c>
      <c r="CG272" s="46" t="b">
        <v>0</v>
      </c>
      <c r="CH272" s="46" t="b">
        <v>0</v>
      </c>
      <c r="CI272" s="46" t="b">
        <v>0</v>
      </c>
      <c r="CJ272" s="46"/>
      <c r="CK272" s="46"/>
      <c r="CL272" s="46"/>
      <c r="CM272" s="46" t="s">
        <v>1355</v>
      </c>
      <c r="CN272" s="46"/>
      <c r="CO272" s="46" t="s">
        <v>3593</v>
      </c>
      <c r="CP272" s="46">
        <v>1759</v>
      </c>
      <c r="CQ272" s="46" t="s">
        <v>3594</v>
      </c>
      <c r="CR272" s="46" t="s">
        <v>3595</v>
      </c>
      <c r="CS272" s="46">
        <v>271</v>
      </c>
      <c r="CT272" s="46"/>
      <c r="CU272" s="46">
        <v>-1</v>
      </c>
    </row>
    <row r="273" spans="1:99" ht="15" customHeight="1">
      <c r="A273" s="47">
        <v>359125050503749</v>
      </c>
      <c r="B273" s="46" t="s">
        <v>3596</v>
      </c>
      <c r="C273" s="46" t="s">
        <v>3596</v>
      </c>
      <c r="D273" s="46" t="s">
        <v>3597</v>
      </c>
      <c r="E273" s="46" t="s">
        <v>7766</v>
      </c>
      <c r="F273" s="46">
        <v>13.37588942</v>
      </c>
      <c r="G273" s="46">
        <v>103.85840406</v>
      </c>
      <c r="H273" s="46">
        <v>2</v>
      </c>
      <c r="I273" s="46">
        <v>5</v>
      </c>
      <c r="J273" s="47">
        <v>0</v>
      </c>
      <c r="K273" s="46"/>
      <c r="L273" s="46"/>
      <c r="M273" s="46"/>
      <c r="N273" s="46"/>
      <c r="O273" s="47">
        <v>3</v>
      </c>
      <c r="P273" s="47">
        <v>1</v>
      </c>
      <c r="Q273" s="46">
        <v>3</v>
      </c>
      <c r="R273" s="47">
        <v>1</v>
      </c>
      <c r="S273" s="46"/>
      <c r="T273" s="47">
        <v>3</v>
      </c>
      <c r="U273" s="46"/>
      <c r="V273" s="47">
        <v>3</v>
      </c>
      <c r="W273" s="46"/>
      <c r="X273" s="46"/>
      <c r="Y273" s="46"/>
      <c r="Z273" s="47">
        <v>4</v>
      </c>
      <c r="AA273" s="46"/>
      <c r="AB273" s="47">
        <v>4</v>
      </c>
      <c r="AC273" s="46"/>
      <c r="AD273" s="46"/>
      <c r="AE273" s="46"/>
      <c r="AF273" s="47">
        <v>1</v>
      </c>
      <c r="AG273" s="46"/>
      <c r="AH273" s="47">
        <v>1</v>
      </c>
      <c r="AI273" s="46"/>
      <c r="AJ273" s="46" t="s">
        <v>183</v>
      </c>
      <c r="AK273" s="46"/>
      <c r="AL273" s="47">
        <v>3</v>
      </c>
      <c r="AM273" s="46"/>
      <c r="AN273" s="47">
        <v>1</v>
      </c>
      <c r="AO273" s="46"/>
      <c r="AP273" s="47">
        <v>2</v>
      </c>
      <c r="AQ273" s="46"/>
      <c r="AR273" s="47">
        <v>3</v>
      </c>
      <c r="AS273" s="46"/>
      <c r="AT273" s="47">
        <v>3</v>
      </c>
      <c r="AU273" s="46"/>
      <c r="AV273" s="47">
        <v>1</v>
      </c>
      <c r="AW273" s="46"/>
      <c r="AX273" s="47">
        <v>2</v>
      </c>
      <c r="AY273" s="46"/>
      <c r="AZ273" s="47">
        <v>3</v>
      </c>
      <c r="BA273" s="46"/>
      <c r="BB273" s="46"/>
      <c r="BC273" s="46"/>
      <c r="BD273" s="47">
        <v>1</v>
      </c>
      <c r="BE273" s="46"/>
      <c r="BF273" s="46"/>
      <c r="BG273" s="46"/>
      <c r="BH273" s="47">
        <v>3</v>
      </c>
      <c r="BI273" s="46"/>
      <c r="BJ273" s="47">
        <v>3</v>
      </c>
      <c r="BK273" s="46"/>
      <c r="BL273" s="46" t="s">
        <v>3411</v>
      </c>
      <c r="BM273" s="46"/>
      <c r="BN273" s="47">
        <v>1</v>
      </c>
      <c r="BO273" s="46"/>
      <c r="BP273" s="47">
        <v>1</v>
      </c>
      <c r="BQ273" s="46"/>
      <c r="BR273" s="47">
        <v>1</v>
      </c>
      <c r="BS273" s="46"/>
      <c r="BT273" s="47">
        <v>1</v>
      </c>
      <c r="BU273" s="46"/>
      <c r="BV273" s="47">
        <v>3</v>
      </c>
      <c r="BW273" s="46"/>
      <c r="BX273" s="47">
        <v>4</v>
      </c>
      <c r="BY273" s="46"/>
      <c r="BZ273" s="46"/>
      <c r="CA273" s="46"/>
      <c r="CB273" s="46" t="s">
        <v>7553</v>
      </c>
      <c r="CC273" s="46" t="b">
        <v>1</v>
      </c>
      <c r="CD273" s="46" t="b">
        <v>1</v>
      </c>
      <c r="CE273" s="46" t="b">
        <v>1</v>
      </c>
      <c r="CF273" s="46" t="b">
        <v>0</v>
      </c>
      <c r="CG273" s="46" t="b">
        <v>0</v>
      </c>
      <c r="CH273" s="46" t="b">
        <v>0</v>
      </c>
      <c r="CI273" s="46" t="b">
        <v>0</v>
      </c>
      <c r="CJ273" s="46"/>
      <c r="CK273" s="46"/>
      <c r="CL273" s="46"/>
      <c r="CM273" s="46" t="s">
        <v>1355</v>
      </c>
      <c r="CN273" s="46"/>
      <c r="CO273" s="46" t="s">
        <v>3603</v>
      </c>
      <c r="CP273" s="46">
        <v>1760</v>
      </c>
      <c r="CQ273" s="46" t="s">
        <v>3605</v>
      </c>
      <c r="CR273" s="46" t="s">
        <v>3606</v>
      </c>
      <c r="CS273" s="46">
        <v>272</v>
      </c>
      <c r="CT273" s="46"/>
      <c r="CU273" s="46">
        <v>-1</v>
      </c>
    </row>
    <row r="274" spans="1:99" ht="15" customHeight="1">
      <c r="A274" s="47">
        <v>359125050503749</v>
      </c>
      <c r="B274" s="46" t="s">
        <v>3608</v>
      </c>
      <c r="C274" s="46" t="s">
        <v>3608</v>
      </c>
      <c r="D274" s="46" t="s">
        <v>3610</v>
      </c>
      <c r="E274" s="46" t="s">
        <v>7767</v>
      </c>
      <c r="F274" s="46">
        <v>13.37595316</v>
      </c>
      <c r="G274" s="46">
        <v>103.85799613</v>
      </c>
      <c r="H274" s="46">
        <v>-30</v>
      </c>
      <c r="I274" s="46">
        <v>5</v>
      </c>
      <c r="J274" s="47">
        <v>0</v>
      </c>
      <c r="K274" s="46"/>
      <c r="L274" s="46"/>
      <c r="M274" s="46"/>
      <c r="N274" s="46"/>
      <c r="O274" s="47">
        <v>3</v>
      </c>
      <c r="P274" s="47">
        <v>1</v>
      </c>
      <c r="Q274" s="46">
        <v>4</v>
      </c>
      <c r="R274" s="47">
        <v>0</v>
      </c>
      <c r="S274" s="46"/>
      <c r="T274" s="47">
        <v>3</v>
      </c>
      <c r="U274" s="46"/>
      <c r="V274" s="46"/>
      <c r="W274" s="46"/>
      <c r="X274" s="46"/>
      <c r="Y274" s="46"/>
      <c r="Z274" s="47">
        <v>4</v>
      </c>
      <c r="AA274" s="46"/>
      <c r="AB274" s="46"/>
      <c r="AC274" s="46"/>
      <c r="AD274" s="46"/>
      <c r="AE274" s="46"/>
      <c r="AF274" s="47">
        <v>2</v>
      </c>
      <c r="AG274" s="46"/>
      <c r="AH274" s="46"/>
      <c r="AI274" s="46"/>
      <c r="AJ274" s="46" t="s">
        <v>183</v>
      </c>
      <c r="AK274" s="46"/>
      <c r="AL274" s="47">
        <v>3</v>
      </c>
      <c r="AM274" s="46"/>
      <c r="AN274" s="47">
        <v>1</v>
      </c>
      <c r="AO274" s="46"/>
      <c r="AP274" s="47">
        <v>3</v>
      </c>
      <c r="AQ274" s="46"/>
      <c r="AR274" s="47">
        <v>1</v>
      </c>
      <c r="AS274" s="46"/>
      <c r="AT274" s="46"/>
      <c r="AU274" s="46"/>
      <c r="AV274" s="46"/>
      <c r="AW274" s="46"/>
      <c r="AX274" s="46"/>
      <c r="AY274" s="46"/>
      <c r="AZ274" s="46"/>
      <c r="BA274" s="46"/>
      <c r="BB274" s="46"/>
      <c r="BC274" s="46"/>
      <c r="BD274" s="47">
        <v>0</v>
      </c>
      <c r="BE274" s="46"/>
      <c r="BF274" s="46"/>
      <c r="BG274" s="46"/>
      <c r="BH274" s="47">
        <v>3</v>
      </c>
      <c r="BI274" s="46"/>
      <c r="BJ274" s="46"/>
      <c r="BK274" s="46"/>
      <c r="BL274" s="46" t="s">
        <v>3612</v>
      </c>
      <c r="BM274" s="46"/>
      <c r="BN274" s="47">
        <v>1</v>
      </c>
      <c r="BO274" s="46"/>
      <c r="BP274" s="47">
        <v>1</v>
      </c>
      <c r="BQ274" s="46"/>
      <c r="BR274" s="47">
        <v>1</v>
      </c>
      <c r="BS274" s="46"/>
      <c r="BT274" s="47">
        <v>0</v>
      </c>
      <c r="BU274" s="46"/>
      <c r="BV274" s="47">
        <v>3</v>
      </c>
      <c r="BW274" s="46"/>
      <c r="BX274" s="47">
        <v>4</v>
      </c>
      <c r="BY274" s="46"/>
      <c r="BZ274" s="46"/>
      <c r="CA274" s="46"/>
      <c r="CB274" s="46" t="s">
        <v>7521</v>
      </c>
      <c r="CC274" s="46" t="b">
        <v>1</v>
      </c>
      <c r="CD274" s="46" t="b">
        <v>1</v>
      </c>
      <c r="CE274" s="46" t="b">
        <v>0</v>
      </c>
      <c r="CF274" s="46" t="b">
        <v>0</v>
      </c>
      <c r="CG274" s="46" t="b">
        <v>0</v>
      </c>
      <c r="CH274" s="46" t="b">
        <v>0</v>
      </c>
      <c r="CI274" s="46" t="b">
        <v>0</v>
      </c>
      <c r="CJ274" s="46"/>
      <c r="CK274" s="46"/>
      <c r="CL274" s="46"/>
      <c r="CM274" s="46" t="s">
        <v>3613</v>
      </c>
      <c r="CN274" s="46"/>
      <c r="CO274" s="46" t="s">
        <v>3614</v>
      </c>
      <c r="CP274" s="46">
        <v>1761</v>
      </c>
      <c r="CQ274" s="46" t="s">
        <v>3616</v>
      </c>
      <c r="CR274" s="46" t="s">
        <v>3618</v>
      </c>
      <c r="CS274" s="46">
        <v>273</v>
      </c>
      <c r="CT274" s="46"/>
      <c r="CU274" s="46">
        <v>-1</v>
      </c>
    </row>
    <row r="275" spans="1:99" ht="15" customHeight="1">
      <c r="A275" s="47">
        <v>359125050503749</v>
      </c>
      <c r="B275" s="46" t="s">
        <v>3619</v>
      </c>
      <c r="C275" s="46" t="s">
        <v>3619</v>
      </c>
      <c r="D275" s="46" t="s">
        <v>3621</v>
      </c>
      <c r="E275" s="46" t="s">
        <v>7768</v>
      </c>
      <c r="F275" s="46">
        <v>13.37553366</v>
      </c>
      <c r="G275" s="46">
        <v>103.85801801</v>
      </c>
      <c r="H275" s="46">
        <v>-10</v>
      </c>
      <c r="I275" s="46">
        <v>8</v>
      </c>
      <c r="J275" s="47">
        <v>0</v>
      </c>
      <c r="K275" s="46"/>
      <c r="L275" s="46"/>
      <c r="M275" s="46"/>
      <c r="N275" s="46"/>
      <c r="O275" s="47">
        <v>3</v>
      </c>
      <c r="P275" s="47">
        <v>1</v>
      </c>
      <c r="Q275" s="46">
        <v>1</v>
      </c>
      <c r="R275" s="47">
        <v>0</v>
      </c>
      <c r="S275" s="46"/>
      <c r="T275" s="47">
        <v>3</v>
      </c>
      <c r="U275" s="46"/>
      <c r="V275" s="46"/>
      <c r="W275" s="46"/>
      <c r="X275" s="46"/>
      <c r="Y275" s="46"/>
      <c r="Z275" s="47">
        <v>4</v>
      </c>
      <c r="AA275" s="46"/>
      <c r="AB275" s="46"/>
      <c r="AC275" s="46"/>
      <c r="AD275" s="46"/>
      <c r="AE275" s="46"/>
      <c r="AF275" s="47">
        <v>1</v>
      </c>
      <c r="AG275" s="46"/>
      <c r="AH275" s="46"/>
      <c r="AI275" s="46"/>
      <c r="AJ275" s="46"/>
      <c r="AK275" s="46"/>
      <c r="AL275" s="47">
        <v>3</v>
      </c>
      <c r="AM275" s="46"/>
      <c r="AN275" s="47">
        <v>1</v>
      </c>
      <c r="AO275" s="46"/>
      <c r="AP275" s="47">
        <v>3</v>
      </c>
      <c r="AQ275" s="46"/>
      <c r="AR275" s="47">
        <v>1</v>
      </c>
      <c r="AS275" s="46"/>
      <c r="AT275" s="46"/>
      <c r="AU275" s="46"/>
      <c r="AV275" s="46"/>
      <c r="AW275" s="46"/>
      <c r="AX275" s="46"/>
      <c r="AY275" s="46"/>
      <c r="AZ275" s="46"/>
      <c r="BA275" s="46"/>
      <c r="BB275" s="46"/>
      <c r="BC275" s="46"/>
      <c r="BD275" s="47">
        <v>0</v>
      </c>
      <c r="BE275" s="46"/>
      <c r="BF275" s="46"/>
      <c r="BG275" s="46"/>
      <c r="BH275" s="47">
        <v>3</v>
      </c>
      <c r="BI275" s="46"/>
      <c r="BJ275" s="46"/>
      <c r="BK275" s="46"/>
      <c r="BL275" s="46" t="s">
        <v>3411</v>
      </c>
      <c r="BM275" s="46"/>
      <c r="BN275" s="47">
        <v>1</v>
      </c>
      <c r="BO275" s="46"/>
      <c r="BP275" s="47">
        <v>1</v>
      </c>
      <c r="BQ275" s="46"/>
      <c r="BR275" s="47">
        <v>1</v>
      </c>
      <c r="BS275" s="46"/>
      <c r="BT275" s="47">
        <v>1</v>
      </c>
      <c r="BU275" s="46"/>
      <c r="BV275" s="47">
        <v>3</v>
      </c>
      <c r="BW275" s="46"/>
      <c r="BX275" s="47">
        <v>4</v>
      </c>
      <c r="BY275" s="46"/>
      <c r="BZ275" s="46"/>
      <c r="CA275" s="46"/>
      <c r="CB275" s="46" t="s">
        <v>7527</v>
      </c>
      <c r="CC275" s="46" t="b">
        <v>1</v>
      </c>
      <c r="CD275" s="46" t="b">
        <v>1</v>
      </c>
      <c r="CE275" s="46" t="b">
        <v>0</v>
      </c>
      <c r="CF275" s="46" t="b">
        <v>1</v>
      </c>
      <c r="CG275" s="46" t="b">
        <v>0</v>
      </c>
      <c r="CH275" s="46" t="b">
        <v>0</v>
      </c>
      <c r="CI275" s="46" t="b">
        <v>0</v>
      </c>
      <c r="CJ275" s="46"/>
      <c r="CK275" s="46"/>
      <c r="CL275" s="46"/>
      <c r="CM275" s="46" t="s">
        <v>1355</v>
      </c>
      <c r="CN275" s="46"/>
      <c r="CO275" s="46" t="s">
        <v>3625</v>
      </c>
      <c r="CP275" s="46">
        <v>1762</v>
      </c>
      <c r="CQ275" s="46" t="s">
        <v>3626</v>
      </c>
      <c r="CR275" s="46" t="s">
        <v>3627</v>
      </c>
      <c r="CS275" s="46">
        <v>274</v>
      </c>
      <c r="CT275" s="46"/>
      <c r="CU275" s="46">
        <v>-1</v>
      </c>
    </row>
    <row r="276" spans="1:99" ht="15" customHeight="1">
      <c r="A276" s="47">
        <v>359125050503749</v>
      </c>
      <c r="B276" s="46" t="s">
        <v>3628</v>
      </c>
      <c r="C276" s="46" t="s">
        <v>3628</v>
      </c>
      <c r="D276" s="46" t="s">
        <v>3629</v>
      </c>
      <c r="E276" s="46" t="s">
        <v>7769</v>
      </c>
      <c r="F276" s="46">
        <v>13.375835070000001</v>
      </c>
      <c r="G276" s="46">
        <v>103.85815775</v>
      </c>
      <c r="H276" s="46">
        <v>-36</v>
      </c>
      <c r="I276" s="46">
        <v>11</v>
      </c>
      <c r="J276" s="47">
        <v>0</v>
      </c>
      <c r="K276" s="46"/>
      <c r="L276" s="46"/>
      <c r="M276" s="46"/>
      <c r="N276" s="46"/>
      <c r="O276" s="47">
        <v>3</v>
      </c>
      <c r="P276" s="47">
        <v>1</v>
      </c>
      <c r="Q276" s="46">
        <v>3</v>
      </c>
      <c r="R276" s="47">
        <v>1</v>
      </c>
      <c r="S276" s="46"/>
      <c r="T276" s="47">
        <v>3</v>
      </c>
      <c r="U276" s="46"/>
      <c r="V276" s="47">
        <v>4</v>
      </c>
      <c r="W276" s="46"/>
      <c r="X276" s="46"/>
      <c r="Y276" s="46"/>
      <c r="Z276" s="47">
        <v>4</v>
      </c>
      <c r="AA276" s="46"/>
      <c r="AB276" s="47">
        <v>4</v>
      </c>
      <c r="AC276" s="46"/>
      <c r="AD276" s="46"/>
      <c r="AE276" s="46"/>
      <c r="AF276" s="47">
        <v>1</v>
      </c>
      <c r="AG276" s="46"/>
      <c r="AH276" s="47">
        <v>4</v>
      </c>
      <c r="AI276" s="46"/>
      <c r="AJ276" s="46" t="s">
        <v>183</v>
      </c>
      <c r="AK276" s="46"/>
      <c r="AL276" s="47">
        <v>3</v>
      </c>
      <c r="AM276" s="46"/>
      <c r="AN276" s="47">
        <v>1</v>
      </c>
      <c r="AO276" s="46"/>
      <c r="AP276" s="47">
        <v>2</v>
      </c>
      <c r="AQ276" s="46"/>
      <c r="AR276" s="47">
        <v>3</v>
      </c>
      <c r="AS276" s="46"/>
      <c r="AT276" s="47">
        <v>3</v>
      </c>
      <c r="AU276" s="46"/>
      <c r="AV276" s="47">
        <v>1</v>
      </c>
      <c r="AW276" s="46"/>
      <c r="AX276" s="47">
        <v>2</v>
      </c>
      <c r="AY276" s="46"/>
      <c r="AZ276" s="47">
        <v>3</v>
      </c>
      <c r="BA276" s="46"/>
      <c r="BB276" s="46"/>
      <c r="BC276" s="46"/>
      <c r="BD276" s="47">
        <v>0</v>
      </c>
      <c r="BE276" s="46"/>
      <c r="BF276" s="46"/>
      <c r="BG276" s="46"/>
      <c r="BH276" s="47">
        <v>3</v>
      </c>
      <c r="BI276" s="46"/>
      <c r="BJ276" s="47">
        <v>4</v>
      </c>
      <c r="BK276" s="46"/>
      <c r="BL276" s="46" t="s">
        <v>3051</v>
      </c>
      <c r="BM276" s="46"/>
      <c r="BN276" s="47">
        <v>1</v>
      </c>
      <c r="BO276" s="46"/>
      <c r="BP276" s="47">
        <v>1</v>
      </c>
      <c r="BQ276" s="46"/>
      <c r="BR276" s="47">
        <v>1</v>
      </c>
      <c r="BS276" s="46"/>
      <c r="BT276" s="47">
        <v>0</v>
      </c>
      <c r="BU276" s="46"/>
      <c r="BV276" s="47">
        <v>3</v>
      </c>
      <c r="BW276" s="46"/>
      <c r="BX276" s="47">
        <v>4</v>
      </c>
      <c r="BY276" s="46"/>
      <c r="BZ276" s="46"/>
      <c r="CA276" s="46"/>
      <c r="CB276" s="46" t="s">
        <v>7521</v>
      </c>
      <c r="CC276" s="46" t="b">
        <v>1</v>
      </c>
      <c r="CD276" s="46" t="b">
        <v>1</v>
      </c>
      <c r="CE276" s="46" t="b">
        <v>0</v>
      </c>
      <c r="CF276" s="46" t="b">
        <v>0</v>
      </c>
      <c r="CG276" s="46" t="b">
        <v>0</v>
      </c>
      <c r="CH276" s="46" t="b">
        <v>0</v>
      </c>
      <c r="CI276" s="46" t="b">
        <v>0</v>
      </c>
      <c r="CJ276" s="46"/>
      <c r="CK276" s="46"/>
      <c r="CL276" s="46"/>
      <c r="CM276" s="46" t="s">
        <v>1355</v>
      </c>
      <c r="CN276" s="46"/>
      <c r="CO276" s="46" t="s">
        <v>3634</v>
      </c>
      <c r="CP276" s="46">
        <v>1763</v>
      </c>
      <c r="CQ276" s="46" t="s">
        <v>3636</v>
      </c>
      <c r="CR276" s="46" t="s">
        <v>3637</v>
      </c>
      <c r="CS276" s="46">
        <v>275</v>
      </c>
      <c r="CT276" s="46"/>
      <c r="CU276" s="46">
        <v>-1</v>
      </c>
    </row>
    <row r="277" spans="1:99" ht="15" customHeight="1">
      <c r="A277" s="47">
        <v>359125050503749</v>
      </c>
      <c r="B277" s="46" t="s">
        <v>3638</v>
      </c>
      <c r="C277" s="46" t="s">
        <v>3638</v>
      </c>
      <c r="D277" s="46" t="s">
        <v>3640</v>
      </c>
      <c r="E277" s="46" t="s">
        <v>7770</v>
      </c>
      <c r="F277" s="46">
        <v>13.375834319999999</v>
      </c>
      <c r="G277" s="46">
        <v>103.85815226</v>
      </c>
      <c r="H277" s="46">
        <v>4</v>
      </c>
      <c r="I277" s="46">
        <v>9</v>
      </c>
      <c r="J277" s="47">
        <v>0</v>
      </c>
      <c r="K277" s="46"/>
      <c r="L277" s="46"/>
      <c r="M277" s="46"/>
      <c r="N277" s="46"/>
      <c r="O277" s="47">
        <v>3</v>
      </c>
      <c r="P277" s="47">
        <v>1</v>
      </c>
      <c r="Q277" s="46">
        <v>2</v>
      </c>
      <c r="R277" s="47">
        <v>0</v>
      </c>
      <c r="S277" s="46"/>
      <c r="T277" s="47">
        <v>3</v>
      </c>
      <c r="U277" s="46"/>
      <c r="V277" s="46"/>
      <c r="W277" s="46"/>
      <c r="X277" s="46"/>
      <c r="Y277" s="46"/>
      <c r="Z277" s="47">
        <v>4</v>
      </c>
      <c r="AA277" s="46"/>
      <c r="AB277" s="46"/>
      <c r="AC277" s="46"/>
      <c r="AD277" s="46"/>
      <c r="AE277" s="46"/>
      <c r="AF277" s="47">
        <v>2</v>
      </c>
      <c r="AG277" s="46"/>
      <c r="AH277" s="46"/>
      <c r="AI277" s="46"/>
      <c r="AJ277" s="46"/>
      <c r="AK277" s="46"/>
      <c r="AL277" s="47">
        <v>3</v>
      </c>
      <c r="AM277" s="46"/>
      <c r="AN277" s="47">
        <v>1</v>
      </c>
      <c r="AO277" s="46"/>
      <c r="AP277" s="47">
        <v>3</v>
      </c>
      <c r="AQ277" s="46"/>
      <c r="AR277" s="47">
        <v>3</v>
      </c>
      <c r="AS277" s="46"/>
      <c r="AT277" s="46"/>
      <c r="AU277" s="46"/>
      <c r="AV277" s="46"/>
      <c r="AW277" s="46"/>
      <c r="AX277" s="46"/>
      <c r="AY277" s="46"/>
      <c r="AZ277" s="46"/>
      <c r="BA277" s="46"/>
      <c r="BB277" s="46" t="s">
        <v>426</v>
      </c>
      <c r="BC277" s="46"/>
      <c r="BD277" s="47">
        <v>1</v>
      </c>
      <c r="BE277" s="46"/>
      <c r="BF277" s="46"/>
      <c r="BG277" s="46"/>
      <c r="BH277" s="47">
        <v>2</v>
      </c>
      <c r="BI277" s="46"/>
      <c r="BJ277" s="46"/>
      <c r="BK277" s="46"/>
      <c r="BL277" s="46" t="s">
        <v>2690</v>
      </c>
      <c r="BM277" s="46"/>
      <c r="BN277" s="47">
        <v>1</v>
      </c>
      <c r="BO277" s="46"/>
      <c r="BP277" s="47">
        <v>1</v>
      </c>
      <c r="BQ277" s="46"/>
      <c r="BR277" s="47">
        <v>0</v>
      </c>
      <c r="BS277" s="46"/>
      <c r="BT277" s="47">
        <v>0</v>
      </c>
      <c r="BU277" s="46"/>
      <c r="BV277" s="47">
        <v>3</v>
      </c>
      <c r="BW277" s="46"/>
      <c r="BX277" s="47">
        <v>4</v>
      </c>
      <c r="BY277" s="46"/>
      <c r="BZ277" s="46"/>
      <c r="CA277" s="46"/>
      <c r="CB277" s="46" t="s">
        <v>7521</v>
      </c>
      <c r="CC277" s="46" t="b">
        <v>1</v>
      </c>
      <c r="CD277" s="46" t="b">
        <v>1</v>
      </c>
      <c r="CE277" s="46" t="b">
        <v>0</v>
      </c>
      <c r="CF277" s="46" t="b">
        <v>0</v>
      </c>
      <c r="CG277" s="46" t="b">
        <v>0</v>
      </c>
      <c r="CH277" s="46" t="b">
        <v>0</v>
      </c>
      <c r="CI277" s="46" t="b">
        <v>0</v>
      </c>
      <c r="CJ277" s="46"/>
      <c r="CK277" s="46"/>
      <c r="CL277" s="46"/>
      <c r="CM277" s="46" t="s">
        <v>3423</v>
      </c>
      <c r="CN277" s="46"/>
      <c r="CO277" s="46" t="s">
        <v>3641</v>
      </c>
      <c r="CP277" s="46">
        <v>1764</v>
      </c>
      <c r="CQ277" s="46" t="s">
        <v>3644</v>
      </c>
      <c r="CR277" s="46" t="s">
        <v>3645</v>
      </c>
      <c r="CS277" s="46">
        <v>276</v>
      </c>
      <c r="CT277" s="46"/>
      <c r="CU277" s="46">
        <v>-1</v>
      </c>
    </row>
    <row r="278" spans="1:99" ht="15" customHeight="1">
      <c r="A278" s="47">
        <v>359125050503749</v>
      </c>
      <c r="B278" s="46" t="s">
        <v>3648</v>
      </c>
      <c r="C278" s="46" t="s">
        <v>3648</v>
      </c>
      <c r="D278" s="46" t="s">
        <v>3649</v>
      </c>
      <c r="E278" s="46" t="s">
        <v>7771</v>
      </c>
      <c r="F278" s="46">
        <v>13.3760587</v>
      </c>
      <c r="G278" s="46">
        <v>103.85853022000001</v>
      </c>
      <c r="H278" s="46">
        <v>39</v>
      </c>
      <c r="I278" s="46">
        <v>12</v>
      </c>
      <c r="J278" s="47">
        <v>0</v>
      </c>
      <c r="K278" s="46"/>
      <c r="L278" s="46"/>
      <c r="M278" s="46"/>
      <c r="N278" s="46"/>
      <c r="O278" s="47">
        <v>3</v>
      </c>
      <c r="P278" s="47">
        <v>1</v>
      </c>
      <c r="Q278" s="46">
        <v>4</v>
      </c>
      <c r="R278" s="47">
        <v>1</v>
      </c>
      <c r="S278" s="46"/>
      <c r="T278" s="47">
        <v>3</v>
      </c>
      <c r="U278" s="46"/>
      <c r="V278" s="47">
        <v>4</v>
      </c>
      <c r="W278" s="46"/>
      <c r="X278" s="46"/>
      <c r="Y278" s="46"/>
      <c r="Z278" s="47">
        <v>4</v>
      </c>
      <c r="AA278" s="46"/>
      <c r="AB278" s="47">
        <v>4</v>
      </c>
      <c r="AC278" s="46"/>
      <c r="AD278" s="46"/>
      <c r="AE278" s="46"/>
      <c r="AF278" s="47">
        <v>1</v>
      </c>
      <c r="AG278" s="46"/>
      <c r="AH278" s="47">
        <v>1</v>
      </c>
      <c r="AI278" s="46"/>
      <c r="AJ278" s="46" t="s">
        <v>183</v>
      </c>
      <c r="AK278" s="46"/>
      <c r="AL278" s="47">
        <v>3</v>
      </c>
      <c r="AM278" s="46"/>
      <c r="AN278" s="47">
        <v>1</v>
      </c>
      <c r="AO278" s="46"/>
      <c r="AP278" s="47">
        <v>2</v>
      </c>
      <c r="AQ278" s="46"/>
      <c r="AR278" s="47">
        <v>3</v>
      </c>
      <c r="AS278" s="46"/>
      <c r="AT278" s="47">
        <v>3</v>
      </c>
      <c r="AU278" s="46"/>
      <c r="AV278" s="47">
        <v>1</v>
      </c>
      <c r="AW278" s="46"/>
      <c r="AX278" s="47">
        <v>2</v>
      </c>
      <c r="AY278" s="46"/>
      <c r="AZ278" s="47">
        <v>3</v>
      </c>
      <c r="BA278" s="46"/>
      <c r="BB278" s="46" t="s">
        <v>3652</v>
      </c>
      <c r="BC278" s="46"/>
      <c r="BD278" s="47">
        <v>1</v>
      </c>
      <c r="BE278" s="46"/>
      <c r="BF278" s="46"/>
      <c r="BG278" s="46"/>
      <c r="BH278" s="47">
        <v>3</v>
      </c>
      <c r="BI278" s="46"/>
      <c r="BJ278" s="47">
        <v>4</v>
      </c>
      <c r="BK278" s="46"/>
      <c r="BL278" s="46" t="s">
        <v>3654</v>
      </c>
      <c r="BM278" s="46"/>
      <c r="BN278" s="47">
        <v>1</v>
      </c>
      <c r="BO278" s="46"/>
      <c r="BP278" s="47">
        <v>1</v>
      </c>
      <c r="BQ278" s="46"/>
      <c r="BR278" s="47">
        <v>1</v>
      </c>
      <c r="BS278" s="46"/>
      <c r="BT278" s="47">
        <v>0</v>
      </c>
      <c r="BU278" s="46"/>
      <c r="BV278" s="47">
        <v>3</v>
      </c>
      <c r="BW278" s="46"/>
      <c r="BX278" s="47">
        <v>4</v>
      </c>
      <c r="BY278" s="46"/>
      <c r="BZ278" s="46"/>
      <c r="CA278" s="46"/>
      <c r="CB278" s="46" t="s">
        <v>7521</v>
      </c>
      <c r="CC278" s="46" t="b">
        <v>1</v>
      </c>
      <c r="CD278" s="46" t="b">
        <v>1</v>
      </c>
      <c r="CE278" s="46" t="b">
        <v>0</v>
      </c>
      <c r="CF278" s="46" t="b">
        <v>0</v>
      </c>
      <c r="CG278" s="46" t="b">
        <v>0</v>
      </c>
      <c r="CH278" s="46" t="b">
        <v>0</v>
      </c>
      <c r="CI278" s="46" t="b">
        <v>0</v>
      </c>
      <c r="CJ278" s="46"/>
      <c r="CK278" s="46"/>
      <c r="CL278" s="46"/>
      <c r="CM278" s="46" t="s">
        <v>1355</v>
      </c>
      <c r="CN278" s="46"/>
      <c r="CO278" s="46" t="s">
        <v>3660</v>
      </c>
      <c r="CP278" s="46">
        <v>1765</v>
      </c>
      <c r="CQ278" s="46" t="s">
        <v>3661</v>
      </c>
      <c r="CR278" s="46" t="s">
        <v>3662</v>
      </c>
      <c r="CS278" s="46">
        <v>277</v>
      </c>
      <c r="CT278" s="46"/>
      <c r="CU278" s="46">
        <v>-1</v>
      </c>
    </row>
    <row r="279" spans="1:99" ht="15" customHeight="1">
      <c r="A279" s="47">
        <v>359125050503749</v>
      </c>
      <c r="B279" s="46" t="s">
        <v>3663</v>
      </c>
      <c r="C279" s="46" t="s">
        <v>3663</v>
      </c>
      <c r="D279" s="46" t="s">
        <v>3664</v>
      </c>
      <c r="E279" s="46" t="s">
        <v>7772</v>
      </c>
      <c r="F279" s="46">
        <v>13.375688609999999</v>
      </c>
      <c r="G279" s="46">
        <v>103.85856586</v>
      </c>
      <c r="H279" s="46">
        <v>28</v>
      </c>
      <c r="I279" s="46">
        <v>12</v>
      </c>
      <c r="J279" s="47">
        <v>0</v>
      </c>
      <c r="K279" s="46"/>
      <c r="L279" s="46"/>
      <c r="M279" s="46"/>
      <c r="N279" s="46"/>
      <c r="O279" s="47">
        <v>3</v>
      </c>
      <c r="P279" s="47">
        <v>1</v>
      </c>
      <c r="Q279" s="46">
        <v>3</v>
      </c>
      <c r="R279" s="47">
        <v>0</v>
      </c>
      <c r="S279" s="46"/>
      <c r="T279" s="47">
        <v>3</v>
      </c>
      <c r="U279" s="46"/>
      <c r="V279" s="46"/>
      <c r="W279" s="46"/>
      <c r="X279" s="46"/>
      <c r="Y279" s="46"/>
      <c r="Z279" s="47">
        <v>4</v>
      </c>
      <c r="AA279" s="46"/>
      <c r="AB279" s="46"/>
      <c r="AC279" s="46"/>
      <c r="AD279" s="46"/>
      <c r="AE279" s="46"/>
      <c r="AF279" s="47">
        <v>2</v>
      </c>
      <c r="AG279" s="46"/>
      <c r="AH279" s="46"/>
      <c r="AI279" s="46"/>
      <c r="AJ279" s="46"/>
      <c r="AK279" s="46"/>
      <c r="AL279" s="47">
        <v>3</v>
      </c>
      <c r="AM279" s="46"/>
      <c r="AN279" s="47">
        <v>1</v>
      </c>
      <c r="AO279" s="46"/>
      <c r="AP279" s="47">
        <v>3</v>
      </c>
      <c r="AQ279" s="46"/>
      <c r="AR279" s="47">
        <v>3</v>
      </c>
      <c r="AS279" s="46"/>
      <c r="AT279" s="46"/>
      <c r="AU279" s="46"/>
      <c r="AV279" s="46"/>
      <c r="AW279" s="46"/>
      <c r="AX279" s="46"/>
      <c r="AY279" s="46"/>
      <c r="AZ279" s="46"/>
      <c r="BA279" s="46"/>
      <c r="BB279" s="46" t="s">
        <v>426</v>
      </c>
      <c r="BC279" s="46"/>
      <c r="BD279" s="47">
        <v>1</v>
      </c>
      <c r="BE279" s="46"/>
      <c r="BF279" s="46" t="s">
        <v>666</v>
      </c>
      <c r="BG279" s="46"/>
      <c r="BH279" s="47">
        <v>3</v>
      </c>
      <c r="BI279" s="46"/>
      <c r="BJ279" s="46"/>
      <c r="BK279" s="46"/>
      <c r="BL279" s="46" t="s">
        <v>3670</v>
      </c>
      <c r="BM279" s="46"/>
      <c r="BN279" s="47">
        <v>1</v>
      </c>
      <c r="BO279" s="46"/>
      <c r="BP279" s="47">
        <v>1</v>
      </c>
      <c r="BQ279" s="46"/>
      <c r="BR279" s="47">
        <v>0</v>
      </c>
      <c r="BS279" s="46"/>
      <c r="BT279" s="47">
        <v>0</v>
      </c>
      <c r="BU279" s="46"/>
      <c r="BV279" s="47">
        <v>3</v>
      </c>
      <c r="BW279" s="46"/>
      <c r="BX279" s="47">
        <v>4</v>
      </c>
      <c r="BY279" s="46"/>
      <c r="BZ279" s="46"/>
      <c r="CA279" s="46"/>
      <c r="CB279" s="46" t="s">
        <v>7521</v>
      </c>
      <c r="CC279" s="46" t="b">
        <v>1</v>
      </c>
      <c r="CD279" s="46" t="b">
        <v>1</v>
      </c>
      <c r="CE279" s="46" t="b">
        <v>0</v>
      </c>
      <c r="CF279" s="46" t="b">
        <v>0</v>
      </c>
      <c r="CG279" s="46" t="b">
        <v>0</v>
      </c>
      <c r="CH279" s="46" t="b">
        <v>0</v>
      </c>
      <c r="CI279" s="46" t="b">
        <v>0</v>
      </c>
      <c r="CJ279" s="46"/>
      <c r="CK279" s="46"/>
      <c r="CL279" s="46"/>
      <c r="CM279" s="46" t="s">
        <v>1355</v>
      </c>
      <c r="CN279" s="46"/>
      <c r="CO279" s="46" t="s">
        <v>3672</v>
      </c>
      <c r="CP279" s="46">
        <v>1766</v>
      </c>
      <c r="CQ279" s="46" t="s">
        <v>3673</v>
      </c>
      <c r="CR279" s="46" t="s">
        <v>3674</v>
      </c>
      <c r="CS279" s="46">
        <v>278</v>
      </c>
      <c r="CT279" s="46"/>
      <c r="CU279" s="46">
        <v>-1</v>
      </c>
    </row>
    <row r="280" spans="1:99" ht="15" customHeight="1">
      <c r="A280" s="47">
        <v>359125050503749</v>
      </c>
      <c r="B280" s="47">
        <v>4053</v>
      </c>
      <c r="C280" s="47">
        <v>4053</v>
      </c>
      <c r="D280" s="46" t="s">
        <v>3675</v>
      </c>
      <c r="E280" s="46" t="s">
        <v>7773</v>
      </c>
      <c r="F280" s="46">
        <v>13.375920369999999</v>
      </c>
      <c r="G280" s="46">
        <v>103.85836481</v>
      </c>
      <c r="H280" s="46">
        <v>6</v>
      </c>
      <c r="I280" s="46">
        <v>5</v>
      </c>
      <c r="J280" s="47">
        <v>0</v>
      </c>
      <c r="K280" s="46"/>
      <c r="L280" s="46"/>
      <c r="M280" s="46"/>
      <c r="N280" s="46"/>
      <c r="O280" s="47">
        <v>3</v>
      </c>
      <c r="P280" s="47">
        <v>1</v>
      </c>
      <c r="Q280" s="46">
        <v>3</v>
      </c>
      <c r="R280" s="47">
        <v>0</v>
      </c>
      <c r="S280" s="46"/>
      <c r="T280" s="47">
        <v>3</v>
      </c>
      <c r="U280" s="46"/>
      <c r="V280" s="46"/>
      <c r="W280" s="46"/>
      <c r="X280" s="46"/>
      <c r="Y280" s="46"/>
      <c r="Z280" s="47">
        <v>4</v>
      </c>
      <c r="AA280" s="46"/>
      <c r="AB280" s="46"/>
      <c r="AC280" s="46"/>
      <c r="AD280" s="46"/>
      <c r="AE280" s="46"/>
      <c r="AF280" s="47">
        <v>3</v>
      </c>
      <c r="AG280" s="46"/>
      <c r="AH280" s="46"/>
      <c r="AI280" s="46"/>
      <c r="AJ280" s="46"/>
      <c r="AK280" s="46"/>
      <c r="AL280" s="47">
        <v>3</v>
      </c>
      <c r="AM280" s="46"/>
      <c r="AN280" s="47">
        <v>1</v>
      </c>
      <c r="AO280" s="46"/>
      <c r="AP280" s="47">
        <v>3</v>
      </c>
      <c r="AQ280" s="46"/>
      <c r="AR280" s="47">
        <v>3</v>
      </c>
      <c r="AS280" s="46"/>
      <c r="AT280" s="46"/>
      <c r="AU280" s="46"/>
      <c r="AV280" s="46"/>
      <c r="AW280" s="46"/>
      <c r="AX280" s="46"/>
      <c r="AY280" s="46"/>
      <c r="AZ280" s="46"/>
      <c r="BA280" s="46"/>
      <c r="BB280" s="46" t="s">
        <v>426</v>
      </c>
      <c r="BC280" s="46"/>
      <c r="BD280" s="47">
        <v>0</v>
      </c>
      <c r="BE280" s="46"/>
      <c r="BF280" s="46" t="s">
        <v>666</v>
      </c>
      <c r="BG280" s="46"/>
      <c r="BH280" s="47">
        <v>3</v>
      </c>
      <c r="BI280" s="46"/>
      <c r="BJ280" s="46"/>
      <c r="BK280" s="46"/>
      <c r="BL280" s="46" t="s">
        <v>3682</v>
      </c>
      <c r="BM280" s="46"/>
      <c r="BN280" s="47">
        <v>1</v>
      </c>
      <c r="BO280" s="46"/>
      <c r="BP280" s="47">
        <v>1</v>
      </c>
      <c r="BQ280" s="46"/>
      <c r="BR280" s="47">
        <v>0</v>
      </c>
      <c r="BS280" s="46"/>
      <c r="BT280" s="47">
        <v>0</v>
      </c>
      <c r="BU280" s="46"/>
      <c r="BV280" s="47">
        <v>3</v>
      </c>
      <c r="BW280" s="46"/>
      <c r="BX280" s="47">
        <v>4</v>
      </c>
      <c r="BY280" s="46"/>
      <c r="BZ280" s="46"/>
      <c r="CA280" s="46"/>
      <c r="CB280" s="46" t="s">
        <v>7521</v>
      </c>
      <c r="CC280" s="46" t="b">
        <v>1</v>
      </c>
      <c r="CD280" s="46" t="b">
        <v>1</v>
      </c>
      <c r="CE280" s="46" t="b">
        <v>0</v>
      </c>
      <c r="CF280" s="46" t="b">
        <v>0</v>
      </c>
      <c r="CG280" s="46" t="b">
        <v>0</v>
      </c>
      <c r="CH280" s="46" t="b">
        <v>0</v>
      </c>
      <c r="CI280" s="46" t="b">
        <v>0</v>
      </c>
      <c r="CJ280" s="46"/>
      <c r="CK280" s="46"/>
      <c r="CL280" s="46"/>
      <c r="CM280" s="46" t="s">
        <v>1355</v>
      </c>
      <c r="CN280" s="46"/>
      <c r="CO280" s="46" t="s">
        <v>3683</v>
      </c>
      <c r="CP280" s="46">
        <v>1767</v>
      </c>
      <c r="CQ280" s="46" t="s">
        <v>3684</v>
      </c>
      <c r="CR280" s="46" t="s">
        <v>3685</v>
      </c>
      <c r="CS280" s="46">
        <v>279</v>
      </c>
      <c r="CT280" s="46"/>
      <c r="CU280" s="46">
        <v>-1</v>
      </c>
    </row>
    <row r="281" spans="1:99" ht="15" customHeight="1">
      <c r="A281" s="47">
        <v>359125050503749</v>
      </c>
      <c r="B281" s="46" t="s">
        <v>3687</v>
      </c>
      <c r="C281" s="46" t="s">
        <v>3687</v>
      </c>
      <c r="D281" s="46" t="s">
        <v>3689</v>
      </c>
      <c r="E281" s="46" t="s">
        <v>7774</v>
      </c>
      <c r="F281" s="46">
        <v>13.37597716</v>
      </c>
      <c r="G281" s="46">
        <v>103.85880827</v>
      </c>
      <c r="H281" s="46">
        <v>4</v>
      </c>
      <c r="I281" s="46">
        <v>13</v>
      </c>
      <c r="J281" s="47">
        <v>0</v>
      </c>
      <c r="K281" s="46"/>
      <c r="L281" s="46"/>
      <c r="M281" s="46"/>
      <c r="N281" s="46"/>
      <c r="O281" s="47">
        <v>3</v>
      </c>
      <c r="P281" s="47">
        <v>1</v>
      </c>
      <c r="Q281" s="46">
        <v>4</v>
      </c>
      <c r="R281" s="47">
        <v>1</v>
      </c>
      <c r="S281" s="46"/>
      <c r="T281" s="47">
        <v>3</v>
      </c>
      <c r="U281" s="46"/>
      <c r="V281" s="47">
        <v>4</v>
      </c>
      <c r="W281" s="46"/>
      <c r="X281" s="46"/>
      <c r="Y281" s="46"/>
      <c r="Z281" s="47">
        <v>4</v>
      </c>
      <c r="AA281" s="46"/>
      <c r="AB281" s="47">
        <v>4</v>
      </c>
      <c r="AC281" s="46"/>
      <c r="AD281" s="46" t="s">
        <v>1366</v>
      </c>
      <c r="AE281" s="46"/>
      <c r="AF281" s="47">
        <v>1</v>
      </c>
      <c r="AG281" s="46"/>
      <c r="AH281" s="47">
        <v>1</v>
      </c>
      <c r="AI281" s="46"/>
      <c r="AJ281" s="46"/>
      <c r="AK281" s="46"/>
      <c r="AL281" s="47">
        <v>3</v>
      </c>
      <c r="AM281" s="46"/>
      <c r="AN281" s="47">
        <v>1</v>
      </c>
      <c r="AO281" s="46"/>
      <c r="AP281" s="47">
        <v>3</v>
      </c>
      <c r="AQ281" s="46"/>
      <c r="AR281" s="47">
        <v>1</v>
      </c>
      <c r="AS281" s="46"/>
      <c r="AT281" s="47">
        <v>3</v>
      </c>
      <c r="AU281" s="46"/>
      <c r="AV281" s="47">
        <v>1</v>
      </c>
      <c r="AW281" s="46"/>
      <c r="AX281" s="47">
        <v>3</v>
      </c>
      <c r="AY281" s="46"/>
      <c r="AZ281" s="47">
        <v>1</v>
      </c>
      <c r="BA281" s="46"/>
      <c r="BB281" s="46"/>
      <c r="BC281" s="46"/>
      <c r="BD281" s="47">
        <v>0</v>
      </c>
      <c r="BE281" s="46"/>
      <c r="BF281" s="46" t="s">
        <v>2926</v>
      </c>
      <c r="BG281" s="46"/>
      <c r="BH281" s="47">
        <v>3</v>
      </c>
      <c r="BI281" s="46"/>
      <c r="BJ281" s="47">
        <v>3</v>
      </c>
      <c r="BK281" s="46"/>
      <c r="BL281" s="46" t="s">
        <v>3694</v>
      </c>
      <c r="BM281" s="46"/>
      <c r="BN281" s="47">
        <v>1</v>
      </c>
      <c r="BO281" s="46"/>
      <c r="BP281" s="47">
        <v>1</v>
      </c>
      <c r="BQ281" s="46"/>
      <c r="BR281" s="47">
        <v>1</v>
      </c>
      <c r="BS281" s="46"/>
      <c r="BT281" s="47">
        <v>1</v>
      </c>
      <c r="BU281" s="46"/>
      <c r="BV281" s="47">
        <v>1</v>
      </c>
      <c r="BW281" s="46"/>
      <c r="BX281" s="47">
        <v>4</v>
      </c>
      <c r="BY281" s="46"/>
      <c r="BZ281" s="46"/>
      <c r="CA281" s="46"/>
      <c r="CB281" s="46" t="s">
        <v>7521</v>
      </c>
      <c r="CC281" s="46" t="b">
        <v>1</v>
      </c>
      <c r="CD281" s="46" t="b">
        <v>1</v>
      </c>
      <c r="CE281" s="46" t="b">
        <v>0</v>
      </c>
      <c r="CF281" s="46" t="b">
        <v>0</v>
      </c>
      <c r="CG281" s="46" t="b">
        <v>0</v>
      </c>
      <c r="CH281" s="46" t="b">
        <v>0</v>
      </c>
      <c r="CI281" s="46" t="b">
        <v>0</v>
      </c>
      <c r="CJ281" s="46"/>
      <c r="CK281" s="46"/>
      <c r="CL281" s="46"/>
      <c r="CM281" s="46" t="s">
        <v>1355</v>
      </c>
      <c r="CN281" s="46"/>
      <c r="CO281" s="46" t="s">
        <v>3701</v>
      </c>
      <c r="CP281" s="46">
        <v>1768</v>
      </c>
      <c r="CQ281" s="46" t="s">
        <v>3702</v>
      </c>
      <c r="CR281" s="46" t="s">
        <v>3703</v>
      </c>
      <c r="CS281" s="46">
        <v>280</v>
      </c>
      <c r="CT281" s="46"/>
      <c r="CU281" s="46">
        <v>-1</v>
      </c>
    </row>
    <row r="282" spans="1:99" ht="15" customHeight="1">
      <c r="A282" s="47">
        <v>359125050503749</v>
      </c>
      <c r="B282" s="46" t="s">
        <v>3704</v>
      </c>
      <c r="C282" s="46" t="s">
        <v>3704</v>
      </c>
      <c r="D282" s="46" t="s">
        <v>3705</v>
      </c>
      <c r="E282" s="46" t="s">
        <v>7775</v>
      </c>
      <c r="F282" s="46">
        <v>13.376041560000001</v>
      </c>
      <c r="G282" s="46">
        <v>103.85884716</v>
      </c>
      <c r="H282" s="46">
        <v>13</v>
      </c>
      <c r="I282" s="46">
        <v>6</v>
      </c>
      <c r="J282" s="47">
        <v>0</v>
      </c>
      <c r="K282" s="46"/>
      <c r="L282" s="46"/>
      <c r="M282" s="46"/>
      <c r="N282" s="46"/>
      <c r="O282" s="47">
        <v>3</v>
      </c>
      <c r="P282" s="47">
        <v>1</v>
      </c>
      <c r="Q282" s="46">
        <v>6</v>
      </c>
      <c r="R282" s="47">
        <v>1</v>
      </c>
      <c r="S282" s="46"/>
      <c r="T282" s="47">
        <v>3</v>
      </c>
      <c r="U282" s="46"/>
      <c r="V282" s="47">
        <v>3</v>
      </c>
      <c r="W282" s="46"/>
      <c r="X282" s="46"/>
      <c r="Y282" s="46"/>
      <c r="Z282" s="47">
        <v>4</v>
      </c>
      <c r="AA282" s="46"/>
      <c r="AB282" s="47">
        <v>4</v>
      </c>
      <c r="AC282" s="46"/>
      <c r="AD282" s="46" t="s">
        <v>1366</v>
      </c>
      <c r="AE282" s="46"/>
      <c r="AF282" s="47">
        <v>1</v>
      </c>
      <c r="AG282" s="46"/>
      <c r="AH282" s="47">
        <v>1</v>
      </c>
      <c r="AI282" s="46"/>
      <c r="AJ282" s="46"/>
      <c r="AK282" s="46"/>
      <c r="AL282" s="47">
        <v>3</v>
      </c>
      <c r="AM282" s="46"/>
      <c r="AN282" s="47">
        <v>1</v>
      </c>
      <c r="AO282" s="46"/>
      <c r="AP282" s="47">
        <v>2</v>
      </c>
      <c r="AQ282" s="46"/>
      <c r="AR282" s="47">
        <v>3</v>
      </c>
      <c r="AS282" s="46"/>
      <c r="AT282" s="47">
        <v>3</v>
      </c>
      <c r="AU282" s="46"/>
      <c r="AV282" s="47">
        <v>1</v>
      </c>
      <c r="AW282" s="46"/>
      <c r="AX282" s="47">
        <v>2</v>
      </c>
      <c r="AY282" s="46"/>
      <c r="AZ282" s="47">
        <v>3</v>
      </c>
      <c r="BA282" s="46"/>
      <c r="BB282" s="46"/>
      <c r="BC282" s="46"/>
      <c r="BD282" s="47">
        <v>1</v>
      </c>
      <c r="BE282" s="46"/>
      <c r="BF282" s="46" t="s">
        <v>1443</v>
      </c>
      <c r="BG282" s="46"/>
      <c r="BH282" s="47">
        <v>3</v>
      </c>
      <c r="BI282" s="46"/>
      <c r="BJ282" s="47">
        <v>3</v>
      </c>
      <c r="BK282" s="46"/>
      <c r="BL282" s="46" t="s">
        <v>3712</v>
      </c>
      <c r="BM282" s="46"/>
      <c r="BN282" s="47">
        <v>1</v>
      </c>
      <c r="BO282" s="46"/>
      <c r="BP282" s="47">
        <v>1</v>
      </c>
      <c r="BQ282" s="46"/>
      <c r="BR282" s="47">
        <v>1</v>
      </c>
      <c r="BS282" s="46"/>
      <c r="BT282" s="47">
        <v>0</v>
      </c>
      <c r="BU282" s="46"/>
      <c r="BV282" s="47">
        <v>1</v>
      </c>
      <c r="BW282" s="46"/>
      <c r="BX282" s="47">
        <v>5</v>
      </c>
      <c r="BY282" s="46"/>
      <c r="BZ282" s="46"/>
      <c r="CA282" s="46"/>
      <c r="CB282" s="46" t="s">
        <v>7521</v>
      </c>
      <c r="CC282" s="46" t="b">
        <v>1</v>
      </c>
      <c r="CD282" s="46" t="b">
        <v>1</v>
      </c>
      <c r="CE282" s="46" t="b">
        <v>0</v>
      </c>
      <c r="CF282" s="46" t="b">
        <v>0</v>
      </c>
      <c r="CG282" s="46" t="b">
        <v>0</v>
      </c>
      <c r="CH282" s="46" t="b">
        <v>0</v>
      </c>
      <c r="CI282" s="46" t="b">
        <v>0</v>
      </c>
      <c r="CJ282" s="46"/>
      <c r="CK282" s="46"/>
      <c r="CL282" s="46"/>
      <c r="CM282" s="46" t="s">
        <v>1355</v>
      </c>
      <c r="CN282" s="46"/>
      <c r="CO282" s="46" t="s">
        <v>3713</v>
      </c>
      <c r="CP282" s="46">
        <v>1769</v>
      </c>
      <c r="CQ282" s="46" t="s">
        <v>3714</v>
      </c>
      <c r="CR282" s="46" t="s">
        <v>3715</v>
      </c>
      <c r="CS282" s="46">
        <v>281</v>
      </c>
      <c r="CT282" s="46"/>
      <c r="CU282" s="46">
        <v>-1</v>
      </c>
    </row>
    <row r="283" spans="1:99" ht="15" customHeight="1">
      <c r="A283" s="47">
        <v>359125050503749</v>
      </c>
      <c r="B283" s="46" t="s">
        <v>3716</v>
      </c>
      <c r="C283" s="46" t="s">
        <v>3716</v>
      </c>
      <c r="D283" s="46" t="s">
        <v>3719</v>
      </c>
      <c r="E283" s="46" t="s">
        <v>7776</v>
      </c>
      <c r="F283" s="46">
        <v>13.37630218</v>
      </c>
      <c r="G283" s="46">
        <v>103.85872934</v>
      </c>
      <c r="H283" s="46">
        <v>20</v>
      </c>
      <c r="I283" s="46">
        <v>14</v>
      </c>
      <c r="J283" s="47">
        <v>0</v>
      </c>
      <c r="K283" s="46"/>
      <c r="L283" s="46"/>
      <c r="M283" s="46"/>
      <c r="N283" s="46"/>
      <c r="O283" s="47">
        <v>3</v>
      </c>
      <c r="P283" s="47">
        <v>1</v>
      </c>
      <c r="Q283" s="46">
        <v>3</v>
      </c>
      <c r="R283" s="47">
        <v>1</v>
      </c>
      <c r="S283" s="46"/>
      <c r="T283" s="47">
        <v>3</v>
      </c>
      <c r="U283" s="46"/>
      <c r="V283" s="47">
        <v>4</v>
      </c>
      <c r="W283" s="46"/>
      <c r="X283" s="46"/>
      <c r="Y283" s="46"/>
      <c r="Z283" s="47">
        <v>4</v>
      </c>
      <c r="AA283" s="46"/>
      <c r="AB283" s="47">
        <v>4</v>
      </c>
      <c r="AC283" s="46"/>
      <c r="AD283" s="46" t="s">
        <v>1366</v>
      </c>
      <c r="AE283" s="46"/>
      <c r="AF283" s="47">
        <v>1</v>
      </c>
      <c r="AG283" s="46"/>
      <c r="AH283" s="47">
        <v>1</v>
      </c>
      <c r="AI283" s="46"/>
      <c r="AJ283" s="46"/>
      <c r="AK283" s="46"/>
      <c r="AL283" s="47">
        <v>2</v>
      </c>
      <c r="AM283" s="46"/>
      <c r="AN283" s="47">
        <v>1</v>
      </c>
      <c r="AO283" s="46"/>
      <c r="AP283" s="47">
        <v>3</v>
      </c>
      <c r="AQ283" s="46"/>
      <c r="AR283" s="47">
        <v>3</v>
      </c>
      <c r="AS283" s="46"/>
      <c r="AT283" s="47">
        <v>2</v>
      </c>
      <c r="AU283" s="46"/>
      <c r="AV283" s="47">
        <v>1</v>
      </c>
      <c r="AW283" s="46"/>
      <c r="AX283" s="47">
        <v>3</v>
      </c>
      <c r="AY283" s="46"/>
      <c r="AZ283" s="47">
        <v>3</v>
      </c>
      <c r="BA283" s="46"/>
      <c r="BB283" s="46" t="s">
        <v>3724</v>
      </c>
      <c r="BC283" s="46"/>
      <c r="BD283" s="47">
        <v>1</v>
      </c>
      <c r="BE283" s="46"/>
      <c r="BF283" s="46"/>
      <c r="BG283" s="46"/>
      <c r="BH283" s="47">
        <v>3</v>
      </c>
      <c r="BI283" s="46"/>
      <c r="BJ283" s="47">
        <v>3</v>
      </c>
      <c r="BK283" s="46"/>
      <c r="BL283" s="46" t="s">
        <v>3365</v>
      </c>
      <c r="BM283" s="46"/>
      <c r="BN283" s="47">
        <v>1</v>
      </c>
      <c r="BO283" s="46"/>
      <c r="BP283" s="47">
        <v>1</v>
      </c>
      <c r="BQ283" s="46"/>
      <c r="BR283" s="47">
        <v>1</v>
      </c>
      <c r="BS283" s="46"/>
      <c r="BT283" s="47">
        <v>0</v>
      </c>
      <c r="BU283" s="46"/>
      <c r="BV283" s="47">
        <v>1</v>
      </c>
      <c r="BW283" s="46"/>
      <c r="BX283" s="47">
        <v>5</v>
      </c>
      <c r="BY283" s="46"/>
      <c r="BZ283" s="46"/>
      <c r="CA283" s="46"/>
      <c r="CB283" s="46" t="s">
        <v>7521</v>
      </c>
      <c r="CC283" s="46" t="b">
        <v>1</v>
      </c>
      <c r="CD283" s="46" t="b">
        <v>1</v>
      </c>
      <c r="CE283" s="46" t="b">
        <v>0</v>
      </c>
      <c r="CF283" s="46" t="b">
        <v>0</v>
      </c>
      <c r="CG283" s="46" t="b">
        <v>0</v>
      </c>
      <c r="CH283" s="46" t="b">
        <v>0</v>
      </c>
      <c r="CI283" s="46" t="b">
        <v>0</v>
      </c>
      <c r="CJ283" s="46"/>
      <c r="CK283" s="46"/>
      <c r="CL283" s="46"/>
      <c r="CM283" s="46" t="s">
        <v>1355</v>
      </c>
      <c r="CN283" s="46"/>
      <c r="CO283" s="46" t="s">
        <v>3729</v>
      </c>
      <c r="CP283" s="46">
        <v>1770</v>
      </c>
      <c r="CQ283" s="46" t="s">
        <v>3730</v>
      </c>
      <c r="CR283" s="46" t="s">
        <v>3732</v>
      </c>
      <c r="CS283" s="46">
        <v>282</v>
      </c>
      <c r="CT283" s="46"/>
      <c r="CU283" s="46">
        <v>-1</v>
      </c>
    </row>
    <row r="284" spans="1:99" ht="15" customHeight="1">
      <c r="A284" s="47">
        <v>359125050503749</v>
      </c>
      <c r="B284" s="46" t="s">
        <v>3734</v>
      </c>
      <c r="C284" s="46" t="s">
        <v>3734</v>
      </c>
      <c r="D284" s="46" t="s">
        <v>3735</v>
      </c>
      <c r="E284" s="46" t="s">
        <v>7777</v>
      </c>
      <c r="F284" s="46">
        <v>13.377111279999999</v>
      </c>
      <c r="G284" s="46">
        <v>103.85841873</v>
      </c>
      <c r="H284" s="46">
        <v>-10</v>
      </c>
      <c r="I284" s="46">
        <v>7</v>
      </c>
      <c r="J284" s="47">
        <v>0</v>
      </c>
      <c r="K284" s="46"/>
      <c r="L284" s="46"/>
      <c r="M284" s="46"/>
      <c r="N284" s="46"/>
      <c r="O284" s="47">
        <v>3</v>
      </c>
      <c r="P284" s="47">
        <v>1</v>
      </c>
      <c r="Q284" s="46">
        <v>7</v>
      </c>
      <c r="R284" s="47">
        <v>1</v>
      </c>
      <c r="S284" s="46"/>
      <c r="T284" s="47">
        <v>3</v>
      </c>
      <c r="U284" s="46"/>
      <c r="V284" s="47">
        <v>3</v>
      </c>
      <c r="W284" s="46"/>
      <c r="X284" s="46"/>
      <c r="Y284" s="46"/>
      <c r="Z284" s="47">
        <v>4</v>
      </c>
      <c r="AA284" s="46"/>
      <c r="AB284" s="47">
        <v>4</v>
      </c>
      <c r="AC284" s="46"/>
      <c r="AD284" s="46" t="s">
        <v>1366</v>
      </c>
      <c r="AE284" s="46"/>
      <c r="AF284" s="47">
        <v>1</v>
      </c>
      <c r="AG284" s="46"/>
      <c r="AH284" s="47">
        <v>1</v>
      </c>
      <c r="AI284" s="46"/>
      <c r="AJ284" s="46"/>
      <c r="AK284" s="46"/>
      <c r="AL284" s="47">
        <v>2</v>
      </c>
      <c r="AM284" s="46"/>
      <c r="AN284" s="47">
        <v>1</v>
      </c>
      <c r="AO284" s="46"/>
      <c r="AP284" s="47">
        <v>3</v>
      </c>
      <c r="AQ284" s="46"/>
      <c r="AR284" s="47">
        <v>3</v>
      </c>
      <c r="AS284" s="46"/>
      <c r="AT284" s="47">
        <v>2</v>
      </c>
      <c r="AU284" s="46"/>
      <c r="AV284" s="47">
        <v>1</v>
      </c>
      <c r="AW284" s="46"/>
      <c r="AX284" s="47">
        <v>3</v>
      </c>
      <c r="AY284" s="46"/>
      <c r="AZ284" s="47">
        <v>3</v>
      </c>
      <c r="BA284" s="46"/>
      <c r="BB284" s="46" t="s">
        <v>1039</v>
      </c>
      <c r="BC284" s="46"/>
      <c r="BD284" s="47">
        <v>1</v>
      </c>
      <c r="BE284" s="46"/>
      <c r="BF284" s="46"/>
      <c r="BG284" s="46"/>
      <c r="BH284" s="47">
        <v>3</v>
      </c>
      <c r="BI284" s="46"/>
      <c r="BJ284" s="47">
        <v>3</v>
      </c>
      <c r="BK284" s="46"/>
      <c r="BL284" s="46" t="s">
        <v>3219</v>
      </c>
      <c r="BM284" s="46"/>
      <c r="BN284" s="47">
        <v>1</v>
      </c>
      <c r="BO284" s="46"/>
      <c r="BP284" s="47">
        <v>1</v>
      </c>
      <c r="BQ284" s="46"/>
      <c r="BR284" s="47">
        <v>1</v>
      </c>
      <c r="BS284" s="46"/>
      <c r="BT284" s="47">
        <v>1</v>
      </c>
      <c r="BU284" s="46"/>
      <c r="BV284" s="47">
        <v>3</v>
      </c>
      <c r="BW284" s="46"/>
      <c r="BX284" s="47">
        <v>5</v>
      </c>
      <c r="BY284" s="46"/>
      <c r="BZ284" s="46"/>
      <c r="CA284" s="46"/>
      <c r="CB284" s="46" t="s">
        <v>7521</v>
      </c>
      <c r="CC284" s="46" t="b">
        <v>1</v>
      </c>
      <c r="CD284" s="46" t="b">
        <v>1</v>
      </c>
      <c r="CE284" s="46" t="b">
        <v>0</v>
      </c>
      <c r="CF284" s="46" t="b">
        <v>0</v>
      </c>
      <c r="CG284" s="46" t="b">
        <v>0</v>
      </c>
      <c r="CH284" s="46" t="b">
        <v>0</v>
      </c>
      <c r="CI284" s="46" t="b">
        <v>0</v>
      </c>
      <c r="CJ284" s="46"/>
      <c r="CK284" s="46"/>
      <c r="CL284" s="46"/>
      <c r="CM284" s="46" t="s">
        <v>1355</v>
      </c>
      <c r="CN284" s="46"/>
      <c r="CO284" s="46" t="s">
        <v>3744</v>
      </c>
      <c r="CP284" s="46">
        <v>1771</v>
      </c>
      <c r="CQ284" s="46" t="s">
        <v>3745</v>
      </c>
      <c r="CR284" s="46" t="s">
        <v>3746</v>
      </c>
      <c r="CS284" s="46">
        <v>283</v>
      </c>
      <c r="CT284" s="46"/>
      <c r="CU284" s="46">
        <v>-1</v>
      </c>
    </row>
    <row r="285" spans="1:99" ht="15" customHeight="1">
      <c r="A285" s="47">
        <v>359125050503749</v>
      </c>
      <c r="B285" s="46" t="s">
        <v>3747</v>
      </c>
      <c r="C285" s="46" t="s">
        <v>3747</v>
      </c>
      <c r="D285" s="46" t="s">
        <v>3748</v>
      </c>
      <c r="E285" s="46" t="s">
        <v>7778</v>
      </c>
      <c r="F285" s="46">
        <v>13.377135689999999</v>
      </c>
      <c r="G285" s="46">
        <v>103.85850678</v>
      </c>
      <c r="H285" s="46">
        <v>7</v>
      </c>
      <c r="I285" s="46">
        <v>5</v>
      </c>
      <c r="J285" s="47">
        <v>0</v>
      </c>
      <c r="K285" s="46"/>
      <c r="L285" s="46"/>
      <c r="M285" s="46"/>
      <c r="N285" s="46"/>
      <c r="O285" s="47">
        <v>3</v>
      </c>
      <c r="P285" s="47">
        <v>1</v>
      </c>
      <c r="Q285" s="46">
        <v>3</v>
      </c>
      <c r="R285" s="47">
        <v>0</v>
      </c>
      <c r="S285" s="46"/>
      <c r="T285" s="47">
        <v>3</v>
      </c>
      <c r="U285" s="46"/>
      <c r="V285" s="46"/>
      <c r="W285" s="46"/>
      <c r="X285" s="46"/>
      <c r="Y285" s="46"/>
      <c r="Z285" s="47">
        <v>4</v>
      </c>
      <c r="AA285" s="46"/>
      <c r="AB285" s="46"/>
      <c r="AC285" s="46"/>
      <c r="AD285" s="46"/>
      <c r="AE285" s="46"/>
      <c r="AF285" s="47">
        <v>1</v>
      </c>
      <c r="AG285" s="46"/>
      <c r="AH285" s="46"/>
      <c r="AI285" s="46"/>
      <c r="AJ285" s="46" t="s">
        <v>183</v>
      </c>
      <c r="AK285" s="46"/>
      <c r="AL285" s="47">
        <v>3</v>
      </c>
      <c r="AM285" s="46"/>
      <c r="AN285" s="47">
        <v>1</v>
      </c>
      <c r="AO285" s="46"/>
      <c r="AP285" s="47">
        <v>3</v>
      </c>
      <c r="AQ285" s="46"/>
      <c r="AR285" s="47">
        <v>3</v>
      </c>
      <c r="AS285" s="46"/>
      <c r="AT285" s="46"/>
      <c r="AU285" s="46"/>
      <c r="AV285" s="46"/>
      <c r="AW285" s="46"/>
      <c r="AX285" s="46"/>
      <c r="AY285" s="46"/>
      <c r="AZ285" s="46"/>
      <c r="BA285" s="46"/>
      <c r="BB285" s="46" t="s">
        <v>426</v>
      </c>
      <c r="BC285" s="46"/>
      <c r="BD285" s="47">
        <v>0</v>
      </c>
      <c r="BE285" s="46"/>
      <c r="BF285" s="46"/>
      <c r="BG285" s="46"/>
      <c r="BH285" s="47">
        <v>3</v>
      </c>
      <c r="BI285" s="46"/>
      <c r="BJ285" s="46"/>
      <c r="BK285" s="46"/>
      <c r="BL285" s="46" t="s">
        <v>3755</v>
      </c>
      <c r="BM285" s="46"/>
      <c r="BN285" s="47">
        <v>1</v>
      </c>
      <c r="BO285" s="46"/>
      <c r="BP285" s="47">
        <v>1</v>
      </c>
      <c r="BQ285" s="46"/>
      <c r="BR285" s="47">
        <v>1</v>
      </c>
      <c r="BS285" s="46"/>
      <c r="BT285" s="47">
        <v>1</v>
      </c>
      <c r="BU285" s="46"/>
      <c r="BV285" s="47">
        <v>1</v>
      </c>
      <c r="BW285" s="46"/>
      <c r="BX285" s="47">
        <v>4</v>
      </c>
      <c r="BY285" s="46"/>
      <c r="BZ285" s="46"/>
      <c r="CA285" s="46"/>
      <c r="CB285" s="46" t="s">
        <v>7521</v>
      </c>
      <c r="CC285" s="46" t="b">
        <v>1</v>
      </c>
      <c r="CD285" s="46" t="b">
        <v>1</v>
      </c>
      <c r="CE285" s="46" t="b">
        <v>0</v>
      </c>
      <c r="CF285" s="46" t="b">
        <v>0</v>
      </c>
      <c r="CG285" s="46" t="b">
        <v>0</v>
      </c>
      <c r="CH285" s="46" t="b">
        <v>0</v>
      </c>
      <c r="CI285" s="46" t="b">
        <v>0</v>
      </c>
      <c r="CJ285" s="46"/>
      <c r="CK285" s="46"/>
      <c r="CL285" s="46"/>
      <c r="CM285" s="46" t="s">
        <v>1355</v>
      </c>
      <c r="CN285" s="46"/>
      <c r="CO285" s="46" t="s">
        <v>3756</v>
      </c>
      <c r="CP285" s="46">
        <v>1772</v>
      </c>
      <c r="CQ285" s="46" t="s">
        <v>3757</v>
      </c>
      <c r="CR285" s="46" t="s">
        <v>3758</v>
      </c>
      <c r="CS285" s="46">
        <v>284</v>
      </c>
      <c r="CT285" s="46"/>
      <c r="CU285" s="46">
        <v>-1</v>
      </c>
    </row>
    <row r="286" spans="1:99" ht="15" customHeight="1">
      <c r="A286" s="47">
        <v>359125050503749</v>
      </c>
      <c r="B286" s="46" t="s">
        <v>3759</v>
      </c>
      <c r="C286" s="46" t="s">
        <v>3759</v>
      </c>
      <c r="D286" s="46" t="s">
        <v>3760</v>
      </c>
      <c r="E286" s="46" t="s">
        <v>7779</v>
      </c>
      <c r="F286" s="46">
        <v>13.37736131</v>
      </c>
      <c r="G286" s="46">
        <v>103.85852534999999</v>
      </c>
      <c r="H286" s="46">
        <v>11</v>
      </c>
      <c r="I286" s="46">
        <v>19</v>
      </c>
      <c r="J286" s="47">
        <v>0</v>
      </c>
      <c r="K286" s="46"/>
      <c r="L286" s="46"/>
      <c r="M286" s="46"/>
      <c r="N286" s="46"/>
      <c r="O286" s="47">
        <v>3</v>
      </c>
      <c r="P286" s="47">
        <v>1</v>
      </c>
      <c r="Q286" s="46">
        <v>1</v>
      </c>
      <c r="R286" s="47">
        <v>0</v>
      </c>
      <c r="S286" s="46"/>
      <c r="T286" s="47">
        <v>4</v>
      </c>
      <c r="U286" s="46"/>
      <c r="V286" s="46"/>
      <c r="W286" s="46"/>
      <c r="X286" s="46"/>
      <c r="Y286" s="46"/>
      <c r="Z286" s="47">
        <v>4</v>
      </c>
      <c r="AA286" s="46"/>
      <c r="AB286" s="46"/>
      <c r="AC286" s="46"/>
      <c r="AD286" s="46" t="s">
        <v>1366</v>
      </c>
      <c r="AE286" s="46"/>
      <c r="AF286" s="47">
        <v>1</v>
      </c>
      <c r="AG286" s="46"/>
      <c r="AH286" s="46"/>
      <c r="AI286" s="46"/>
      <c r="AJ286" s="46" t="s">
        <v>183</v>
      </c>
      <c r="AK286" s="46"/>
      <c r="AL286" s="47">
        <v>3</v>
      </c>
      <c r="AM286" s="46"/>
      <c r="AN286" s="47">
        <v>1</v>
      </c>
      <c r="AO286" s="46"/>
      <c r="AP286" s="47">
        <v>3</v>
      </c>
      <c r="AQ286" s="46"/>
      <c r="AR286" s="47">
        <v>3</v>
      </c>
      <c r="AS286" s="46"/>
      <c r="AT286" s="46"/>
      <c r="AU286" s="46"/>
      <c r="AV286" s="46"/>
      <c r="AW286" s="46"/>
      <c r="AX286" s="46"/>
      <c r="AY286" s="46"/>
      <c r="AZ286" s="46"/>
      <c r="BA286" s="46"/>
      <c r="BB286" s="46" t="s">
        <v>426</v>
      </c>
      <c r="BC286" s="46"/>
      <c r="BD286" s="47">
        <v>0</v>
      </c>
      <c r="BE286" s="46"/>
      <c r="BF286" s="46"/>
      <c r="BG286" s="46"/>
      <c r="BH286" s="47">
        <v>3</v>
      </c>
      <c r="BI286" s="46"/>
      <c r="BJ286" s="46"/>
      <c r="BK286" s="46"/>
      <c r="BL286" s="46" t="s">
        <v>3769</v>
      </c>
      <c r="BM286" s="46"/>
      <c r="BN286" s="47">
        <v>1</v>
      </c>
      <c r="BO286" s="46"/>
      <c r="BP286" s="47">
        <v>1</v>
      </c>
      <c r="BQ286" s="46"/>
      <c r="BR286" s="47">
        <v>1</v>
      </c>
      <c r="BS286" s="46"/>
      <c r="BT286" s="47">
        <v>1</v>
      </c>
      <c r="BU286" s="46"/>
      <c r="BV286" s="47">
        <v>1</v>
      </c>
      <c r="BW286" s="46"/>
      <c r="BX286" s="47">
        <v>4</v>
      </c>
      <c r="BY286" s="46"/>
      <c r="BZ286" s="46"/>
      <c r="CA286" s="46"/>
      <c r="CB286" s="46" t="s">
        <v>7521</v>
      </c>
      <c r="CC286" s="46" t="b">
        <v>1</v>
      </c>
      <c r="CD286" s="46" t="b">
        <v>1</v>
      </c>
      <c r="CE286" s="46" t="b">
        <v>0</v>
      </c>
      <c r="CF286" s="46" t="b">
        <v>0</v>
      </c>
      <c r="CG286" s="46" t="b">
        <v>0</v>
      </c>
      <c r="CH286" s="46" t="b">
        <v>0</v>
      </c>
      <c r="CI286" s="46" t="b">
        <v>0</v>
      </c>
      <c r="CJ286" s="46"/>
      <c r="CK286" s="46"/>
      <c r="CL286" s="46"/>
      <c r="CM286" s="46" t="s">
        <v>1355</v>
      </c>
      <c r="CN286" s="46"/>
      <c r="CO286" s="46" t="s">
        <v>3774</v>
      </c>
      <c r="CP286" s="46">
        <v>1773</v>
      </c>
      <c r="CQ286" s="46" t="s">
        <v>3775</v>
      </c>
      <c r="CR286" s="46" t="s">
        <v>3776</v>
      </c>
      <c r="CS286" s="46">
        <v>285</v>
      </c>
      <c r="CT286" s="46"/>
      <c r="CU286" s="46">
        <v>-1</v>
      </c>
    </row>
    <row r="287" spans="1:99" ht="15" customHeight="1">
      <c r="A287" s="47">
        <v>359125050503749</v>
      </c>
      <c r="B287" s="46" t="s">
        <v>3778</v>
      </c>
      <c r="C287" s="46" t="s">
        <v>3778</v>
      </c>
      <c r="D287" s="46" t="s">
        <v>3779</v>
      </c>
      <c r="E287" s="46" t="s">
        <v>7780</v>
      </c>
      <c r="F287" s="46">
        <v>13.37737188</v>
      </c>
      <c r="G287" s="46">
        <v>103.85849881</v>
      </c>
      <c r="H287" s="46">
        <v>-1</v>
      </c>
      <c r="I287" s="46">
        <v>12</v>
      </c>
      <c r="J287" s="47">
        <v>0</v>
      </c>
      <c r="K287" s="46"/>
      <c r="L287" s="46"/>
      <c r="M287" s="46"/>
      <c r="N287" s="46"/>
      <c r="O287" s="47">
        <v>3</v>
      </c>
      <c r="P287" s="47">
        <v>1</v>
      </c>
      <c r="Q287" s="46">
        <v>1</v>
      </c>
      <c r="R287" s="47">
        <v>0</v>
      </c>
      <c r="S287" s="46"/>
      <c r="T287" s="47">
        <v>3</v>
      </c>
      <c r="U287" s="46"/>
      <c r="V287" s="46"/>
      <c r="W287" s="46"/>
      <c r="X287" s="46"/>
      <c r="Y287" s="46"/>
      <c r="Z287" s="47">
        <v>4</v>
      </c>
      <c r="AA287" s="46"/>
      <c r="AB287" s="46"/>
      <c r="AC287" s="46"/>
      <c r="AD287" s="46" t="s">
        <v>1366</v>
      </c>
      <c r="AE287" s="46"/>
      <c r="AF287" s="47">
        <v>1</v>
      </c>
      <c r="AG287" s="46"/>
      <c r="AH287" s="46"/>
      <c r="AI287" s="46"/>
      <c r="AJ287" s="46" t="s">
        <v>183</v>
      </c>
      <c r="AK287" s="46"/>
      <c r="AL287" s="47">
        <v>3</v>
      </c>
      <c r="AM287" s="46"/>
      <c r="AN287" s="47">
        <v>1</v>
      </c>
      <c r="AO287" s="46"/>
      <c r="AP287" s="47">
        <v>3</v>
      </c>
      <c r="AQ287" s="46"/>
      <c r="AR287" s="47">
        <v>3</v>
      </c>
      <c r="AS287" s="46"/>
      <c r="AT287" s="46"/>
      <c r="AU287" s="46"/>
      <c r="AV287" s="46"/>
      <c r="AW287" s="46"/>
      <c r="AX287" s="46"/>
      <c r="AY287" s="46"/>
      <c r="AZ287" s="46"/>
      <c r="BA287" s="46"/>
      <c r="BB287" s="46" t="s">
        <v>426</v>
      </c>
      <c r="BC287" s="46"/>
      <c r="BD287" s="47">
        <v>0</v>
      </c>
      <c r="BE287" s="46"/>
      <c r="BF287" s="46"/>
      <c r="BG287" s="46"/>
      <c r="BH287" s="47">
        <v>2</v>
      </c>
      <c r="BI287" s="46"/>
      <c r="BJ287" s="46"/>
      <c r="BK287" s="46"/>
      <c r="BL287" s="46" t="s">
        <v>3780</v>
      </c>
      <c r="BM287" s="46"/>
      <c r="BN287" s="47">
        <v>1</v>
      </c>
      <c r="BO287" s="46"/>
      <c r="BP287" s="47">
        <v>1</v>
      </c>
      <c r="BQ287" s="46"/>
      <c r="BR287" s="47">
        <v>0</v>
      </c>
      <c r="BS287" s="46"/>
      <c r="BT287" s="47">
        <v>0</v>
      </c>
      <c r="BU287" s="46"/>
      <c r="BV287" s="47">
        <v>3</v>
      </c>
      <c r="BW287" s="46"/>
      <c r="BX287" s="47">
        <v>4</v>
      </c>
      <c r="BY287" s="46"/>
      <c r="BZ287" s="46"/>
      <c r="CA287" s="46"/>
      <c r="CB287" s="46" t="s">
        <v>7521</v>
      </c>
      <c r="CC287" s="46" t="b">
        <v>1</v>
      </c>
      <c r="CD287" s="46" t="b">
        <v>1</v>
      </c>
      <c r="CE287" s="46" t="b">
        <v>0</v>
      </c>
      <c r="CF287" s="46" t="b">
        <v>0</v>
      </c>
      <c r="CG287" s="46" t="b">
        <v>0</v>
      </c>
      <c r="CH287" s="46" t="b">
        <v>0</v>
      </c>
      <c r="CI287" s="46" t="b">
        <v>0</v>
      </c>
      <c r="CJ287" s="46"/>
      <c r="CK287" s="46"/>
      <c r="CL287" s="46"/>
      <c r="CM287" s="46" t="s">
        <v>3423</v>
      </c>
      <c r="CN287" s="46"/>
      <c r="CO287" s="46" t="s">
        <v>3786</v>
      </c>
      <c r="CP287" s="46">
        <v>1774</v>
      </c>
      <c r="CQ287" s="46" t="s">
        <v>3787</v>
      </c>
      <c r="CR287" s="46" t="s">
        <v>3788</v>
      </c>
      <c r="CS287" s="46">
        <v>286</v>
      </c>
      <c r="CT287" s="46"/>
      <c r="CU287" s="46">
        <v>-1</v>
      </c>
    </row>
    <row r="288" spans="1:99" ht="15" customHeight="1">
      <c r="A288" s="47">
        <v>359125050503749</v>
      </c>
      <c r="B288" s="46" t="s">
        <v>3789</v>
      </c>
      <c r="C288" s="46" t="s">
        <v>3789</v>
      </c>
      <c r="D288" s="46" t="s">
        <v>3790</v>
      </c>
      <c r="E288" s="46" t="s">
        <v>7781</v>
      </c>
      <c r="F288" s="46">
        <v>13.377386400000001</v>
      </c>
      <c r="G288" s="46">
        <v>103.8585144</v>
      </c>
      <c r="H288" s="46">
        <v>0</v>
      </c>
      <c r="I288" s="46">
        <v>24</v>
      </c>
      <c r="J288" s="47">
        <v>0</v>
      </c>
      <c r="K288" s="46"/>
      <c r="L288" s="46"/>
      <c r="M288" s="46"/>
      <c r="N288" s="46"/>
      <c r="O288" s="47">
        <v>3</v>
      </c>
      <c r="P288" s="47">
        <v>1</v>
      </c>
      <c r="Q288" s="46">
        <v>5</v>
      </c>
      <c r="R288" s="47">
        <v>1</v>
      </c>
      <c r="S288" s="46"/>
      <c r="T288" s="47">
        <v>3</v>
      </c>
      <c r="U288" s="46"/>
      <c r="V288" s="47">
        <v>4</v>
      </c>
      <c r="W288" s="46"/>
      <c r="X288" s="46"/>
      <c r="Y288" s="46"/>
      <c r="Z288" s="47">
        <v>4</v>
      </c>
      <c r="AA288" s="46"/>
      <c r="AB288" s="47">
        <v>4</v>
      </c>
      <c r="AC288" s="46"/>
      <c r="AD288" s="46" t="s">
        <v>1366</v>
      </c>
      <c r="AE288" s="46"/>
      <c r="AF288" s="47">
        <v>1</v>
      </c>
      <c r="AG288" s="46"/>
      <c r="AH288" s="47">
        <v>1</v>
      </c>
      <c r="AI288" s="46"/>
      <c r="AJ288" s="46"/>
      <c r="AK288" s="46"/>
      <c r="AL288" s="47">
        <v>3</v>
      </c>
      <c r="AM288" s="46"/>
      <c r="AN288" s="47">
        <v>1</v>
      </c>
      <c r="AO288" s="46"/>
      <c r="AP288" s="47">
        <v>2</v>
      </c>
      <c r="AQ288" s="46"/>
      <c r="AR288" s="47">
        <v>3</v>
      </c>
      <c r="AS288" s="46"/>
      <c r="AT288" s="47">
        <v>3</v>
      </c>
      <c r="AU288" s="46"/>
      <c r="AV288" s="47">
        <v>1</v>
      </c>
      <c r="AW288" s="46"/>
      <c r="AX288" s="47">
        <v>3</v>
      </c>
      <c r="AY288" s="46"/>
      <c r="AZ288" s="47">
        <v>3</v>
      </c>
      <c r="BA288" s="46"/>
      <c r="BB288" s="46" t="s">
        <v>3795</v>
      </c>
      <c r="BC288" s="46"/>
      <c r="BD288" s="47">
        <v>1</v>
      </c>
      <c r="BE288" s="46"/>
      <c r="BF288" s="46"/>
      <c r="BG288" s="46"/>
      <c r="BH288" s="47">
        <v>3</v>
      </c>
      <c r="BI288" s="46"/>
      <c r="BJ288" s="47">
        <v>3</v>
      </c>
      <c r="BK288" s="46"/>
      <c r="BL288" s="46" t="s">
        <v>3797</v>
      </c>
      <c r="BM288" s="46"/>
      <c r="BN288" s="47">
        <v>1</v>
      </c>
      <c r="BO288" s="46"/>
      <c r="BP288" s="47">
        <v>1</v>
      </c>
      <c r="BQ288" s="46"/>
      <c r="BR288" s="47">
        <v>1</v>
      </c>
      <c r="BS288" s="46"/>
      <c r="BT288" s="47">
        <v>1</v>
      </c>
      <c r="BU288" s="46"/>
      <c r="BV288" s="47">
        <v>3</v>
      </c>
      <c r="BW288" s="46"/>
      <c r="BX288" s="47">
        <v>4</v>
      </c>
      <c r="BY288" s="46"/>
      <c r="BZ288" s="46"/>
      <c r="CA288" s="46"/>
      <c r="CB288" s="46" t="s">
        <v>7521</v>
      </c>
      <c r="CC288" s="46" t="b">
        <v>1</v>
      </c>
      <c r="CD288" s="46" t="b">
        <v>1</v>
      </c>
      <c r="CE288" s="46" t="b">
        <v>0</v>
      </c>
      <c r="CF288" s="46" t="b">
        <v>0</v>
      </c>
      <c r="CG288" s="46" t="b">
        <v>0</v>
      </c>
      <c r="CH288" s="46" t="b">
        <v>0</v>
      </c>
      <c r="CI288" s="46" t="b">
        <v>0</v>
      </c>
      <c r="CJ288" s="46"/>
      <c r="CK288" s="46"/>
      <c r="CL288" s="46"/>
      <c r="CM288" s="46" t="s">
        <v>3423</v>
      </c>
      <c r="CN288" s="46"/>
      <c r="CO288" s="46" t="s">
        <v>3798</v>
      </c>
      <c r="CP288" s="46">
        <v>1775</v>
      </c>
      <c r="CQ288" s="46" t="s">
        <v>3799</v>
      </c>
      <c r="CR288" s="46" t="s">
        <v>3801</v>
      </c>
      <c r="CS288" s="46">
        <v>287</v>
      </c>
      <c r="CT288" s="46"/>
      <c r="CU288" s="46">
        <v>-1</v>
      </c>
    </row>
    <row r="289" spans="1:99" ht="15" customHeight="1">
      <c r="A289" s="47">
        <v>359125050503749</v>
      </c>
      <c r="B289" s="46" t="s">
        <v>3804</v>
      </c>
      <c r="C289" s="46" t="s">
        <v>3804</v>
      </c>
      <c r="D289" s="46" t="s">
        <v>3806</v>
      </c>
      <c r="E289" s="46" t="s">
        <v>7782</v>
      </c>
      <c r="F289" s="46">
        <v>13.377345050000001</v>
      </c>
      <c r="G289" s="46">
        <v>103.85870816000001</v>
      </c>
      <c r="H289" s="46">
        <v>-6</v>
      </c>
      <c r="I289" s="46">
        <v>15</v>
      </c>
      <c r="J289" s="47">
        <v>0</v>
      </c>
      <c r="K289" s="46"/>
      <c r="L289" s="46"/>
      <c r="M289" s="46"/>
      <c r="N289" s="46"/>
      <c r="O289" s="47">
        <v>3</v>
      </c>
      <c r="P289" s="47">
        <v>1</v>
      </c>
      <c r="Q289" s="46">
        <v>3</v>
      </c>
      <c r="R289" s="47">
        <v>0</v>
      </c>
      <c r="S289" s="46"/>
      <c r="T289" s="47">
        <v>3</v>
      </c>
      <c r="U289" s="46"/>
      <c r="V289" s="46"/>
      <c r="W289" s="46"/>
      <c r="X289" s="46"/>
      <c r="Y289" s="46"/>
      <c r="Z289" s="47">
        <v>4</v>
      </c>
      <c r="AA289" s="46"/>
      <c r="AB289" s="46"/>
      <c r="AC289" s="46"/>
      <c r="AD289" s="46" t="s">
        <v>1366</v>
      </c>
      <c r="AE289" s="46"/>
      <c r="AF289" s="47">
        <v>1</v>
      </c>
      <c r="AG289" s="46"/>
      <c r="AH289" s="46"/>
      <c r="AI289" s="46"/>
      <c r="AJ289" s="46" t="s">
        <v>183</v>
      </c>
      <c r="AK289" s="46"/>
      <c r="AL289" s="47">
        <v>3</v>
      </c>
      <c r="AM289" s="46"/>
      <c r="AN289" s="47">
        <v>1</v>
      </c>
      <c r="AO289" s="46"/>
      <c r="AP289" s="47">
        <v>3</v>
      </c>
      <c r="AQ289" s="46"/>
      <c r="AR289" s="47">
        <v>3</v>
      </c>
      <c r="AS289" s="46"/>
      <c r="AT289" s="46"/>
      <c r="AU289" s="46"/>
      <c r="AV289" s="46"/>
      <c r="AW289" s="46"/>
      <c r="AX289" s="46"/>
      <c r="AY289" s="46"/>
      <c r="AZ289" s="46"/>
      <c r="BA289" s="46"/>
      <c r="BB289" s="46" t="s">
        <v>3808</v>
      </c>
      <c r="BC289" s="46"/>
      <c r="BD289" s="47">
        <v>0</v>
      </c>
      <c r="BE289" s="46"/>
      <c r="BF289" s="46"/>
      <c r="BG289" s="46"/>
      <c r="BH289" s="47">
        <v>3</v>
      </c>
      <c r="BI289" s="46"/>
      <c r="BJ289" s="46"/>
      <c r="BK289" s="46"/>
      <c r="BL289" s="46" t="s">
        <v>3813</v>
      </c>
      <c r="BM289" s="46"/>
      <c r="BN289" s="47">
        <v>0</v>
      </c>
      <c r="BO289" s="46"/>
      <c r="BP289" s="46"/>
      <c r="BQ289" s="46"/>
      <c r="BR289" s="46"/>
      <c r="BS289" s="46"/>
      <c r="BT289" s="46"/>
      <c r="BU289" s="46"/>
      <c r="BV289" s="46"/>
      <c r="BW289" s="46"/>
      <c r="BX289" s="46"/>
      <c r="BY289" s="46"/>
      <c r="BZ289" s="46"/>
      <c r="CA289" s="46"/>
      <c r="CB289" s="46" t="s">
        <v>7539</v>
      </c>
      <c r="CC289" s="46" t="b">
        <v>0</v>
      </c>
      <c r="CD289" s="46" t="b">
        <v>1</v>
      </c>
      <c r="CE289" s="46" t="b">
        <v>0</v>
      </c>
      <c r="CF289" s="46" t="b">
        <v>1</v>
      </c>
      <c r="CG289" s="46" t="b">
        <v>0</v>
      </c>
      <c r="CH289" s="46" t="b">
        <v>0</v>
      </c>
      <c r="CI289" s="46" t="b">
        <v>0</v>
      </c>
      <c r="CJ289" s="46"/>
      <c r="CK289" s="46"/>
      <c r="CL289" s="46"/>
      <c r="CM289" s="46" t="s">
        <v>3423</v>
      </c>
      <c r="CN289" s="46"/>
      <c r="CO289" s="46" t="s">
        <v>3816</v>
      </c>
      <c r="CP289" s="46">
        <v>1776</v>
      </c>
      <c r="CQ289" s="46" t="s">
        <v>3817</v>
      </c>
      <c r="CR289" s="46" t="s">
        <v>3818</v>
      </c>
      <c r="CS289" s="46">
        <v>288</v>
      </c>
      <c r="CT289" s="46"/>
      <c r="CU289" s="46">
        <v>-1</v>
      </c>
    </row>
    <row r="290" spans="1:99" ht="15" customHeight="1">
      <c r="A290" s="47">
        <v>359125050503749</v>
      </c>
      <c r="B290" s="46" t="s">
        <v>3819</v>
      </c>
      <c r="C290" s="46" t="s">
        <v>3819</v>
      </c>
      <c r="D290" s="46" t="s">
        <v>3820</v>
      </c>
      <c r="E290" s="46" t="s">
        <v>7781</v>
      </c>
      <c r="F290" s="46">
        <v>13.377386400000001</v>
      </c>
      <c r="G290" s="46">
        <v>103.8585144</v>
      </c>
      <c r="H290" s="46">
        <v>0</v>
      </c>
      <c r="I290" s="46">
        <v>24</v>
      </c>
      <c r="J290" s="47">
        <v>0</v>
      </c>
      <c r="K290" s="46"/>
      <c r="L290" s="46"/>
      <c r="M290" s="46"/>
      <c r="N290" s="46"/>
      <c r="O290" s="47">
        <v>3</v>
      </c>
      <c r="P290" s="47">
        <v>1</v>
      </c>
      <c r="Q290" s="46">
        <v>4</v>
      </c>
      <c r="R290" s="47">
        <v>1</v>
      </c>
      <c r="S290" s="46"/>
      <c r="T290" s="47">
        <v>3</v>
      </c>
      <c r="U290" s="46"/>
      <c r="V290" s="47">
        <v>3</v>
      </c>
      <c r="W290" s="46"/>
      <c r="X290" s="46"/>
      <c r="Y290" s="46"/>
      <c r="Z290" s="47">
        <v>4</v>
      </c>
      <c r="AA290" s="46"/>
      <c r="AB290" s="47">
        <v>4</v>
      </c>
      <c r="AC290" s="46"/>
      <c r="AD290" s="46" t="s">
        <v>1366</v>
      </c>
      <c r="AE290" s="46"/>
      <c r="AF290" s="47">
        <v>1</v>
      </c>
      <c r="AG290" s="46"/>
      <c r="AH290" s="47">
        <v>1</v>
      </c>
      <c r="AI290" s="46"/>
      <c r="AJ290" s="46" t="s">
        <v>183</v>
      </c>
      <c r="AK290" s="46"/>
      <c r="AL290" s="47">
        <v>3</v>
      </c>
      <c r="AM290" s="46"/>
      <c r="AN290" s="47">
        <v>1</v>
      </c>
      <c r="AO290" s="46"/>
      <c r="AP290" s="47">
        <v>2</v>
      </c>
      <c r="AQ290" s="46"/>
      <c r="AR290" s="47">
        <v>3</v>
      </c>
      <c r="AS290" s="46"/>
      <c r="AT290" s="47">
        <v>3</v>
      </c>
      <c r="AU290" s="46"/>
      <c r="AV290" s="47">
        <v>1</v>
      </c>
      <c r="AW290" s="46"/>
      <c r="AX290" s="47">
        <v>2</v>
      </c>
      <c r="AY290" s="46"/>
      <c r="AZ290" s="47">
        <v>3</v>
      </c>
      <c r="BA290" s="46"/>
      <c r="BB290" s="46" t="s">
        <v>3795</v>
      </c>
      <c r="BC290" s="46"/>
      <c r="BD290" s="47">
        <v>1</v>
      </c>
      <c r="BE290" s="46"/>
      <c r="BF290" s="46"/>
      <c r="BG290" s="46"/>
      <c r="BH290" s="47">
        <v>3</v>
      </c>
      <c r="BI290" s="46"/>
      <c r="BJ290" s="47">
        <v>3</v>
      </c>
      <c r="BK290" s="46"/>
      <c r="BL290" s="46" t="s">
        <v>3826</v>
      </c>
      <c r="BM290" s="46"/>
      <c r="BN290" s="47">
        <v>0</v>
      </c>
      <c r="BO290" s="46"/>
      <c r="BP290" s="46"/>
      <c r="BQ290" s="46"/>
      <c r="BR290" s="46"/>
      <c r="BS290" s="46"/>
      <c r="BT290" s="46"/>
      <c r="BU290" s="46"/>
      <c r="BV290" s="46"/>
      <c r="BW290" s="46"/>
      <c r="BX290" s="46"/>
      <c r="BY290" s="46"/>
      <c r="BZ290" s="46"/>
      <c r="CA290" s="46"/>
      <c r="CB290" s="46" t="s">
        <v>7521</v>
      </c>
      <c r="CC290" s="46" t="b">
        <v>1</v>
      </c>
      <c r="CD290" s="46" t="b">
        <v>1</v>
      </c>
      <c r="CE290" s="46" t="b">
        <v>0</v>
      </c>
      <c r="CF290" s="46" t="b">
        <v>0</v>
      </c>
      <c r="CG290" s="46" t="b">
        <v>0</v>
      </c>
      <c r="CH290" s="46" t="b">
        <v>0</v>
      </c>
      <c r="CI290" s="46" t="b">
        <v>0</v>
      </c>
      <c r="CJ290" s="46"/>
      <c r="CK290" s="46"/>
      <c r="CL290" s="46"/>
      <c r="CM290" s="46" t="s">
        <v>1355</v>
      </c>
      <c r="CN290" s="46"/>
      <c r="CO290" s="46" t="s">
        <v>3832</v>
      </c>
      <c r="CP290" s="46">
        <v>1777</v>
      </c>
      <c r="CQ290" s="46" t="s">
        <v>3833</v>
      </c>
      <c r="CR290" s="46" t="s">
        <v>3834</v>
      </c>
      <c r="CS290" s="46">
        <v>289</v>
      </c>
      <c r="CT290" s="46"/>
      <c r="CU290" s="46">
        <v>-1</v>
      </c>
    </row>
    <row r="291" spans="1:99" ht="15" customHeight="1">
      <c r="A291" s="47">
        <v>359125050503749</v>
      </c>
      <c r="B291" s="46" t="s">
        <v>3835</v>
      </c>
      <c r="C291" s="46" t="s">
        <v>3835</v>
      </c>
      <c r="D291" s="46" t="s">
        <v>3836</v>
      </c>
      <c r="E291" s="46" t="s">
        <v>7783</v>
      </c>
      <c r="F291" s="46">
        <v>13.377021940000001</v>
      </c>
      <c r="G291" s="46">
        <v>103.85865724</v>
      </c>
      <c r="H291" s="46">
        <v>-12</v>
      </c>
      <c r="I291" s="46">
        <v>4</v>
      </c>
      <c r="J291" s="47">
        <v>0</v>
      </c>
      <c r="K291" s="46"/>
      <c r="L291" s="46"/>
      <c r="M291" s="46"/>
      <c r="N291" s="46"/>
      <c r="O291" s="47">
        <v>3</v>
      </c>
      <c r="P291" s="47">
        <v>1</v>
      </c>
      <c r="Q291" s="46">
        <v>8</v>
      </c>
      <c r="R291" s="47">
        <v>1</v>
      </c>
      <c r="S291" s="46"/>
      <c r="T291" s="47">
        <v>3</v>
      </c>
      <c r="U291" s="46"/>
      <c r="V291" s="47">
        <v>3</v>
      </c>
      <c r="W291" s="46"/>
      <c r="X291" s="46"/>
      <c r="Y291" s="46"/>
      <c r="Z291" s="47">
        <v>3</v>
      </c>
      <c r="AA291" s="46"/>
      <c r="AB291" s="47">
        <v>4</v>
      </c>
      <c r="AC291" s="46"/>
      <c r="AD291" s="46"/>
      <c r="AE291" s="46"/>
      <c r="AF291" s="47">
        <v>1</v>
      </c>
      <c r="AG291" s="46"/>
      <c r="AH291" s="47">
        <v>1</v>
      </c>
      <c r="AI291" s="46"/>
      <c r="AJ291" s="46" t="s">
        <v>183</v>
      </c>
      <c r="AK291" s="46"/>
      <c r="AL291" s="47">
        <v>2</v>
      </c>
      <c r="AM291" s="46"/>
      <c r="AN291" s="47">
        <v>1</v>
      </c>
      <c r="AO291" s="46"/>
      <c r="AP291" s="47">
        <v>3</v>
      </c>
      <c r="AQ291" s="46"/>
      <c r="AR291" s="47">
        <v>3</v>
      </c>
      <c r="AS291" s="46"/>
      <c r="AT291" s="47">
        <v>2</v>
      </c>
      <c r="AU291" s="46"/>
      <c r="AV291" s="47">
        <v>1</v>
      </c>
      <c r="AW291" s="46"/>
      <c r="AX291" s="47">
        <v>3</v>
      </c>
      <c r="AY291" s="46"/>
      <c r="AZ291" s="47">
        <v>3</v>
      </c>
      <c r="BA291" s="46"/>
      <c r="BB291" s="46" t="s">
        <v>3841</v>
      </c>
      <c r="BC291" s="46"/>
      <c r="BD291" s="47">
        <v>1</v>
      </c>
      <c r="BE291" s="46"/>
      <c r="BF291" s="46"/>
      <c r="BG291" s="46"/>
      <c r="BH291" s="47">
        <v>3</v>
      </c>
      <c r="BI291" s="46"/>
      <c r="BJ291" s="47">
        <v>4</v>
      </c>
      <c r="BK291" s="46"/>
      <c r="BL291" s="46" t="s">
        <v>3843</v>
      </c>
      <c r="BM291" s="46"/>
      <c r="BN291" s="47">
        <v>0</v>
      </c>
      <c r="BO291" s="46"/>
      <c r="BP291" s="46"/>
      <c r="BQ291" s="46"/>
      <c r="BR291" s="46"/>
      <c r="BS291" s="46"/>
      <c r="BT291" s="46"/>
      <c r="BU291" s="46"/>
      <c r="BV291" s="46"/>
      <c r="BW291" s="46"/>
      <c r="BX291" s="46"/>
      <c r="BY291" s="46"/>
      <c r="BZ291" s="46"/>
      <c r="CA291" s="46"/>
      <c r="CB291" s="46" t="s">
        <v>6051</v>
      </c>
      <c r="CC291" s="46" t="b">
        <v>0</v>
      </c>
      <c r="CD291" s="46" t="b">
        <v>1</v>
      </c>
      <c r="CE291" s="46" t="b">
        <v>0</v>
      </c>
      <c r="CF291" s="46" t="b">
        <v>0</v>
      </c>
      <c r="CG291" s="46" t="b">
        <v>0</v>
      </c>
      <c r="CH291" s="46" t="b">
        <v>0</v>
      </c>
      <c r="CI291" s="46" t="b">
        <v>0</v>
      </c>
      <c r="CJ291" s="46"/>
      <c r="CK291" s="46"/>
      <c r="CL291" s="46"/>
      <c r="CM291" s="46" t="s">
        <v>1355</v>
      </c>
      <c r="CN291" s="46"/>
      <c r="CO291" s="46" t="s">
        <v>3844</v>
      </c>
      <c r="CP291" s="46">
        <v>1778</v>
      </c>
      <c r="CQ291" s="46" t="s">
        <v>3845</v>
      </c>
      <c r="CR291" s="46" t="s">
        <v>3846</v>
      </c>
      <c r="CS291" s="46">
        <v>290</v>
      </c>
      <c r="CT291" s="46"/>
      <c r="CU291" s="46">
        <v>-1</v>
      </c>
    </row>
    <row r="292" spans="1:99" ht="15" customHeight="1">
      <c r="A292" s="47">
        <v>359125050503749</v>
      </c>
      <c r="B292" s="46" t="s">
        <v>3847</v>
      </c>
      <c r="C292" s="46" t="s">
        <v>3847</v>
      </c>
      <c r="D292" s="46" t="s">
        <v>3848</v>
      </c>
      <c r="E292" s="46" t="s">
        <v>7784</v>
      </c>
      <c r="F292" s="46">
        <v>13.37698975</v>
      </c>
      <c r="G292" s="46">
        <v>103.85870866</v>
      </c>
      <c r="H292" s="46">
        <v>7</v>
      </c>
      <c r="I292" s="46">
        <v>5</v>
      </c>
      <c r="J292" s="47">
        <v>0</v>
      </c>
      <c r="K292" s="46"/>
      <c r="L292" s="46"/>
      <c r="M292" s="46"/>
      <c r="N292" s="46"/>
      <c r="O292" s="47">
        <v>3</v>
      </c>
      <c r="P292" s="47">
        <v>1</v>
      </c>
      <c r="Q292" s="46">
        <v>1</v>
      </c>
      <c r="R292" s="47">
        <v>0</v>
      </c>
      <c r="S292" s="46"/>
      <c r="T292" s="47">
        <v>4</v>
      </c>
      <c r="U292" s="46"/>
      <c r="V292" s="46"/>
      <c r="W292" s="46"/>
      <c r="X292" s="46"/>
      <c r="Y292" s="46"/>
      <c r="Z292" s="47">
        <v>3</v>
      </c>
      <c r="AA292" s="46"/>
      <c r="AB292" s="46"/>
      <c r="AC292" s="46"/>
      <c r="AD292" s="46"/>
      <c r="AE292" s="46"/>
      <c r="AF292" s="47">
        <v>1</v>
      </c>
      <c r="AG292" s="46"/>
      <c r="AH292" s="46"/>
      <c r="AI292" s="46"/>
      <c r="AJ292" s="46" t="s">
        <v>183</v>
      </c>
      <c r="AK292" s="46"/>
      <c r="AL292" s="47">
        <v>3</v>
      </c>
      <c r="AM292" s="46"/>
      <c r="AN292" s="47">
        <v>1</v>
      </c>
      <c r="AO292" s="46"/>
      <c r="AP292" s="47">
        <v>2</v>
      </c>
      <c r="AQ292" s="46"/>
      <c r="AR292" s="47">
        <v>3</v>
      </c>
      <c r="AS292" s="46"/>
      <c r="AT292" s="46"/>
      <c r="AU292" s="46"/>
      <c r="AV292" s="46"/>
      <c r="AW292" s="46"/>
      <c r="AX292" s="46"/>
      <c r="AY292" s="46"/>
      <c r="AZ292" s="46"/>
      <c r="BA292" s="46"/>
      <c r="BB292" s="46" t="s">
        <v>3795</v>
      </c>
      <c r="BC292" s="46"/>
      <c r="BD292" s="47">
        <v>1</v>
      </c>
      <c r="BE292" s="46"/>
      <c r="BF292" s="46"/>
      <c r="BG292" s="46"/>
      <c r="BH292" s="47">
        <v>3</v>
      </c>
      <c r="BI292" s="46"/>
      <c r="BJ292" s="46"/>
      <c r="BK292" s="46"/>
      <c r="BL292" s="46" t="s">
        <v>3857</v>
      </c>
      <c r="BM292" s="46"/>
      <c r="BN292" s="47">
        <v>1</v>
      </c>
      <c r="BO292" s="46"/>
      <c r="BP292" s="47">
        <v>1</v>
      </c>
      <c r="BQ292" s="46"/>
      <c r="BR292" s="47">
        <v>1</v>
      </c>
      <c r="BS292" s="46"/>
      <c r="BT292" s="47">
        <v>0</v>
      </c>
      <c r="BU292" s="46"/>
      <c r="BV292" s="47">
        <v>1</v>
      </c>
      <c r="BW292" s="46"/>
      <c r="BX292" s="47">
        <v>4</v>
      </c>
      <c r="BY292" s="46"/>
      <c r="BZ292" s="46"/>
      <c r="CA292" s="46"/>
      <c r="CB292" s="46" t="s">
        <v>7527</v>
      </c>
      <c r="CC292" s="46" t="b">
        <v>1</v>
      </c>
      <c r="CD292" s="46" t="b">
        <v>1</v>
      </c>
      <c r="CE292" s="46" t="b">
        <v>0</v>
      </c>
      <c r="CF292" s="46" t="b">
        <v>1</v>
      </c>
      <c r="CG292" s="46" t="b">
        <v>0</v>
      </c>
      <c r="CH292" s="46" t="b">
        <v>0</v>
      </c>
      <c r="CI292" s="46" t="b">
        <v>0</v>
      </c>
      <c r="CJ292" s="46"/>
      <c r="CK292" s="46"/>
      <c r="CL292" s="46"/>
      <c r="CM292" s="46" t="s">
        <v>3423</v>
      </c>
      <c r="CN292" s="46"/>
      <c r="CO292" s="46" t="s">
        <v>3862</v>
      </c>
      <c r="CP292" s="46">
        <v>1779</v>
      </c>
      <c r="CQ292" s="46" t="s">
        <v>3864</v>
      </c>
      <c r="CR292" s="46" t="s">
        <v>3865</v>
      </c>
      <c r="CS292" s="46">
        <v>291</v>
      </c>
      <c r="CT292" s="46"/>
      <c r="CU292" s="46">
        <v>-1</v>
      </c>
    </row>
    <row r="293" spans="1:99" ht="15" customHeight="1">
      <c r="A293" s="47">
        <v>359125050503749</v>
      </c>
      <c r="B293" s="46" t="s">
        <v>3866</v>
      </c>
      <c r="C293" s="46" t="s">
        <v>3866</v>
      </c>
      <c r="D293" s="46" t="s">
        <v>3867</v>
      </c>
      <c r="E293" s="46" t="s">
        <v>7785</v>
      </c>
      <c r="F293" s="46">
        <v>13.376634579999999</v>
      </c>
      <c r="G293" s="46">
        <v>103.85853332000001</v>
      </c>
      <c r="H293" s="46">
        <v>-49</v>
      </c>
      <c r="I293" s="46">
        <v>13</v>
      </c>
      <c r="J293" s="47">
        <v>0</v>
      </c>
      <c r="K293" s="46"/>
      <c r="L293" s="46"/>
      <c r="M293" s="46"/>
      <c r="N293" s="46"/>
      <c r="O293" s="47">
        <v>3</v>
      </c>
      <c r="P293" s="47">
        <v>1</v>
      </c>
      <c r="Q293" s="46">
        <v>2</v>
      </c>
      <c r="R293" s="47">
        <v>0</v>
      </c>
      <c r="S293" s="46"/>
      <c r="T293" s="47">
        <v>3</v>
      </c>
      <c r="U293" s="46"/>
      <c r="V293" s="46"/>
      <c r="W293" s="46"/>
      <c r="X293" s="46"/>
      <c r="Y293" s="46"/>
      <c r="Z293" s="47">
        <v>3</v>
      </c>
      <c r="AA293" s="46"/>
      <c r="AB293" s="46"/>
      <c r="AC293" s="46"/>
      <c r="AD293" s="46"/>
      <c r="AE293" s="46"/>
      <c r="AF293" s="47">
        <v>1</v>
      </c>
      <c r="AG293" s="46"/>
      <c r="AH293" s="46"/>
      <c r="AI293" s="46"/>
      <c r="AJ293" s="46"/>
      <c r="AK293" s="46"/>
      <c r="AL293" s="47">
        <v>3</v>
      </c>
      <c r="AM293" s="46"/>
      <c r="AN293" s="47">
        <v>1</v>
      </c>
      <c r="AO293" s="46"/>
      <c r="AP293" s="47">
        <v>3</v>
      </c>
      <c r="AQ293" s="46"/>
      <c r="AR293" s="47">
        <v>1</v>
      </c>
      <c r="AS293" s="46"/>
      <c r="AT293" s="46"/>
      <c r="AU293" s="46"/>
      <c r="AV293" s="46"/>
      <c r="AW293" s="46"/>
      <c r="AX293" s="46"/>
      <c r="AY293" s="46"/>
      <c r="AZ293" s="46"/>
      <c r="BA293" s="46"/>
      <c r="BB293" s="46" t="s">
        <v>3868</v>
      </c>
      <c r="BC293" s="46"/>
      <c r="BD293" s="47">
        <v>0</v>
      </c>
      <c r="BE293" s="46"/>
      <c r="BF293" s="46"/>
      <c r="BG293" s="46"/>
      <c r="BH293" s="47">
        <v>3</v>
      </c>
      <c r="BI293" s="46"/>
      <c r="BJ293" s="46"/>
      <c r="BK293" s="46"/>
      <c r="BL293" s="46" t="s">
        <v>3871</v>
      </c>
      <c r="BM293" s="46"/>
      <c r="BN293" s="47">
        <v>1</v>
      </c>
      <c r="BO293" s="46"/>
      <c r="BP293" s="47">
        <v>1</v>
      </c>
      <c r="BQ293" s="46"/>
      <c r="BR293" s="47">
        <v>1</v>
      </c>
      <c r="BS293" s="46"/>
      <c r="BT293" s="47">
        <v>0</v>
      </c>
      <c r="BU293" s="46"/>
      <c r="BV293" s="47">
        <v>1</v>
      </c>
      <c r="BW293" s="46"/>
      <c r="BX293" s="47">
        <v>4</v>
      </c>
      <c r="BY293" s="46"/>
      <c r="BZ293" s="46"/>
      <c r="CA293" s="46"/>
      <c r="CB293" s="46" t="s">
        <v>7527</v>
      </c>
      <c r="CC293" s="46" t="b">
        <v>1</v>
      </c>
      <c r="CD293" s="46" t="b">
        <v>1</v>
      </c>
      <c r="CE293" s="46" t="b">
        <v>0</v>
      </c>
      <c r="CF293" s="46" t="b">
        <v>1</v>
      </c>
      <c r="CG293" s="46" t="b">
        <v>0</v>
      </c>
      <c r="CH293" s="46" t="b">
        <v>0</v>
      </c>
      <c r="CI293" s="46" t="b">
        <v>0</v>
      </c>
      <c r="CJ293" s="46"/>
      <c r="CK293" s="46"/>
      <c r="CL293" s="46"/>
      <c r="CM293" s="46" t="s">
        <v>3423</v>
      </c>
      <c r="CN293" s="46"/>
      <c r="CO293" s="46" t="s">
        <v>3877</v>
      </c>
      <c r="CP293" s="46">
        <v>1780</v>
      </c>
      <c r="CQ293" s="46" t="s">
        <v>3878</v>
      </c>
      <c r="CR293" s="46" t="s">
        <v>3879</v>
      </c>
      <c r="CS293" s="46">
        <v>292</v>
      </c>
      <c r="CT293" s="46"/>
      <c r="CU293" s="46">
        <v>-1</v>
      </c>
    </row>
    <row r="294" spans="1:99" ht="15" customHeight="1">
      <c r="A294" s="47">
        <v>359125051929760</v>
      </c>
      <c r="B294" s="46" t="s">
        <v>3880</v>
      </c>
      <c r="C294" s="46" t="s">
        <v>3880</v>
      </c>
      <c r="D294" s="46" t="s">
        <v>3881</v>
      </c>
      <c r="E294" s="46" t="s">
        <v>7786</v>
      </c>
      <c r="F294" s="46">
        <v>13.376327979999999</v>
      </c>
      <c r="G294" s="46">
        <v>103.85841965</v>
      </c>
      <c r="H294" s="46">
        <v>2</v>
      </c>
      <c r="I294" s="46">
        <v>9</v>
      </c>
      <c r="J294" s="47">
        <v>0</v>
      </c>
      <c r="K294" s="46"/>
      <c r="L294" s="46"/>
      <c r="M294" s="46"/>
      <c r="N294" s="46"/>
      <c r="O294" s="47">
        <v>3</v>
      </c>
      <c r="P294" s="47">
        <v>1</v>
      </c>
      <c r="Q294" s="46">
        <v>6</v>
      </c>
      <c r="R294" s="47">
        <v>1</v>
      </c>
      <c r="S294" s="46"/>
      <c r="T294" s="47">
        <v>3</v>
      </c>
      <c r="U294" s="46"/>
      <c r="V294" s="47">
        <v>3</v>
      </c>
      <c r="W294" s="46"/>
      <c r="X294" s="46"/>
      <c r="Y294" s="46"/>
      <c r="Z294" s="47">
        <v>4</v>
      </c>
      <c r="AA294" s="46"/>
      <c r="AB294" s="47">
        <v>4</v>
      </c>
      <c r="AC294" s="46"/>
      <c r="AD294" s="46"/>
      <c r="AE294" s="46"/>
      <c r="AF294" s="47">
        <v>3</v>
      </c>
      <c r="AG294" s="46"/>
      <c r="AH294" s="47">
        <v>3</v>
      </c>
      <c r="AI294" s="46"/>
      <c r="AJ294" s="46"/>
      <c r="AK294" s="46"/>
      <c r="AL294" s="47">
        <v>3</v>
      </c>
      <c r="AM294" s="46"/>
      <c r="AN294" s="47">
        <v>1</v>
      </c>
      <c r="AO294" s="46"/>
      <c r="AP294" s="47">
        <v>2</v>
      </c>
      <c r="AQ294" s="46"/>
      <c r="AR294" s="47">
        <v>3</v>
      </c>
      <c r="AS294" s="46"/>
      <c r="AT294" s="47">
        <v>3</v>
      </c>
      <c r="AU294" s="46"/>
      <c r="AV294" s="47">
        <v>1</v>
      </c>
      <c r="AW294" s="46"/>
      <c r="AX294" s="47">
        <v>2</v>
      </c>
      <c r="AY294" s="46"/>
      <c r="AZ294" s="47">
        <v>3</v>
      </c>
      <c r="BA294" s="46"/>
      <c r="BB294" s="46" t="s">
        <v>3882</v>
      </c>
      <c r="BC294" s="46"/>
      <c r="BD294" s="47">
        <v>1</v>
      </c>
      <c r="BE294" s="46"/>
      <c r="BF294" s="46"/>
      <c r="BG294" s="46"/>
      <c r="BH294" s="47">
        <v>2</v>
      </c>
      <c r="BI294" s="46"/>
      <c r="BJ294" s="47">
        <v>2</v>
      </c>
      <c r="BK294" s="46"/>
      <c r="BL294" s="46" t="s">
        <v>3887</v>
      </c>
      <c r="BM294" s="46"/>
      <c r="BN294" s="47">
        <v>1</v>
      </c>
      <c r="BO294" s="46"/>
      <c r="BP294" s="47">
        <v>1</v>
      </c>
      <c r="BQ294" s="46"/>
      <c r="BR294" s="47">
        <v>0</v>
      </c>
      <c r="BS294" s="46"/>
      <c r="BT294" s="47">
        <v>0</v>
      </c>
      <c r="BU294" s="46"/>
      <c r="BV294" s="47">
        <v>3</v>
      </c>
      <c r="BW294" s="46"/>
      <c r="BX294" s="47">
        <v>4</v>
      </c>
      <c r="BY294" s="46"/>
      <c r="BZ294" s="46"/>
      <c r="CA294" s="46"/>
      <c r="CB294" s="46" t="s">
        <v>7521</v>
      </c>
      <c r="CC294" s="46" t="b">
        <v>1</v>
      </c>
      <c r="CD294" s="46" t="b">
        <v>1</v>
      </c>
      <c r="CE294" s="46" t="b">
        <v>0</v>
      </c>
      <c r="CF294" s="46" t="b">
        <v>0</v>
      </c>
      <c r="CG294" s="46" t="b">
        <v>0</v>
      </c>
      <c r="CH294" s="46" t="b">
        <v>0</v>
      </c>
      <c r="CI294" s="46" t="b">
        <v>0</v>
      </c>
      <c r="CJ294" s="46"/>
      <c r="CK294" s="46"/>
      <c r="CL294" s="46"/>
      <c r="CM294" s="46" t="s">
        <v>3423</v>
      </c>
      <c r="CN294" s="46"/>
      <c r="CO294" s="46" t="s">
        <v>3889</v>
      </c>
      <c r="CP294" s="46">
        <v>1781</v>
      </c>
      <c r="CQ294" s="46" t="s">
        <v>3890</v>
      </c>
      <c r="CR294" s="46" t="s">
        <v>3891</v>
      </c>
      <c r="CS294" s="46">
        <v>293</v>
      </c>
      <c r="CT294" s="46"/>
      <c r="CU294" s="46">
        <v>-1</v>
      </c>
    </row>
    <row r="295" spans="1:99" ht="15" customHeight="1">
      <c r="A295" s="47">
        <v>359125051929760</v>
      </c>
      <c r="B295" s="46" t="s">
        <v>3892</v>
      </c>
      <c r="C295" s="46" t="s">
        <v>3892</v>
      </c>
      <c r="D295" s="46" t="s">
        <v>3893</v>
      </c>
      <c r="E295" s="46" t="s">
        <v>7787</v>
      </c>
      <c r="F295" s="46">
        <v>13.37634675</v>
      </c>
      <c r="G295" s="46">
        <v>103.85843309000001</v>
      </c>
      <c r="H295" s="46">
        <v>1</v>
      </c>
      <c r="I295" s="46">
        <v>5</v>
      </c>
      <c r="J295" s="47">
        <v>0</v>
      </c>
      <c r="K295" s="46"/>
      <c r="L295" s="46"/>
      <c r="M295" s="46"/>
      <c r="N295" s="46"/>
      <c r="O295" s="47">
        <v>3</v>
      </c>
      <c r="P295" s="47">
        <v>1</v>
      </c>
      <c r="Q295" s="46">
        <v>2</v>
      </c>
      <c r="R295" s="47">
        <v>0</v>
      </c>
      <c r="S295" s="46"/>
      <c r="T295" s="47">
        <v>4</v>
      </c>
      <c r="U295" s="46"/>
      <c r="V295" s="46"/>
      <c r="W295" s="46"/>
      <c r="X295" s="46"/>
      <c r="Y295" s="46"/>
      <c r="Z295" s="47">
        <v>4</v>
      </c>
      <c r="AA295" s="46"/>
      <c r="AB295" s="46"/>
      <c r="AC295" s="46"/>
      <c r="AD295" s="46"/>
      <c r="AE295" s="46"/>
      <c r="AF295" s="47">
        <v>2</v>
      </c>
      <c r="AG295" s="46"/>
      <c r="AH295" s="46"/>
      <c r="AI295" s="46"/>
      <c r="AJ295" s="46"/>
      <c r="AK295" s="46"/>
      <c r="AL295" s="47">
        <v>3</v>
      </c>
      <c r="AM295" s="46"/>
      <c r="AN295" s="47">
        <v>1</v>
      </c>
      <c r="AO295" s="46"/>
      <c r="AP295" s="47">
        <v>3</v>
      </c>
      <c r="AQ295" s="46"/>
      <c r="AR295" s="47">
        <v>1</v>
      </c>
      <c r="AS295" s="46"/>
      <c r="AT295" s="46"/>
      <c r="AU295" s="46"/>
      <c r="AV295" s="46"/>
      <c r="AW295" s="46"/>
      <c r="AX295" s="46"/>
      <c r="AY295" s="46"/>
      <c r="AZ295" s="46"/>
      <c r="BA295" s="46"/>
      <c r="BB295" s="46"/>
      <c r="BC295" s="46"/>
      <c r="BD295" s="47">
        <v>0</v>
      </c>
      <c r="BE295" s="46"/>
      <c r="BF295" s="46"/>
      <c r="BG295" s="46"/>
      <c r="BH295" s="47">
        <v>2</v>
      </c>
      <c r="BI295" s="46"/>
      <c r="BJ295" s="46"/>
      <c r="BK295" s="46"/>
      <c r="BL295" s="46" t="s">
        <v>3492</v>
      </c>
      <c r="BM295" s="46"/>
      <c r="BN295" s="47">
        <v>1</v>
      </c>
      <c r="BO295" s="46"/>
      <c r="BP295" s="47">
        <v>1</v>
      </c>
      <c r="BQ295" s="46"/>
      <c r="BR295" s="47">
        <v>0</v>
      </c>
      <c r="BS295" s="46"/>
      <c r="BT295" s="47">
        <v>0</v>
      </c>
      <c r="BU295" s="46"/>
      <c r="BV295" s="47">
        <v>3</v>
      </c>
      <c r="BW295" s="46"/>
      <c r="BX295" s="47">
        <v>4</v>
      </c>
      <c r="BY295" s="46"/>
      <c r="BZ295" s="46"/>
      <c r="CA295" s="46"/>
      <c r="CB295" s="46" t="s">
        <v>7521</v>
      </c>
      <c r="CC295" s="46" t="b">
        <v>1</v>
      </c>
      <c r="CD295" s="46" t="b">
        <v>1</v>
      </c>
      <c r="CE295" s="46" t="b">
        <v>0</v>
      </c>
      <c r="CF295" s="46" t="b">
        <v>0</v>
      </c>
      <c r="CG295" s="46" t="b">
        <v>0</v>
      </c>
      <c r="CH295" s="46" t="b">
        <v>0</v>
      </c>
      <c r="CI295" s="46" t="b">
        <v>0</v>
      </c>
      <c r="CJ295" s="46"/>
      <c r="CK295" s="46"/>
      <c r="CL295" s="46"/>
      <c r="CM295" s="46" t="s">
        <v>3423</v>
      </c>
      <c r="CN295" s="46"/>
      <c r="CO295" s="46" t="s">
        <v>3899</v>
      </c>
      <c r="CP295" s="46">
        <v>1782</v>
      </c>
      <c r="CQ295" s="46" t="s">
        <v>3900</v>
      </c>
      <c r="CR295" s="46" t="s">
        <v>3901</v>
      </c>
      <c r="CS295" s="46">
        <v>294</v>
      </c>
      <c r="CT295" s="46"/>
      <c r="CU295" s="46">
        <v>-1</v>
      </c>
    </row>
    <row r="296" spans="1:99" ht="15" customHeight="1">
      <c r="A296" s="47">
        <v>359125051929760</v>
      </c>
      <c r="B296" s="46" t="s">
        <v>3902</v>
      </c>
      <c r="C296" s="46" t="s">
        <v>3902</v>
      </c>
      <c r="D296" s="46" t="s">
        <v>3574</v>
      </c>
      <c r="E296" s="46" t="s">
        <v>7788</v>
      </c>
      <c r="F296" s="46">
        <v>13.37636333</v>
      </c>
      <c r="G296" s="46">
        <v>103.85807518999999</v>
      </c>
      <c r="H296" s="46">
        <v>10</v>
      </c>
      <c r="I296" s="46">
        <v>5</v>
      </c>
      <c r="J296" s="47">
        <v>0</v>
      </c>
      <c r="K296" s="46"/>
      <c r="L296" s="46"/>
      <c r="M296" s="46"/>
      <c r="N296" s="46"/>
      <c r="O296" s="47">
        <v>3</v>
      </c>
      <c r="P296" s="47">
        <v>1</v>
      </c>
      <c r="Q296" s="46">
        <v>9</v>
      </c>
      <c r="R296" s="47">
        <v>1</v>
      </c>
      <c r="S296" s="46"/>
      <c r="T296" s="47">
        <v>3</v>
      </c>
      <c r="U296" s="46"/>
      <c r="V296" s="47">
        <v>3</v>
      </c>
      <c r="W296" s="46"/>
      <c r="X296" s="46"/>
      <c r="Y296" s="46"/>
      <c r="Z296" s="47">
        <v>3</v>
      </c>
      <c r="AA296" s="46"/>
      <c r="AB296" s="47">
        <v>3</v>
      </c>
      <c r="AC296" s="46"/>
      <c r="AD296" s="46" t="s">
        <v>3905</v>
      </c>
      <c r="AE296" s="46"/>
      <c r="AF296" s="47">
        <v>1</v>
      </c>
      <c r="AG296" s="46"/>
      <c r="AH296" s="47">
        <v>1</v>
      </c>
      <c r="AI296" s="46"/>
      <c r="AJ296" s="46" t="s">
        <v>183</v>
      </c>
      <c r="AK296" s="46"/>
      <c r="AL296" s="47">
        <v>3</v>
      </c>
      <c r="AM296" s="46"/>
      <c r="AN296" s="47">
        <v>1</v>
      </c>
      <c r="AO296" s="46"/>
      <c r="AP296" s="47">
        <v>2</v>
      </c>
      <c r="AQ296" s="46"/>
      <c r="AR296" s="47">
        <v>3</v>
      </c>
      <c r="AS296" s="46"/>
      <c r="AT296" s="47">
        <v>3</v>
      </c>
      <c r="AU296" s="46"/>
      <c r="AV296" s="47">
        <v>1</v>
      </c>
      <c r="AW296" s="46"/>
      <c r="AX296" s="47">
        <v>2</v>
      </c>
      <c r="AY296" s="46"/>
      <c r="AZ296" s="47">
        <v>3</v>
      </c>
      <c r="BA296" s="46"/>
      <c r="BB296" s="46" t="s">
        <v>3910</v>
      </c>
      <c r="BC296" s="46"/>
      <c r="BD296" s="47">
        <v>1</v>
      </c>
      <c r="BE296" s="46"/>
      <c r="BF296" s="46"/>
      <c r="BG296" s="46"/>
      <c r="BH296" s="47">
        <v>3</v>
      </c>
      <c r="BI296" s="46"/>
      <c r="BJ296" s="47">
        <v>3</v>
      </c>
      <c r="BK296" s="46"/>
      <c r="BL296" s="46" t="s">
        <v>3911</v>
      </c>
      <c r="BM296" s="46"/>
      <c r="BN296" s="47">
        <v>1</v>
      </c>
      <c r="BO296" s="46"/>
      <c r="BP296" s="47">
        <v>1</v>
      </c>
      <c r="BQ296" s="46"/>
      <c r="BR296" s="47">
        <v>1</v>
      </c>
      <c r="BS296" s="46"/>
      <c r="BT296" s="47">
        <v>1</v>
      </c>
      <c r="BU296" s="46"/>
      <c r="BV296" s="47">
        <v>1</v>
      </c>
      <c r="BW296" s="46"/>
      <c r="BX296" s="47">
        <v>4</v>
      </c>
      <c r="BY296" s="46"/>
      <c r="BZ296" s="46"/>
      <c r="CA296" s="46"/>
      <c r="CB296" s="46" t="s">
        <v>7539</v>
      </c>
      <c r="CC296" s="46" t="b">
        <v>0</v>
      </c>
      <c r="CD296" s="46" t="b">
        <v>1</v>
      </c>
      <c r="CE296" s="46" t="b">
        <v>0</v>
      </c>
      <c r="CF296" s="46" t="b">
        <v>1</v>
      </c>
      <c r="CG296" s="46" t="b">
        <v>0</v>
      </c>
      <c r="CH296" s="46" t="b">
        <v>0</v>
      </c>
      <c r="CI296" s="46" t="b">
        <v>0</v>
      </c>
      <c r="CJ296" s="46"/>
      <c r="CK296" s="46"/>
      <c r="CL296" s="46"/>
      <c r="CM296" s="46" t="s">
        <v>3423</v>
      </c>
      <c r="CN296" s="46"/>
      <c r="CO296" s="46" t="s">
        <v>3917</v>
      </c>
      <c r="CP296" s="46">
        <v>1783</v>
      </c>
      <c r="CQ296" s="46" t="s">
        <v>3918</v>
      </c>
      <c r="CR296" s="46" t="s">
        <v>3919</v>
      </c>
      <c r="CS296" s="46">
        <v>295</v>
      </c>
      <c r="CT296" s="46"/>
      <c r="CU296" s="46">
        <v>-1</v>
      </c>
    </row>
    <row r="297" spans="1:99" ht="15" customHeight="1">
      <c r="A297" s="47">
        <v>359125051929760</v>
      </c>
      <c r="B297" s="46" t="s">
        <v>3920</v>
      </c>
      <c r="C297" s="46" t="s">
        <v>3920</v>
      </c>
      <c r="D297" s="46" t="s">
        <v>3921</v>
      </c>
      <c r="E297" s="46" t="s">
        <v>7789</v>
      </c>
      <c r="F297" s="46">
        <v>13.376038149999999</v>
      </c>
      <c r="G297" s="46">
        <v>103.85837714</v>
      </c>
      <c r="H297" s="46">
        <v>4</v>
      </c>
      <c r="I297" s="46">
        <v>9</v>
      </c>
      <c r="J297" s="47">
        <v>0</v>
      </c>
      <c r="K297" s="46"/>
      <c r="L297" s="46"/>
      <c r="M297" s="46"/>
      <c r="N297" s="46"/>
      <c r="O297" s="47">
        <v>3</v>
      </c>
      <c r="P297" s="47">
        <v>1</v>
      </c>
      <c r="Q297" s="46">
        <v>5</v>
      </c>
      <c r="R297" s="47">
        <v>1</v>
      </c>
      <c r="S297" s="46"/>
      <c r="T297" s="47">
        <v>4</v>
      </c>
      <c r="U297" s="46"/>
      <c r="V297" s="47">
        <v>4</v>
      </c>
      <c r="W297" s="46"/>
      <c r="X297" s="46"/>
      <c r="Y297" s="46"/>
      <c r="Z297" s="47">
        <v>4</v>
      </c>
      <c r="AA297" s="46"/>
      <c r="AB297" s="47">
        <v>4</v>
      </c>
      <c r="AC297" s="46"/>
      <c r="AD297" s="46" t="s">
        <v>363</v>
      </c>
      <c r="AE297" s="46"/>
      <c r="AF297" s="47">
        <v>1</v>
      </c>
      <c r="AG297" s="46"/>
      <c r="AH297" s="47">
        <v>1</v>
      </c>
      <c r="AI297" s="46"/>
      <c r="AJ297" s="46" t="s">
        <v>1900</v>
      </c>
      <c r="AK297" s="46"/>
      <c r="AL297" s="47">
        <v>3</v>
      </c>
      <c r="AM297" s="46"/>
      <c r="AN297" s="47">
        <v>1</v>
      </c>
      <c r="AO297" s="46"/>
      <c r="AP297" s="47">
        <v>3</v>
      </c>
      <c r="AQ297" s="46"/>
      <c r="AR297" s="47">
        <v>1</v>
      </c>
      <c r="AS297" s="46"/>
      <c r="AT297" s="47">
        <v>3</v>
      </c>
      <c r="AU297" s="46"/>
      <c r="AV297" s="47">
        <v>1</v>
      </c>
      <c r="AW297" s="46"/>
      <c r="AX297" s="47">
        <v>3</v>
      </c>
      <c r="AY297" s="46"/>
      <c r="AZ297" s="47">
        <v>1</v>
      </c>
      <c r="BA297" s="46"/>
      <c r="BB297" s="46" t="s">
        <v>1039</v>
      </c>
      <c r="BC297" s="46"/>
      <c r="BD297" s="47">
        <v>0</v>
      </c>
      <c r="BE297" s="46"/>
      <c r="BF297" s="46"/>
      <c r="BG297" s="46"/>
      <c r="BH297" s="47">
        <v>3</v>
      </c>
      <c r="BI297" s="46"/>
      <c r="BJ297" s="47">
        <v>3</v>
      </c>
      <c r="BK297" s="46"/>
      <c r="BL297" s="46" t="s">
        <v>3927</v>
      </c>
      <c r="BM297" s="46"/>
      <c r="BN297" s="47">
        <v>1</v>
      </c>
      <c r="BO297" s="46"/>
      <c r="BP297" s="47">
        <v>1</v>
      </c>
      <c r="BQ297" s="46"/>
      <c r="BR297" s="47">
        <v>1</v>
      </c>
      <c r="BS297" s="46"/>
      <c r="BT297" s="47">
        <v>0</v>
      </c>
      <c r="BU297" s="46"/>
      <c r="BV297" s="47">
        <v>3</v>
      </c>
      <c r="BW297" s="46"/>
      <c r="BX297" s="47">
        <v>4</v>
      </c>
      <c r="BY297" s="46"/>
      <c r="BZ297" s="46"/>
      <c r="CA297" s="46"/>
      <c r="CB297" s="46" t="s">
        <v>7521</v>
      </c>
      <c r="CC297" s="46" t="b">
        <v>1</v>
      </c>
      <c r="CD297" s="46" t="b">
        <v>1</v>
      </c>
      <c r="CE297" s="46" t="b">
        <v>0</v>
      </c>
      <c r="CF297" s="46" t="b">
        <v>0</v>
      </c>
      <c r="CG297" s="46" t="b">
        <v>0</v>
      </c>
      <c r="CH297" s="46" t="b">
        <v>0</v>
      </c>
      <c r="CI297" s="46" t="b">
        <v>0</v>
      </c>
      <c r="CJ297" s="46"/>
      <c r="CK297" s="46"/>
      <c r="CL297" s="46"/>
      <c r="CM297" s="46" t="s">
        <v>1138</v>
      </c>
      <c r="CN297" s="46"/>
      <c r="CO297" s="46" t="s">
        <v>3929</v>
      </c>
      <c r="CP297" s="46">
        <v>1784</v>
      </c>
      <c r="CQ297" s="46" t="s">
        <v>3931</v>
      </c>
      <c r="CR297" s="46" t="s">
        <v>3933</v>
      </c>
      <c r="CS297" s="46">
        <v>296</v>
      </c>
      <c r="CT297" s="46"/>
      <c r="CU297" s="46">
        <v>-1</v>
      </c>
    </row>
    <row r="298" spans="1:99" ht="15" customHeight="1">
      <c r="A298" s="47">
        <v>359125051929760</v>
      </c>
      <c r="B298" s="47">
        <v>4038</v>
      </c>
      <c r="C298" s="47">
        <v>4038</v>
      </c>
      <c r="D298" s="46" t="s">
        <v>3936</v>
      </c>
      <c r="E298" s="46" t="s">
        <v>7790</v>
      </c>
      <c r="F298" s="46">
        <v>13.375937260000001</v>
      </c>
      <c r="G298" s="46">
        <v>103.85848801</v>
      </c>
      <c r="H298" s="46">
        <v>2</v>
      </c>
      <c r="I298" s="46">
        <v>10</v>
      </c>
      <c r="J298" s="47">
        <v>0</v>
      </c>
      <c r="K298" s="46"/>
      <c r="L298" s="46"/>
      <c r="M298" s="46"/>
      <c r="N298" s="46"/>
      <c r="O298" s="47">
        <v>3</v>
      </c>
      <c r="P298" s="47">
        <v>1</v>
      </c>
      <c r="Q298" s="46">
        <v>4</v>
      </c>
      <c r="R298" s="47">
        <v>1</v>
      </c>
      <c r="S298" s="46"/>
      <c r="T298" s="47">
        <v>3</v>
      </c>
      <c r="U298" s="46"/>
      <c r="V298" s="47">
        <v>3</v>
      </c>
      <c r="W298" s="46"/>
      <c r="X298" s="46"/>
      <c r="Y298" s="46"/>
      <c r="Z298" s="47">
        <v>4</v>
      </c>
      <c r="AA298" s="46"/>
      <c r="AB298" s="47">
        <v>4</v>
      </c>
      <c r="AC298" s="46"/>
      <c r="AD298" s="46"/>
      <c r="AE298" s="46"/>
      <c r="AF298" s="47">
        <v>2</v>
      </c>
      <c r="AG298" s="46"/>
      <c r="AH298" s="47">
        <v>2</v>
      </c>
      <c r="AI298" s="46"/>
      <c r="AJ298" s="46"/>
      <c r="AK298" s="46"/>
      <c r="AL298" s="47">
        <v>3</v>
      </c>
      <c r="AM298" s="46"/>
      <c r="AN298" s="47">
        <v>1</v>
      </c>
      <c r="AO298" s="46"/>
      <c r="AP298" s="47">
        <v>3</v>
      </c>
      <c r="AQ298" s="46"/>
      <c r="AR298" s="47">
        <v>3</v>
      </c>
      <c r="AS298" s="46"/>
      <c r="AT298" s="47">
        <v>3</v>
      </c>
      <c r="AU298" s="46"/>
      <c r="AV298" s="47">
        <v>1</v>
      </c>
      <c r="AW298" s="46"/>
      <c r="AX298" s="47">
        <v>3</v>
      </c>
      <c r="AY298" s="46"/>
      <c r="AZ298" s="47">
        <v>3</v>
      </c>
      <c r="BA298" s="46"/>
      <c r="BB298" s="46" t="s">
        <v>426</v>
      </c>
      <c r="BC298" s="46"/>
      <c r="BD298" s="47">
        <v>0</v>
      </c>
      <c r="BE298" s="46"/>
      <c r="BF298" s="46"/>
      <c r="BG298" s="46"/>
      <c r="BH298" s="47">
        <v>3</v>
      </c>
      <c r="BI298" s="46"/>
      <c r="BJ298" s="47">
        <v>3</v>
      </c>
      <c r="BK298" s="46"/>
      <c r="BL298" s="46" t="s">
        <v>3937</v>
      </c>
      <c r="BM298" s="46"/>
      <c r="BN298" s="47">
        <v>1</v>
      </c>
      <c r="BO298" s="46"/>
      <c r="BP298" s="47">
        <v>1</v>
      </c>
      <c r="BQ298" s="46"/>
      <c r="BR298" s="47">
        <v>0</v>
      </c>
      <c r="BS298" s="46"/>
      <c r="BT298" s="47">
        <v>0</v>
      </c>
      <c r="BU298" s="46"/>
      <c r="BV298" s="47">
        <v>3</v>
      </c>
      <c r="BW298" s="46"/>
      <c r="BX298" s="47">
        <v>4</v>
      </c>
      <c r="BY298" s="46"/>
      <c r="BZ298" s="46"/>
      <c r="CA298" s="46"/>
      <c r="CB298" s="46" t="s">
        <v>7521</v>
      </c>
      <c r="CC298" s="46" t="b">
        <v>1</v>
      </c>
      <c r="CD298" s="46" t="b">
        <v>1</v>
      </c>
      <c r="CE298" s="46" t="b">
        <v>0</v>
      </c>
      <c r="CF298" s="46" t="b">
        <v>0</v>
      </c>
      <c r="CG298" s="46" t="b">
        <v>0</v>
      </c>
      <c r="CH298" s="46" t="b">
        <v>0</v>
      </c>
      <c r="CI298" s="46" t="b">
        <v>0</v>
      </c>
      <c r="CJ298" s="46"/>
      <c r="CK298" s="46"/>
      <c r="CL298" s="46"/>
      <c r="CM298" s="46" t="s">
        <v>3423</v>
      </c>
      <c r="CN298" s="46"/>
      <c r="CO298" s="46" t="s">
        <v>3943</v>
      </c>
      <c r="CP298" s="46">
        <v>1785</v>
      </c>
      <c r="CQ298" s="46" t="s">
        <v>3944</v>
      </c>
      <c r="CR298" s="46" t="s">
        <v>3945</v>
      </c>
      <c r="CS298" s="46">
        <v>297</v>
      </c>
      <c r="CT298" s="46"/>
      <c r="CU298" s="46">
        <v>-1</v>
      </c>
    </row>
    <row r="299" spans="1:99" ht="15" customHeight="1">
      <c r="A299" s="47">
        <v>359125051929760</v>
      </c>
      <c r="B299" s="46" t="s">
        <v>3946</v>
      </c>
      <c r="C299" s="46" t="s">
        <v>3946</v>
      </c>
      <c r="D299" s="46" t="s">
        <v>3947</v>
      </c>
      <c r="E299" s="46" t="s">
        <v>7791</v>
      </c>
      <c r="F299" s="46">
        <v>13.375812720000001</v>
      </c>
      <c r="G299" s="46">
        <v>103.85843649</v>
      </c>
      <c r="H299" s="46">
        <v>2</v>
      </c>
      <c r="I299" s="46">
        <v>6</v>
      </c>
      <c r="J299" s="47">
        <v>0</v>
      </c>
      <c r="K299" s="46"/>
      <c r="L299" s="46"/>
      <c r="M299" s="46"/>
      <c r="N299" s="46"/>
      <c r="O299" s="47">
        <v>3</v>
      </c>
      <c r="P299" s="47">
        <v>1</v>
      </c>
      <c r="Q299" s="46">
        <v>3</v>
      </c>
      <c r="R299" s="47">
        <v>1</v>
      </c>
      <c r="S299" s="46"/>
      <c r="T299" s="47">
        <v>3</v>
      </c>
      <c r="U299" s="46"/>
      <c r="V299" s="47">
        <v>3</v>
      </c>
      <c r="W299" s="46"/>
      <c r="X299" s="46"/>
      <c r="Y299" s="46"/>
      <c r="Z299" s="47">
        <v>4</v>
      </c>
      <c r="AA299" s="46"/>
      <c r="AB299" s="47">
        <v>4</v>
      </c>
      <c r="AC299" s="46"/>
      <c r="AD299" s="46"/>
      <c r="AE299" s="46"/>
      <c r="AF299" s="47">
        <v>2</v>
      </c>
      <c r="AG299" s="46"/>
      <c r="AH299" s="47">
        <v>2</v>
      </c>
      <c r="AI299" s="46"/>
      <c r="AJ299" s="46"/>
      <c r="AK299" s="46"/>
      <c r="AL299" s="47">
        <v>3</v>
      </c>
      <c r="AM299" s="46"/>
      <c r="AN299" s="47">
        <v>1</v>
      </c>
      <c r="AO299" s="46"/>
      <c r="AP299" s="47">
        <v>3</v>
      </c>
      <c r="AQ299" s="46"/>
      <c r="AR299" s="47">
        <v>3</v>
      </c>
      <c r="AS299" s="46"/>
      <c r="AT299" s="47">
        <v>3</v>
      </c>
      <c r="AU299" s="46"/>
      <c r="AV299" s="47">
        <v>1</v>
      </c>
      <c r="AW299" s="46"/>
      <c r="AX299" s="47">
        <v>3</v>
      </c>
      <c r="AY299" s="46"/>
      <c r="AZ299" s="47">
        <v>3</v>
      </c>
      <c r="BA299" s="46"/>
      <c r="BB299" s="46" t="s">
        <v>426</v>
      </c>
      <c r="BC299" s="46"/>
      <c r="BD299" s="47">
        <v>0</v>
      </c>
      <c r="BE299" s="46"/>
      <c r="BF299" s="46"/>
      <c r="BG299" s="46"/>
      <c r="BH299" s="47">
        <v>2</v>
      </c>
      <c r="BI299" s="46"/>
      <c r="BJ299" s="47">
        <v>4</v>
      </c>
      <c r="BK299" s="46"/>
      <c r="BL299" s="46" t="s">
        <v>3953</v>
      </c>
      <c r="BM299" s="46"/>
      <c r="BN299" s="47">
        <v>1</v>
      </c>
      <c r="BO299" s="46"/>
      <c r="BP299" s="47">
        <v>1</v>
      </c>
      <c r="BQ299" s="46"/>
      <c r="BR299" s="47">
        <v>0</v>
      </c>
      <c r="BS299" s="46"/>
      <c r="BT299" s="47">
        <v>0</v>
      </c>
      <c r="BU299" s="46"/>
      <c r="BV299" s="47">
        <v>3</v>
      </c>
      <c r="BW299" s="46"/>
      <c r="BX299" s="47">
        <v>4</v>
      </c>
      <c r="BY299" s="46"/>
      <c r="BZ299" s="46"/>
      <c r="CA299" s="46"/>
      <c r="CB299" s="46" t="s">
        <v>7521</v>
      </c>
      <c r="CC299" s="46" t="b">
        <v>1</v>
      </c>
      <c r="CD299" s="46" t="b">
        <v>1</v>
      </c>
      <c r="CE299" s="46" t="b">
        <v>0</v>
      </c>
      <c r="CF299" s="46" t="b">
        <v>0</v>
      </c>
      <c r="CG299" s="46" t="b">
        <v>0</v>
      </c>
      <c r="CH299" s="46" t="b">
        <v>0</v>
      </c>
      <c r="CI299" s="46" t="b">
        <v>0</v>
      </c>
      <c r="CJ299" s="46"/>
      <c r="CK299" s="46"/>
      <c r="CL299" s="46"/>
      <c r="CM299" s="46" t="s">
        <v>3423</v>
      </c>
      <c r="CN299" s="46"/>
      <c r="CO299" s="46" t="s">
        <v>3954</v>
      </c>
      <c r="CP299" s="46">
        <v>1787</v>
      </c>
      <c r="CQ299" s="46" t="s">
        <v>3957</v>
      </c>
      <c r="CR299" s="46" t="s">
        <v>3959</v>
      </c>
      <c r="CS299" s="46">
        <v>298</v>
      </c>
      <c r="CT299" s="46"/>
      <c r="CU299" s="46">
        <v>-1</v>
      </c>
    </row>
    <row r="300" spans="1:99" ht="15" customHeight="1">
      <c r="A300" s="47">
        <v>359125051929760</v>
      </c>
      <c r="B300" s="46" t="s">
        <v>3962</v>
      </c>
      <c r="C300" s="46" t="s">
        <v>3962</v>
      </c>
      <c r="D300" s="46" t="s">
        <v>3963</v>
      </c>
      <c r="E300" s="46" t="s">
        <v>7792</v>
      </c>
      <c r="F300" s="46">
        <v>13.37582974</v>
      </c>
      <c r="G300" s="46">
        <v>103.85843634</v>
      </c>
      <c r="H300" s="46">
        <v>9</v>
      </c>
      <c r="I300" s="46">
        <v>10</v>
      </c>
      <c r="J300" s="47">
        <v>0</v>
      </c>
      <c r="K300" s="46"/>
      <c r="L300" s="46"/>
      <c r="M300" s="46"/>
      <c r="N300" s="46"/>
      <c r="O300" s="47">
        <v>3</v>
      </c>
      <c r="P300" s="47">
        <v>1</v>
      </c>
      <c r="Q300" s="46">
        <v>2</v>
      </c>
      <c r="R300" s="47">
        <v>0</v>
      </c>
      <c r="S300" s="46"/>
      <c r="T300" s="47">
        <v>3</v>
      </c>
      <c r="U300" s="46"/>
      <c r="V300" s="46"/>
      <c r="W300" s="46"/>
      <c r="X300" s="46"/>
      <c r="Y300" s="46"/>
      <c r="Z300" s="47">
        <v>4</v>
      </c>
      <c r="AA300" s="46"/>
      <c r="AB300" s="46"/>
      <c r="AC300" s="46"/>
      <c r="AD300" s="46"/>
      <c r="AE300" s="46"/>
      <c r="AF300" s="47">
        <v>2</v>
      </c>
      <c r="AG300" s="46"/>
      <c r="AH300" s="46"/>
      <c r="AI300" s="46"/>
      <c r="AJ300" s="46"/>
      <c r="AK300" s="46"/>
      <c r="AL300" s="47">
        <v>3</v>
      </c>
      <c r="AM300" s="46"/>
      <c r="AN300" s="47">
        <v>1</v>
      </c>
      <c r="AO300" s="46"/>
      <c r="AP300" s="47">
        <v>5</v>
      </c>
      <c r="AQ300" s="46" t="s">
        <v>158</v>
      </c>
      <c r="AR300" s="47">
        <v>6</v>
      </c>
      <c r="AS300" s="46" t="s">
        <v>158</v>
      </c>
      <c r="AT300" s="46"/>
      <c r="AU300" s="46"/>
      <c r="AV300" s="46"/>
      <c r="AW300" s="46"/>
      <c r="AX300" s="46"/>
      <c r="AY300" s="46"/>
      <c r="AZ300" s="46"/>
      <c r="BA300" s="46"/>
      <c r="BB300" s="46"/>
      <c r="BC300" s="46"/>
      <c r="BD300" s="47">
        <v>0</v>
      </c>
      <c r="BE300" s="46"/>
      <c r="BF300" s="46"/>
      <c r="BG300" s="46"/>
      <c r="BH300" s="47">
        <v>3</v>
      </c>
      <c r="BI300" s="46"/>
      <c r="BJ300" s="46"/>
      <c r="BK300" s="46"/>
      <c r="BL300" s="46" t="s">
        <v>3964</v>
      </c>
      <c r="BM300" s="46"/>
      <c r="BN300" s="47">
        <v>1</v>
      </c>
      <c r="BO300" s="46"/>
      <c r="BP300" s="47">
        <v>1</v>
      </c>
      <c r="BQ300" s="46"/>
      <c r="BR300" s="47">
        <v>0</v>
      </c>
      <c r="BS300" s="46"/>
      <c r="BT300" s="47">
        <v>0</v>
      </c>
      <c r="BU300" s="46"/>
      <c r="BV300" s="47">
        <v>3</v>
      </c>
      <c r="BW300" s="46"/>
      <c r="BX300" s="47">
        <v>4</v>
      </c>
      <c r="BY300" s="46"/>
      <c r="BZ300" s="46"/>
      <c r="CA300" s="46"/>
      <c r="CB300" s="46" t="s">
        <v>7521</v>
      </c>
      <c r="CC300" s="46" t="b">
        <v>1</v>
      </c>
      <c r="CD300" s="46" t="b">
        <v>1</v>
      </c>
      <c r="CE300" s="46" t="b">
        <v>0</v>
      </c>
      <c r="CF300" s="46" t="b">
        <v>0</v>
      </c>
      <c r="CG300" s="46" t="b">
        <v>0</v>
      </c>
      <c r="CH300" s="46" t="b">
        <v>0</v>
      </c>
      <c r="CI300" s="46" t="b">
        <v>0</v>
      </c>
      <c r="CJ300" s="46"/>
      <c r="CK300" s="46"/>
      <c r="CL300" s="46"/>
      <c r="CM300" s="46" t="s">
        <v>3423</v>
      </c>
      <c r="CN300" s="46"/>
      <c r="CO300" s="46" t="s">
        <v>3970</v>
      </c>
      <c r="CP300" s="46">
        <v>1786</v>
      </c>
      <c r="CQ300" s="46" t="s">
        <v>3971</v>
      </c>
      <c r="CR300" s="46" t="s">
        <v>3959</v>
      </c>
      <c r="CS300" s="46">
        <v>299</v>
      </c>
      <c r="CT300" s="46"/>
      <c r="CU300" s="46">
        <v>-1</v>
      </c>
    </row>
    <row r="301" spans="1:99" ht="15" customHeight="1">
      <c r="A301" s="47">
        <v>359125051929760</v>
      </c>
      <c r="B301" s="46" t="s">
        <v>3972</v>
      </c>
      <c r="C301" s="46" t="s">
        <v>3972</v>
      </c>
      <c r="D301" s="46" t="s">
        <v>3973</v>
      </c>
      <c r="E301" s="46" t="s">
        <v>7793</v>
      </c>
      <c r="F301" s="46">
        <v>13.37582986</v>
      </c>
      <c r="G301" s="46">
        <v>103.85842246</v>
      </c>
      <c r="H301" s="46">
        <v>9</v>
      </c>
      <c r="I301" s="46">
        <v>5</v>
      </c>
      <c r="J301" s="47">
        <v>0</v>
      </c>
      <c r="K301" s="46"/>
      <c r="L301" s="46"/>
      <c r="M301" s="46"/>
      <c r="N301" s="46"/>
      <c r="O301" s="47">
        <v>3</v>
      </c>
      <c r="P301" s="47">
        <v>1</v>
      </c>
      <c r="Q301" s="46">
        <v>2</v>
      </c>
      <c r="R301" s="47">
        <v>0</v>
      </c>
      <c r="S301" s="46"/>
      <c r="T301" s="47">
        <v>3</v>
      </c>
      <c r="U301" s="46"/>
      <c r="V301" s="46"/>
      <c r="W301" s="46"/>
      <c r="X301" s="46"/>
      <c r="Y301" s="46"/>
      <c r="Z301" s="47">
        <v>4</v>
      </c>
      <c r="AA301" s="46"/>
      <c r="AB301" s="46"/>
      <c r="AC301" s="46"/>
      <c r="AD301" s="46"/>
      <c r="AE301" s="46"/>
      <c r="AF301" s="47">
        <v>2</v>
      </c>
      <c r="AG301" s="46"/>
      <c r="AH301" s="46"/>
      <c r="AI301" s="46"/>
      <c r="AJ301" s="46"/>
      <c r="AK301" s="46"/>
      <c r="AL301" s="47">
        <v>3</v>
      </c>
      <c r="AM301" s="46"/>
      <c r="AN301" s="47">
        <v>1</v>
      </c>
      <c r="AO301" s="46"/>
      <c r="AP301" s="47">
        <v>5</v>
      </c>
      <c r="AQ301" s="46" t="s">
        <v>158</v>
      </c>
      <c r="AR301" s="47">
        <v>1</v>
      </c>
      <c r="AS301" s="46"/>
      <c r="AT301" s="46"/>
      <c r="AU301" s="46"/>
      <c r="AV301" s="46"/>
      <c r="AW301" s="46"/>
      <c r="AX301" s="46"/>
      <c r="AY301" s="46"/>
      <c r="AZ301" s="46"/>
      <c r="BA301" s="46"/>
      <c r="BB301" s="46"/>
      <c r="BC301" s="46"/>
      <c r="BD301" s="47">
        <v>0</v>
      </c>
      <c r="BE301" s="46"/>
      <c r="BF301" s="46"/>
      <c r="BG301" s="46"/>
      <c r="BH301" s="47">
        <v>3</v>
      </c>
      <c r="BI301" s="46"/>
      <c r="BJ301" s="46"/>
      <c r="BK301" s="46"/>
      <c r="BL301" s="46" t="s">
        <v>3974</v>
      </c>
      <c r="BM301" s="46"/>
      <c r="BN301" s="47">
        <v>1</v>
      </c>
      <c r="BO301" s="46"/>
      <c r="BP301" s="47">
        <v>1</v>
      </c>
      <c r="BQ301" s="46"/>
      <c r="BR301" s="47">
        <v>0</v>
      </c>
      <c r="BS301" s="46"/>
      <c r="BT301" s="47">
        <v>0</v>
      </c>
      <c r="BU301" s="46"/>
      <c r="BV301" s="47">
        <v>3</v>
      </c>
      <c r="BW301" s="46"/>
      <c r="BX301" s="47">
        <v>4</v>
      </c>
      <c r="BY301" s="46"/>
      <c r="BZ301" s="46"/>
      <c r="CA301" s="46"/>
      <c r="CB301" s="46" t="s">
        <v>7521</v>
      </c>
      <c r="CC301" s="46" t="b">
        <v>1</v>
      </c>
      <c r="CD301" s="46" t="b">
        <v>1</v>
      </c>
      <c r="CE301" s="46" t="b">
        <v>0</v>
      </c>
      <c r="CF301" s="46" t="b">
        <v>0</v>
      </c>
      <c r="CG301" s="46" t="b">
        <v>0</v>
      </c>
      <c r="CH301" s="46" t="b">
        <v>0</v>
      </c>
      <c r="CI301" s="46" t="b">
        <v>0</v>
      </c>
      <c r="CJ301" s="46"/>
      <c r="CK301" s="46"/>
      <c r="CL301" s="46"/>
      <c r="CM301" s="46" t="s">
        <v>3423</v>
      </c>
      <c r="CN301" s="46"/>
      <c r="CO301" s="46" t="s">
        <v>3982</v>
      </c>
      <c r="CP301" s="46">
        <v>1788</v>
      </c>
      <c r="CQ301" s="46" t="s">
        <v>3984</v>
      </c>
      <c r="CR301" s="46" t="s">
        <v>3985</v>
      </c>
      <c r="CS301" s="46">
        <v>300</v>
      </c>
      <c r="CT301" s="46"/>
      <c r="CU301" s="46">
        <v>-1</v>
      </c>
    </row>
    <row r="302" spans="1:99" ht="15" customHeight="1">
      <c r="A302" s="47">
        <v>359125051929760</v>
      </c>
      <c r="B302" s="46" t="s">
        <v>3986</v>
      </c>
      <c r="C302" s="46" t="s">
        <v>3986</v>
      </c>
      <c r="D302" s="46" t="s">
        <v>3987</v>
      </c>
      <c r="E302" s="46" t="s">
        <v>7794</v>
      </c>
      <c r="F302" s="46">
        <v>13.375827360000001</v>
      </c>
      <c r="G302" s="46">
        <v>103.85842572</v>
      </c>
      <c r="H302" s="46">
        <v>11</v>
      </c>
      <c r="I302" s="46">
        <v>5</v>
      </c>
      <c r="J302" s="47">
        <v>0</v>
      </c>
      <c r="K302" s="46"/>
      <c r="L302" s="46"/>
      <c r="M302" s="46"/>
      <c r="N302" s="46"/>
      <c r="O302" s="47">
        <v>3</v>
      </c>
      <c r="P302" s="47">
        <v>1</v>
      </c>
      <c r="Q302" s="46">
        <v>4</v>
      </c>
      <c r="R302" s="47">
        <v>1</v>
      </c>
      <c r="S302" s="46"/>
      <c r="T302" s="47">
        <v>3</v>
      </c>
      <c r="U302" s="46"/>
      <c r="V302" s="47">
        <v>4</v>
      </c>
      <c r="W302" s="46"/>
      <c r="X302" s="46"/>
      <c r="Y302" s="46"/>
      <c r="Z302" s="47">
        <v>4</v>
      </c>
      <c r="AA302" s="46"/>
      <c r="AB302" s="47">
        <v>4</v>
      </c>
      <c r="AC302" s="46"/>
      <c r="AD302" s="46"/>
      <c r="AE302" s="46"/>
      <c r="AF302" s="47">
        <v>2</v>
      </c>
      <c r="AG302" s="46"/>
      <c r="AH302" s="47">
        <v>2</v>
      </c>
      <c r="AI302" s="46"/>
      <c r="AJ302" s="46"/>
      <c r="AK302" s="46"/>
      <c r="AL302" s="47">
        <v>3</v>
      </c>
      <c r="AM302" s="46"/>
      <c r="AN302" s="47">
        <v>1</v>
      </c>
      <c r="AO302" s="46"/>
      <c r="AP302" s="47">
        <v>3</v>
      </c>
      <c r="AQ302" s="46"/>
      <c r="AR302" s="47">
        <v>3</v>
      </c>
      <c r="AS302" s="46"/>
      <c r="AT302" s="47">
        <v>3</v>
      </c>
      <c r="AU302" s="46"/>
      <c r="AV302" s="47">
        <v>1</v>
      </c>
      <c r="AW302" s="46"/>
      <c r="AX302" s="47">
        <v>3</v>
      </c>
      <c r="AY302" s="46"/>
      <c r="AZ302" s="47">
        <v>3</v>
      </c>
      <c r="BA302" s="46"/>
      <c r="BB302" s="46" t="s">
        <v>426</v>
      </c>
      <c r="BC302" s="46"/>
      <c r="BD302" s="47">
        <v>0</v>
      </c>
      <c r="BE302" s="46"/>
      <c r="BF302" s="46"/>
      <c r="BG302" s="46"/>
      <c r="BH302" s="47">
        <v>3</v>
      </c>
      <c r="BI302" s="46"/>
      <c r="BJ302" s="47">
        <v>3</v>
      </c>
      <c r="BK302" s="46"/>
      <c r="BL302" s="46" t="s">
        <v>3993</v>
      </c>
      <c r="BM302" s="46"/>
      <c r="BN302" s="47">
        <v>1</v>
      </c>
      <c r="BO302" s="46"/>
      <c r="BP302" s="47">
        <v>1</v>
      </c>
      <c r="BQ302" s="46"/>
      <c r="BR302" s="47">
        <v>0</v>
      </c>
      <c r="BS302" s="46"/>
      <c r="BT302" s="47">
        <v>0</v>
      </c>
      <c r="BU302" s="46"/>
      <c r="BV302" s="47">
        <v>3</v>
      </c>
      <c r="BW302" s="46"/>
      <c r="BX302" s="47">
        <v>4</v>
      </c>
      <c r="BY302" s="46"/>
      <c r="BZ302" s="46"/>
      <c r="CA302" s="46"/>
      <c r="CB302" s="46" t="s">
        <v>7521</v>
      </c>
      <c r="CC302" s="46" t="b">
        <v>1</v>
      </c>
      <c r="CD302" s="46" t="b">
        <v>1</v>
      </c>
      <c r="CE302" s="46" t="b">
        <v>0</v>
      </c>
      <c r="CF302" s="46" t="b">
        <v>0</v>
      </c>
      <c r="CG302" s="46" t="b">
        <v>0</v>
      </c>
      <c r="CH302" s="46" t="b">
        <v>0</v>
      </c>
      <c r="CI302" s="46" t="b">
        <v>0</v>
      </c>
      <c r="CJ302" s="46"/>
      <c r="CK302" s="46"/>
      <c r="CL302" s="46"/>
      <c r="CM302" s="46" t="s">
        <v>3423</v>
      </c>
      <c r="CN302" s="46"/>
      <c r="CO302" s="46" t="s">
        <v>3994</v>
      </c>
      <c r="CP302" s="46">
        <v>1789</v>
      </c>
      <c r="CQ302" s="46" t="s">
        <v>3995</v>
      </c>
      <c r="CR302" s="46" t="s">
        <v>3996</v>
      </c>
      <c r="CS302" s="46">
        <v>301</v>
      </c>
      <c r="CT302" s="46"/>
      <c r="CU302" s="46">
        <v>-1</v>
      </c>
    </row>
    <row r="303" spans="1:99" ht="15" customHeight="1">
      <c r="A303" s="47">
        <v>359125051929760</v>
      </c>
      <c r="B303" s="47">
        <v>4054</v>
      </c>
      <c r="C303" s="47">
        <v>4054</v>
      </c>
      <c r="D303" s="46" t="s">
        <v>3997</v>
      </c>
      <c r="E303" s="46" t="s">
        <v>7795</v>
      </c>
      <c r="F303" s="46">
        <v>13.375846709999999</v>
      </c>
      <c r="G303" s="46">
        <v>103.85814479</v>
      </c>
      <c r="H303" s="46">
        <v>6</v>
      </c>
      <c r="I303" s="46">
        <v>14</v>
      </c>
      <c r="J303" s="47">
        <v>0</v>
      </c>
      <c r="K303" s="46"/>
      <c r="L303" s="46"/>
      <c r="M303" s="46"/>
      <c r="N303" s="46"/>
      <c r="O303" s="47">
        <v>3</v>
      </c>
      <c r="P303" s="47">
        <v>1</v>
      </c>
      <c r="Q303" s="46">
        <v>4</v>
      </c>
      <c r="R303" s="47">
        <v>0</v>
      </c>
      <c r="S303" s="46"/>
      <c r="T303" s="47">
        <v>3</v>
      </c>
      <c r="U303" s="46"/>
      <c r="V303" s="46"/>
      <c r="W303" s="46"/>
      <c r="X303" s="46"/>
      <c r="Y303" s="46"/>
      <c r="Z303" s="47">
        <v>4</v>
      </c>
      <c r="AA303" s="46"/>
      <c r="AB303" s="46"/>
      <c r="AC303" s="46"/>
      <c r="AD303" s="46" t="s">
        <v>363</v>
      </c>
      <c r="AE303" s="46"/>
      <c r="AF303" s="47">
        <v>1</v>
      </c>
      <c r="AG303" s="46"/>
      <c r="AH303" s="46"/>
      <c r="AI303" s="46"/>
      <c r="AJ303" s="46"/>
      <c r="AK303" s="46"/>
      <c r="AL303" s="47">
        <v>3</v>
      </c>
      <c r="AM303" s="46"/>
      <c r="AN303" s="47">
        <v>1</v>
      </c>
      <c r="AO303" s="46"/>
      <c r="AP303" s="47">
        <v>2</v>
      </c>
      <c r="AQ303" s="46"/>
      <c r="AR303" s="47">
        <v>3</v>
      </c>
      <c r="AS303" s="46"/>
      <c r="AT303" s="46"/>
      <c r="AU303" s="46"/>
      <c r="AV303" s="46"/>
      <c r="AW303" s="46"/>
      <c r="AX303" s="46"/>
      <c r="AY303" s="46"/>
      <c r="AZ303" s="46"/>
      <c r="BA303" s="46"/>
      <c r="BB303" s="46" t="s">
        <v>3724</v>
      </c>
      <c r="BC303" s="46"/>
      <c r="BD303" s="47">
        <v>1</v>
      </c>
      <c r="BE303" s="46"/>
      <c r="BF303" s="46"/>
      <c r="BG303" s="46"/>
      <c r="BH303" s="47">
        <v>3</v>
      </c>
      <c r="BI303" s="46"/>
      <c r="BJ303" s="46"/>
      <c r="BK303" s="46"/>
      <c r="BL303" s="46" t="s">
        <v>3927</v>
      </c>
      <c r="BM303" s="46"/>
      <c r="BN303" s="47">
        <v>1</v>
      </c>
      <c r="BO303" s="46"/>
      <c r="BP303" s="47">
        <v>1</v>
      </c>
      <c r="BQ303" s="46"/>
      <c r="BR303" s="47">
        <v>1</v>
      </c>
      <c r="BS303" s="46"/>
      <c r="BT303" s="47">
        <v>0</v>
      </c>
      <c r="BU303" s="46"/>
      <c r="BV303" s="47">
        <v>3</v>
      </c>
      <c r="BW303" s="46"/>
      <c r="BX303" s="47">
        <v>4</v>
      </c>
      <c r="BY303" s="46"/>
      <c r="BZ303" s="46"/>
      <c r="CA303" s="46"/>
      <c r="CB303" s="46" t="s">
        <v>7521</v>
      </c>
      <c r="CC303" s="46" t="b">
        <v>1</v>
      </c>
      <c r="CD303" s="46" t="b">
        <v>1</v>
      </c>
      <c r="CE303" s="46" t="b">
        <v>0</v>
      </c>
      <c r="CF303" s="46" t="b">
        <v>0</v>
      </c>
      <c r="CG303" s="46" t="b">
        <v>0</v>
      </c>
      <c r="CH303" s="46" t="b">
        <v>0</v>
      </c>
      <c r="CI303" s="46" t="b">
        <v>0</v>
      </c>
      <c r="CJ303" s="46"/>
      <c r="CK303" s="46"/>
      <c r="CL303" s="46"/>
      <c r="CM303" s="46" t="s">
        <v>3423</v>
      </c>
      <c r="CN303" s="46"/>
      <c r="CO303" s="46" t="s">
        <v>4007</v>
      </c>
      <c r="CP303" s="46">
        <v>1790</v>
      </c>
      <c r="CQ303" s="46" t="s">
        <v>4009</v>
      </c>
      <c r="CR303" s="46" t="s">
        <v>4010</v>
      </c>
      <c r="CS303" s="46">
        <v>302</v>
      </c>
      <c r="CT303" s="46"/>
      <c r="CU303" s="46">
        <v>-1</v>
      </c>
    </row>
    <row r="304" spans="1:99" ht="15" customHeight="1">
      <c r="A304" s="47">
        <v>359125051929760</v>
      </c>
      <c r="B304" s="46" t="s">
        <v>4011</v>
      </c>
      <c r="C304" s="46" t="s">
        <v>4011</v>
      </c>
      <c r="D304" s="46" t="s">
        <v>4012</v>
      </c>
      <c r="E304" s="46" t="s">
        <v>7796</v>
      </c>
      <c r="F304" s="46">
        <v>13.375698699999999</v>
      </c>
      <c r="G304" s="46">
        <v>103.85835830000001</v>
      </c>
      <c r="H304" s="46">
        <v>-55</v>
      </c>
      <c r="I304" s="46">
        <v>9</v>
      </c>
      <c r="J304" s="47">
        <v>0</v>
      </c>
      <c r="K304" s="46"/>
      <c r="L304" s="46"/>
      <c r="M304" s="46"/>
      <c r="N304" s="46"/>
      <c r="O304" s="47">
        <v>3</v>
      </c>
      <c r="P304" s="47">
        <v>1</v>
      </c>
      <c r="Q304" s="46">
        <v>2</v>
      </c>
      <c r="R304" s="47">
        <v>0</v>
      </c>
      <c r="S304" s="46"/>
      <c r="T304" s="47">
        <v>3</v>
      </c>
      <c r="U304" s="46"/>
      <c r="V304" s="46"/>
      <c r="W304" s="46"/>
      <c r="X304" s="46"/>
      <c r="Y304" s="46"/>
      <c r="Z304" s="47">
        <v>4</v>
      </c>
      <c r="AA304" s="46"/>
      <c r="AB304" s="46"/>
      <c r="AC304" s="46"/>
      <c r="AD304" s="46" t="s">
        <v>363</v>
      </c>
      <c r="AE304" s="46"/>
      <c r="AF304" s="47">
        <v>1</v>
      </c>
      <c r="AG304" s="46"/>
      <c r="AH304" s="46"/>
      <c r="AI304" s="46"/>
      <c r="AJ304" s="46" t="s">
        <v>1900</v>
      </c>
      <c r="AK304" s="46"/>
      <c r="AL304" s="47">
        <v>3</v>
      </c>
      <c r="AM304" s="46"/>
      <c r="AN304" s="47">
        <v>1</v>
      </c>
      <c r="AO304" s="46"/>
      <c r="AP304" s="47">
        <v>3</v>
      </c>
      <c r="AQ304" s="46"/>
      <c r="AR304" s="47">
        <v>1</v>
      </c>
      <c r="AS304" s="46"/>
      <c r="AT304" s="46"/>
      <c r="AU304" s="46"/>
      <c r="AV304" s="46"/>
      <c r="AW304" s="46"/>
      <c r="AX304" s="46"/>
      <c r="AY304" s="46"/>
      <c r="AZ304" s="46"/>
      <c r="BA304" s="46"/>
      <c r="BB304" s="46"/>
      <c r="BC304" s="46"/>
      <c r="BD304" s="47">
        <v>0</v>
      </c>
      <c r="BE304" s="46"/>
      <c r="BF304" s="46"/>
      <c r="BG304" s="46"/>
      <c r="BH304" s="47">
        <v>3</v>
      </c>
      <c r="BI304" s="46"/>
      <c r="BJ304" s="46"/>
      <c r="BK304" s="46"/>
      <c r="BL304" s="46" t="s">
        <v>4017</v>
      </c>
      <c r="BM304" s="46"/>
      <c r="BN304" s="47">
        <v>1</v>
      </c>
      <c r="BO304" s="46"/>
      <c r="BP304" s="47">
        <v>1</v>
      </c>
      <c r="BQ304" s="46"/>
      <c r="BR304" s="47">
        <v>1</v>
      </c>
      <c r="BS304" s="46"/>
      <c r="BT304" s="47">
        <v>0</v>
      </c>
      <c r="BU304" s="46"/>
      <c r="BV304" s="47">
        <v>3</v>
      </c>
      <c r="BW304" s="46"/>
      <c r="BX304" s="47">
        <v>4</v>
      </c>
      <c r="BY304" s="46"/>
      <c r="BZ304" s="46"/>
      <c r="CA304" s="46"/>
      <c r="CB304" s="46" t="s">
        <v>7527</v>
      </c>
      <c r="CC304" s="46" t="b">
        <v>1</v>
      </c>
      <c r="CD304" s="46" t="b">
        <v>1</v>
      </c>
      <c r="CE304" s="46" t="b">
        <v>0</v>
      </c>
      <c r="CF304" s="46" t="b">
        <v>1</v>
      </c>
      <c r="CG304" s="46" t="b">
        <v>0</v>
      </c>
      <c r="CH304" s="46" t="b">
        <v>0</v>
      </c>
      <c r="CI304" s="46" t="b">
        <v>0</v>
      </c>
      <c r="CJ304" s="46"/>
      <c r="CK304" s="46"/>
      <c r="CL304" s="46"/>
      <c r="CM304" s="46" t="s">
        <v>3423</v>
      </c>
      <c r="CN304" s="46"/>
      <c r="CO304" s="46" t="s">
        <v>4019</v>
      </c>
      <c r="CP304" s="46">
        <v>1791</v>
      </c>
      <c r="CQ304" s="46" t="s">
        <v>4020</v>
      </c>
      <c r="CR304" s="46" t="s">
        <v>4021</v>
      </c>
      <c r="CS304" s="46">
        <v>303</v>
      </c>
      <c r="CT304" s="46"/>
      <c r="CU304" s="46">
        <v>-1</v>
      </c>
    </row>
    <row r="305" spans="1:99" ht="15" customHeight="1">
      <c r="A305" s="47">
        <v>359125051929760</v>
      </c>
      <c r="B305" s="46" t="s">
        <v>4022</v>
      </c>
      <c r="C305" s="46" t="s">
        <v>4022</v>
      </c>
      <c r="D305" s="46" t="s">
        <v>4023</v>
      </c>
      <c r="E305" s="46" t="s">
        <v>7797</v>
      </c>
      <c r="F305" s="46">
        <v>13.37586694</v>
      </c>
      <c r="G305" s="46">
        <v>103.85837438999999</v>
      </c>
      <c r="H305" s="46">
        <v>-18</v>
      </c>
      <c r="I305" s="46">
        <v>7</v>
      </c>
      <c r="J305" s="47">
        <v>0</v>
      </c>
      <c r="K305" s="46"/>
      <c r="L305" s="46"/>
      <c r="M305" s="46"/>
      <c r="N305" s="46"/>
      <c r="O305" s="47">
        <v>3</v>
      </c>
      <c r="P305" s="47">
        <v>1</v>
      </c>
      <c r="Q305" s="46">
        <v>6</v>
      </c>
      <c r="R305" s="47">
        <v>1</v>
      </c>
      <c r="S305" s="46"/>
      <c r="T305" s="47">
        <v>3</v>
      </c>
      <c r="U305" s="46"/>
      <c r="V305" s="47">
        <v>4</v>
      </c>
      <c r="W305" s="46"/>
      <c r="X305" s="46"/>
      <c r="Y305" s="46"/>
      <c r="Z305" s="47">
        <v>4</v>
      </c>
      <c r="AA305" s="46"/>
      <c r="AB305" s="47">
        <v>4</v>
      </c>
      <c r="AC305" s="46"/>
      <c r="AD305" s="46"/>
      <c r="AE305" s="46"/>
      <c r="AF305" s="47">
        <v>3</v>
      </c>
      <c r="AG305" s="46"/>
      <c r="AH305" s="47">
        <v>3</v>
      </c>
      <c r="AI305" s="46"/>
      <c r="AJ305" s="46"/>
      <c r="AK305" s="46"/>
      <c r="AL305" s="47">
        <v>3</v>
      </c>
      <c r="AM305" s="46"/>
      <c r="AN305" s="47">
        <v>1</v>
      </c>
      <c r="AO305" s="46"/>
      <c r="AP305" s="47">
        <v>3</v>
      </c>
      <c r="AQ305" s="46"/>
      <c r="AR305" s="47">
        <v>3</v>
      </c>
      <c r="AS305" s="46"/>
      <c r="AT305" s="47">
        <v>3</v>
      </c>
      <c r="AU305" s="46"/>
      <c r="AV305" s="47">
        <v>1</v>
      </c>
      <c r="AW305" s="46"/>
      <c r="AX305" s="47">
        <v>3</v>
      </c>
      <c r="AY305" s="46"/>
      <c r="AZ305" s="47">
        <v>3</v>
      </c>
      <c r="BA305" s="46"/>
      <c r="BB305" s="46" t="s">
        <v>426</v>
      </c>
      <c r="BC305" s="46"/>
      <c r="BD305" s="47">
        <v>0</v>
      </c>
      <c r="BE305" s="46"/>
      <c r="BF305" s="46"/>
      <c r="BG305" s="46"/>
      <c r="BH305" s="47">
        <v>3</v>
      </c>
      <c r="BI305" s="46"/>
      <c r="BJ305" s="47">
        <v>3</v>
      </c>
      <c r="BK305" s="46"/>
      <c r="BL305" s="46" t="s">
        <v>3581</v>
      </c>
      <c r="BM305" s="46"/>
      <c r="BN305" s="47">
        <v>1</v>
      </c>
      <c r="BO305" s="46"/>
      <c r="BP305" s="47">
        <v>1</v>
      </c>
      <c r="BQ305" s="46"/>
      <c r="BR305" s="47">
        <v>0</v>
      </c>
      <c r="BS305" s="46"/>
      <c r="BT305" s="47">
        <v>0</v>
      </c>
      <c r="BU305" s="46"/>
      <c r="BV305" s="47">
        <v>3</v>
      </c>
      <c r="BW305" s="46"/>
      <c r="BX305" s="47">
        <v>4</v>
      </c>
      <c r="BY305" s="46"/>
      <c r="BZ305" s="46"/>
      <c r="CA305" s="46"/>
      <c r="CB305" s="46" t="s">
        <v>7521</v>
      </c>
      <c r="CC305" s="46" t="b">
        <v>1</v>
      </c>
      <c r="CD305" s="46" t="b">
        <v>1</v>
      </c>
      <c r="CE305" s="46" t="b">
        <v>0</v>
      </c>
      <c r="CF305" s="46" t="b">
        <v>0</v>
      </c>
      <c r="CG305" s="46" t="b">
        <v>0</v>
      </c>
      <c r="CH305" s="46" t="b">
        <v>0</v>
      </c>
      <c r="CI305" s="46" t="b">
        <v>0</v>
      </c>
      <c r="CJ305" s="46"/>
      <c r="CK305" s="46"/>
      <c r="CL305" s="46"/>
      <c r="CM305" s="46" t="s">
        <v>3423</v>
      </c>
      <c r="CN305" s="46"/>
      <c r="CO305" s="46" t="s">
        <v>4033</v>
      </c>
      <c r="CP305" s="46">
        <v>1792</v>
      </c>
      <c r="CQ305" s="46" t="s">
        <v>4034</v>
      </c>
      <c r="CR305" s="46" t="s">
        <v>4035</v>
      </c>
      <c r="CS305" s="46">
        <v>304</v>
      </c>
      <c r="CT305" s="46"/>
      <c r="CU305" s="46">
        <v>-1</v>
      </c>
    </row>
    <row r="306" spans="1:99" ht="15" customHeight="1">
      <c r="A306" s="47">
        <v>359125051929760</v>
      </c>
      <c r="B306" s="46" t="s">
        <v>4037</v>
      </c>
      <c r="C306" s="46" t="s">
        <v>4037</v>
      </c>
      <c r="D306" s="46" t="s">
        <v>4038</v>
      </c>
      <c r="E306" s="46" t="s">
        <v>7798</v>
      </c>
      <c r="F306" s="46">
        <v>13.37609952</v>
      </c>
      <c r="G306" s="46">
        <v>103.8588582</v>
      </c>
      <c r="H306" s="46">
        <v>33</v>
      </c>
      <c r="I306" s="46">
        <v>5</v>
      </c>
      <c r="J306" s="47">
        <v>0</v>
      </c>
      <c r="K306" s="46"/>
      <c r="L306" s="46"/>
      <c r="M306" s="46"/>
      <c r="N306" s="46"/>
      <c r="O306" s="47">
        <v>3</v>
      </c>
      <c r="P306" s="47">
        <v>1</v>
      </c>
      <c r="Q306" s="46">
        <v>3</v>
      </c>
      <c r="R306" s="47">
        <v>0</v>
      </c>
      <c r="S306" s="46"/>
      <c r="T306" s="47">
        <v>3</v>
      </c>
      <c r="U306" s="46"/>
      <c r="V306" s="46"/>
      <c r="W306" s="46"/>
      <c r="X306" s="46"/>
      <c r="Y306" s="46"/>
      <c r="Z306" s="47">
        <v>4</v>
      </c>
      <c r="AA306" s="46"/>
      <c r="AB306" s="46"/>
      <c r="AC306" s="46"/>
      <c r="AD306" s="46"/>
      <c r="AE306" s="46"/>
      <c r="AF306" s="47">
        <v>1</v>
      </c>
      <c r="AG306" s="46"/>
      <c r="AH306" s="46"/>
      <c r="AI306" s="46"/>
      <c r="AJ306" s="46" t="s">
        <v>101</v>
      </c>
      <c r="AK306" s="46"/>
      <c r="AL306" s="47">
        <v>3</v>
      </c>
      <c r="AM306" s="46"/>
      <c r="AN306" s="47">
        <v>1</v>
      </c>
      <c r="AO306" s="46"/>
      <c r="AP306" s="47">
        <v>3</v>
      </c>
      <c r="AQ306" s="46"/>
      <c r="AR306" s="47">
        <v>1</v>
      </c>
      <c r="AS306" s="46"/>
      <c r="AT306" s="46"/>
      <c r="AU306" s="46"/>
      <c r="AV306" s="46"/>
      <c r="AW306" s="46"/>
      <c r="AX306" s="46"/>
      <c r="AY306" s="46"/>
      <c r="AZ306" s="46"/>
      <c r="BA306" s="46"/>
      <c r="BB306" s="46" t="s">
        <v>4039</v>
      </c>
      <c r="BC306" s="46"/>
      <c r="BD306" s="47">
        <v>1</v>
      </c>
      <c r="BE306" s="46"/>
      <c r="BF306" s="46"/>
      <c r="BG306" s="46"/>
      <c r="BH306" s="47">
        <v>3</v>
      </c>
      <c r="BI306" s="46"/>
      <c r="BJ306" s="46"/>
      <c r="BK306" s="46"/>
      <c r="BL306" s="46" t="s">
        <v>4041</v>
      </c>
      <c r="BM306" s="46"/>
      <c r="BN306" s="47">
        <v>1</v>
      </c>
      <c r="BO306" s="46"/>
      <c r="BP306" s="47">
        <v>1</v>
      </c>
      <c r="BQ306" s="46"/>
      <c r="BR306" s="47">
        <v>1</v>
      </c>
      <c r="BS306" s="46"/>
      <c r="BT306" s="47">
        <v>1</v>
      </c>
      <c r="BU306" s="46"/>
      <c r="BV306" s="47">
        <v>1</v>
      </c>
      <c r="BW306" s="46"/>
      <c r="BX306" s="47">
        <v>4</v>
      </c>
      <c r="BY306" s="46"/>
      <c r="BZ306" s="46"/>
      <c r="CA306" s="46"/>
      <c r="CB306" s="46" t="s">
        <v>7521</v>
      </c>
      <c r="CC306" s="46" t="b">
        <v>1</v>
      </c>
      <c r="CD306" s="46" t="b">
        <v>1</v>
      </c>
      <c r="CE306" s="46" t="b">
        <v>0</v>
      </c>
      <c r="CF306" s="46" t="b">
        <v>0</v>
      </c>
      <c r="CG306" s="46" t="b">
        <v>0</v>
      </c>
      <c r="CH306" s="46" t="b">
        <v>0</v>
      </c>
      <c r="CI306" s="46" t="b">
        <v>0</v>
      </c>
      <c r="CJ306" s="46"/>
      <c r="CK306" s="46"/>
      <c r="CL306" s="46"/>
      <c r="CM306" s="46" t="s">
        <v>3423</v>
      </c>
      <c r="CN306" s="46"/>
      <c r="CO306" s="46" t="s">
        <v>4045</v>
      </c>
      <c r="CP306" s="46">
        <v>1793</v>
      </c>
      <c r="CQ306" s="46" t="s">
        <v>4046</v>
      </c>
      <c r="CR306" s="46" t="s">
        <v>4047</v>
      </c>
      <c r="CS306" s="46">
        <v>305</v>
      </c>
      <c r="CT306" s="46"/>
      <c r="CU306" s="46">
        <v>-1</v>
      </c>
    </row>
    <row r="307" spans="1:99" ht="15" customHeight="1">
      <c r="A307" s="47">
        <v>359125051929760</v>
      </c>
      <c r="B307" s="46" t="s">
        <v>4048</v>
      </c>
      <c r="C307" s="46" t="s">
        <v>4048</v>
      </c>
      <c r="D307" s="46" t="s">
        <v>4049</v>
      </c>
      <c r="E307" s="46" t="s">
        <v>7799</v>
      </c>
      <c r="F307" s="46">
        <v>13.376086190000001</v>
      </c>
      <c r="G307" s="46">
        <v>103.85885385</v>
      </c>
      <c r="H307" s="46">
        <v>18</v>
      </c>
      <c r="I307" s="46">
        <v>5</v>
      </c>
      <c r="J307" s="47">
        <v>0</v>
      </c>
      <c r="K307" s="46"/>
      <c r="L307" s="46"/>
      <c r="M307" s="46"/>
      <c r="N307" s="46"/>
      <c r="O307" s="47">
        <v>3</v>
      </c>
      <c r="P307" s="47">
        <v>1</v>
      </c>
      <c r="Q307" s="46">
        <v>5</v>
      </c>
      <c r="R307" s="47">
        <v>1</v>
      </c>
      <c r="S307" s="46"/>
      <c r="T307" s="47">
        <v>3</v>
      </c>
      <c r="U307" s="46"/>
      <c r="V307" s="47">
        <v>3</v>
      </c>
      <c r="W307" s="46"/>
      <c r="X307" s="46"/>
      <c r="Y307" s="46"/>
      <c r="Z307" s="47">
        <v>4</v>
      </c>
      <c r="AA307" s="46"/>
      <c r="AB307" s="47">
        <v>4</v>
      </c>
      <c r="AC307" s="46"/>
      <c r="AD307" s="46" t="s">
        <v>363</v>
      </c>
      <c r="AE307" s="46"/>
      <c r="AF307" s="47">
        <v>1</v>
      </c>
      <c r="AG307" s="46"/>
      <c r="AH307" s="47">
        <v>1</v>
      </c>
      <c r="AI307" s="46"/>
      <c r="AJ307" s="46" t="s">
        <v>1900</v>
      </c>
      <c r="AK307" s="46"/>
      <c r="AL307" s="47">
        <v>2</v>
      </c>
      <c r="AM307" s="46"/>
      <c r="AN307" s="47">
        <v>1</v>
      </c>
      <c r="AO307" s="46"/>
      <c r="AP307" s="47">
        <v>3</v>
      </c>
      <c r="AQ307" s="46"/>
      <c r="AR307" s="47">
        <v>3</v>
      </c>
      <c r="AS307" s="46"/>
      <c r="AT307" s="47">
        <v>2</v>
      </c>
      <c r="AU307" s="46"/>
      <c r="AV307" s="47">
        <v>1</v>
      </c>
      <c r="AW307" s="46"/>
      <c r="AX307" s="47">
        <v>3</v>
      </c>
      <c r="AY307" s="46"/>
      <c r="AZ307" s="47">
        <v>3</v>
      </c>
      <c r="BA307" s="46"/>
      <c r="BB307" s="46" t="s">
        <v>3841</v>
      </c>
      <c r="BC307" s="46"/>
      <c r="BD307" s="47">
        <v>1</v>
      </c>
      <c r="BE307" s="46"/>
      <c r="BF307" s="46"/>
      <c r="BG307" s="46"/>
      <c r="BH307" s="47">
        <v>3</v>
      </c>
      <c r="BI307" s="46"/>
      <c r="BJ307" s="47">
        <v>3</v>
      </c>
      <c r="BK307" s="46"/>
      <c r="BL307" s="46" t="s">
        <v>4050</v>
      </c>
      <c r="BM307" s="46"/>
      <c r="BN307" s="47">
        <v>1</v>
      </c>
      <c r="BO307" s="46"/>
      <c r="BP307" s="47">
        <v>1</v>
      </c>
      <c r="BQ307" s="46"/>
      <c r="BR307" s="47">
        <v>1</v>
      </c>
      <c r="BS307" s="46"/>
      <c r="BT307" s="47">
        <v>1</v>
      </c>
      <c r="BU307" s="46"/>
      <c r="BV307" s="47">
        <v>3</v>
      </c>
      <c r="BW307" s="46"/>
      <c r="BX307" s="47">
        <v>4</v>
      </c>
      <c r="BY307" s="46"/>
      <c r="BZ307" s="46"/>
      <c r="CA307" s="46"/>
      <c r="CB307" s="46" t="s">
        <v>6050</v>
      </c>
      <c r="CC307" s="46" t="b">
        <v>1</v>
      </c>
      <c r="CD307" s="46" t="b">
        <v>0</v>
      </c>
      <c r="CE307" s="46" t="b">
        <v>0</v>
      </c>
      <c r="CF307" s="46" t="b">
        <v>0</v>
      </c>
      <c r="CG307" s="46" t="b">
        <v>0</v>
      </c>
      <c r="CH307" s="46" t="b">
        <v>0</v>
      </c>
      <c r="CI307" s="46" t="b">
        <v>0</v>
      </c>
      <c r="CJ307" s="46"/>
      <c r="CK307" s="46"/>
      <c r="CL307" s="46"/>
      <c r="CM307" s="46" t="s">
        <v>3423</v>
      </c>
      <c r="CN307" s="46"/>
      <c r="CO307" s="46" t="s">
        <v>4051</v>
      </c>
      <c r="CP307" s="46">
        <v>1794</v>
      </c>
      <c r="CQ307" s="46" t="s">
        <v>4052</v>
      </c>
      <c r="CR307" s="46" t="s">
        <v>4053</v>
      </c>
      <c r="CS307" s="46">
        <v>306</v>
      </c>
      <c r="CT307" s="46"/>
      <c r="CU307" s="46">
        <v>-1</v>
      </c>
    </row>
    <row r="308" spans="1:99" ht="15" customHeight="1">
      <c r="A308" s="47">
        <v>359125050503749</v>
      </c>
      <c r="B308" s="47">
        <v>1</v>
      </c>
      <c r="C308" s="47">
        <v>1</v>
      </c>
      <c r="D308" s="46" t="s">
        <v>4054</v>
      </c>
      <c r="E308" s="46" t="s">
        <v>7800</v>
      </c>
      <c r="F308" s="46">
        <v>13.38305531</v>
      </c>
      <c r="G308" s="46">
        <v>103.85479664</v>
      </c>
      <c r="H308" s="46">
        <v>8</v>
      </c>
      <c r="I308" s="46">
        <v>10</v>
      </c>
      <c r="J308" s="47">
        <v>0</v>
      </c>
      <c r="K308" s="46"/>
      <c r="L308" s="46"/>
      <c r="M308" s="46"/>
      <c r="N308" s="46"/>
      <c r="O308" s="47">
        <v>5</v>
      </c>
      <c r="P308" s="47">
        <v>1</v>
      </c>
      <c r="Q308" s="46">
        <v>12</v>
      </c>
      <c r="R308" s="47">
        <v>1</v>
      </c>
      <c r="S308" s="46"/>
      <c r="T308" s="47">
        <v>3</v>
      </c>
      <c r="U308" s="46"/>
      <c r="V308" s="47">
        <v>3</v>
      </c>
      <c r="W308" s="46"/>
      <c r="X308" s="46"/>
      <c r="Y308" s="46"/>
      <c r="Z308" s="47">
        <v>4</v>
      </c>
      <c r="AA308" s="46"/>
      <c r="AB308" s="47">
        <v>4</v>
      </c>
      <c r="AC308" s="46"/>
      <c r="AD308" s="46" t="s">
        <v>1366</v>
      </c>
      <c r="AE308" s="46"/>
      <c r="AF308" s="47">
        <v>1</v>
      </c>
      <c r="AG308" s="46"/>
      <c r="AH308" s="47">
        <v>1</v>
      </c>
      <c r="AI308" s="46"/>
      <c r="AJ308" s="46" t="s">
        <v>183</v>
      </c>
      <c r="AK308" s="46"/>
      <c r="AL308" s="47">
        <v>3</v>
      </c>
      <c r="AM308" s="46"/>
      <c r="AN308" s="47">
        <v>1</v>
      </c>
      <c r="AO308" s="46"/>
      <c r="AP308" s="47">
        <v>5</v>
      </c>
      <c r="AQ308" s="46" t="s">
        <v>4055</v>
      </c>
      <c r="AR308" s="47">
        <v>6</v>
      </c>
      <c r="AS308" s="46" t="s">
        <v>4055</v>
      </c>
      <c r="AT308" s="47">
        <v>3</v>
      </c>
      <c r="AU308" s="46"/>
      <c r="AV308" s="47">
        <v>1</v>
      </c>
      <c r="AW308" s="46"/>
      <c r="AX308" s="47">
        <v>5</v>
      </c>
      <c r="AY308" s="46" t="s">
        <v>4055</v>
      </c>
      <c r="AZ308" s="47">
        <v>6</v>
      </c>
      <c r="BA308" s="46" t="s">
        <v>4055</v>
      </c>
      <c r="BB308" s="46"/>
      <c r="BC308" s="46"/>
      <c r="BD308" s="47">
        <v>0</v>
      </c>
      <c r="BE308" s="46"/>
      <c r="BF308" s="46"/>
      <c r="BG308" s="46"/>
      <c r="BH308" s="47">
        <v>3</v>
      </c>
      <c r="BI308" s="46"/>
      <c r="BJ308" s="47">
        <v>3</v>
      </c>
      <c r="BK308" s="46"/>
      <c r="BL308" s="46" t="s">
        <v>3411</v>
      </c>
      <c r="BM308" s="46"/>
      <c r="BN308" s="47">
        <v>1</v>
      </c>
      <c r="BO308" s="46"/>
      <c r="BP308" s="47">
        <v>1</v>
      </c>
      <c r="BQ308" s="46"/>
      <c r="BR308" s="47">
        <v>1</v>
      </c>
      <c r="BS308" s="46"/>
      <c r="BT308" s="47">
        <v>1</v>
      </c>
      <c r="BU308" s="46"/>
      <c r="BV308" s="47">
        <v>3</v>
      </c>
      <c r="BW308" s="46"/>
      <c r="BX308" s="47">
        <v>4</v>
      </c>
      <c r="BY308" s="46"/>
      <c r="BZ308" s="46"/>
      <c r="CA308" s="46"/>
      <c r="CB308" s="46" t="s">
        <v>7521</v>
      </c>
      <c r="CC308" s="46" t="b">
        <v>1</v>
      </c>
      <c r="CD308" s="46" t="b">
        <v>1</v>
      </c>
      <c r="CE308" s="46" t="b">
        <v>0</v>
      </c>
      <c r="CF308" s="46" t="b">
        <v>0</v>
      </c>
      <c r="CG308" s="46" t="b">
        <v>0</v>
      </c>
      <c r="CH308" s="46" t="b">
        <v>0</v>
      </c>
      <c r="CI308" s="46" t="b">
        <v>0</v>
      </c>
      <c r="CJ308" s="46"/>
      <c r="CK308" s="46"/>
      <c r="CL308" s="46"/>
      <c r="CM308" s="46" t="s">
        <v>1355</v>
      </c>
      <c r="CN308" s="46"/>
      <c r="CO308" s="46" t="s">
        <v>4056</v>
      </c>
      <c r="CP308" s="46">
        <v>1799</v>
      </c>
      <c r="CQ308" s="46" t="s">
        <v>4057</v>
      </c>
      <c r="CR308" s="46" t="s">
        <v>4058</v>
      </c>
      <c r="CS308" s="46">
        <v>307</v>
      </c>
      <c r="CT308" s="46"/>
      <c r="CU308" s="46">
        <v>-1</v>
      </c>
    </row>
    <row r="309" spans="1:99" ht="15" customHeight="1">
      <c r="A309" s="47">
        <v>359125050503749</v>
      </c>
      <c r="B309" s="47">
        <v>3</v>
      </c>
      <c r="C309" s="47">
        <v>3</v>
      </c>
      <c r="D309" s="46" t="s">
        <v>4059</v>
      </c>
      <c r="E309" s="46" t="s">
        <v>7801</v>
      </c>
      <c r="F309" s="46">
        <v>13.38301012</v>
      </c>
      <c r="G309" s="46">
        <v>103.85460294000001</v>
      </c>
      <c r="H309" s="46">
        <v>0</v>
      </c>
      <c r="I309" s="46">
        <v>5</v>
      </c>
      <c r="J309" s="47">
        <v>0</v>
      </c>
      <c r="K309" s="46"/>
      <c r="L309" s="46"/>
      <c r="M309" s="46"/>
      <c r="N309" s="46"/>
      <c r="O309" s="47">
        <v>5</v>
      </c>
      <c r="P309" s="47">
        <v>1</v>
      </c>
      <c r="Q309" s="46">
        <v>4</v>
      </c>
      <c r="R309" s="47">
        <v>1</v>
      </c>
      <c r="S309" s="46"/>
      <c r="T309" s="47">
        <v>3</v>
      </c>
      <c r="U309" s="46"/>
      <c r="V309" s="47">
        <v>4</v>
      </c>
      <c r="W309" s="46"/>
      <c r="X309" s="46"/>
      <c r="Y309" s="46"/>
      <c r="Z309" s="47">
        <v>4</v>
      </c>
      <c r="AA309" s="46"/>
      <c r="AB309" s="47">
        <v>4</v>
      </c>
      <c r="AC309" s="46"/>
      <c r="AD309" s="46"/>
      <c r="AE309" s="46"/>
      <c r="AF309" s="47">
        <v>1</v>
      </c>
      <c r="AG309" s="46"/>
      <c r="AH309" s="47">
        <v>2</v>
      </c>
      <c r="AI309" s="46"/>
      <c r="AJ309" s="46"/>
      <c r="AK309" s="46"/>
      <c r="AL309" s="47">
        <v>3</v>
      </c>
      <c r="AM309" s="46"/>
      <c r="AN309" s="47">
        <v>1</v>
      </c>
      <c r="AO309" s="46"/>
      <c r="AP309" s="47">
        <v>5</v>
      </c>
      <c r="AQ309" s="46" t="s">
        <v>4055</v>
      </c>
      <c r="AR309" s="47">
        <v>6</v>
      </c>
      <c r="AS309" s="46" t="s">
        <v>4055</v>
      </c>
      <c r="AT309" s="47">
        <v>3</v>
      </c>
      <c r="AU309" s="46"/>
      <c r="AV309" s="47">
        <v>1</v>
      </c>
      <c r="AW309" s="46"/>
      <c r="AX309" s="47">
        <v>5</v>
      </c>
      <c r="AY309" s="46" t="s">
        <v>4055</v>
      </c>
      <c r="AZ309" s="47">
        <v>6</v>
      </c>
      <c r="BA309" s="46" t="s">
        <v>4055</v>
      </c>
      <c r="BB309" s="46"/>
      <c r="BC309" s="46"/>
      <c r="BD309" s="47">
        <v>0</v>
      </c>
      <c r="BE309" s="46"/>
      <c r="BF309" s="46"/>
      <c r="BG309" s="46"/>
      <c r="BH309" s="47">
        <v>4</v>
      </c>
      <c r="BI309" s="46"/>
      <c r="BJ309" s="47">
        <v>4</v>
      </c>
      <c r="BK309" s="46"/>
      <c r="BL309" s="46" t="s">
        <v>4060</v>
      </c>
      <c r="BM309" s="46"/>
      <c r="BN309" s="47">
        <v>1</v>
      </c>
      <c r="BO309" s="46"/>
      <c r="BP309" s="47">
        <v>1</v>
      </c>
      <c r="BQ309" s="46"/>
      <c r="BR309" s="47">
        <v>1</v>
      </c>
      <c r="BS309" s="46"/>
      <c r="BT309" s="47">
        <v>0</v>
      </c>
      <c r="BU309" s="46"/>
      <c r="BV309" s="47">
        <v>1</v>
      </c>
      <c r="BW309" s="46"/>
      <c r="BX309" s="47">
        <v>4</v>
      </c>
      <c r="BY309" s="46"/>
      <c r="BZ309" s="46"/>
      <c r="CA309" s="46"/>
      <c r="CB309" s="46" t="s">
        <v>7527</v>
      </c>
      <c r="CC309" s="46" t="b">
        <v>1</v>
      </c>
      <c r="CD309" s="46" t="b">
        <v>1</v>
      </c>
      <c r="CE309" s="46" t="b">
        <v>0</v>
      </c>
      <c r="CF309" s="46" t="b">
        <v>1</v>
      </c>
      <c r="CG309" s="46" t="b">
        <v>0</v>
      </c>
      <c r="CH309" s="46" t="b">
        <v>0</v>
      </c>
      <c r="CI309" s="46" t="b">
        <v>0</v>
      </c>
      <c r="CJ309" s="46"/>
      <c r="CK309" s="46"/>
      <c r="CL309" s="46"/>
      <c r="CM309" s="46" t="s">
        <v>1355</v>
      </c>
      <c r="CN309" s="46"/>
      <c r="CO309" s="46" t="s">
        <v>4061</v>
      </c>
      <c r="CP309" s="46">
        <v>1800</v>
      </c>
      <c r="CQ309" s="46" t="s">
        <v>4062</v>
      </c>
      <c r="CR309" s="46" t="s">
        <v>4063</v>
      </c>
      <c r="CS309" s="46">
        <v>308</v>
      </c>
      <c r="CT309" s="46"/>
      <c r="CU309" s="46">
        <v>-1</v>
      </c>
    </row>
    <row r="310" spans="1:99" ht="15" customHeight="1">
      <c r="A310" s="47">
        <v>359125050503749</v>
      </c>
      <c r="B310" s="47">
        <v>2</v>
      </c>
      <c r="C310" s="47">
        <v>2</v>
      </c>
      <c r="D310" s="46" t="s">
        <v>4064</v>
      </c>
      <c r="E310" s="46" t="s">
        <v>7802</v>
      </c>
      <c r="F310" s="46">
        <v>13.38306592</v>
      </c>
      <c r="G310" s="46">
        <v>103.85479954</v>
      </c>
      <c r="H310" s="46">
        <v>5</v>
      </c>
      <c r="I310" s="46">
        <v>5</v>
      </c>
      <c r="J310" s="47">
        <v>0</v>
      </c>
      <c r="K310" s="46"/>
      <c r="L310" s="46"/>
      <c r="M310" s="46"/>
      <c r="N310" s="46"/>
      <c r="O310" s="47">
        <v>5</v>
      </c>
      <c r="P310" s="47">
        <v>1</v>
      </c>
      <c r="Q310" s="46">
        <v>10</v>
      </c>
      <c r="R310" s="47">
        <v>1</v>
      </c>
      <c r="S310" s="46"/>
      <c r="T310" s="47">
        <v>3</v>
      </c>
      <c r="U310" s="46"/>
      <c r="V310" s="47">
        <v>4</v>
      </c>
      <c r="W310" s="46"/>
      <c r="X310" s="46"/>
      <c r="Y310" s="46"/>
      <c r="Z310" s="47">
        <v>4</v>
      </c>
      <c r="AA310" s="46"/>
      <c r="AB310" s="47">
        <v>4</v>
      </c>
      <c r="AC310" s="46"/>
      <c r="AD310" s="46" t="s">
        <v>1366</v>
      </c>
      <c r="AE310" s="46"/>
      <c r="AF310" s="47">
        <v>1</v>
      </c>
      <c r="AG310" s="46"/>
      <c r="AH310" s="47">
        <v>1</v>
      </c>
      <c r="AI310" s="46"/>
      <c r="AJ310" s="46"/>
      <c r="AK310" s="46"/>
      <c r="AL310" s="47">
        <v>3</v>
      </c>
      <c r="AM310" s="46"/>
      <c r="AN310" s="47">
        <v>1</v>
      </c>
      <c r="AO310" s="46"/>
      <c r="AP310" s="47">
        <v>2</v>
      </c>
      <c r="AQ310" s="46"/>
      <c r="AR310" s="47">
        <v>3</v>
      </c>
      <c r="AS310" s="46"/>
      <c r="AT310" s="47">
        <v>3</v>
      </c>
      <c r="AU310" s="46"/>
      <c r="AV310" s="47">
        <v>1</v>
      </c>
      <c r="AW310" s="46"/>
      <c r="AX310" s="47">
        <v>2</v>
      </c>
      <c r="AY310" s="46"/>
      <c r="AZ310" s="47">
        <v>3</v>
      </c>
      <c r="BA310" s="46"/>
      <c r="BB310" s="46" t="s">
        <v>210</v>
      </c>
      <c r="BC310" s="46"/>
      <c r="BD310" s="47">
        <v>0</v>
      </c>
      <c r="BE310" s="46"/>
      <c r="BF310" s="46"/>
      <c r="BG310" s="46"/>
      <c r="BH310" s="47">
        <v>3</v>
      </c>
      <c r="BI310" s="46"/>
      <c r="BJ310" s="47">
        <v>3</v>
      </c>
      <c r="BK310" s="46"/>
      <c r="BL310" s="46" t="s">
        <v>4065</v>
      </c>
      <c r="BM310" s="46"/>
      <c r="BN310" s="47">
        <v>1</v>
      </c>
      <c r="BO310" s="46"/>
      <c r="BP310" s="47">
        <v>1</v>
      </c>
      <c r="BQ310" s="46"/>
      <c r="BR310" s="47">
        <v>1</v>
      </c>
      <c r="BS310" s="46"/>
      <c r="BT310" s="47">
        <v>0</v>
      </c>
      <c r="BU310" s="46"/>
      <c r="BV310" s="47">
        <v>3</v>
      </c>
      <c r="BW310" s="46"/>
      <c r="BX310" s="47">
        <v>4</v>
      </c>
      <c r="BY310" s="46"/>
      <c r="BZ310" s="46"/>
      <c r="CA310" s="46"/>
      <c r="CB310" s="46" t="s">
        <v>7521</v>
      </c>
      <c r="CC310" s="46" t="b">
        <v>1</v>
      </c>
      <c r="CD310" s="46" t="b">
        <v>1</v>
      </c>
      <c r="CE310" s="46" t="b">
        <v>0</v>
      </c>
      <c r="CF310" s="46" t="b">
        <v>0</v>
      </c>
      <c r="CG310" s="46" t="b">
        <v>0</v>
      </c>
      <c r="CH310" s="46" t="b">
        <v>0</v>
      </c>
      <c r="CI310" s="46" t="b">
        <v>0</v>
      </c>
      <c r="CJ310" s="46"/>
      <c r="CK310" s="46"/>
      <c r="CL310" s="46"/>
      <c r="CM310" s="46" t="s">
        <v>1355</v>
      </c>
      <c r="CN310" s="46"/>
      <c r="CO310" s="46" t="s">
        <v>4066</v>
      </c>
      <c r="CP310" s="46">
        <v>1801</v>
      </c>
      <c r="CQ310" s="46" t="s">
        <v>4067</v>
      </c>
      <c r="CR310" s="46" t="s">
        <v>4068</v>
      </c>
      <c r="CS310" s="46">
        <v>309</v>
      </c>
      <c r="CT310" s="46"/>
      <c r="CU310" s="46">
        <v>-1</v>
      </c>
    </row>
    <row r="311" spans="1:99" ht="15" customHeight="1">
      <c r="A311" s="47">
        <v>359125050503749</v>
      </c>
      <c r="B311" s="47">
        <v>4</v>
      </c>
      <c r="C311" s="47">
        <v>4</v>
      </c>
      <c r="D311" s="46" t="s">
        <v>4069</v>
      </c>
      <c r="E311" s="46" t="s">
        <v>7803</v>
      </c>
      <c r="F311" s="46">
        <v>13.38290248</v>
      </c>
      <c r="G311" s="46">
        <v>103.85463554</v>
      </c>
      <c r="H311" s="46">
        <v>12</v>
      </c>
      <c r="I311" s="46">
        <v>10</v>
      </c>
      <c r="J311" s="47">
        <v>0</v>
      </c>
      <c r="K311" s="46"/>
      <c r="L311" s="46"/>
      <c r="M311" s="46"/>
      <c r="N311" s="46"/>
      <c r="O311" s="47">
        <v>5</v>
      </c>
      <c r="P311" s="47">
        <v>1</v>
      </c>
      <c r="Q311" s="46">
        <v>2</v>
      </c>
      <c r="R311" s="47">
        <v>0</v>
      </c>
      <c r="S311" s="46"/>
      <c r="T311" s="47">
        <v>4</v>
      </c>
      <c r="U311" s="46"/>
      <c r="V311" s="46"/>
      <c r="W311" s="46"/>
      <c r="X311" s="46"/>
      <c r="Y311" s="46"/>
      <c r="Z311" s="47">
        <v>4</v>
      </c>
      <c r="AA311" s="46"/>
      <c r="AB311" s="46"/>
      <c r="AC311" s="46"/>
      <c r="AD311" s="46"/>
      <c r="AE311" s="46"/>
      <c r="AF311" s="47">
        <v>1</v>
      </c>
      <c r="AG311" s="46"/>
      <c r="AH311" s="46"/>
      <c r="AI311" s="46"/>
      <c r="AJ311" s="46" t="s">
        <v>183</v>
      </c>
      <c r="AK311" s="46"/>
      <c r="AL311" s="47">
        <v>3</v>
      </c>
      <c r="AM311" s="46"/>
      <c r="AN311" s="47">
        <v>1</v>
      </c>
      <c r="AO311" s="46"/>
      <c r="AP311" s="47">
        <v>5</v>
      </c>
      <c r="AQ311" s="46" t="s">
        <v>4055</v>
      </c>
      <c r="AR311" s="47">
        <v>6</v>
      </c>
      <c r="AS311" s="46" t="s">
        <v>4055</v>
      </c>
      <c r="AT311" s="46"/>
      <c r="AU311" s="46"/>
      <c r="AV311" s="46"/>
      <c r="AW311" s="46"/>
      <c r="AX311" s="46"/>
      <c r="AY311" s="46"/>
      <c r="AZ311" s="46"/>
      <c r="BA311" s="46"/>
      <c r="BB311" s="46"/>
      <c r="BC311" s="46"/>
      <c r="BD311" s="47">
        <v>0</v>
      </c>
      <c r="BE311" s="46"/>
      <c r="BF311" s="46"/>
      <c r="BG311" s="46"/>
      <c r="BH311" s="47">
        <v>4</v>
      </c>
      <c r="BI311" s="46"/>
      <c r="BJ311" s="46"/>
      <c r="BK311" s="46"/>
      <c r="BL311" s="46"/>
      <c r="BM311" s="46"/>
      <c r="BN311" s="47">
        <v>1</v>
      </c>
      <c r="BO311" s="46"/>
      <c r="BP311" s="47">
        <v>1</v>
      </c>
      <c r="BQ311" s="46"/>
      <c r="BR311" s="47">
        <v>1</v>
      </c>
      <c r="BS311" s="46"/>
      <c r="BT311" s="47">
        <v>0</v>
      </c>
      <c r="BU311" s="46"/>
      <c r="BV311" s="47">
        <v>1</v>
      </c>
      <c r="BW311" s="46"/>
      <c r="BX311" s="47">
        <v>4</v>
      </c>
      <c r="BY311" s="46"/>
      <c r="BZ311" s="46"/>
      <c r="CA311" s="46"/>
      <c r="CB311" s="46" t="s">
        <v>7521</v>
      </c>
      <c r="CC311" s="46" t="b">
        <v>1</v>
      </c>
      <c r="CD311" s="46" t="b">
        <v>1</v>
      </c>
      <c r="CE311" s="46" t="b">
        <v>0</v>
      </c>
      <c r="CF311" s="46" t="b">
        <v>0</v>
      </c>
      <c r="CG311" s="46" t="b">
        <v>0</v>
      </c>
      <c r="CH311" s="46" t="b">
        <v>0</v>
      </c>
      <c r="CI311" s="46" t="b">
        <v>0</v>
      </c>
      <c r="CJ311" s="46"/>
      <c r="CK311" s="46"/>
      <c r="CL311" s="46"/>
      <c r="CM311" s="46" t="s">
        <v>1355</v>
      </c>
      <c r="CN311" s="46"/>
      <c r="CO311" s="46" t="s">
        <v>4070</v>
      </c>
      <c r="CP311" s="46">
        <v>1802</v>
      </c>
      <c r="CQ311" s="46" t="s">
        <v>4071</v>
      </c>
      <c r="CR311" s="46" t="s">
        <v>4072</v>
      </c>
      <c r="CS311" s="46">
        <v>310</v>
      </c>
      <c r="CT311" s="46"/>
      <c r="CU311" s="46">
        <v>-1</v>
      </c>
    </row>
    <row r="312" spans="1:99" ht="15" customHeight="1">
      <c r="A312" s="47">
        <v>359125050503749</v>
      </c>
      <c r="B312" s="47">
        <v>9</v>
      </c>
      <c r="C312" s="47">
        <v>9</v>
      </c>
      <c r="D312" s="46" t="s">
        <v>4073</v>
      </c>
      <c r="E312" s="46" t="s">
        <v>7804</v>
      </c>
      <c r="F312" s="46">
        <v>13.382730430000001</v>
      </c>
      <c r="G312" s="46">
        <v>103.85442336</v>
      </c>
      <c r="H312" s="46">
        <v>2</v>
      </c>
      <c r="I312" s="46">
        <v>10</v>
      </c>
      <c r="J312" s="47">
        <v>0</v>
      </c>
      <c r="K312" s="46"/>
      <c r="L312" s="46"/>
      <c r="M312" s="46"/>
      <c r="N312" s="46"/>
      <c r="O312" s="47">
        <v>5</v>
      </c>
      <c r="P312" s="47">
        <v>1</v>
      </c>
      <c r="Q312" s="46">
        <v>4</v>
      </c>
      <c r="R312" s="47">
        <v>1</v>
      </c>
      <c r="S312" s="46"/>
      <c r="T312" s="47">
        <v>3</v>
      </c>
      <c r="U312" s="46"/>
      <c r="V312" s="47">
        <v>3</v>
      </c>
      <c r="W312" s="46"/>
      <c r="X312" s="46"/>
      <c r="Y312" s="46"/>
      <c r="Z312" s="47">
        <v>4</v>
      </c>
      <c r="AA312" s="46"/>
      <c r="AB312" s="47">
        <v>4</v>
      </c>
      <c r="AC312" s="46"/>
      <c r="AD312" s="46" t="s">
        <v>1366</v>
      </c>
      <c r="AE312" s="46"/>
      <c r="AF312" s="47">
        <v>2</v>
      </c>
      <c r="AG312" s="46"/>
      <c r="AH312" s="47">
        <v>2</v>
      </c>
      <c r="AI312" s="46"/>
      <c r="AJ312" s="46"/>
      <c r="AK312" s="46"/>
      <c r="AL312" s="47">
        <v>3</v>
      </c>
      <c r="AM312" s="46"/>
      <c r="AN312" s="47">
        <v>1</v>
      </c>
      <c r="AO312" s="46"/>
      <c r="AP312" s="47">
        <v>3</v>
      </c>
      <c r="AQ312" s="46"/>
      <c r="AR312" s="47">
        <v>3</v>
      </c>
      <c r="AS312" s="46"/>
      <c r="AT312" s="47">
        <v>3</v>
      </c>
      <c r="AU312" s="46"/>
      <c r="AV312" s="47">
        <v>1</v>
      </c>
      <c r="AW312" s="46"/>
      <c r="AX312" s="47">
        <v>3</v>
      </c>
      <c r="AY312" s="46"/>
      <c r="AZ312" s="47">
        <v>3</v>
      </c>
      <c r="BA312" s="46"/>
      <c r="BB312" s="46" t="s">
        <v>3841</v>
      </c>
      <c r="BC312" s="46"/>
      <c r="BD312" s="47">
        <v>1</v>
      </c>
      <c r="BE312" s="46"/>
      <c r="BF312" s="46" t="s">
        <v>666</v>
      </c>
      <c r="BG312" s="46"/>
      <c r="BH312" s="47">
        <v>2</v>
      </c>
      <c r="BI312" s="46"/>
      <c r="BJ312" s="47">
        <v>3</v>
      </c>
      <c r="BK312" s="46"/>
      <c r="BL312" s="46" t="s">
        <v>3670</v>
      </c>
      <c r="BM312" s="46"/>
      <c r="BN312" s="47">
        <v>1</v>
      </c>
      <c r="BO312" s="46"/>
      <c r="BP312" s="47">
        <v>1</v>
      </c>
      <c r="BQ312" s="46"/>
      <c r="BR312" s="47">
        <v>0</v>
      </c>
      <c r="BS312" s="46"/>
      <c r="BT312" s="47">
        <v>0</v>
      </c>
      <c r="BU312" s="46"/>
      <c r="BV312" s="47">
        <v>3</v>
      </c>
      <c r="BW312" s="46"/>
      <c r="BX312" s="47">
        <v>4</v>
      </c>
      <c r="BY312" s="46"/>
      <c r="BZ312" s="46"/>
      <c r="CA312" s="46"/>
      <c r="CB312" s="46" t="s">
        <v>7521</v>
      </c>
      <c r="CC312" s="46" t="b">
        <v>1</v>
      </c>
      <c r="CD312" s="46" t="b">
        <v>1</v>
      </c>
      <c r="CE312" s="46" t="b">
        <v>0</v>
      </c>
      <c r="CF312" s="46" t="b">
        <v>0</v>
      </c>
      <c r="CG312" s="46" t="b">
        <v>0</v>
      </c>
      <c r="CH312" s="46" t="b">
        <v>0</v>
      </c>
      <c r="CI312" s="46" t="b">
        <v>0</v>
      </c>
      <c r="CJ312" s="46"/>
      <c r="CK312" s="46"/>
      <c r="CL312" s="46"/>
      <c r="CM312" s="46" t="s">
        <v>3423</v>
      </c>
      <c r="CN312" s="46"/>
      <c r="CO312" s="46" t="s">
        <v>4104</v>
      </c>
      <c r="CP312" s="46">
        <v>1803</v>
      </c>
      <c r="CQ312" s="46" t="s">
        <v>4107</v>
      </c>
      <c r="CR312" s="46" t="s">
        <v>4109</v>
      </c>
      <c r="CS312" s="46">
        <v>311</v>
      </c>
      <c r="CT312" s="46"/>
      <c r="CU312" s="46">
        <v>-1</v>
      </c>
    </row>
    <row r="313" spans="1:99" ht="15" customHeight="1">
      <c r="A313" s="47">
        <v>359125050503749</v>
      </c>
      <c r="B313" s="47">
        <v>12</v>
      </c>
      <c r="C313" s="47">
        <v>12</v>
      </c>
      <c r="D313" s="46" t="s">
        <v>4114</v>
      </c>
      <c r="E313" s="46" t="s">
        <v>7805</v>
      </c>
      <c r="F313" s="46">
        <v>13.38285801</v>
      </c>
      <c r="G313" s="46">
        <v>103.85446168999999</v>
      </c>
      <c r="H313" s="46">
        <v>2</v>
      </c>
      <c r="I313" s="46">
        <v>5</v>
      </c>
      <c r="J313" s="47">
        <v>0</v>
      </c>
      <c r="K313" s="46"/>
      <c r="L313" s="46"/>
      <c r="M313" s="46"/>
      <c r="N313" s="46"/>
      <c r="O313" s="47">
        <v>5</v>
      </c>
      <c r="P313" s="47">
        <v>1</v>
      </c>
      <c r="Q313" s="46">
        <v>4</v>
      </c>
      <c r="R313" s="47">
        <v>1</v>
      </c>
      <c r="S313" s="46"/>
      <c r="T313" s="47">
        <v>3</v>
      </c>
      <c r="U313" s="46"/>
      <c r="V313" s="47">
        <v>3</v>
      </c>
      <c r="W313" s="46"/>
      <c r="X313" s="46"/>
      <c r="Y313" s="46"/>
      <c r="Z313" s="47">
        <v>4</v>
      </c>
      <c r="AA313" s="46"/>
      <c r="AB313" s="47">
        <v>4</v>
      </c>
      <c r="AC313" s="46"/>
      <c r="AD313" s="46"/>
      <c r="AE313" s="46"/>
      <c r="AF313" s="47">
        <v>2</v>
      </c>
      <c r="AG313" s="46"/>
      <c r="AH313" s="47">
        <v>2</v>
      </c>
      <c r="AI313" s="46"/>
      <c r="AJ313" s="46"/>
      <c r="AK313" s="46"/>
      <c r="AL313" s="47">
        <v>3</v>
      </c>
      <c r="AM313" s="46"/>
      <c r="AN313" s="47">
        <v>1</v>
      </c>
      <c r="AO313" s="46"/>
      <c r="AP313" s="47">
        <v>3</v>
      </c>
      <c r="AQ313" s="46"/>
      <c r="AR313" s="47">
        <v>3</v>
      </c>
      <c r="AS313" s="46"/>
      <c r="AT313" s="47">
        <v>3</v>
      </c>
      <c r="AU313" s="46"/>
      <c r="AV313" s="47">
        <v>1</v>
      </c>
      <c r="AW313" s="46"/>
      <c r="AX313" s="47">
        <v>3</v>
      </c>
      <c r="AY313" s="46"/>
      <c r="AZ313" s="47">
        <v>3</v>
      </c>
      <c r="BA313" s="46"/>
      <c r="BB313" s="46"/>
      <c r="BC313" s="46"/>
      <c r="BD313" s="47">
        <v>0</v>
      </c>
      <c r="BE313" s="46"/>
      <c r="BF313" s="46"/>
      <c r="BG313" s="46"/>
      <c r="BH313" s="47">
        <v>3</v>
      </c>
      <c r="BI313" s="46"/>
      <c r="BJ313" s="47">
        <v>3</v>
      </c>
      <c r="BK313" s="46"/>
      <c r="BL313" s="46" t="s">
        <v>3529</v>
      </c>
      <c r="BM313" s="46"/>
      <c r="BN313" s="47">
        <v>1</v>
      </c>
      <c r="BO313" s="46"/>
      <c r="BP313" s="47">
        <v>1</v>
      </c>
      <c r="BQ313" s="46"/>
      <c r="BR313" s="47">
        <v>0</v>
      </c>
      <c r="BS313" s="46"/>
      <c r="BT313" s="47">
        <v>0</v>
      </c>
      <c r="BU313" s="46"/>
      <c r="BV313" s="47">
        <v>3</v>
      </c>
      <c r="BW313" s="46"/>
      <c r="BX313" s="47">
        <v>4</v>
      </c>
      <c r="BY313" s="46"/>
      <c r="BZ313" s="46"/>
      <c r="CA313" s="46"/>
      <c r="CB313" s="46" t="s">
        <v>7521</v>
      </c>
      <c r="CC313" s="46" t="b">
        <v>1</v>
      </c>
      <c r="CD313" s="46" t="b">
        <v>1</v>
      </c>
      <c r="CE313" s="46" t="b">
        <v>0</v>
      </c>
      <c r="CF313" s="46" t="b">
        <v>0</v>
      </c>
      <c r="CG313" s="46" t="b">
        <v>0</v>
      </c>
      <c r="CH313" s="46" t="b">
        <v>0</v>
      </c>
      <c r="CI313" s="46" t="b">
        <v>0</v>
      </c>
      <c r="CJ313" s="46"/>
      <c r="CK313" s="46"/>
      <c r="CL313" s="46"/>
      <c r="CM313" s="46" t="s">
        <v>3423</v>
      </c>
      <c r="CN313" s="46"/>
      <c r="CO313" s="46" t="s">
        <v>4136</v>
      </c>
      <c r="CP313" s="46">
        <v>1804</v>
      </c>
      <c r="CQ313" s="46" t="s">
        <v>4138</v>
      </c>
      <c r="CR313" s="46" t="s">
        <v>4140</v>
      </c>
      <c r="CS313" s="46">
        <v>312</v>
      </c>
      <c r="CT313" s="46"/>
      <c r="CU313" s="46">
        <v>-1</v>
      </c>
    </row>
    <row r="314" spans="1:99" ht="15" customHeight="1">
      <c r="A314" s="47">
        <v>359125050503749</v>
      </c>
      <c r="B314" s="47">
        <v>13</v>
      </c>
      <c r="C314" s="47">
        <v>13</v>
      </c>
      <c r="D314" s="46" t="s">
        <v>4145</v>
      </c>
      <c r="E314" s="46" t="s">
        <v>7806</v>
      </c>
      <c r="F314" s="46">
        <v>13.382880979999999</v>
      </c>
      <c r="G314" s="46">
        <v>103.85434008999999</v>
      </c>
      <c r="H314" s="46">
        <v>20</v>
      </c>
      <c r="I314" s="46">
        <v>9</v>
      </c>
      <c r="J314" s="47">
        <v>0</v>
      </c>
      <c r="K314" s="46"/>
      <c r="L314" s="46"/>
      <c r="M314" s="46"/>
      <c r="N314" s="46"/>
      <c r="O314" s="47">
        <v>5</v>
      </c>
      <c r="P314" s="47">
        <v>1</v>
      </c>
      <c r="Q314" s="46">
        <v>9</v>
      </c>
      <c r="R314" s="47">
        <v>1</v>
      </c>
      <c r="S314" s="46"/>
      <c r="T314" s="47">
        <v>3</v>
      </c>
      <c r="U314" s="46"/>
      <c r="V314" s="47">
        <v>3</v>
      </c>
      <c r="W314" s="46"/>
      <c r="X314" s="46"/>
      <c r="Y314" s="46"/>
      <c r="Z314" s="47">
        <v>4</v>
      </c>
      <c r="AA314" s="46"/>
      <c r="AB314" s="47">
        <v>4</v>
      </c>
      <c r="AC314" s="46"/>
      <c r="AD314" s="46"/>
      <c r="AE314" s="46"/>
      <c r="AF314" s="47">
        <v>1</v>
      </c>
      <c r="AG314" s="46"/>
      <c r="AH314" s="47">
        <v>1</v>
      </c>
      <c r="AI314" s="46"/>
      <c r="AJ314" s="46"/>
      <c r="AK314" s="46"/>
      <c r="AL314" s="47">
        <v>2</v>
      </c>
      <c r="AM314" s="46"/>
      <c r="AN314" s="47">
        <v>1</v>
      </c>
      <c r="AO314" s="46"/>
      <c r="AP314" s="47">
        <v>3</v>
      </c>
      <c r="AQ314" s="46"/>
      <c r="AR314" s="47">
        <v>3</v>
      </c>
      <c r="AS314" s="46"/>
      <c r="AT314" s="47">
        <v>2</v>
      </c>
      <c r="AU314" s="46"/>
      <c r="AV314" s="47">
        <v>1</v>
      </c>
      <c r="AW314" s="46"/>
      <c r="AX314" s="47">
        <v>3</v>
      </c>
      <c r="AY314" s="46"/>
      <c r="AZ314" s="47">
        <v>3</v>
      </c>
      <c r="BA314" s="46"/>
      <c r="BB314" s="46"/>
      <c r="BC314" s="46"/>
      <c r="BD314" s="47">
        <v>1</v>
      </c>
      <c r="BE314" s="46"/>
      <c r="BF314" s="46" t="s">
        <v>1696</v>
      </c>
      <c r="BG314" s="46"/>
      <c r="BH314" s="47">
        <v>3</v>
      </c>
      <c r="BI314" s="46"/>
      <c r="BJ314" s="47">
        <v>3</v>
      </c>
      <c r="BK314" s="46"/>
      <c r="BL314" s="46" t="s">
        <v>4151</v>
      </c>
      <c r="BM314" s="46"/>
      <c r="BN314" s="47">
        <v>1</v>
      </c>
      <c r="BO314" s="46"/>
      <c r="BP314" s="47">
        <v>1</v>
      </c>
      <c r="BQ314" s="46"/>
      <c r="BR314" s="47">
        <v>1</v>
      </c>
      <c r="BS314" s="46"/>
      <c r="BT314" s="47">
        <v>0</v>
      </c>
      <c r="BU314" s="46"/>
      <c r="BV314" s="47">
        <v>3</v>
      </c>
      <c r="BW314" s="46"/>
      <c r="BX314" s="47">
        <v>4</v>
      </c>
      <c r="BY314" s="46"/>
      <c r="BZ314" s="46"/>
      <c r="CA314" s="46"/>
      <c r="CB314" s="46" t="s">
        <v>7521</v>
      </c>
      <c r="CC314" s="46" t="b">
        <v>1</v>
      </c>
      <c r="CD314" s="46" t="b">
        <v>1</v>
      </c>
      <c r="CE314" s="46" t="b">
        <v>0</v>
      </c>
      <c r="CF314" s="46" t="b">
        <v>0</v>
      </c>
      <c r="CG314" s="46" t="b">
        <v>0</v>
      </c>
      <c r="CH314" s="46" t="b">
        <v>0</v>
      </c>
      <c r="CI314" s="46" t="b">
        <v>0</v>
      </c>
      <c r="CJ314" s="46"/>
      <c r="CK314" s="46"/>
      <c r="CL314" s="46"/>
      <c r="CM314" s="46" t="s">
        <v>3423</v>
      </c>
      <c r="CN314" s="46"/>
      <c r="CO314" s="46" t="s">
        <v>4155</v>
      </c>
      <c r="CP314" s="46">
        <v>1805</v>
      </c>
      <c r="CQ314" s="46" t="s">
        <v>4156</v>
      </c>
      <c r="CR314" s="46" t="s">
        <v>4157</v>
      </c>
      <c r="CS314" s="46">
        <v>313</v>
      </c>
      <c r="CT314" s="46"/>
      <c r="CU314" s="46">
        <v>-1</v>
      </c>
    </row>
    <row r="315" spans="1:99" ht="15" customHeight="1">
      <c r="A315" s="47">
        <v>359125050503749</v>
      </c>
      <c r="B315" s="47">
        <v>16</v>
      </c>
      <c r="C315" s="47">
        <v>16</v>
      </c>
      <c r="D315" s="46" t="s">
        <v>4158</v>
      </c>
      <c r="E315" s="46" t="s">
        <v>7807</v>
      </c>
      <c r="F315" s="46">
        <v>13.383133839999999</v>
      </c>
      <c r="G315" s="46">
        <v>103.85371753</v>
      </c>
      <c r="H315" s="46">
        <v>-1</v>
      </c>
      <c r="I315" s="46">
        <v>10</v>
      </c>
      <c r="J315" s="47">
        <v>0</v>
      </c>
      <c r="K315" s="46"/>
      <c r="L315" s="46"/>
      <c r="M315" s="46"/>
      <c r="N315" s="46"/>
      <c r="O315" s="47">
        <v>5</v>
      </c>
      <c r="P315" s="47">
        <v>1</v>
      </c>
      <c r="Q315" s="46">
        <v>10</v>
      </c>
      <c r="R315" s="47">
        <v>1</v>
      </c>
      <c r="S315" s="46"/>
      <c r="T315" s="47">
        <v>3</v>
      </c>
      <c r="U315" s="46"/>
      <c r="V315" s="47">
        <v>3</v>
      </c>
      <c r="W315" s="46"/>
      <c r="X315" s="46"/>
      <c r="Y315" s="46"/>
      <c r="Z315" s="47">
        <v>4</v>
      </c>
      <c r="AA315" s="46"/>
      <c r="AB315" s="47">
        <v>4</v>
      </c>
      <c r="AC315" s="46"/>
      <c r="AD315" s="46"/>
      <c r="AE315" s="46"/>
      <c r="AF315" s="47">
        <v>1</v>
      </c>
      <c r="AG315" s="46"/>
      <c r="AH315" s="47">
        <v>1</v>
      </c>
      <c r="AI315" s="46"/>
      <c r="AJ315" s="46"/>
      <c r="AK315" s="46"/>
      <c r="AL315" s="47">
        <v>2</v>
      </c>
      <c r="AM315" s="46"/>
      <c r="AN315" s="47">
        <v>1</v>
      </c>
      <c r="AO315" s="46"/>
      <c r="AP315" s="47">
        <v>3</v>
      </c>
      <c r="AQ315" s="46"/>
      <c r="AR315" s="47">
        <v>3</v>
      </c>
      <c r="AS315" s="46"/>
      <c r="AT315" s="47">
        <v>2</v>
      </c>
      <c r="AU315" s="46"/>
      <c r="AV315" s="47">
        <v>1</v>
      </c>
      <c r="AW315" s="46"/>
      <c r="AX315" s="47">
        <v>3</v>
      </c>
      <c r="AY315" s="46"/>
      <c r="AZ315" s="47">
        <v>3</v>
      </c>
      <c r="BA315" s="46"/>
      <c r="BB315" s="46" t="s">
        <v>2897</v>
      </c>
      <c r="BC315" s="46"/>
      <c r="BD315" s="47">
        <v>1</v>
      </c>
      <c r="BE315" s="46"/>
      <c r="BF315" s="46" t="s">
        <v>210</v>
      </c>
      <c r="BG315" s="46"/>
      <c r="BH315" s="47">
        <v>3</v>
      </c>
      <c r="BI315" s="46"/>
      <c r="BJ315" s="47">
        <v>3</v>
      </c>
      <c r="BK315" s="46"/>
      <c r="BL315" s="46" t="s">
        <v>4169</v>
      </c>
      <c r="BM315" s="46"/>
      <c r="BN315" s="47">
        <v>1</v>
      </c>
      <c r="BO315" s="46"/>
      <c r="BP315" s="47">
        <v>1</v>
      </c>
      <c r="BQ315" s="46"/>
      <c r="BR315" s="47">
        <v>1</v>
      </c>
      <c r="BS315" s="46"/>
      <c r="BT315" s="47">
        <v>1</v>
      </c>
      <c r="BU315" s="46"/>
      <c r="BV315" s="47">
        <v>3</v>
      </c>
      <c r="BW315" s="46"/>
      <c r="BX315" s="47">
        <v>4</v>
      </c>
      <c r="BY315" s="46"/>
      <c r="BZ315" s="46"/>
      <c r="CA315" s="46"/>
      <c r="CB315" s="46" t="s">
        <v>7521</v>
      </c>
      <c r="CC315" s="46" t="b">
        <v>1</v>
      </c>
      <c r="CD315" s="46" t="b">
        <v>1</v>
      </c>
      <c r="CE315" s="46" t="b">
        <v>0</v>
      </c>
      <c r="CF315" s="46" t="b">
        <v>0</v>
      </c>
      <c r="CG315" s="46" t="b">
        <v>0</v>
      </c>
      <c r="CH315" s="46" t="b">
        <v>0</v>
      </c>
      <c r="CI315" s="46" t="b">
        <v>0</v>
      </c>
      <c r="CJ315" s="46"/>
      <c r="CK315" s="46"/>
      <c r="CL315" s="46"/>
      <c r="CM315" s="46" t="s">
        <v>3423</v>
      </c>
      <c r="CN315" s="46"/>
      <c r="CO315" s="46" t="s">
        <v>4171</v>
      </c>
      <c r="CP315" s="46">
        <v>1806</v>
      </c>
      <c r="CQ315" s="46" t="s">
        <v>4173</v>
      </c>
      <c r="CR315" s="46" t="s">
        <v>4175</v>
      </c>
      <c r="CS315" s="46">
        <v>314</v>
      </c>
      <c r="CT315" s="46"/>
      <c r="CU315" s="46">
        <v>-1</v>
      </c>
    </row>
    <row r="316" spans="1:99" ht="15" customHeight="1">
      <c r="A316" s="47">
        <v>359125050503749</v>
      </c>
      <c r="B316" s="47">
        <v>17</v>
      </c>
      <c r="C316" s="47">
        <v>17</v>
      </c>
      <c r="D316" s="46" t="s">
        <v>4178</v>
      </c>
      <c r="E316" s="46" t="s">
        <v>7808</v>
      </c>
      <c r="F316" s="46">
        <v>13.383061619999999</v>
      </c>
      <c r="G316" s="46">
        <v>103.85380441</v>
      </c>
      <c r="H316" s="46">
        <v>-48</v>
      </c>
      <c r="I316" s="46">
        <v>21</v>
      </c>
      <c r="J316" s="47">
        <v>0</v>
      </c>
      <c r="K316" s="46"/>
      <c r="L316" s="46"/>
      <c r="M316" s="46"/>
      <c r="N316" s="46"/>
      <c r="O316" s="47">
        <v>5</v>
      </c>
      <c r="P316" s="47">
        <v>1</v>
      </c>
      <c r="Q316" s="46">
        <v>3</v>
      </c>
      <c r="R316" s="47">
        <v>0</v>
      </c>
      <c r="S316" s="46"/>
      <c r="T316" s="47">
        <v>4</v>
      </c>
      <c r="U316" s="46"/>
      <c r="V316" s="46"/>
      <c r="W316" s="46"/>
      <c r="X316" s="46"/>
      <c r="Y316" s="46"/>
      <c r="Z316" s="47">
        <v>4</v>
      </c>
      <c r="AA316" s="46"/>
      <c r="AB316" s="46"/>
      <c r="AC316" s="46"/>
      <c r="AD316" s="46"/>
      <c r="AE316" s="46"/>
      <c r="AF316" s="47">
        <v>1</v>
      </c>
      <c r="AG316" s="46"/>
      <c r="AH316" s="46"/>
      <c r="AI316" s="46"/>
      <c r="AJ316" s="46"/>
      <c r="AK316" s="46"/>
      <c r="AL316" s="47">
        <v>2</v>
      </c>
      <c r="AM316" s="46"/>
      <c r="AN316" s="47">
        <v>1</v>
      </c>
      <c r="AO316" s="46"/>
      <c r="AP316" s="47">
        <v>3</v>
      </c>
      <c r="AQ316" s="46"/>
      <c r="AR316" s="47">
        <v>3</v>
      </c>
      <c r="AS316" s="46"/>
      <c r="AT316" s="46"/>
      <c r="AU316" s="46"/>
      <c r="AV316" s="46"/>
      <c r="AW316" s="46"/>
      <c r="AX316" s="46"/>
      <c r="AY316" s="46"/>
      <c r="AZ316" s="46"/>
      <c r="BA316" s="46"/>
      <c r="BB316" s="46" t="s">
        <v>426</v>
      </c>
      <c r="BC316" s="46"/>
      <c r="BD316" s="47">
        <v>1</v>
      </c>
      <c r="BE316" s="46"/>
      <c r="BF316" s="46" t="s">
        <v>210</v>
      </c>
      <c r="BG316" s="46"/>
      <c r="BH316" s="47">
        <v>3</v>
      </c>
      <c r="BI316" s="46"/>
      <c r="BJ316" s="46"/>
      <c r="BK316" s="46"/>
      <c r="BL316" s="46" t="s">
        <v>4183</v>
      </c>
      <c r="BM316" s="46"/>
      <c r="BN316" s="47">
        <v>1</v>
      </c>
      <c r="BO316" s="46"/>
      <c r="BP316" s="47">
        <v>1</v>
      </c>
      <c r="BQ316" s="46"/>
      <c r="BR316" s="47">
        <v>1</v>
      </c>
      <c r="BS316" s="46"/>
      <c r="BT316" s="47">
        <v>1</v>
      </c>
      <c r="BU316" s="46"/>
      <c r="BV316" s="47">
        <v>3</v>
      </c>
      <c r="BW316" s="46"/>
      <c r="BX316" s="47">
        <v>5</v>
      </c>
      <c r="BY316" s="46"/>
      <c r="BZ316" s="46"/>
      <c r="CA316" s="46"/>
      <c r="CB316" s="46" t="s">
        <v>7521</v>
      </c>
      <c r="CC316" s="46" t="b">
        <v>1</v>
      </c>
      <c r="CD316" s="46" t="b">
        <v>1</v>
      </c>
      <c r="CE316" s="46" t="b">
        <v>0</v>
      </c>
      <c r="CF316" s="46" t="b">
        <v>0</v>
      </c>
      <c r="CG316" s="46" t="b">
        <v>0</v>
      </c>
      <c r="CH316" s="46" t="b">
        <v>0</v>
      </c>
      <c r="CI316" s="46" t="b">
        <v>0</v>
      </c>
      <c r="CJ316" s="46"/>
      <c r="CK316" s="46"/>
      <c r="CL316" s="46"/>
      <c r="CM316" s="46" t="s">
        <v>3423</v>
      </c>
      <c r="CN316" s="46"/>
      <c r="CO316" s="46" t="s">
        <v>4189</v>
      </c>
      <c r="CP316" s="46">
        <v>1807</v>
      </c>
      <c r="CQ316" s="46" t="s">
        <v>4190</v>
      </c>
      <c r="CR316" s="46" t="s">
        <v>4192</v>
      </c>
      <c r="CS316" s="46">
        <v>315</v>
      </c>
      <c r="CT316" s="46"/>
      <c r="CU316" s="46">
        <v>-1</v>
      </c>
    </row>
    <row r="317" spans="1:99" ht="15" customHeight="1">
      <c r="A317" s="47">
        <v>359125050503749</v>
      </c>
      <c r="B317" s="47">
        <v>19</v>
      </c>
      <c r="C317" s="47">
        <v>19</v>
      </c>
      <c r="D317" s="46" t="s">
        <v>4195</v>
      </c>
      <c r="E317" s="46" t="s">
        <v>7809</v>
      </c>
      <c r="F317" s="46">
        <v>13.38317694</v>
      </c>
      <c r="G317" s="46">
        <v>103.8538157</v>
      </c>
      <c r="H317" s="46">
        <v>-9</v>
      </c>
      <c r="I317" s="46">
        <v>5</v>
      </c>
      <c r="J317" s="47">
        <v>0</v>
      </c>
      <c r="K317" s="46"/>
      <c r="L317" s="46"/>
      <c r="M317" s="46"/>
      <c r="N317" s="46"/>
      <c r="O317" s="47">
        <v>5</v>
      </c>
      <c r="P317" s="47">
        <v>1</v>
      </c>
      <c r="Q317" s="46">
        <v>6</v>
      </c>
      <c r="R317" s="47">
        <v>1</v>
      </c>
      <c r="S317" s="46"/>
      <c r="T317" s="47">
        <v>3</v>
      </c>
      <c r="U317" s="46"/>
      <c r="V317" s="47">
        <v>3</v>
      </c>
      <c r="W317" s="46"/>
      <c r="X317" s="46"/>
      <c r="Y317" s="46"/>
      <c r="Z317" s="47">
        <v>3</v>
      </c>
      <c r="AA317" s="46"/>
      <c r="AB317" s="47">
        <v>3</v>
      </c>
      <c r="AC317" s="46"/>
      <c r="AD317" s="46"/>
      <c r="AE317" s="46"/>
      <c r="AF317" s="47">
        <v>3</v>
      </c>
      <c r="AG317" s="46"/>
      <c r="AH317" s="47">
        <v>3</v>
      </c>
      <c r="AI317" s="46"/>
      <c r="AJ317" s="46"/>
      <c r="AK317" s="46"/>
      <c r="AL317" s="47">
        <v>2</v>
      </c>
      <c r="AM317" s="46"/>
      <c r="AN317" s="47">
        <v>1</v>
      </c>
      <c r="AO317" s="46"/>
      <c r="AP317" s="47">
        <v>2</v>
      </c>
      <c r="AQ317" s="46"/>
      <c r="AR317" s="47">
        <v>3</v>
      </c>
      <c r="AS317" s="46"/>
      <c r="AT317" s="47">
        <v>2</v>
      </c>
      <c r="AU317" s="46"/>
      <c r="AV317" s="47">
        <v>1</v>
      </c>
      <c r="AW317" s="46"/>
      <c r="AX317" s="47">
        <v>2</v>
      </c>
      <c r="AY317" s="46"/>
      <c r="AZ317" s="47">
        <v>3</v>
      </c>
      <c r="BA317" s="46"/>
      <c r="BB317" s="46" t="s">
        <v>328</v>
      </c>
      <c r="BC317" s="46"/>
      <c r="BD317" s="47">
        <v>1</v>
      </c>
      <c r="BE317" s="46"/>
      <c r="BF317" s="46" t="s">
        <v>666</v>
      </c>
      <c r="BG317" s="46"/>
      <c r="BH317" s="47">
        <v>3</v>
      </c>
      <c r="BI317" s="46"/>
      <c r="BJ317" s="47">
        <v>4</v>
      </c>
      <c r="BK317" s="46"/>
      <c r="BL317" s="46" t="s">
        <v>4197</v>
      </c>
      <c r="BM317" s="46"/>
      <c r="BN317" s="47">
        <v>1</v>
      </c>
      <c r="BO317" s="46"/>
      <c r="BP317" s="47">
        <v>1</v>
      </c>
      <c r="BQ317" s="46"/>
      <c r="BR317" s="47">
        <v>0</v>
      </c>
      <c r="BS317" s="46"/>
      <c r="BT317" s="47">
        <v>0</v>
      </c>
      <c r="BU317" s="46"/>
      <c r="BV317" s="47">
        <v>2</v>
      </c>
      <c r="BW317" s="46"/>
      <c r="BX317" s="47">
        <v>4</v>
      </c>
      <c r="BY317" s="46"/>
      <c r="BZ317" s="46"/>
      <c r="CA317" s="46"/>
      <c r="CB317" s="46" t="s">
        <v>7521</v>
      </c>
      <c r="CC317" s="46" t="b">
        <v>1</v>
      </c>
      <c r="CD317" s="46" t="b">
        <v>1</v>
      </c>
      <c r="CE317" s="46" t="b">
        <v>0</v>
      </c>
      <c r="CF317" s="46" t="b">
        <v>0</v>
      </c>
      <c r="CG317" s="46" t="b">
        <v>0</v>
      </c>
      <c r="CH317" s="46" t="b">
        <v>0</v>
      </c>
      <c r="CI317" s="46" t="b">
        <v>0</v>
      </c>
      <c r="CJ317" s="46"/>
      <c r="CK317" s="46"/>
      <c r="CL317" s="46"/>
      <c r="CM317" s="46" t="s">
        <v>3423</v>
      </c>
      <c r="CN317" s="46"/>
      <c r="CO317" s="46" t="s">
        <v>4204</v>
      </c>
      <c r="CP317" s="46">
        <v>1808</v>
      </c>
      <c r="CQ317" s="46" t="s">
        <v>4206</v>
      </c>
      <c r="CR317" s="46" t="s">
        <v>4208</v>
      </c>
      <c r="CS317" s="46">
        <v>316</v>
      </c>
      <c r="CT317" s="46"/>
      <c r="CU317" s="46">
        <v>-1</v>
      </c>
    </row>
    <row r="318" spans="1:99" ht="15" customHeight="1">
      <c r="A318" s="47">
        <v>359125050503749</v>
      </c>
      <c r="B318" s="47">
        <v>25</v>
      </c>
      <c r="C318" s="47">
        <v>25</v>
      </c>
      <c r="D318" s="46" t="s">
        <v>4210</v>
      </c>
      <c r="E318" s="46" t="s">
        <v>7810</v>
      </c>
      <c r="F318" s="46">
        <v>13.383433419999999</v>
      </c>
      <c r="G318" s="46">
        <v>103.85193377</v>
      </c>
      <c r="H318" s="46">
        <v>-18</v>
      </c>
      <c r="I318" s="46">
        <v>12</v>
      </c>
      <c r="J318" s="47">
        <v>0</v>
      </c>
      <c r="K318" s="46"/>
      <c r="L318" s="46"/>
      <c r="M318" s="46"/>
      <c r="N318" s="46"/>
      <c r="O318" s="47">
        <v>5</v>
      </c>
      <c r="P318" s="47">
        <v>1</v>
      </c>
      <c r="Q318" s="46">
        <v>5</v>
      </c>
      <c r="R318" s="47">
        <v>1</v>
      </c>
      <c r="S318" s="46"/>
      <c r="T318" s="47">
        <v>3</v>
      </c>
      <c r="U318" s="46"/>
      <c r="V318" s="47">
        <v>3</v>
      </c>
      <c r="W318" s="46"/>
      <c r="X318" s="46"/>
      <c r="Y318" s="46"/>
      <c r="Z318" s="47">
        <v>4</v>
      </c>
      <c r="AA318" s="46"/>
      <c r="AB318" s="47">
        <v>4</v>
      </c>
      <c r="AC318" s="46"/>
      <c r="AD318" s="46"/>
      <c r="AE318" s="46"/>
      <c r="AF318" s="47">
        <v>1</v>
      </c>
      <c r="AG318" s="46"/>
      <c r="AH318" s="47">
        <v>1</v>
      </c>
      <c r="AI318" s="46"/>
      <c r="AJ318" s="46"/>
      <c r="AK318" s="46"/>
      <c r="AL318" s="47">
        <v>2</v>
      </c>
      <c r="AM318" s="46"/>
      <c r="AN318" s="47">
        <v>1</v>
      </c>
      <c r="AO318" s="46"/>
      <c r="AP318" s="47">
        <v>5</v>
      </c>
      <c r="AQ318" s="46" t="s">
        <v>4055</v>
      </c>
      <c r="AR318" s="47">
        <v>6</v>
      </c>
      <c r="AS318" s="46" t="s">
        <v>4055</v>
      </c>
      <c r="AT318" s="47">
        <v>2</v>
      </c>
      <c r="AU318" s="46"/>
      <c r="AV318" s="47">
        <v>1</v>
      </c>
      <c r="AW318" s="46"/>
      <c r="AX318" s="47">
        <v>5</v>
      </c>
      <c r="AY318" s="46" t="s">
        <v>4055</v>
      </c>
      <c r="AZ318" s="47">
        <v>6</v>
      </c>
      <c r="BA318" s="46" t="s">
        <v>4055</v>
      </c>
      <c r="BB318" s="46"/>
      <c r="BC318" s="46"/>
      <c r="BD318" s="47">
        <v>0</v>
      </c>
      <c r="BE318" s="46"/>
      <c r="BF318" s="46" t="s">
        <v>3795</v>
      </c>
      <c r="BG318" s="46"/>
      <c r="BH318" s="47">
        <v>3</v>
      </c>
      <c r="BI318" s="46"/>
      <c r="BJ318" s="47">
        <v>3</v>
      </c>
      <c r="BK318" s="46"/>
      <c r="BL318" s="46" t="s">
        <v>2919</v>
      </c>
      <c r="BM318" s="46"/>
      <c r="BN318" s="47">
        <v>1</v>
      </c>
      <c r="BO318" s="46"/>
      <c r="BP318" s="47">
        <v>1</v>
      </c>
      <c r="BQ318" s="46"/>
      <c r="BR318" s="47">
        <v>1</v>
      </c>
      <c r="BS318" s="46"/>
      <c r="BT318" s="47">
        <v>0</v>
      </c>
      <c r="BU318" s="46"/>
      <c r="BV318" s="47">
        <v>3</v>
      </c>
      <c r="BW318" s="46"/>
      <c r="BX318" s="47">
        <v>4</v>
      </c>
      <c r="BY318" s="46"/>
      <c r="BZ318" s="46"/>
      <c r="CA318" s="46"/>
      <c r="CB318" s="46" t="s">
        <v>7527</v>
      </c>
      <c r="CC318" s="46" t="b">
        <v>1</v>
      </c>
      <c r="CD318" s="46" t="b">
        <v>1</v>
      </c>
      <c r="CE318" s="46" t="b">
        <v>0</v>
      </c>
      <c r="CF318" s="46" t="b">
        <v>1</v>
      </c>
      <c r="CG318" s="46" t="b">
        <v>0</v>
      </c>
      <c r="CH318" s="46" t="b">
        <v>0</v>
      </c>
      <c r="CI318" s="46" t="b">
        <v>0</v>
      </c>
      <c r="CJ318" s="46"/>
      <c r="CK318" s="46"/>
      <c r="CL318" s="46"/>
      <c r="CM318" s="46" t="s">
        <v>1355</v>
      </c>
      <c r="CN318" s="46"/>
      <c r="CO318" s="46" t="s">
        <v>4220</v>
      </c>
      <c r="CP318" s="46">
        <v>1809</v>
      </c>
      <c r="CQ318" s="46" t="s">
        <v>4221</v>
      </c>
      <c r="CR318" s="46" t="s">
        <v>4222</v>
      </c>
      <c r="CS318" s="46">
        <v>317</v>
      </c>
      <c r="CT318" s="46"/>
      <c r="CU318" s="46">
        <v>-1</v>
      </c>
    </row>
    <row r="319" spans="1:99" ht="15" customHeight="1">
      <c r="A319" s="47">
        <v>359125050503749</v>
      </c>
      <c r="B319" s="47">
        <v>26</v>
      </c>
      <c r="C319" s="47">
        <v>26</v>
      </c>
      <c r="D319" s="46" t="s">
        <v>4223</v>
      </c>
      <c r="E319" s="46" t="s">
        <v>7811</v>
      </c>
      <c r="F319" s="46">
        <v>13.38348764</v>
      </c>
      <c r="G319" s="46">
        <v>103.85196087</v>
      </c>
      <c r="H319" s="46">
        <v>-1</v>
      </c>
      <c r="I319" s="46">
        <v>5</v>
      </c>
      <c r="J319" s="47">
        <v>0</v>
      </c>
      <c r="K319" s="46"/>
      <c r="L319" s="46"/>
      <c r="M319" s="46"/>
      <c r="N319" s="46"/>
      <c r="O319" s="47">
        <v>5</v>
      </c>
      <c r="P319" s="47">
        <v>1</v>
      </c>
      <c r="Q319" s="46">
        <v>10</v>
      </c>
      <c r="R319" s="47">
        <v>1</v>
      </c>
      <c r="S319" s="46"/>
      <c r="T319" s="47">
        <v>3</v>
      </c>
      <c r="U319" s="46"/>
      <c r="V319" s="47">
        <v>4</v>
      </c>
      <c r="W319" s="46"/>
      <c r="X319" s="46"/>
      <c r="Y319" s="46"/>
      <c r="Z319" s="47">
        <v>4</v>
      </c>
      <c r="AA319" s="46"/>
      <c r="AB319" s="47">
        <v>4</v>
      </c>
      <c r="AC319" s="46"/>
      <c r="AD319" s="46" t="s">
        <v>1366</v>
      </c>
      <c r="AE319" s="46"/>
      <c r="AF319" s="47">
        <v>1</v>
      </c>
      <c r="AG319" s="46"/>
      <c r="AH319" s="47">
        <v>1</v>
      </c>
      <c r="AI319" s="46"/>
      <c r="AJ319" s="46" t="s">
        <v>183</v>
      </c>
      <c r="AK319" s="46"/>
      <c r="AL319" s="47">
        <v>2</v>
      </c>
      <c r="AM319" s="46"/>
      <c r="AN319" s="47">
        <v>1</v>
      </c>
      <c r="AO319" s="46"/>
      <c r="AP319" s="47">
        <v>3</v>
      </c>
      <c r="AQ319" s="46"/>
      <c r="AR319" s="47">
        <v>3</v>
      </c>
      <c r="AS319" s="46"/>
      <c r="AT319" s="47">
        <v>2</v>
      </c>
      <c r="AU319" s="46"/>
      <c r="AV319" s="47">
        <v>1</v>
      </c>
      <c r="AW319" s="46"/>
      <c r="AX319" s="47">
        <v>3</v>
      </c>
      <c r="AY319" s="46"/>
      <c r="AZ319" s="47">
        <v>3</v>
      </c>
      <c r="BA319" s="46"/>
      <c r="BB319" s="46" t="s">
        <v>426</v>
      </c>
      <c r="BC319" s="46"/>
      <c r="BD319" s="47">
        <v>1</v>
      </c>
      <c r="BE319" s="46"/>
      <c r="BF319" s="46"/>
      <c r="BG319" s="46"/>
      <c r="BH319" s="47">
        <v>4</v>
      </c>
      <c r="BI319" s="46"/>
      <c r="BJ319" s="47">
        <v>4</v>
      </c>
      <c r="BK319" s="46"/>
      <c r="BL319" s="46"/>
      <c r="BM319" s="46"/>
      <c r="BN319" s="47">
        <v>1</v>
      </c>
      <c r="BO319" s="46"/>
      <c r="BP319" s="47">
        <v>1</v>
      </c>
      <c r="BQ319" s="46"/>
      <c r="BR319" s="47">
        <v>1</v>
      </c>
      <c r="BS319" s="46"/>
      <c r="BT319" s="47">
        <v>1</v>
      </c>
      <c r="BU319" s="46"/>
      <c r="BV319" s="47">
        <v>3</v>
      </c>
      <c r="BW319" s="46"/>
      <c r="BX319" s="47">
        <v>4</v>
      </c>
      <c r="BY319" s="46"/>
      <c r="BZ319" s="46"/>
      <c r="CA319" s="46"/>
      <c r="CB319" s="46" t="s">
        <v>7521</v>
      </c>
      <c r="CC319" s="46" t="b">
        <v>1</v>
      </c>
      <c r="CD319" s="46" t="b">
        <v>1</v>
      </c>
      <c r="CE319" s="46" t="b">
        <v>0</v>
      </c>
      <c r="CF319" s="46" t="b">
        <v>0</v>
      </c>
      <c r="CG319" s="46" t="b">
        <v>0</v>
      </c>
      <c r="CH319" s="46" t="b">
        <v>0</v>
      </c>
      <c r="CI319" s="46" t="b">
        <v>0</v>
      </c>
      <c r="CJ319" s="46"/>
      <c r="CK319" s="46"/>
      <c r="CL319" s="46"/>
      <c r="CM319" s="46" t="s">
        <v>1355</v>
      </c>
      <c r="CN319" s="46"/>
      <c r="CO319" s="46" t="s">
        <v>4235</v>
      </c>
      <c r="CP319" s="46">
        <v>1810</v>
      </c>
      <c r="CQ319" s="46" t="s">
        <v>4238</v>
      </c>
      <c r="CR319" s="46" t="s">
        <v>4240</v>
      </c>
      <c r="CS319" s="46">
        <v>318</v>
      </c>
      <c r="CT319" s="46"/>
      <c r="CU319" s="46">
        <v>-1</v>
      </c>
    </row>
    <row r="320" spans="1:99" ht="15" customHeight="1">
      <c r="A320" s="47">
        <v>359125050503749</v>
      </c>
      <c r="B320" s="47">
        <v>27</v>
      </c>
      <c r="C320" s="47">
        <v>27</v>
      </c>
      <c r="D320" s="46" t="s">
        <v>4242</v>
      </c>
      <c r="E320" s="46" t="s">
        <v>7812</v>
      </c>
      <c r="F320" s="46">
        <v>13.383198180000001</v>
      </c>
      <c r="G320" s="46">
        <v>103.85180421</v>
      </c>
      <c r="H320" s="46">
        <v>-5</v>
      </c>
      <c r="I320" s="46">
        <v>12</v>
      </c>
      <c r="J320" s="47">
        <v>0</v>
      </c>
      <c r="K320" s="46"/>
      <c r="L320" s="46"/>
      <c r="M320" s="46"/>
      <c r="N320" s="46"/>
      <c r="O320" s="47">
        <v>5</v>
      </c>
      <c r="P320" s="47">
        <v>1</v>
      </c>
      <c r="Q320" s="46">
        <v>3</v>
      </c>
      <c r="R320" s="47">
        <v>0</v>
      </c>
      <c r="S320" s="46"/>
      <c r="T320" s="47">
        <v>4</v>
      </c>
      <c r="U320" s="46"/>
      <c r="V320" s="46"/>
      <c r="W320" s="46"/>
      <c r="X320" s="46"/>
      <c r="Y320" s="46"/>
      <c r="Z320" s="47">
        <v>4</v>
      </c>
      <c r="AA320" s="46"/>
      <c r="AB320" s="46"/>
      <c r="AC320" s="46"/>
      <c r="AD320" s="46"/>
      <c r="AE320" s="46"/>
      <c r="AF320" s="47">
        <v>1</v>
      </c>
      <c r="AG320" s="46"/>
      <c r="AH320" s="46"/>
      <c r="AI320" s="46"/>
      <c r="AJ320" s="46"/>
      <c r="AK320" s="46"/>
      <c r="AL320" s="47">
        <v>3</v>
      </c>
      <c r="AM320" s="46"/>
      <c r="AN320" s="47">
        <v>1</v>
      </c>
      <c r="AO320" s="46"/>
      <c r="AP320" s="47">
        <v>3</v>
      </c>
      <c r="AQ320" s="46"/>
      <c r="AR320" s="47">
        <v>1</v>
      </c>
      <c r="AS320" s="46"/>
      <c r="AT320" s="46"/>
      <c r="AU320" s="46"/>
      <c r="AV320" s="46"/>
      <c r="AW320" s="46"/>
      <c r="AX320" s="46"/>
      <c r="AY320" s="46"/>
      <c r="AZ320" s="46"/>
      <c r="BA320" s="46"/>
      <c r="BB320" s="46" t="s">
        <v>4246</v>
      </c>
      <c r="BC320" s="46"/>
      <c r="BD320" s="47">
        <v>0</v>
      </c>
      <c r="BE320" s="46"/>
      <c r="BF320" s="46"/>
      <c r="BG320" s="46"/>
      <c r="BH320" s="47">
        <v>3</v>
      </c>
      <c r="BI320" s="46"/>
      <c r="BJ320" s="46"/>
      <c r="BK320" s="46"/>
      <c r="BL320" s="46" t="s">
        <v>166</v>
      </c>
      <c r="BM320" s="46"/>
      <c r="BN320" s="47">
        <v>1</v>
      </c>
      <c r="BO320" s="46"/>
      <c r="BP320" s="47">
        <v>1</v>
      </c>
      <c r="BQ320" s="46"/>
      <c r="BR320" s="47">
        <v>1</v>
      </c>
      <c r="BS320" s="46"/>
      <c r="BT320" s="47">
        <v>0</v>
      </c>
      <c r="BU320" s="46"/>
      <c r="BV320" s="47">
        <v>3</v>
      </c>
      <c r="BW320" s="46"/>
      <c r="BX320" s="47">
        <v>4</v>
      </c>
      <c r="BY320" s="46"/>
      <c r="BZ320" s="46"/>
      <c r="CA320" s="46"/>
      <c r="CB320" s="46" t="s">
        <v>7521</v>
      </c>
      <c r="CC320" s="46" t="b">
        <v>1</v>
      </c>
      <c r="CD320" s="46" t="b">
        <v>1</v>
      </c>
      <c r="CE320" s="46" t="b">
        <v>0</v>
      </c>
      <c r="CF320" s="46" t="b">
        <v>0</v>
      </c>
      <c r="CG320" s="46" t="b">
        <v>0</v>
      </c>
      <c r="CH320" s="46" t="b">
        <v>0</v>
      </c>
      <c r="CI320" s="46" t="b">
        <v>0</v>
      </c>
      <c r="CJ320" s="46"/>
      <c r="CK320" s="46"/>
      <c r="CL320" s="46"/>
      <c r="CM320" s="46" t="s">
        <v>1355</v>
      </c>
      <c r="CN320" s="46"/>
      <c r="CO320" s="46" t="s">
        <v>4252</v>
      </c>
      <c r="CP320" s="46">
        <v>1811</v>
      </c>
      <c r="CQ320" s="46" t="s">
        <v>4254</v>
      </c>
      <c r="CR320" s="46" t="s">
        <v>4255</v>
      </c>
      <c r="CS320" s="46">
        <v>319</v>
      </c>
      <c r="CT320" s="46"/>
      <c r="CU320" s="46">
        <v>-1</v>
      </c>
    </row>
    <row r="321" spans="1:99" ht="15" customHeight="1">
      <c r="A321" s="47">
        <v>359125050503749</v>
      </c>
      <c r="B321" s="47">
        <v>28</v>
      </c>
      <c r="C321" s="47">
        <v>28</v>
      </c>
      <c r="D321" s="46" t="s">
        <v>4258</v>
      </c>
      <c r="E321" s="46" t="s">
        <v>7813</v>
      </c>
      <c r="F321" s="46">
        <v>13.383191999999999</v>
      </c>
      <c r="G321" s="46">
        <v>103.85179807999999</v>
      </c>
      <c r="H321" s="46">
        <v>-2</v>
      </c>
      <c r="I321" s="46">
        <v>8</v>
      </c>
      <c r="J321" s="47">
        <v>0</v>
      </c>
      <c r="K321" s="46"/>
      <c r="L321" s="46"/>
      <c r="M321" s="46"/>
      <c r="N321" s="46"/>
      <c r="O321" s="47">
        <v>5</v>
      </c>
      <c r="P321" s="47">
        <v>1</v>
      </c>
      <c r="Q321" s="46">
        <v>2</v>
      </c>
      <c r="R321" s="47">
        <v>0</v>
      </c>
      <c r="S321" s="46"/>
      <c r="T321" s="47">
        <v>3</v>
      </c>
      <c r="U321" s="46"/>
      <c r="V321" s="46"/>
      <c r="W321" s="46"/>
      <c r="X321" s="46"/>
      <c r="Y321" s="46"/>
      <c r="Z321" s="47">
        <v>4</v>
      </c>
      <c r="AA321" s="46"/>
      <c r="AB321" s="46"/>
      <c r="AC321" s="46"/>
      <c r="AD321" s="46"/>
      <c r="AE321" s="46"/>
      <c r="AF321" s="47">
        <v>1</v>
      </c>
      <c r="AG321" s="46"/>
      <c r="AH321" s="46"/>
      <c r="AI321" s="46"/>
      <c r="AJ321" s="46"/>
      <c r="AK321" s="46"/>
      <c r="AL321" s="47">
        <v>3</v>
      </c>
      <c r="AM321" s="46"/>
      <c r="AN321" s="47">
        <v>1</v>
      </c>
      <c r="AO321" s="46"/>
      <c r="AP321" s="47">
        <v>3</v>
      </c>
      <c r="AQ321" s="46"/>
      <c r="AR321" s="47">
        <v>3</v>
      </c>
      <c r="AS321" s="46"/>
      <c r="AT321" s="46"/>
      <c r="AU321" s="46"/>
      <c r="AV321" s="46"/>
      <c r="AW321" s="46"/>
      <c r="AX321" s="46"/>
      <c r="AY321" s="46"/>
      <c r="AZ321" s="46"/>
      <c r="BA321" s="46"/>
      <c r="BB321" s="46" t="s">
        <v>426</v>
      </c>
      <c r="BC321" s="46"/>
      <c r="BD321" s="47">
        <v>1</v>
      </c>
      <c r="BE321" s="46"/>
      <c r="BF321" s="46"/>
      <c r="BG321" s="46"/>
      <c r="BH321" s="47">
        <v>3</v>
      </c>
      <c r="BI321" s="46"/>
      <c r="BJ321" s="46"/>
      <c r="BK321" s="46"/>
      <c r="BL321" s="46" t="s">
        <v>4262</v>
      </c>
      <c r="BM321" s="46"/>
      <c r="BN321" s="47">
        <v>1</v>
      </c>
      <c r="BO321" s="46"/>
      <c r="BP321" s="47">
        <v>1</v>
      </c>
      <c r="BQ321" s="46"/>
      <c r="BR321" s="47">
        <v>1</v>
      </c>
      <c r="BS321" s="46"/>
      <c r="BT321" s="47">
        <v>0</v>
      </c>
      <c r="BU321" s="46"/>
      <c r="BV321" s="47">
        <v>3</v>
      </c>
      <c r="BW321" s="46"/>
      <c r="BX321" s="47">
        <v>4</v>
      </c>
      <c r="BY321" s="46"/>
      <c r="BZ321" s="46"/>
      <c r="CA321" s="46"/>
      <c r="CB321" s="46" t="s">
        <v>7521</v>
      </c>
      <c r="CC321" s="46" t="b">
        <v>1</v>
      </c>
      <c r="CD321" s="46" t="b">
        <v>1</v>
      </c>
      <c r="CE321" s="46" t="b">
        <v>0</v>
      </c>
      <c r="CF321" s="46" t="b">
        <v>0</v>
      </c>
      <c r="CG321" s="46" t="b">
        <v>0</v>
      </c>
      <c r="CH321" s="46" t="b">
        <v>0</v>
      </c>
      <c r="CI321" s="46" t="b">
        <v>0</v>
      </c>
      <c r="CJ321" s="46"/>
      <c r="CK321" s="46"/>
      <c r="CL321" s="46"/>
      <c r="CM321" s="46" t="s">
        <v>1355</v>
      </c>
      <c r="CN321" s="46"/>
      <c r="CO321" s="46" t="s">
        <v>4270</v>
      </c>
      <c r="CP321" s="46">
        <v>1812</v>
      </c>
      <c r="CQ321" s="46" t="s">
        <v>4271</v>
      </c>
      <c r="CR321" s="46" t="s">
        <v>4272</v>
      </c>
      <c r="CS321" s="46">
        <v>320</v>
      </c>
      <c r="CT321" s="46"/>
      <c r="CU321" s="46">
        <v>-1</v>
      </c>
    </row>
    <row r="322" spans="1:99" ht="15" customHeight="1">
      <c r="A322" s="47">
        <v>359125050503749</v>
      </c>
      <c r="B322" s="47">
        <v>30</v>
      </c>
      <c r="C322" s="47">
        <v>30</v>
      </c>
      <c r="D322" s="46" t="s">
        <v>4273</v>
      </c>
      <c r="E322" s="46" t="s">
        <v>7814</v>
      </c>
      <c r="F322" s="46">
        <v>13.383232469999999</v>
      </c>
      <c r="G322" s="46">
        <v>103.85170651999999</v>
      </c>
      <c r="H322" s="46">
        <v>14</v>
      </c>
      <c r="I322" s="46">
        <v>6</v>
      </c>
      <c r="J322" s="47">
        <v>0</v>
      </c>
      <c r="K322" s="46"/>
      <c r="L322" s="46"/>
      <c r="M322" s="46"/>
      <c r="N322" s="46"/>
      <c r="O322" s="47">
        <v>5</v>
      </c>
      <c r="P322" s="47">
        <v>1</v>
      </c>
      <c r="Q322" s="46">
        <v>4</v>
      </c>
      <c r="R322" s="47">
        <v>0</v>
      </c>
      <c r="S322" s="46"/>
      <c r="T322" s="47">
        <v>3</v>
      </c>
      <c r="U322" s="46"/>
      <c r="V322" s="46"/>
      <c r="W322" s="46"/>
      <c r="X322" s="46"/>
      <c r="Y322" s="46"/>
      <c r="Z322" s="47">
        <v>4</v>
      </c>
      <c r="AA322" s="46"/>
      <c r="AB322" s="46"/>
      <c r="AC322" s="46"/>
      <c r="AD322" s="46"/>
      <c r="AE322" s="46"/>
      <c r="AF322" s="47">
        <v>1</v>
      </c>
      <c r="AG322" s="46"/>
      <c r="AH322" s="46"/>
      <c r="AI322" s="46"/>
      <c r="AJ322" s="46"/>
      <c r="AK322" s="46"/>
      <c r="AL322" s="47">
        <v>3</v>
      </c>
      <c r="AM322" s="46"/>
      <c r="AN322" s="47">
        <v>1</v>
      </c>
      <c r="AO322" s="46"/>
      <c r="AP322" s="47">
        <v>3</v>
      </c>
      <c r="AQ322" s="46"/>
      <c r="AR322" s="47">
        <v>3</v>
      </c>
      <c r="AS322" s="46"/>
      <c r="AT322" s="46"/>
      <c r="AU322" s="46"/>
      <c r="AV322" s="46"/>
      <c r="AW322" s="46"/>
      <c r="AX322" s="46"/>
      <c r="AY322" s="46"/>
      <c r="AZ322" s="46"/>
      <c r="BA322" s="46"/>
      <c r="BB322" s="46" t="s">
        <v>2897</v>
      </c>
      <c r="BC322" s="46"/>
      <c r="BD322" s="47">
        <v>0</v>
      </c>
      <c r="BE322" s="46"/>
      <c r="BF322" s="46"/>
      <c r="BG322" s="46"/>
      <c r="BH322" s="47">
        <v>4</v>
      </c>
      <c r="BI322" s="46"/>
      <c r="BJ322" s="46"/>
      <c r="BK322" s="46"/>
      <c r="BL322" s="46" t="s">
        <v>3377</v>
      </c>
      <c r="BM322" s="46"/>
      <c r="BN322" s="47">
        <v>1</v>
      </c>
      <c r="BO322" s="46"/>
      <c r="BP322" s="47">
        <v>1</v>
      </c>
      <c r="BQ322" s="46"/>
      <c r="BR322" s="47">
        <v>1</v>
      </c>
      <c r="BS322" s="46"/>
      <c r="BT322" s="47">
        <v>0</v>
      </c>
      <c r="BU322" s="46"/>
      <c r="BV322" s="47">
        <v>3</v>
      </c>
      <c r="BW322" s="46"/>
      <c r="BX322" s="47">
        <v>4</v>
      </c>
      <c r="BY322" s="46"/>
      <c r="BZ322" s="46"/>
      <c r="CA322" s="46"/>
      <c r="CB322" s="46" t="s">
        <v>6050</v>
      </c>
      <c r="CC322" s="46" t="b">
        <v>1</v>
      </c>
      <c r="CD322" s="46" t="b">
        <v>0</v>
      </c>
      <c r="CE322" s="46" t="b">
        <v>0</v>
      </c>
      <c r="CF322" s="46" t="b">
        <v>0</v>
      </c>
      <c r="CG322" s="46" t="b">
        <v>0</v>
      </c>
      <c r="CH322" s="46" t="b">
        <v>0</v>
      </c>
      <c r="CI322" s="46" t="b">
        <v>0</v>
      </c>
      <c r="CJ322" s="46"/>
      <c r="CK322" s="46"/>
      <c r="CL322" s="46"/>
      <c r="CM322" s="46" t="s">
        <v>1355</v>
      </c>
      <c r="CN322" s="46"/>
      <c r="CO322" s="46" t="s">
        <v>4283</v>
      </c>
      <c r="CP322" s="46">
        <v>1813</v>
      </c>
      <c r="CQ322" s="46" t="s">
        <v>4284</v>
      </c>
      <c r="CR322" s="46" t="s">
        <v>4285</v>
      </c>
      <c r="CS322" s="46">
        <v>321</v>
      </c>
      <c r="CT322" s="46"/>
      <c r="CU322" s="46">
        <v>-1</v>
      </c>
    </row>
    <row r="323" spans="1:99" ht="15" customHeight="1">
      <c r="A323" s="47">
        <v>359125050503749</v>
      </c>
      <c r="B323" s="47">
        <v>35</v>
      </c>
      <c r="C323" s="47">
        <v>35</v>
      </c>
      <c r="D323" s="46" t="s">
        <v>4286</v>
      </c>
      <c r="E323" s="46" t="s">
        <v>7815</v>
      </c>
      <c r="F323" s="46">
        <v>13.383637609999999</v>
      </c>
      <c r="G323" s="46">
        <v>103.85156876000001</v>
      </c>
      <c r="H323" s="46">
        <v>54</v>
      </c>
      <c r="I323" s="46">
        <v>14</v>
      </c>
      <c r="J323" s="47">
        <v>0</v>
      </c>
      <c r="K323" s="46"/>
      <c r="L323" s="46"/>
      <c r="M323" s="46"/>
      <c r="N323" s="46"/>
      <c r="O323" s="47">
        <v>5</v>
      </c>
      <c r="P323" s="47">
        <v>1</v>
      </c>
      <c r="Q323" s="46">
        <v>4</v>
      </c>
      <c r="R323" s="47">
        <v>1</v>
      </c>
      <c r="S323" s="46"/>
      <c r="T323" s="47">
        <v>4</v>
      </c>
      <c r="U323" s="46"/>
      <c r="V323" s="47">
        <v>4</v>
      </c>
      <c r="W323" s="46"/>
      <c r="X323" s="46"/>
      <c r="Y323" s="46"/>
      <c r="Z323" s="47">
        <v>4</v>
      </c>
      <c r="AA323" s="46"/>
      <c r="AB323" s="47">
        <v>4</v>
      </c>
      <c r="AC323" s="46"/>
      <c r="AD323" s="46" t="s">
        <v>1366</v>
      </c>
      <c r="AE323" s="46"/>
      <c r="AF323" s="47">
        <v>1</v>
      </c>
      <c r="AG323" s="46"/>
      <c r="AH323" s="47">
        <v>1</v>
      </c>
      <c r="AI323" s="46"/>
      <c r="AJ323" s="46" t="s">
        <v>183</v>
      </c>
      <c r="AK323" s="46"/>
      <c r="AL323" s="47">
        <v>3</v>
      </c>
      <c r="AM323" s="46"/>
      <c r="AN323" s="47">
        <v>1</v>
      </c>
      <c r="AO323" s="46"/>
      <c r="AP323" s="47">
        <v>2</v>
      </c>
      <c r="AQ323" s="46"/>
      <c r="AR323" s="47">
        <v>3</v>
      </c>
      <c r="AS323" s="46"/>
      <c r="AT323" s="47">
        <v>3</v>
      </c>
      <c r="AU323" s="46"/>
      <c r="AV323" s="47">
        <v>3</v>
      </c>
      <c r="AW323" s="46"/>
      <c r="AX323" s="47">
        <v>2</v>
      </c>
      <c r="AY323" s="46"/>
      <c r="AZ323" s="47">
        <v>3</v>
      </c>
      <c r="BA323" s="46"/>
      <c r="BB323" s="46" t="s">
        <v>7816</v>
      </c>
      <c r="BC323" s="46"/>
      <c r="BD323" s="47">
        <v>1</v>
      </c>
      <c r="BE323" s="46"/>
      <c r="BF323" s="46"/>
      <c r="BG323" s="46"/>
      <c r="BH323" s="47">
        <v>3</v>
      </c>
      <c r="BI323" s="46"/>
      <c r="BJ323" s="47">
        <v>3</v>
      </c>
      <c r="BK323" s="46"/>
      <c r="BL323" s="46" t="s">
        <v>3443</v>
      </c>
      <c r="BM323" s="46"/>
      <c r="BN323" s="47">
        <v>1</v>
      </c>
      <c r="BO323" s="46"/>
      <c r="BP323" s="47">
        <v>1</v>
      </c>
      <c r="BQ323" s="46"/>
      <c r="BR323" s="47">
        <v>1</v>
      </c>
      <c r="BS323" s="46"/>
      <c r="BT323" s="47">
        <v>0</v>
      </c>
      <c r="BU323" s="46"/>
      <c r="BV323" s="47">
        <v>3</v>
      </c>
      <c r="BW323" s="46"/>
      <c r="BX323" s="47">
        <v>4</v>
      </c>
      <c r="BY323" s="46"/>
      <c r="BZ323" s="46"/>
      <c r="CA323" s="46"/>
      <c r="CB323" s="46" t="s">
        <v>7521</v>
      </c>
      <c r="CC323" s="46" t="b">
        <v>1</v>
      </c>
      <c r="CD323" s="46" t="b">
        <v>1</v>
      </c>
      <c r="CE323" s="46" t="b">
        <v>0</v>
      </c>
      <c r="CF323" s="46" t="b">
        <v>0</v>
      </c>
      <c r="CG323" s="46" t="b">
        <v>0</v>
      </c>
      <c r="CH323" s="46" t="b">
        <v>0</v>
      </c>
      <c r="CI323" s="46" t="b">
        <v>0</v>
      </c>
      <c r="CJ323" s="46"/>
      <c r="CK323" s="46"/>
      <c r="CL323" s="46"/>
      <c r="CM323" s="46" t="s">
        <v>1355</v>
      </c>
      <c r="CN323" s="46"/>
      <c r="CO323" s="46" t="s">
        <v>4305</v>
      </c>
      <c r="CP323" s="46">
        <v>1814</v>
      </c>
      <c r="CQ323" s="46" t="s">
        <v>4306</v>
      </c>
      <c r="CR323" s="46" t="s">
        <v>4307</v>
      </c>
      <c r="CS323" s="46">
        <v>322</v>
      </c>
      <c r="CT323" s="46"/>
      <c r="CU323" s="46">
        <v>-1</v>
      </c>
    </row>
    <row r="324" spans="1:99" ht="15" customHeight="1">
      <c r="A324" s="47">
        <v>359125050503749</v>
      </c>
      <c r="B324" s="47">
        <v>37</v>
      </c>
      <c r="C324" s="47">
        <v>37</v>
      </c>
      <c r="D324" s="46" t="s">
        <v>4308</v>
      </c>
      <c r="E324" s="46" t="s">
        <v>7817</v>
      </c>
      <c r="F324" s="46">
        <v>13.383528070000001</v>
      </c>
      <c r="G324" s="46">
        <v>103.8512312</v>
      </c>
      <c r="H324" s="46">
        <v>-14</v>
      </c>
      <c r="I324" s="46">
        <v>5</v>
      </c>
      <c r="J324" s="47">
        <v>0</v>
      </c>
      <c r="K324" s="46"/>
      <c r="L324" s="46"/>
      <c r="M324" s="46"/>
      <c r="N324" s="46"/>
      <c r="O324" s="47">
        <v>5</v>
      </c>
      <c r="P324" s="47">
        <v>1</v>
      </c>
      <c r="Q324" s="46">
        <v>8</v>
      </c>
      <c r="R324" s="47">
        <v>1</v>
      </c>
      <c r="S324" s="46"/>
      <c r="T324" s="47">
        <v>3</v>
      </c>
      <c r="U324" s="46"/>
      <c r="V324" s="47">
        <v>3</v>
      </c>
      <c r="W324" s="46"/>
      <c r="X324" s="46"/>
      <c r="Y324" s="46"/>
      <c r="Z324" s="47">
        <v>4</v>
      </c>
      <c r="AA324" s="46"/>
      <c r="AB324" s="47">
        <v>4</v>
      </c>
      <c r="AC324" s="46"/>
      <c r="AD324" s="46"/>
      <c r="AE324" s="46"/>
      <c r="AF324" s="47">
        <v>1</v>
      </c>
      <c r="AG324" s="46"/>
      <c r="AH324" s="47">
        <v>1</v>
      </c>
      <c r="AI324" s="46"/>
      <c r="AJ324" s="46" t="s">
        <v>183</v>
      </c>
      <c r="AK324" s="46"/>
      <c r="AL324" s="47">
        <v>3</v>
      </c>
      <c r="AM324" s="46"/>
      <c r="AN324" s="47">
        <v>1</v>
      </c>
      <c r="AO324" s="46"/>
      <c r="AP324" s="47">
        <v>2</v>
      </c>
      <c r="AQ324" s="46"/>
      <c r="AR324" s="47">
        <v>3</v>
      </c>
      <c r="AS324" s="46"/>
      <c r="AT324" s="47">
        <v>3</v>
      </c>
      <c r="AU324" s="46"/>
      <c r="AV324" s="47">
        <v>1</v>
      </c>
      <c r="AW324" s="46"/>
      <c r="AX324" s="47">
        <v>2</v>
      </c>
      <c r="AY324" s="46"/>
      <c r="AZ324" s="47">
        <v>3</v>
      </c>
      <c r="BA324" s="46"/>
      <c r="BB324" s="46" t="s">
        <v>3795</v>
      </c>
      <c r="BC324" s="46"/>
      <c r="BD324" s="47">
        <v>1</v>
      </c>
      <c r="BE324" s="46"/>
      <c r="BF324" s="46"/>
      <c r="BG324" s="46"/>
      <c r="BH324" s="47">
        <v>3</v>
      </c>
      <c r="BI324" s="46"/>
      <c r="BJ324" s="47">
        <v>3</v>
      </c>
      <c r="BK324" s="46"/>
      <c r="BL324" s="46" t="s">
        <v>4318</v>
      </c>
      <c r="BM324" s="46"/>
      <c r="BN324" s="47">
        <v>1</v>
      </c>
      <c r="BO324" s="46"/>
      <c r="BP324" s="47">
        <v>1</v>
      </c>
      <c r="BQ324" s="46"/>
      <c r="BR324" s="47">
        <v>1</v>
      </c>
      <c r="BS324" s="46"/>
      <c r="BT324" s="47">
        <v>1</v>
      </c>
      <c r="BU324" s="46"/>
      <c r="BV324" s="47">
        <v>3</v>
      </c>
      <c r="BW324" s="46"/>
      <c r="BX324" s="47">
        <v>4</v>
      </c>
      <c r="BY324" s="46"/>
      <c r="BZ324" s="46"/>
      <c r="CA324" s="46"/>
      <c r="CB324" s="46" t="s">
        <v>7527</v>
      </c>
      <c r="CC324" s="46" t="b">
        <v>1</v>
      </c>
      <c r="CD324" s="46" t="b">
        <v>1</v>
      </c>
      <c r="CE324" s="46" t="b">
        <v>0</v>
      </c>
      <c r="CF324" s="46" t="b">
        <v>1</v>
      </c>
      <c r="CG324" s="46" t="b">
        <v>0</v>
      </c>
      <c r="CH324" s="46" t="b">
        <v>0</v>
      </c>
      <c r="CI324" s="46" t="b">
        <v>0</v>
      </c>
      <c r="CJ324" s="46"/>
      <c r="CK324" s="46"/>
      <c r="CL324" s="46"/>
      <c r="CM324" s="46" t="s">
        <v>1355</v>
      </c>
      <c r="CN324" s="46"/>
      <c r="CO324" s="46" t="s">
        <v>4319</v>
      </c>
      <c r="CP324" s="46">
        <v>1815</v>
      </c>
      <c r="CQ324" s="46" t="s">
        <v>4320</v>
      </c>
      <c r="CR324" s="46" t="s">
        <v>4321</v>
      </c>
      <c r="CS324" s="46">
        <v>323</v>
      </c>
      <c r="CT324" s="46"/>
      <c r="CU324" s="46">
        <v>-1</v>
      </c>
    </row>
    <row r="325" spans="1:99" ht="15" customHeight="1">
      <c r="A325" s="47">
        <v>359125050503749</v>
      </c>
      <c r="B325" s="47">
        <v>39</v>
      </c>
      <c r="C325" s="47">
        <v>39</v>
      </c>
      <c r="D325" s="46" t="s">
        <v>4325</v>
      </c>
      <c r="E325" s="46" t="s">
        <v>7818</v>
      </c>
      <c r="F325" s="46">
        <v>13.3834757</v>
      </c>
      <c r="G325" s="46">
        <v>103.85113059</v>
      </c>
      <c r="H325" s="46">
        <v>8</v>
      </c>
      <c r="I325" s="46">
        <v>7</v>
      </c>
      <c r="J325" s="47">
        <v>0</v>
      </c>
      <c r="K325" s="46"/>
      <c r="L325" s="46"/>
      <c r="M325" s="46"/>
      <c r="N325" s="46"/>
      <c r="O325" s="47">
        <v>5</v>
      </c>
      <c r="P325" s="47">
        <v>1</v>
      </c>
      <c r="Q325" s="46">
        <v>8</v>
      </c>
      <c r="R325" s="47">
        <v>1</v>
      </c>
      <c r="S325" s="46"/>
      <c r="T325" s="47">
        <v>3</v>
      </c>
      <c r="U325" s="46"/>
      <c r="V325" s="47">
        <v>3</v>
      </c>
      <c r="W325" s="46"/>
      <c r="X325" s="46"/>
      <c r="Y325" s="46"/>
      <c r="Z325" s="47">
        <v>3</v>
      </c>
      <c r="AA325" s="46"/>
      <c r="AB325" s="47">
        <v>3</v>
      </c>
      <c r="AC325" s="46"/>
      <c r="AD325" s="46"/>
      <c r="AE325" s="46"/>
      <c r="AF325" s="47">
        <v>1</v>
      </c>
      <c r="AG325" s="46"/>
      <c r="AH325" s="47">
        <v>1</v>
      </c>
      <c r="AI325" s="46"/>
      <c r="AJ325" s="46" t="s">
        <v>183</v>
      </c>
      <c r="AK325" s="46"/>
      <c r="AL325" s="47">
        <v>3</v>
      </c>
      <c r="AM325" s="46"/>
      <c r="AN325" s="47">
        <v>1</v>
      </c>
      <c r="AO325" s="46"/>
      <c r="AP325" s="47">
        <v>2</v>
      </c>
      <c r="AQ325" s="46"/>
      <c r="AR325" s="47">
        <v>3</v>
      </c>
      <c r="AS325" s="46"/>
      <c r="AT325" s="47">
        <v>3</v>
      </c>
      <c r="AU325" s="46"/>
      <c r="AV325" s="47">
        <v>1</v>
      </c>
      <c r="AW325" s="46"/>
      <c r="AX325" s="47">
        <v>2</v>
      </c>
      <c r="AY325" s="46"/>
      <c r="AZ325" s="47">
        <v>3</v>
      </c>
      <c r="BA325" s="46"/>
      <c r="BB325" s="46"/>
      <c r="BC325" s="46"/>
      <c r="BD325" s="47">
        <v>1</v>
      </c>
      <c r="BE325" s="46"/>
      <c r="BF325" s="46"/>
      <c r="BG325" s="46"/>
      <c r="BH325" s="47">
        <v>3</v>
      </c>
      <c r="BI325" s="46"/>
      <c r="BJ325" s="47">
        <v>3</v>
      </c>
      <c r="BK325" s="46"/>
      <c r="BL325" s="46" t="s">
        <v>3443</v>
      </c>
      <c r="BM325" s="46"/>
      <c r="BN325" s="47">
        <v>1</v>
      </c>
      <c r="BO325" s="46"/>
      <c r="BP325" s="47">
        <v>1</v>
      </c>
      <c r="BQ325" s="46"/>
      <c r="BR325" s="47">
        <v>1</v>
      </c>
      <c r="BS325" s="46"/>
      <c r="BT325" s="47">
        <v>1</v>
      </c>
      <c r="BU325" s="46"/>
      <c r="BV325" s="47">
        <v>1</v>
      </c>
      <c r="BW325" s="46"/>
      <c r="BX325" s="47">
        <v>4</v>
      </c>
      <c r="BY325" s="46"/>
      <c r="BZ325" s="46"/>
      <c r="CA325" s="46"/>
      <c r="CB325" s="46" t="s">
        <v>6050</v>
      </c>
      <c r="CC325" s="46" t="b">
        <v>1</v>
      </c>
      <c r="CD325" s="46" t="b">
        <v>0</v>
      </c>
      <c r="CE325" s="46" t="b">
        <v>0</v>
      </c>
      <c r="CF325" s="46" t="b">
        <v>0</v>
      </c>
      <c r="CG325" s="46" t="b">
        <v>0</v>
      </c>
      <c r="CH325" s="46" t="b">
        <v>0</v>
      </c>
      <c r="CI325" s="46" t="b">
        <v>0</v>
      </c>
      <c r="CJ325" s="46"/>
      <c r="CK325" s="46"/>
      <c r="CL325" s="46"/>
      <c r="CM325" s="46" t="s">
        <v>1355</v>
      </c>
      <c r="CN325" s="46"/>
      <c r="CO325" s="46" t="s">
        <v>4332</v>
      </c>
      <c r="CP325" s="46">
        <v>1816</v>
      </c>
      <c r="CQ325" s="46" t="s">
        <v>4333</v>
      </c>
      <c r="CR325" s="46" t="s">
        <v>4335</v>
      </c>
      <c r="CS325" s="46">
        <v>324</v>
      </c>
      <c r="CT325" s="46"/>
      <c r="CU325" s="46">
        <v>-1</v>
      </c>
    </row>
    <row r="326" spans="1:99" ht="15" customHeight="1">
      <c r="A326" s="47">
        <v>359125051929760</v>
      </c>
      <c r="B326" s="47">
        <v>5</v>
      </c>
      <c r="C326" s="47">
        <v>5</v>
      </c>
      <c r="D326" s="46" t="s">
        <v>4339</v>
      </c>
      <c r="E326" s="46" t="s">
        <v>7819</v>
      </c>
      <c r="F326" s="46">
        <v>13.3829244</v>
      </c>
      <c r="G326" s="46">
        <v>103.85461946</v>
      </c>
      <c r="H326" s="46">
        <v>14</v>
      </c>
      <c r="I326" s="46">
        <v>16</v>
      </c>
      <c r="J326" s="47">
        <v>0</v>
      </c>
      <c r="K326" s="46"/>
      <c r="L326" s="46"/>
      <c r="M326" s="46"/>
      <c r="N326" s="46"/>
      <c r="O326" s="47">
        <v>5</v>
      </c>
      <c r="P326" s="47">
        <v>1</v>
      </c>
      <c r="Q326" s="46">
        <v>3</v>
      </c>
      <c r="R326" s="47">
        <v>1</v>
      </c>
      <c r="S326" s="46"/>
      <c r="T326" s="47">
        <v>4</v>
      </c>
      <c r="U326" s="46"/>
      <c r="V326" s="47">
        <v>4</v>
      </c>
      <c r="W326" s="46"/>
      <c r="X326" s="46"/>
      <c r="Y326" s="46"/>
      <c r="Z326" s="47">
        <v>4</v>
      </c>
      <c r="AA326" s="46"/>
      <c r="AB326" s="47">
        <v>4</v>
      </c>
      <c r="AC326" s="46"/>
      <c r="AD326" s="46"/>
      <c r="AE326" s="46"/>
      <c r="AF326" s="47">
        <v>1</v>
      </c>
      <c r="AG326" s="46"/>
      <c r="AH326" s="47">
        <v>1</v>
      </c>
      <c r="AI326" s="46"/>
      <c r="AJ326" s="46"/>
      <c r="AK326" s="46"/>
      <c r="AL326" s="47">
        <v>3</v>
      </c>
      <c r="AM326" s="46"/>
      <c r="AN326" s="47">
        <v>1</v>
      </c>
      <c r="AO326" s="46"/>
      <c r="AP326" s="47">
        <v>5</v>
      </c>
      <c r="AQ326" s="46" t="s">
        <v>4055</v>
      </c>
      <c r="AR326" s="47">
        <v>6</v>
      </c>
      <c r="AS326" s="46" t="s">
        <v>4055</v>
      </c>
      <c r="AT326" s="47">
        <v>3</v>
      </c>
      <c r="AU326" s="46"/>
      <c r="AV326" s="47">
        <v>1</v>
      </c>
      <c r="AW326" s="46"/>
      <c r="AX326" s="47">
        <v>5</v>
      </c>
      <c r="AY326" s="46" t="s">
        <v>4055</v>
      </c>
      <c r="AZ326" s="47">
        <v>6</v>
      </c>
      <c r="BA326" s="46" t="s">
        <v>4055</v>
      </c>
      <c r="BB326" s="46"/>
      <c r="BC326" s="46"/>
      <c r="BD326" s="47">
        <v>0</v>
      </c>
      <c r="BE326" s="46"/>
      <c r="BF326" s="46"/>
      <c r="BG326" s="46"/>
      <c r="BH326" s="47">
        <v>3</v>
      </c>
      <c r="BI326" s="46"/>
      <c r="BJ326" s="47">
        <v>3</v>
      </c>
      <c r="BK326" s="46"/>
      <c r="BL326" s="46" t="s">
        <v>4345</v>
      </c>
      <c r="BM326" s="46"/>
      <c r="BN326" s="47">
        <v>1</v>
      </c>
      <c r="BO326" s="46"/>
      <c r="BP326" s="47">
        <v>1</v>
      </c>
      <c r="BQ326" s="46"/>
      <c r="BR326" s="47">
        <v>1</v>
      </c>
      <c r="BS326" s="46"/>
      <c r="BT326" s="47">
        <v>0</v>
      </c>
      <c r="BU326" s="46"/>
      <c r="BV326" s="47">
        <v>1</v>
      </c>
      <c r="BW326" s="46"/>
      <c r="BX326" s="47">
        <v>4</v>
      </c>
      <c r="BY326" s="46"/>
      <c r="BZ326" s="46"/>
      <c r="CA326" s="46"/>
      <c r="CB326" s="46" t="s">
        <v>7521</v>
      </c>
      <c r="CC326" s="46" t="b">
        <v>1</v>
      </c>
      <c r="CD326" s="46" t="b">
        <v>1</v>
      </c>
      <c r="CE326" s="46" t="b">
        <v>0</v>
      </c>
      <c r="CF326" s="46" t="b">
        <v>0</v>
      </c>
      <c r="CG326" s="46" t="b">
        <v>0</v>
      </c>
      <c r="CH326" s="46" t="b">
        <v>0</v>
      </c>
      <c r="CI326" s="46" t="b">
        <v>0</v>
      </c>
      <c r="CJ326" s="46"/>
      <c r="CK326" s="46"/>
      <c r="CL326" s="46"/>
      <c r="CM326" s="46" t="s">
        <v>3423</v>
      </c>
      <c r="CN326" s="46"/>
      <c r="CO326" s="46" t="s">
        <v>4348</v>
      </c>
      <c r="CP326" s="46">
        <v>1834</v>
      </c>
      <c r="CQ326" s="46" t="s">
        <v>4350</v>
      </c>
      <c r="CR326" s="46" t="s">
        <v>4352</v>
      </c>
      <c r="CS326" s="46">
        <v>325</v>
      </c>
      <c r="CT326" s="46"/>
      <c r="CU326" s="46">
        <v>-1</v>
      </c>
    </row>
    <row r="327" spans="1:99" ht="15" customHeight="1">
      <c r="A327" s="47">
        <v>359125051929760</v>
      </c>
      <c r="B327" s="47">
        <v>6</v>
      </c>
      <c r="C327" s="47">
        <v>6</v>
      </c>
      <c r="D327" s="46" t="s">
        <v>4354</v>
      </c>
      <c r="E327" s="46" t="s">
        <v>7820</v>
      </c>
      <c r="F327" s="46">
        <v>13.383055110000001</v>
      </c>
      <c r="G327" s="46">
        <v>103.85455038000001</v>
      </c>
      <c r="H327" s="46">
        <v>14</v>
      </c>
      <c r="I327" s="46">
        <v>5</v>
      </c>
      <c r="J327" s="47">
        <v>0</v>
      </c>
      <c r="K327" s="46"/>
      <c r="L327" s="46"/>
      <c r="M327" s="46"/>
      <c r="N327" s="46"/>
      <c r="O327" s="47">
        <v>5</v>
      </c>
      <c r="P327" s="47">
        <v>1</v>
      </c>
      <c r="Q327" s="46">
        <v>5</v>
      </c>
      <c r="R327" s="47">
        <v>1</v>
      </c>
      <c r="S327" s="46"/>
      <c r="T327" s="47">
        <v>3</v>
      </c>
      <c r="U327" s="46"/>
      <c r="V327" s="47">
        <v>3</v>
      </c>
      <c r="W327" s="46"/>
      <c r="X327" s="46"/>
      <c r="Y327" s="46"/>
      <c r="Z327" s="47">
        <v>4</v>
      </c>
      <c r="AA327" s="46"/>
      <c r="AB327" s="47">
        <v>4</v>
      </c>
      <c r="AC327" s="46"/>
      <c r="AD327" s="46"/>
      <c r="AE327" s="46"/>
      <c r="AF327" s="47">
        <v>1</v>
      </c>
      <c r="AG327" s="46"/>
      <c r="AH327" s="47">
        <v>1</v>
      </c>
      <c r="AI327" s="46"/>
      <c r="AJ327" s="46"/>
      <c r="AK327" s="46"/>
      <c r="AL327" s="47">
        <v>3</v>
      </c>
      <c r="AM327" s="46"/>
      <c r="AN327" s="47">
        <v>1</v>
      </c>
      <c r="AO327" s="46"/>
      <c r="AP327" s="47">
        <v>5</v>
      </c>
      <c r="AQ327" s="46" t="s">
        <v>4055</v>
      </c>
      <c r="AR327" s="47">
        <v>6</v>
      </c>
      <c r="AS327" s="46" t="s">
        <v>4055</v>
      </c>
      <c r="AT327" s="47">
        <v>3</v>
      </c>
      <c r="AU327" s="46"/>
      <c r="AV327" s="47">
        <v>1</v>
      </c>
      <c r="AW327" s="46"/>
      <c r="AX327" s="47">
        <v>5</v>
      </c>
      <c r="AY327" s="46" t="s">
        <v>4055</v>
      </c>
      <c r="AZ327" s="47">
        <v>6</v>
      </c>
      <c r="BA327" s="46" t="s">
        <v>4055</v>
      </c>
      <c r="BB327" s="46"/>
      <c r="BC327" s="46"/>
      <c r="BD327" s="47">
        <v>0</v>
      </c>
      <c r="BE327" s="46"/>
      <c r="BF327" s="46"/>
      <c r="BG327" s="46"/>
      <c r="BH327" s="47">
        <v>3</v>
      </c>
      <c r="BI327" s="46"/>
      <c r="BJ327" s="47">
        <v>3</v>
      </c>
      <c r="BK327" s="46"/>
      <c r="BL327" s="46"/>
      <c r="BM327" s="46"/>
      <c r="BN327" s="47">
        <v>1</v>
      </c>
      <c r="BO327" s="46"/>
      <c r="BP327" s="47">
        <v>1</v>
      </c>
      <c r="BQ327" s="46"/>
      <c r="BR327" s="47">
        <v>1</v>
      </c>
      <c r="BS327" s="46"/>
      <c r="BT327" s="47">
        <v>0</v>
      </c>
      <c r="BU327" s="46"/>
      <c r="BV327" s="47">
        <v>1</v>
      </c>
      <c r="BW327" s="46"/>
      <c r="BX327" s="47">
        <v>4</v>
      </c>
      <c r="BY327" s="46"/>
      <c r="BZ327" s="46"/>
      <c r="CA327" s="46"/>
      <c r="CB327" s="46" t="s">
        <v>7521</v>
      </c>
      <c r="CC327" s="46" t="b">
        <v>1</v>
      </c>
      <c r="CD327" s="46" t="b">
        <v>1</v>
      </c>
      <c r="CE327" s="46" t="b">
        <v>0</v>
      </c>
      <c r="CF327" s="46" t="b">
        <v>0</v>
      </c>
      <c r="CG327" s="46" t="b">
        <v>0</v>
      </c>
      <c r="CH327" s="46" t="b">
        <v>0</v>
      </c>
      <c r="CI327" s="46" t="b">
        <v>0</v>
      </c>
      <c r="CJ327" s="46"/>
      <c r="CK327" s="46"/>
      <c r="CL327" s="46"/>
      <c r="CM327" s="46" t="s">
        <v>3423</v>
      </c>
      <c r="CN327" s="46"/>
      <c r="CO327" s="46" t="s">
        <v>4359</v>
      </c>
      <c r="CP327" s="46">
        <v>1835</v>
      </c>
      <c r="CQ327" s="46" t="s">
        <v>4360</v>
      </c>
      <c r="CR327" s="46" t="s">
        <v>4361</v>
      </c>
      <c r="CS327" s="46">
        <v>326</v>
      </c>
      <c r="CT327" s="46"/>
      <c r="CU327" s="46">
        <v>-1</v>
      </c>
    </row>
    <row r="328" spans="1:99" ht="15" customHeight="1">
      <c r="A328" s="47">
        <v>359125051929760</v>
      </c>
      <c r="B328" s="47">
        <v>7</v>
      </c>
      <c r="C328" s="47">
        <v>7</v>
      </c>
      <c r="D328" s="46" t="s">
        <v>4362</v>
      </c>
      <c r="E328" s="46" t="s">
        <v>7821</v>
      </c>
      <c r="F328" s="46">
        <v>13.383018270000001</v>
      </c>
      <c r="G328" s="46">
        <v>103.85456236</v>
      </c>
      <c r="H328" s="46">
        <v>4</v>
      </c>
      <c r="I328" s="46">
        <v>7</v>
      </c>
      <c r="J328" s="47">
        <v>0</v>
      </c>
      <c r="K328" s="46"/>
      <c r="L328" s="46"/>
      <c r="M328" s="46"/>
      <c r="N328" s="46"/>
      <c r="O328" s="47">
        <v>5</v>
      </c>
      <c r="P328" s="47">
        <v>1</v>
      </c>
      <c r="Q328" s="46">
        <v>2</v>
      </c>
      <c r="R328" s="47">
        <v>0</v>
      </c>
      <c r="S328" s="46"/>
      <c r="T328" s="47">
        <v>4</v>
      </c>
      <c r="U328" s="46"/>
      <c r="V328" s="46"/>
      <c r="W328" s="46"/>
      <c r="X328" s="46"/>
      <c r="Y328" s="46"/>
      <c r="Z328" s="47">
        <v>4</v>
      </c>
      <c r="AA328" s="46"/>
      <c r="AB328" s="46"/>
      <c r="AC328" s="46"/>
      <c r="AD328" s="46"/>
      <c r="AE328" s="46"/>
      <c r="AF328" s="47">
        <v>1</v>
      </c>
      <c r="AG328" s="46"/>
      <c r="AH328" s="46"/>
      <c r="AI328" s="46"/>
      <c r="AJ328" s="46"/>
      <c r="AK328" s="46"/>
      <c r="AL328" s="47">
        <v>3</v>
      </c>
      <c r="AM328" s="46"/>
      <c r="AN328" s="47">
        <v>1</v>
      </c>
      <c r="AO328" s="46"/>
      <c r="AP328" s="47">
        <v>4</v>
      </c>
      <c r="AQ328" s="46"/>
      <c r="AR328" s="47">
        <v>6</v>
      </c>
      <c r="AS328" s="46" t="s">
        <v>4055</v>
      </c>
      <c r="AT328" s="46"/>
      <c r="AU328" s="46"/>
      <c r="AV328" s="46"/>
      <c r="AW328" s="46"/>
      <c r="AX328" s="46"/>
      <c r="AY328" s="46"/>
      <c r="AZ328" s="46"/>
      <c r="BA328" s="46"/>
      <c r="BB328" s="46"/>
      <c r="BC328" s="46"/>
      <c r="BD328" s="47">
        <v>0</v>
      </c>
      <c r="BE328" s="46"/>
      <c r="BF328" s="46"/>
      <c r="BG328" s="46"/>
      <c r="BH328" s="47">
        <v>3</v>
      </c>
      <c r="BI328" s="46"/>
      <c r="BJ328" s="46"/>
      <c r="BK328" s="46"/>
      <c r="BL328" s="46" t="s">
        <v>4370</v>
      </c>
      <c r="BM328" s="46"/>
      <c r="BN328" s="47">
        <v>0</v>
      </c>
      <c r="BO328" s="46"/>
      <c r="BP328" s="46"/>
      <c r="BQ328" s="46"/>
      <c r="BR328" s="46"/>
      <c r="BS328" s="46"/>
      <c r="BT328" s="46"/>
      <c r="BU328" s="46"/>
      <c r="BV328" s="46"/>
      <c r="BW328" s="46"/>
      <c r="BX328" s="46"/>
      <c r="BY328" s="46"/>
      <c r="BZ328" s="46"/>
      <c r="CA328" s="46"/>
      <c r="CB328" s="46" t="s">
        <v>7539</v>
      </c>
      <c r="CC328" s="46" t="b">
        <v>0</v>
      </c>
      <c r="CD328" s="46" t="b">
        <v>1</v>
      </c>
      <c r="CE328" s="46" t="b">
        <v>0</v>
      </c>
      <c r="CF328" s="46" t="b">
        <v>1</v>
      </c>
      <c r="CG328" s="46" t="b">
        <v>0</v>
      </c>
      <c r="CH328" s="46" t="b">
        <v>0</v>
      </c>
      <c r="CI328" s="46" t="b">
        <v>0</v>
      </c>
      <c r="CJ328" s="46"/>
      <c r="CK328" s="46"/>
      <c r="CL328" s="46"/>
      <c r="CM328" s="46" t="s">
        <v>3423</v>
      </c>
      <c r="CN328" s="46"/>
      <c r="CO328" s="46" t="s">
        <v>4373</v>
      </c>
      <c r="CP328" s="46">
        <v>1836</v>
      </c>
      <c r="CQ328" s="46" t="s">
        <v>4374</v>
      </c>
      <c r="CR328" s="46" t="s">
        <v>4375</v>
      </c>
      <c r="CS328" s="46">
        <v>327</v>
      </c>
      <c r="CT328" s="46"/>
      <c r="CU328" s="46">
        <v>-1</v>
      </c>
    </row>
    <row r="329" spans="1:99" ht="15" customHeight="1">
      <c r="A329" s="47">
        <v>359125051929760</v>
      </c>
      <c r="B329" s="47">
        <v>8</v>
      </c>
      <c r="C329" s="47">
        <v>8</v>
      </c>
      <c r="D329" s="46" t="s">
        <v>4378</v>
      </c>
      <c r="E329" s="46" t="s">
        <v>7822</v>
      </c>
      <c r="F329" s="46">
        <v>13.382724019999999</v>
      </c>
      <c r="G329" s="46">
        <v>103.85450355</v>
      </c>
      <c r="H329" s="46">
        <v>-10</v>
      </c>
      <c r="I329" s="46">
        <v>13</v>
      </c>
      <c r="J329" s="47">
        <v>0</v>
      </c>
      <c r="K329" s="46"/>
      <c r="L329" s="46"/>
      <c r="M329" s="46"/>
      <c r="N329" s="46"/>
      <c r="O329" s="47">
        <v>5</v>
      </c>
      <c r="P329" s="47">
        <v>1</v>
      </c>
      <c r="Q329" s="46">
        <v>5</v>
      </c>
      <c r="R329" s="47">
        <v>1</v>
      </c>
      <c r="S329" s="46"/>
      <c r="T329" s="47">
        <v>3</v>
      </c>
      <c r="U329" s="46"/>
      <c r="V329" s="47">
        <v>4</v>
      </c>
      <c r="W329" s="46"/>
      <c r="X329" s="46"/>
      <c r="Y329" s="46"/>
      <c r="Z329" s="47">
        <v>4</v>
      </c>
      <c r="AA329" s="46"/>
      <c r="AB329" s="47">
        <v>4</v>
      </c>
      <c r="AC329" s="46"/>
      <c r="AD329" s="46"/>
      <c r="AE329" s="46"/>
      <c r="AF329" s="47">
        <v>1</v>
      </c>
      <c r="AG329" s="46"/>
      <c r="AH329" s="47">
        <v>1</v>
      </c>
      <c r="AI329" s="46"/>
      <c r="AJ329" s="46"/>
      <c r="AK329" s="46"/>
      <c r="AL329" s="47">
        <v>3</v>
      </c>
      <c r="AM329" s="46"/>
      <c r="AN329" s="47">
        <v>3</v>
      </c>
      <c r="AO329" s="46"/>
      <c r="AP329" s="47">
        <v>3</v>
      </c>
      <c r="AQ329" s="46"/>
      <c r="AR329" s="47">
        <v>3</v>
      </c>
      <c r="AS329" s="46"/>
      <c r="AT329" s="47">
        <v>3</v>
      </c>
      <c r="AU329" s="46"/>
      <c r="AV329" s="47">
        <v>1</v>
      </c>
      <c r="AW329" s="46"/>
      <c r="AX329" s="47">
        <v>2</v>
      </c>
      <c r="AY329" s="46"/>
      <c r="AZ329" s="47">
        <v>3</v>
      </c>
      <c r="BA329" s="46"/>
      <c r="BB329" s="46"/>
      <c r="BC329" s="46"/>
      <c r="BD329" s="47">
        <v>1</v>
      </c>
      <c r="BE329" s="46"/>
      <c r="BF329" s="46"/>
      <c r="BG329" s="46"/>
      <c r="BH329" s="47">
        <v>3</v>
      </c>
      <c r="BI329" s="46"/>
      <c r="BJ329" s="47">
        <v>3</v>
      </c>
      <c r="BK329" s="46"/>
      <c r="BL329" s="46" t="s">
        <v>4386</v>
      </c>
      <c r="BM329" s="46"/>
      <c r="BN329" s="47">
        <v>0</v>
      </c>
      <c r="BO329" s="46"/>
      <c r="BP329" s="46"/>
      <c r="BQ329" s="46"/>
      <c r="BR329" s="46"/>
      <c r="BS329" s="46"/>
      <c r="BT329" s="46"/>
      <c r="BU329" s="46"/>
      <c r="BV329" s="46"/>
      <c r="BW329" s="46"/>
      <c r="BX329" s="46"/>
      <c r="BY329" s="46"/>
      <c r="BZ329" s="46"/>
      <c r="CA329" s="46"/>
      <c r="CB329" s="46" t="s">
        <v>7539</v>
      </c>
      <c r="CC329" s="46" t="b">
        <v>0</v>
      </c>
      <c r="CD329" s="46" t="b">
        <v>1</v>
      </c>
      <c r="CE329" s="46" t="b">
        <v>0</v>
      </c>
      <c r="CF329" s="46" t="b">
        <v>1</v>
      </c>
      <c r="CG329" s="46" t="b">
        <v>0</v>
      </c>
      <c r="CH329" s="46" t="b">
        <v>0</v>
      </c>
      <c r="CI329" s="46" t="b">
        <v>0</v>
      </c>
      <c r="CJ329" s="46"/>
      <c r="CK329" s="46"/>
      <c r="CL329" s="46"/>
      <c r="CM329" s="46" t="s">
        <v>3423</v>
      </c>
      <c r="CN329" s="46"/>
      <c r="CO329" s="46" t="s">
        <v>4387</v>
      </c>
      <c r="CP329" s="46">
        <v>1837</v>
      </c>
      <c r="CQ329" s="46" t="s">
        <v>4388</v>
      </c>
      <c r="CR329" s="46" t="s">
        <v>4389</v>
      </c>
      <c r="CS329" s="46">
        <v>328</v>
      </c>
      <c r="CT329" s="46"/>
      <c r="CU329" s="46">
        <v>-1</v>
      </c>
    </row>
    <row r="330" spans="1:99" ht="15" customHeight="1">
      <c r="A330" s="47">
        <v>359125051929760</v>
      </c>
      <c r="B330" s="47">
        <v>10</v>
      </c>
      <c r="C330" s="47">
        <v>10</v>
      </c>
      <c r="D330" s="46" t="s">
        <v>4390</v>
      </c>
      <c r="E330" s="46" t="s">
        <v>7823</v>
      </c>
      <c r="F330" s="46">
        <v>13.38281935</v>
      </c>
      <c r="G330" s="46">
        <v>103.85438676</v>
      </c>
      <c r="H330" s="46">
        <v>-24</v>
      </c>
      <c r="I330" s="46">
        <v>10</v>
      </c>
      <c r="J330" s="47">
        <v>0</v>
      </c>
      <c r="K330" s="46"/>
      <c r="L330" s="46"/>
      <c r="M330" s="46"/>
      <c r="N330" s="46"/>
      <c r="O330" s="47">
        <v>5</v>
      </c>
      <c r="P330" s="47">
        <v>1</v>
      </c>
      <c r="Q330" s="46">
        <v>5</v>
      </c>
      <c r="R330" s="47">
        <v>1</v>
      </c>
      <c r="S330" s="46"/>
      <c r="T330" s="47">
        <v>3</v>
      </c>
      <c r="U330" s="46"/>
      <c r="V330" s="47">
        <v>3</v>
      </c>
      <c r="W330" s="46"/>
      <c r="X330" s="46"/>
      <c r="Y330" s="46"/>
      <c r="Z330" s="47">
        <v>3</v>
      </c>
      <c r="AA330" s="46"/>
      <c r="AB330" s="47">
        <v>3</v>
      </c>
      <c r="AC330" s="46"/>
      <c r="AD330" s="46"/>
      <c r="AE330" s="46"/>
      <c r="AF330" s="47">
        <v>1</v>
      </c>
      <c r="AG330" s="46"/>
      <c r="AH330" s="47">
        <v>1</v>
      </c>
      <c r="AI330" s="46"/>
      <c r="AJ330" s="46"/>
      <c r="AK330" s="46"/>
      <c r="AL330" s="47">
        <v>3</v>
      </c>
      <c r="AM330" s="46"/>
      <c r="AN330" s="47">
        <v>1</v>
      </c>
      <c r="AO330" s="46"/>
      <c r="AP330" s="47">
        <v>2</v>
      </c>
      <c r="AQ330" s="46"/>
      <c r="AR330" s="47">
        <v>3</v>
      </c>
      <c r="AS330" s="46"/>
      <c r="AT330" s="47">
        <v>3</v>
      </c>
      <c r="AU330" s="46"/>
      <c r="AV330" s="47">
        <v>1</v>
      </c>
      <c r="AW330" s="46"/>
      <c r="AX330" s="47">
        <v>2</v>
      </c>
      <c r="AY330" s="46"/>
      <c r="AZ330" s="47">
        <v>3</v>
      </c>
      <c r="BA330" s="46"/>
      <c r="BB330" s="46"/>
      <c r="BC330" s="46"/>
      <c r="BD330" s="47">
        <v>1</v>
      </c>
      <c r="BE330" s="46"/>
      <c r="BF330" s="46"/>
      <c r="BG330" s="46"/>
      <c r="BH330" s="47">
        <v>3</v>
      </c>
      <c r="BI330" s="46"/>
      <c r="BJ330" s="47">
        <v>3</v>
      </c>
      <c r="BK330" s="46"/>
      <c r="BL330" s="46" t="s">
        <v>4398</v>
      </c>
      <c r="BM330" s="46"/>
      <c r="BN330" s="47">
        <v>1</v>
      </c>
      <c r="BO330" s="46"/>
      <c r="BP330" s="47">
        <v>1</v>
      </c>
      <c r="BQ330" s="46"/>
      <c r="BR330" s="47">
        <v>1</v>
      </c>
      <c r="BS330" s="46"/>
      <c r="BT330" s="47">
        <v>0</v>
      </c>
      <c r="BU330" s="46"/>
      <c r="BV330" s="47">
        <v>3</v>
      </c>
      <c r="BW330" s="46"/>
      <c r="BX330" s="47">
        <v>4</v>
      </c>
      <c r="BY330" s="46"/>
      <c r="BZ330" s="46"/>
      <c r="CA330" s="46"/>
      <c r="CB330" s="46" t="s">
        <v>7521</v>
      </c>
      <c r="CC330" s="46" t="b">
        <v>1</v>
      </c>
      <c r="CD330" s="46" t="b">
        <v>1</v>
      </c>
      <c r="CE330" s="46" t="b">
        <v>0</v>
      </c>
      <c r="CF330" s="46" t="b">
        <v>0</v>
      </c>
      <c r="CG330" s="46" t="b">
        <v>0</v>
      </c>
      <c r="CH330" s="46" t="b">
        <v>0</v>
      </c>
      <c r="CI330" s="46" t="b">
        <v>0</v>
      </c>
      <c r="CJ330" s="46"/>
      <c r="CK330" s="46"/>
      <c r="CL330" s="46"/>
      <c r="CM330" s="46" t="s">
        <v>1138</v>
      </c>
      <c r="CN330" s="46"/>
      <c r="CO330" s="46" t="s">
        <v>4401</v>
      </c>
      <c r="CP330" s="46">
        <v>1838</v>
      </c>
      <c r="CQ330" s="46" t="s">
        <v>4402</v>
      </c>
      <c r="CR330" s="46" t="s">
        <v>4403</v>
      </c>
      <c r="CS330" s="46">
        <v>329</v>
      </c>
      <c r="CT330" s="46"/>
      <c r="CU330" s="46">
        <v>-1</v>
      </c>
    </row>
    <row r="331" spans="1:99" ht="15" customHeight="1">
      <c r="A331" s="47">
        <v>359125051929760</v>
      </c>
      <c r="B331" s="47">
        <v>11</v>
      </c>
      <c r="C331" s="47">
        <v>11</v>
      </c>
      <c r="D331" s="46" t="s">
        <v>4404</v>
      </c>
      <c r="E331" s="46" t="s">
        <v>7824</v>
      </c>
      <c r="F331" s="46">
        <v>13.38272555</v>
      </c>
      <c r="G331" s="46">
        <v>103.85438031</v>
      </c>
      <c r="H331" s="46">
        <v>-26</v>
      </c>
      <c r="I331" s="46">
        <v>7</v>
      </c>
      <c r="J331" s="47">
        <v>0</v>
      </c>
      <c r="K331" s="46"/>
      <c r="L331" s="46"/>
      <c r="M331" s="46"/>
      <c r="N331" s="46"/>
      <c r="O331" s="47">
        <v>5</v>
      </c>
      <c r="P331" s="47">
        <v>1</v>
      </c>
      <c r="Q331" s="46">
        <v>6</v>
      </c>
      <c r="R331" s="47">
        <v>1</v>
      </c>
      <c r="S331" s="46"/>
      <c r="T331" s="47">
        <v>3</v>
      </c>
      <c r="U331" s="46"/>
      <c r="V331" s="47">
        <v>4</v>
      </c>
      <c r="W331" s="46"/>
      <c r="X331" s="46"/>
      <c r="Y331" s="46"/>
      <c r="Z331" s="47">
        <v>3</v>
      </c>
      <c r="AA331" s="46"/>
      <c r="AB331" s="47">
        <v>3</v>
      </c>
      <c r="AC331" s="46"/>
      <c r="AD331" s="46"/>
      <c r="AE331" s="46"/>
      <c r="AF331" s="47">
        <v>1</v>
      </c>
      <c r="AG331" s="46"/>
      <c r="AH331" s="47">
        <v>1</v>
      </c>
      <c r="AI331" s="46"/>
      <c r="AJ331" s="46"/>
      <c r="AK331" s="46"/>
      <c r="AL331" s="47">
        <v>3</v>
      </c>
      <c r="AM331" s="46"/>
      <c r="AN331" s="47">
        <v>1</v>
      </c>
      <c r="AO331" s="46"/>
      <c r="AP331" s="47">
        <v>5</v>
      </c>
      <c r="AQ331" s="46" t="s">
        <v>4055</v>
      </c>
      <c r="AR331" s="47">
        <v>6</v>
      </c>
      <c r="AS331" s="46" t="s">
        <v>4055</v>
      </c>
      <c r="AT331" s="47">
        <v>3</v>
      </c>
      <c r="AU331" s="46"/>
      <c r="AV331" s="47">
        <v>1</v>
      </c>
      <c r="AW331" s="46"/>
      <c r="AX331" s="47">
        <v>5</v>
      </c>
      <c r="AY331" s="46" t="s">
        <v>4055</v>
      </c>
      <c r="AZ331" s="47">
        <v>6</v>
      </c>
      <c r="BA331" s="46" t="s">
        <v>4055</v>
      </c>
      <c r="BB331" s="46"/>
      <c r="BC331" s="46"/>
      <c r="BD331" s="47">
        <v>0</v>
      </c>
      <c r="BE331" s="46"/>
      <c r="BF331" s="46"/>
      <c r="BG331" s="46"/>
      <c r="BH331" s="47">
        <v>3</v>
      </c>
      <c r="BI331" s="46"/>
      <c r="BJ331" s="47">
        <v>3</v>
      </c>
      <c r="BK331" s="46"/>
      <c r="BL331" s="46" t="s">
        <v>4413</v>
      </c>
      <c r="BM331" s="46"/>
      <c r="BN331" s="47">
        <v>1</v>
      </c>
      <c r="BO331" s="46"/>
      <c r="BP331" s="47">
        <v>1</v>
      </c>
      <c r="BQ331" s="46"/>
      <c r="BR331" s="47">
        <v>1</v>
      </c>
      <c r="BS331" s="46"/>
      <c r="BT331" s="47">
        <v>0</v>
      </c>
      <c r="BU331" s="46"/>
      <c r="BV331" s="47">
        <v>3</v>
      </c>
      <c r="BW331" s="46"/>
      <c r="BX331" s="47">
        <v>4</v>
      </c>
      <c r="BY331" s="46"/>
      <c r="BZ331" s="46"/>
      <c r="CA331" s="46"/>
      <c r="CB331" s="46" t="s">
        <v>7521</v>
      </c>
      <c r="CC331" s="46" t="b">
        <v>1</v>
      </c>
      <c r="CD331" s="46" t="b">
        <v>1</v>
      </c>
      <c r="CE331" s="46" t="b">
        <v>0</v>
      </c>
      <c r="CF331" s="46" t="b">
        <v>0</v>
      </c>
      <c r="CG331" s="46" t="b">
        <v>0</v>
      </c>
      <c r="CH331" s="46" t="b">
        <v>0</v>
      </c>
      <c r="CI331" s="46" t="b">
        <v>0</v>
      </c>
      <c r="CJ331" s="46"/>
      <c r="CK331" s="46"/>
      <c r="CL331" s="46"/>
      <c r="CM331" s="46" t="s">
        <v>1138</v>
      </c>
      <c r="CN331" s="46"/>
      <c r="CO331" s="46" t="s">
        <v>4416</v>
      </c>
      <c r="CP331" s="46">
        <v>1839</v>
      </c>
      <c r="CQ331" s="46" t="s">
        <v>4418</v>
      </c>
      <c r="CR331" s="46" t="s">
        <v>4420</v>
      </c>
      <c r="CS331" s="46">
        <v>330</v>
      </c>
      <c r="CT331" s="46"/>
      <c r="CU331" s="46">
        <v>-1</v>
      </c>
    </row>
    <row r="332" spans="1:99" ht="15" customHeight="1">
      <c r="A332" s="47">
        <v>359125051929760</v>
      </c>
      <c r="B332" s="47">
        <v>14</v>
      </c>
      <c r="C332" s="47">
        <v>14</v>
      </c>
      <c r="D332" s="46" t="s">
        <v>4423</v>
      </c>
      <c r="E332" s="46" t="s">
        <v>7825</v>
      </c>
      <c r="F332" s="46">
        <v>13.38305338</v>
      </c>
      <c r="G332" s="46">
        <v>103.85405225</v>
      </c>
      <c r="H332" s="46">
        <v>-2</v>
      </c>
      <c r="I332" s="46">
        <v>9</v>
      </c>
      <c r="J332" s="47">
        <v>0</v>
      </c>
      <c r="K332" s="46"/>
      <c r="L332" s="46"/>
      <c r="M332" s="46"/>
      <c r="N332" s="46"/>
      <c r="O332" s="47">
        <v>5</v>
      </c>
      <c r="P332" s="47">
        <v>1</v>
      </c>
      <c r="Q332" s="46">
        <v>3</v>
      </c>
      <c r="R332" s="47">
        <v>0</v>
      </c>
      <c r="S332" s="46"/>
      <c r="T332" s="47">
        <v>3</v>
      </c>
      <c r="U332" s="46"/>
      <c r="V332" s="46"/>
      <c r="W332" s="46"/>
      <c r="X332" s="46"/>
      <c r="Y332" s="46"/>
      <c r="Z332" s="47">
        <v>4</v>
      </c>
      <c r="AA332" s="46"/>
      <c r="AB332" s="46"/>
      <c r="AC332" s="46"/>
      <c r="AD332" s="46"/>
      <c r="AE332" s="46"/>
      <c r="AF332" s="47">
        <v>1</v>
      </c>
      <c r="AG332" s="46"/>
      <c r="AH332" s="46"/>
      <c r="AI332" s="46"/>
      <c r="AJ332" s="46"/>
      <c r="AK332" s="46"/>
      <c r="AL332" s="47">
        <v>3</v>
      </c>
      <c r="AM332" s="46"/>
      <c r="AN332" s="47">
        <v>1</v>
      </c>
      <c r="AO332" s="46"/>
      <c r="AP332" s="47">
        <v>3</v>
      </c>
      <c r="AQ332" s="46"/>
      <c r="AR332" s="47">
        <v>1</v>
      </c>
      <c r="AS332" s="46"/>
      <c r="AT332" s="46"/>
      <c r="AU332" s="46"/>
      <c r="AV332" s="46"/>
      <c r="AW332" s="46"/>
      <c r="AX332" s="46"/>
      <c r="AY332" s="46"/>
      <c r="AZ332" s="46"/>
      <c r="BA332" s="46"/>
      <c r="BB332" s="46"/>
      <c r="BC332" s="46"/>
      <c r="BD332" s="47">
        <v>0</v>
      </c>
      <c r="BE332" s="46"/>
      <c r="BF332" s="46"/>
      <c r="BG332" s="46"/>
      <c r="BH332" s="47">
        <v>3</v>
      </c>
      <c r="BI332" s="46"/>
      <c r="BJ332" s="46"/>
      <c r="BK332" s="46"/>
      <c r="BL332" s="46" t="s">
        <v>4427</v>
      </c>
      <c r="BM332" s="46"/>
      <c r="BN332" s="47">
        <v>1</v>
      </c>
      <c r="BO332" s="46"/>
      <c r="BP332" s="47">
        <v>1</v>
      </c>
      <c r="BQ332" s="46"/>
      <c r="BR332" s="47">
        <v>1</v>
      </c>
      <c r="BS332" s="46"/>
      <c r="BT332" s="47">
        <v>0</v>
      </c>
      <c r="BU332" s="46"/>
      <c r="BV332" s="47">
        <v>3</v>
      </c>
      <c r="BW332" s="46"/>
      <c r="BX332" s="47">
        <v>5</v>
      </c>
      <c r="BY332" s="46"/>
      <c r="BZ332" s="46"/>
      <c r="CA332" s="46"/>
      <c r="CB332" s="46" t="s">
        <v>7521</v>
      </c>
      <c r="CC332" s="46" t="b">
        <v>1</v>
      </c>
      <c r="CD332" s="46" t="b">
        <v>1</v>
      </c>
      <c r="CE332" s="46" t="b">
        <v>0</v>
      </c>
      <c r="CF332" s="46" t="b">
        <v>0</v>
      </c>
      <c r="CG332" s="46" t="b">
        <v>0</v>
      </c>
      <c r="CH332" s="46" t="b">
        <v>0</v>
      </c>
      <c r="CI332" s="46" t="b">
        <v>0</v>
      </c>
      <c r="CJ332" s="46"/>
      <c r="CK332" s="46"/>
      <c r="CL332" s="46"/>
      <c r="CM332" s="46" t="s">
        <v>1138</v>
      </c>
      <c r="CN332" s="46"/>
      <c r="CO332" s="46" t="s">
        <v>4430</v>
      </c>
      <c r="CP332" s="46">
        <v>1840</v>
      </c>
      <c r="CQ332" s="46" t="s">
        <v>4432</v>
      </c>
      <c r="CR332" s="46" t="s">
        <v>4433</v>
      </c>
      <c r="CS332" s="46">
        <v>331</v>
      </c>
      <c r="CT332" s="46"/>
      <c r="CU332" s="46">
        <v>-1</v>
      </c>
    </row>
    <row r="333" spans="1:99" ht="15" customHeight="1">
      <c r="A333" s="47">
        <v>359125051929760</v>
      </c>
      <c r="B333" s="47">
        <v>15</v>
      </c>
      <c r="C333" s="47">
        <v>15</v>
      </c>
      <c r="D333" s="46" t="s">
        <v>4436</v>
      </c>
      <c r="E333" s="46" t="s">
        <v>7826</v>
      </c>
      <c r="F333" s="46">
        <v>13.3830721</v>
      </c>
      <c r="G333" s="46">
        <v>103.85403254000001</v>
      </c>
      <c r="H333" s="46">
        <v>0</v>
      </c>
      <c r="I333" s="46">
        <v>5</v>
      </c>
      <c r="J333" s="47">
        <v>0</v>
      </c>
      <c r="K333" s="46"/>
      <c r="L333" s="46"/>
      <c r="M333" s="46"/>
      <c r="N333" s="46"/>
      <c r="O333" s="47">
        <v>5</v>
      </c>
      <c r="P333" s="47">
        <v>1</v>
      </c>
      <c r="Q333" s="46">
        <v>6</v>
      </c>
      <c r="R333" s="47">
        <v>1</v>
      </c>
      <c r="S333" s="46"/>
      <c r="T333" s="47">
        <v>3</v>
      </c>
      <c r="U333" s="46"/>
      <c r="V333" s="47">
        <v>4</v>
      </c>
      <c r="W333" s="46"/>
      <c r="X333" s="46"/>
      <c r="Y333" s="46"/>
      <c r="Z333" s="47">
        <v>4</v>
      </c>
      <c r="AA333" s="46"/>
      <c r="AB333" s="47">
        <v>4</v>
      </c>
      <c r="AC333" s="46"/>
      <c r="AD333" s="46"/>
      <c r="AE333" s="46"/>
      <c r="AF333" s="47">
        <v>1</v>
      </c>
      <c r="AG333" s="46"/>
      <c r="AH333" s="47">
        <v>1</v>
      </c>
      <c r="AI333" s="46"/>
      <c r="AJ333" s="46" t="s">
        <v>183</v>
      </c>
      <c r="AK333" s="46"/>
      <c r="AL333" s="47">
        <v>2</v>
      </c>
      <c r="AM333" s="46"/>
      <c r="AN333" s="47">
        <v>1</v>
      </c>
      <c r="AO333" s="46"/>
      <c r="AP333" s="47">
        <v>3</v>
      </c>
      <c r="AQ333" s="46"/>
      <c r="AR333" s="47">
        <v>3</v>
      </c>
      <c r="AS333" s="46"/>
      <c r="AT333" s="47">
        <v>2</v>
      </c>
      <c r="AU333" s="46"/>
      <c r="AV333" s="47">
        <v>1</v>
      </c>
      <c r="AW333" s="46"/>
      <c r="AX333" s="47">
        <v>3</v>
      </c>
      <c r="AY333" s="46"/>
      <c r="AZ333" s="47">
        <v>3</v>
      </c>
      <c r="BA333" s="46"/>
      <c r="BB333" s="46" t="s">
        <v>426</v>
      </c>
      <c r="BC333" s="46"/>
      <c r="BD333" s="47">
        <v>1</v>
      </c>
      <c r="BE333" s="46"/>
      <c r="BF333" s="46" t="s">
        <v>210</v>
      </c>
      <c r="BG333" s="46"/>
      <c r="BH333" s="47">
        <v>3</v>
      </c>
      <c r="BI333" s="46"/>
      <c r="BJ333" s="47">
        <v>3</v>
      </c>
      <c r="BK333" s="46"/>
      <c r="BL333" s="46" t="s">
        <v>4446</v>
      </c>
      <c r="BM333" s="46"/>
      <c r="BN333" s="47">
        <v>1</v>
      </c>
      <c r="BO333" s="46"/>
      <c r="BP333" s="47">
        <v>1</v>
      </c>
      <c r="BQ333" s="46"/>
      <c r="BR333" s="47">
        <v>1</v>
      </c>
      <c r="BS333" s="46"/>
      <c r="BT333" s="47">
        <v>1</v>
      </c>
      <c r="BU333" s="46"/>
      <c r="BV333" s="47">
        <v>3</v>
      </c>
      <c r="BW333" s="46"/>
      <c r="BX333" s="47">
        <v>5</v>
      </c>
      <c r="BY333" s="46"/>
      <c r="BZ333" s="46"/>
      <c r="CA333" s="46"/>
      <c r="CB333" s="46" t="s">
        <v>7521</v>
      </c>
      <c r="CC333" s="46" t="b">
        <v>1</v>
      </c>
      <c r="CD333" s="46" t="b">
        <v>1</v>
      </c>
      <c r="CE333" s="46" t="b">
        <v>0</v>
      </c>
      <c r="CF333" s="46" t="b">
        <v>0</v>
      </c>
      <c r="CG333" s="46" t="b">
        <v>0</v>
      </c>
      <c r="CH333" s="46" t="b">
        <v>0</v>
      </c>
      <c r="CI333" s="46" t="b">
        <v>0</v>
      </c>
      <c r="CJ333" s="46"/>
      <c r="CK333" s="46"/>
      <c r="CL333" s="46"/>
      <c r="CM333" s="46" t="s">
        <v>3423</v>
      </c>
      <c r="CN333" s="46"/>
      <c r="CO333" s="46" t="s">
        <v>4451</v>
      </c>
      <c r="CP333" s="46">
        <v>1841</v>
      </c>
      <c r="CQ333" s="46" t="s">
        <v>4452</v>
      </c>
      <c r="CR333" s="46" t="s">
        <v>4453</v>
      </c>
      <c r="CS333" s="46">
        <v>332</v>
      </c>
      <c r="CT333" s="46"/>
      <c r="CU333" s="46">
        <v>-1</v>
      </c>
    </row>
    <row r="334" spans="1:99" ht="15" customHeight="1">
      <c r="A334" s="47">
        <v>359125051929760</v>
      </c>
      <c r="B334" s="47">
        <v>18</v>
      </c>
      <c r="C334" s="47">
        <v>18</v>
      </c>
      <c r="D334" s="46" t="s">
        <v>4454</v>
      </c>
      <c r="E334" s="46" t="s">
        <v>7827</v>
      </c>
      <c r="F334" s="46">
        <v>13.38308252</v>
      </c>
      <c r="G334" s="46">
        <v>103.85376001</v>
      </c>
      <c r="H334" s="46">
        <v>5</v>
      </c>
      <c r="I334" s="46">
        <v>10</v>
      </c>
      <c r="J334" s="47">
        <v>0</v>
      </c>
      <c r="K334" s="46"/>
      <c r="L334" s="46"/>
      <c r="M334" s="46"/>
      <c r="N334" s="46"/>
      <c r="O334" s="47">
        <v>5</v>
      </c>
      <c r="P334" s="47">
        <v>1</v>
      </c>
      <c r="Q334" s="46">
        <v>4</v>
      </c>
      <c r="R334" s="47">
        <v>1</v>
      </c>
      <c r="S334" s="46"/>
      <c r="T334" s="47">
        <v>3</v>
      </c>
      <c r="U334" s="46"/>
      <c r="V334" s="47">
        <v>3</v>
      </c>
      <c r="W334" s="46"/>
      <c r="X334" s="46"/>
      <c r="Y334" s="46"/>
      <c r="Z334" s="47">
        <v>4</v>
      </c>
      <c r="AA334" s="46"/>
      <c r="AB334" s="47">
        <v>4</v>
      </c>
      <c r="AC334" s="46"/>
      <c r="AD334" s="46"/>
      <c r="AE334" s="46"/>
      <c r="AF334" s="47">
        <v>1</v>
      </c>
      <c r="AG334" s="46"/>
      <c r="AH334" s="47">
        <v>1</v>
      </c>
      <c r="AI334" s="46"/>
      <c r="AJ334" s="46"/>
      <c r="AK334" s="46"/>
      <c r="AL334" s="47">
        <v>3</v>
      </c>
      <c r="AM334" s="46"/>
      <c r="AN334" s="47">
        <v>1</v>
      </c>
      <c r="AO334" s="46"/>
      <c r="AP334" s="47">
        <v>2</v>
      </c>
      <c r="AQ334" s="46"/>
      <c r="AR334" s="47">
        <v>3</v>
      </c>
      <c r="AS334" s="46"/>
      <c r="AT334" s="47">
        <v>3</v>
      </c>
      <c r="AU334" s="46"/>
      <c r="AV334" s="47">
        <v>1</v>
      </c>
      <c r="AW334" s="46"/>
      <c r="AX334" s="47">
        <v>2</v>
      </c>
      <c r="AY334" s="46"/>
      <c r="AZ334" s="47">
        <v>3</v>
      </c>
      <c r="BA334" s="46"/>
      <c r="BB334" s="46"/>
      <c r="BC334" s="46"/>
      <c r="BD334" s="47">
        <v>1</v>
      </c>
      <c r="BE334" s="46"/>
      <c r="BF334" s="46" t="s">
        <v>666</v>
      </c>
      <c r="BG334" s="46"/>
      <c r="BH334" s="47">
        <v>3</v>
      </c>
      <c r="BI334" s="46"/>
      <c r="BJ334" s="47">
        <v>3</v>
      </c>
      <c r="BK334" s="46"/>
      <c r="BL334" s="46" t="s">
        <v>4460</v>
      </c>
      <c r="BM334" s="46"/>
      <c r="BN334" s="47">
        <v>1</v>
      </c>
      <c r="BO334" s="46"/>
      <c r="BP334" s="47">
        <v>1</v>
      </c>
      <c r="BQ334" s="46"/>
      <c r="BR334" s="47">
        <v>1</v>
      </c>
      <c r="BS334" s="46"/>
      <c r="BT334" s="47">
        <v>1</v>
      </c>
      <c r="BU334" s="46"/>
      <c r="BV334" s="47">
        <v>1</v>
      </c>
      <c r="BW334" s="46"/>
      <c r="BX334" s="47">
        <v>4</v>
      </c>
      <c r="BY334" s="46"/>
      <c r="BZ334" s="46"/>
      <c r="CA334" s="46"/>
      <c r="CB334" s="46" t="s">
        <v>7521</v>
      </c>
      <c r="CC334" s="46" t="b">
        <v>1</v>
      </c>
      <c r="CD334" s="46" t="b">
        <v>1</v>
      </c>
      <c r="CE334" s="46" t="b">
        <v>0</v>
      </c>
      <c r="CF334" s="46" t="b">
        <v>0</v>
      </c>
      <c r="CG334" s="46" t="b">
        <v>0</v>
      </c>
      <c r="CH334" s="46" t="b">
        <v>0</v>
      </c>
      <c r="CI334" s="46" t="b">
        <v>0</v>
      </c>
      <c r="CJ334" s="46"/>
      <c r="CK334" s="46"/>
      <c r="CL334" s="46"/>
      <c r="CM334" s="46" t="s">
        <v>1138</v>
      </c>
      <c r="CN334" s="46"/>
      <c r="CO334" s="46" t="s">
        <v>4465</v>
      </c>
      <c r="CP334" s="46">
        <v>1842</v>
      </c>
      <c r="CQ334" s="46" t="s">
        <v>4466</v>
      </c>
      <c r="CR334" s="46" t="s">
        <v>4467</v>
      </c>
      <c r="CS334" s="46">
        <v>333</v>
      </c>
      <c r="CT334" s="46"/>
      <c r="CU334" s="46">
        <v>-1</v>
      </c>
    </row>
    <row r="335" spans="1:99" ht="15" customHeight="1">
      <c r="A335" s="47">
        <v>359125051929760</v>
      </c>
      <c r="B335" s="47">
        <v>20</v>
      </c>
      <c r="C335" s="47">
        <v>20</v>
      </c>
      <c r="D335" s="46" t="s">
        <v>4468</v>
      </c>
      <c r="E335" s="46" t="s">
        <v>7828</v>
      </c>
      <c r="F335" s="46">
        <v>13.383468450000001</v>
      </c>
      <c r="G335" s="46">
        <v>103.85382109</v>
      </c>
      <c r="H335" s="46">
        <v>7</v>
      </c>
      <c r="I335" s="46">
        <v>6</v>
      </c>
      <c r="J335" s="47">
        <v>0</v>
      </c>
      <c r="K335" s="46"/>
      <c r="L335" s="46"/>
      <c r="M335" s="46"/>
      <c r="N335" s="46"/>
      <c r="O335" s="47">
        <v>5</v>
      </c>
      <c r="P335" s="47">
        <v>1</v>
      </c>
      <c r="Q335" s="46">
        <v>2</v>
      </c>
      <c r="R335" s="47">
        <v>0</v>
      </c>
      <c r="S335" s="46"/>
      <c r="T335" s="47">
        <v>4</v>
      </c>
      <c r="U335" s="46"/>
      <c r="V335" s="46"/>
      <c r="W335" s="46"/>
      <c r="X335" s="46"/>
      <c r="Y335" s="46"/>
      <c r="Z335" s="47">
        <v>4</v>
      </c>
      <c r="AA335" s="46"/>
      <c r="AB335" s="46"/>
      <c r="AC335" s="46"/>
      <c r="AD335" s="46"/>
      <c r="AE335" s="46"/>
      <c r="AF335" s="47">
        <v>1</v>
      </c>
      <c r="AG335" s="46"/>
      <c r="AH335" s="46"/>
      <c r="AI335" s="46"/>
      <c r="AJ335" s="46" t="s">
        <v>1900</v>
      </c>
      <c r="AK335" s="46"/>
      <c r="AL335" s="47">
        <v>3</v>
      </c>
      <c r="AM335" s="46"/>
      <c r="AN335" s="47">
        <v>1</v>
      </c>
      <c r="AO335" s="46"/>
      <c r="AP335" s="47">
        <v>3</v>
      </c>
      <c r="AQ335" s="46"/>
      <c r="AR335" s="47">
        <v>3</v>
      </c>
      <c r="AS335" s="46"/>
      <c r="AT335" s="46"/>
      <c r="AU335" s="46"/>
      <c r="AV335" s="46"/>
      <c r="AW335" s="46"/>
      <c r="AX335" s="46"/>
      <c r="AY335" s="46"/>
      <c r="AZ335" s="46"/>
      <c r="BA335" s="46"/>
      <c r="BB335" s="46" t="s">
        <v>426</v>
      </c>
      <c r="BC335" s="46"/>
      <c r="BD335" s="47">
        <v>0</v>
      </c>
      <c r="BE335" s="46"/>
      <c r="BF335" s="46"/>
      <c r="BG335" s="46"/>
      <c r="BH335" s="47">
        <v>3</v>
      </c>
      <c r="BI335" s="46"/>
      <c r="BJ335" s="46"/>
      <c r="BK335" s="46"/>
      <c r="BL335" s="46" t="s">
        <v>4460</v>
      </c>
      <c r="BM335" s="46"/>
      <c r="BN335" s="47">
        <v>1</v>
      </c>
      <c r="BO335" s="46"/>
      <c r="BP335" s="47">
        <v>1</v>
      </c>
      <c r="BQ335" s="46"/>
      <c r="BR335" s="47">
        <v>0</v>
      </c>
      <c r="BS335" s="46"/>
      <c r="BT335" s="47">
        <v>0</v>
      </c>
      <c r="BU335" s="46"/>
      <c r="BV335" s="47">
        <v>3</v>
      </c>
      <c r="BW335" s="46"/>
      <c r="BX335" s="47">
        <v>5</v>
      </c>
      <c r="BY335" s="46"/>
      <c r="BZ335" s="46"/>
      <c r="CA335" s="46"/>
      <c r="CB335" s="46" t="s">
        <v>7521</v>
      </c>
      <c r="CC335" s="46" t="b">
        <v>1</v>
      </c>
      <c r="CD335" s="46" t="b">
        <v>1</v>
      </c>
      <c r="CE335" s="46" t="b">
        <v>0</v>
      </c>
      <c r="CF335" s="46" t="b">
        <v>0</v>
      </c>
      <c r="CG335" s="46" t="b">
        <v>0</v>
      </c>
      <c r="CH335" s="46" t="b">
        <v>0</v>
      </c>
      <c r="CI335" s="46" t="b">
        <v>0</v>
      </c>
      <c r="CJ335" s="46"/>
      <c r="CK335" s="46"/>
      <c r="CL335" s="46"/>
      <c r="CM335" s="46" t="s">
        <v>1138</v>
      </c>
      <c r="CN335" s="46"/>
      <c r="CO335" s="46" t="s">
        <v>4470</v>
      </c>
      <c r="CP335" s="46">
        <v>1843</v>
      </c>
      <c r="CQ335" s="46" t="s">
        <v>4473</v>
      </c>
      <c r="CR335" s="46" t="s">
        <v>4475</v>
      </c>
      <c r="CS335" s="46">
        <v>334</v>
      </c>
      <c r="CT335" s="46"/>
      <c r="CU335" s="46">
        <v>-1</v>
      </c>
    </row>
    <row r="336" spans="1:99" ht="15" customHeight="1">
      <c r="A336" s="47">
        <v>359125051929760</v>
      </c>
      <c r="B336" s="47">
        <v>52</v>
      </c>
      <c r="C336" s="47">
        <v>52</v>
      </c>
      <c r="D336" s="46" t="s">
        <v>4477</v>
      </c>
      <c r="E336" s="46" t="s">
        <v>7829</v>
      </c>
      <c r="F336" s="46">
        <v>13.38383604</v>
      </c>
      <c r="G336" s="46">
        <v>103.85022048</v>
      </c>
      <c r="H336" s="46">
        <v>4</v>
      </c>
      <c r="I336" s="46">
        <v>3</v>
      </c>
      <c r="J336" s="47">
        <v>0</v>
      </c>
      <c r="K336" s="46"/>
      <c r="L336" s="46"/>
      <c r="M336" s="46"/>
      <c r="N336" s="46"/>
      <c r="O336" s="47">
        <v>5</v>
      </c>
      <c r="P336" s="47">
        <v>1</v>
      </c>
      <c r="Q336" s="46">
        <v>2</v>
      </c>
      <c r="R336" s="47">
        <v>0</v>
      </c>
      <c r="S336" s="46"/>
      <c r="T336" s="47">
        <v>4</v>
      </c>
      <c r="U336" s="46"/>
      <c r="V336" s="46"/>
      <c r="W336" s="46"/>
      <c r="X336" s="46"/>
      <c r="Y336" s="46"/>
      <c r="Z336" s="47">
        <v>4</v>
      </c>
      <c r="AA336" s="46"/>
      <c r="AB336" s="46"/>
      <c r="AC336" s="46"/>
      <c r="AD336" s="46"/>
      <c r="AE336" s="46"/>
      <c r="AF336" s="47">
        <v>1</v>
      </c>
      <c r="AG336" s="46"/>
      <c r="AH336" s="46"/>
      <c r="AI336" s="46"/>
      <c r="AJ336" s="46"/>
      <c r="AK336" s="46"/>
      <c r="AL336" s="47">
        <v>2</v>
      </c>
      <c r="AM336" s="46"/>
      <c r="AN336" s="47">
        <v>1</v>
      </c>
      <c r="AO336" s="46"/>
      <c r="AP336" s="47">
        <v>3</v>
      </c>
      <c r="AQ336" s="46"/>
      <c r="AR336" s="47">
        <v>3</v>
      </c>
      <c r="AS336" s="46"/>
      <c r="AT336" s="46"/>
      <c r="AU336" s="46"/>
      <c r="AV336" s="46"/>
      <c r="AW336" s="46"/>
      <c r="AX336" s="46"/>
      <c r="AY336" s="46"/>
      <c r="AZ336" s="46"/>
      <c r="BA336" s="46"/>
      <c r="BB336" s="46"/>
      <c r="BC336" s="46"/>
      <c r="BD336" s="47">
        <v>1</v>
      </c>
      <c r="BE336" s="46"/>
      <c r="BF336" s="46"/>
      <c r="BG336" s="46"/>
      <c r="BH336" s="47">
        <v>3</v>
      </c>
      <c r="BI336" s="46"/>
      <c r="BJ336" s="46"/>
      <c r="BK336" s="46"/>
      <c r="BL336" s="46"/>
      <c r="BM336" s="46"/>
      <c r="BN336" s="47">
        <v>1</v>
      </c>
      <c r="BO336" s="46"/>
      <c r="BP336" s="47">
        <v>1</v>
      </c>
      <c r="BQ336" s="46"/>
      <c r="BR336" s="47">
        <v>1</v>
      </c>
      <c r="BS336" s="46"/>
      <c r="BT336" s="47">
        <v>0</v>
      </c>
      <c r="BU336" s="46"/>
      <c r="BV336" s="47">
        <v>1</v>
      </c>
      <c r="BW336" s="46"/>
      <c r="BX336" s="47">
        <v>4</v>
      </c>
      <c r="BY336" s="46"/>
      <c r="BZ336" s="46"/>
      <c r="CA336" s="46"/>
      <c r="CB336" s="46" t="s">
        <v>7521</v>
      </c>
      <c r="CC336" s="46" t="b">
        <v>1</v>
      </c>
      <c r="CD336" s="46" t="b">
        <v>1</v>
      </c>
      <c r="CE336" s="46" t="b">
        <v>0</v>
      </c>
      <c r="CF336" s="46" t="b">
        <v>0</v>
      </c>
      <c r="CG336" s="46" t="b">
        <v>0</v>
      </c>
      <c r="CH336" s="46" t="b">
        <v>0</v>
      </c>
      <c r="CI336" s="46" t="b">
        <v>0</v>
      </c>
      <c r="CJ336" s="46"/>
      <c r="CK336" s="46"/>
      <c r="CL336" s="46"/>
      <c r="CM336" s="46" t="s">
        <v>1355</v>
      </c>
      <c r="CN336" s="46"/>
      <c r="CO336" s="46" t="s">
        <v>4481</v>
      </c>
      <c r="CP336" s="46">
        <v>1861</v>
      </c>
      <c r="CQ336" s="46" t="s">
        <v>4482</v>
      </c>
      <c r="CR336" s="46" t="s">
        <v>4483</v>
      </c>
      <c r="CS336" s="46">
        <v>335</v>
      </c>
      <c r="CT336" s="46"/>
      <c r="CU336" s="46">
        <v>-1</v>
      </c>
    </row>
    <row r="337" spans="1:99" ht="15" customHeight="1">
      <c r="A337" s="47">
        <v>359125051929760</v>
      </c>
      <c r="B337" s="47">
        <v>21</v>
      </c>
      <c r="C337" s="47">
        <v>21</v>
      </c>
      <c r="D337" s="46" t="s">
        <v>4486</v>
      </c>
      <c r="E337" s="46" t="s">
        <v>7830</v>
      </c>
      <c r="F337" s="46">
        <v>13.38350387</v>
      </c>
      <c r="G337" s="46">
        <v>103.85381528000001</v>
      </c>
      <c r="H337" s="46">
        <v>4</v>
      </c>
      <c r="I337" s="46">
        <v>5</v>
      </c>
      <c r="J337" s="47">
        <v>0</v>
      </c>
      <c r="K337" s="46"/>
      <c r="L337" s="46"/>
      <c r="M337" s="46"/>
      <c r="N337" s="46"/>
      <c r="O337" s="47">
        <v>5</v>
      </c>
      <c r="P337" s="47">
        <v>1</v>
      </c>
      <c r="Q337" s="46">
        <v>5</v>
      </c>
      <c r="R337" s="47">
        <v>1</v>
      </c>
      <c r="S337" s="46"/>
      <c r="T337" s="47">
        <v>4</v>
      </c>
      <c r="U337" s="46"/>
      <c r="V337" s="47">
        <v>3</v>
      </c>
      <c r="W337" s="46"/>
      <c r="X337" s="46"/>
      <c r="Y337" s="46"/>
      <c r="Z337" s="47">
        <v>4</v>
      </c>
      <c r="AA337" s="46"/>
      <c r="AB337" s="47">
        <v>4</v>
      </c>
      <c r="AC337" s="46"/>
      <c r="AD337" s="46"/>
      <c r="AE337" s="46"/>
      <c r="AF337" s="47">
        <v>1</v>
      </c>
      <c r="AG337" s="46"/>
      <c r="AH337" s="47">
        <v>1</v>
      </c>
      <c r="AI337" s="46"/>
      <c r="AJ337" s="46"/>
      <c r="AK337" s="46"/>
      <c r="AL337" s="47">
        <v>2</v>
      </c>
      <c r="AM337" s="46"/>
      <c r="AN337" s="47">
        <v>1</v>
      </c>
      <c r="AO337" s="46"/>
      <c r="AP337" s="47">
        <v>3</v>
      </c>
      <c r="AQ337" s="46"/>
      <c r="AR337" s="47">
        <v>3</v>
      </c>
      <c r="AS337" s="46"/>
      <c r="AT337" s="47">
        <v>2</v>
      </c>
      <c r="AU337" s="46"/>
      <c r="AV337" s="47">
        <v>1</v>
      </c>
      <c r="AW337" s="46"/>
      <c r="AX337" s="47">
        <v>3</v>
      </c>
      <c r="AY337" s="46"/>
      <c r="AZ337" s="47">
        <v>3</v>
      </c>
      <c r="BA337" s="46"/>
      <c r="BB337" s="46" t="s">
        <v>2897</v>
      </c>
      <c r="BC337" s="46"/>
      <c r="BD337" s="47">
        <v>1</v>
      </c>
      <c r="BE337" s="46"/>
      <c r="BF337" s="46"/>
      <c r="BG337" s="46"/>
      <c r="BH337" s="47">
        <v>3</v>
      </c>
      <c r="BI337" s="46"/>
      <c r="BJ337" s="47">
        <v>3</v>
      </c>
      <c r="BK337" s="46"/>
      <c r="BL337" s="46" t="s">
        <v>4494</v>
      </c>
      <c r="BM337" s="46"/>
      <c r="BN337" s="47">
        <v>1</v>
      </c>
      <c r="BO337" s="46"/>
      <c r="BP337" s="47">
        <v>1</v>
      </c>
      <c r="BQ337" s="46"/>
      <c r="BR337" s="47">
        <v>1</v>
      </c>
      <c r="BS337" s="46"/>
      <c r="BT337" s="47">
        <v>0</v>
      </c>
      <c r="BU337" s="46"/>
      <c r="BV337" s="47">
        <v>3</v>
      </c>
      <c r="BW337" s="46"/>
      <c r="BX337" s="47">
        <v>5</v>
      </c>
      <c r="BY337" s="46"/>
      <c r="BZ337" s="46"/>
      <c r="CA337" s="46"/>
      <c r="CB337" s="46" t="s">
        <v>6050</v>
      </c>
      <c r="CC337" s="46" t="b">
        <v>1</v>
      </c>
      <c r="CD337" s="46" t="b">
        <v>0</v>
      </c>
      <c r="CE337" s="46" t="b">
        <v>0</v>
      </c>
      <c r="CF337" s="46" t="b">
        <v>0</v>
      </c>
      <c r="CG337" s="46" t="b">
        <v>0</v>
      </c>
      <c r="CH337" s="46" t="b">
        <v>0</v>
      </c>
      <c r="CI337" s="46" t="b">
        <v>0</v>
      </c>
      <c r="CJ337" s="46"/>
      <c r="CK337" s="46"/>
      <c r="CL337" s="46"/>
      <c r="CM337" s="46" t="s">
        <v>1355</v>
      </c>
      <c r="CN337" s="46"/>
      <c r="CO337" s="46" t="s">
        <v>4504</v>
      </c>
      <c r="CP337" s="46">
        <v>1844</v>
      </c>
      <c r="CQ337" s="46" t="s">
        <v>4505</v>
      </c>
      <c r="CR337" s="46" t="s">
        <v>4506</v>
      </c>
      <c r="CS337" s="46">
        <v>336</v>
      </c>
      <c r="CT337" s="46"/>
      <c r="CU337" s="46">
        <v>-1</v>
      </c>
    </row>
    <row r="338" spans="1:99" ht="15" customHeight="1">
      <c r="A338" s="47">
        <v>359125051929760</v>
      </c>
      <c r="B338" s="47">
        <v>22</v>
      </c>
      <c r="C338" s="47">
        <v>22</v>
      </c>
      <c r="D338" s="46" t="s">
        <v>4507</v>
      </c>
      <c r="E338" s="46" t="s">
        <v>7831</v>
      </c>
      <c r="F338" s="46">
        <v>13.383388180000001</v>
      </c>
      <c r="G338" s="46">
        <v>103.85384191999999</v>
      </c>
      <c r="H338" s="46">
        <v>5</v>
      </c>
      <c r="I338" s="46">
        <v>5</v>
      </c>
      <c r="J338" s="47">
        <v>0</v>
      </c>
      <c r="K338" s="46"/>
      <c r="L338" s="46"/>
      <c r="M338" s="46"/>
      <c r="N338" s="46"/>
      <c r="O338" s="47">
        <v>5</v>
      </c>
      <c r="P338" s="47">
        <v>1</v>
      </c>
      <c r="Q338" s="46">
        <v>2</v>
      </c>
      <c r="R338" s="47">
        <v>0</v>
      </c>
      <c r="S338" s="46"/>
      <c r="T338" s="47">
        <v>4</v>
      </c>
      <c r="U338" s="46"/>
      <c r="V338" s="46"/>
      <c r="W338" s="46"/>
      <c r="X338" s="46"/>
      <c r="Y338" s="46"/>
      <c r="Z338" s="47">
        <v>4</v>
      </c>
      <c r="AA338" s="46"/>
      <c r="AB338" s="46"/>
      <c r="AC338" s="46"/>
      <c r="AD338" s="46"/>
      <c r="AE338" s="46"/>
      <c r="AF338" s="47">
        <v>1</v>
      </c>
      <c r="AG338" s="46"/>
      <c r="AH338" s="46"/>
      <c r="AI338" s="46"/>
      <c r="AJ338" s="46"/>
      <c r="AK338" s="46"/>
      <c r="AL338" s="47">
        <v>3</v>
      </c>
      <c r="AM338" s="46"/>
      <c r="AN338" s="47">
        <v>1</v>
      </c>
      <c r="AO338" s="46"/>
      <c r="AP338" s="47">
        <v>3</v>
      </c>
      <c r="AQ338" s="46"/>
      <c r="AR338" s="47">
        <v>1</v>
      </c>
      <c r="AS338" s="46"/>
      <c r="AT338" s="46"/>
      <c r="AU338" s="46"/>
      <c r="AV338" s="46"/>
      <c r="AW338" s="46"/>
      <c r="AX338" s="46"/>
      <c r="AY338" s="46"/>
      <c r="AZ338" s="46"/>
      <c r="BA338" s="46"/>
      <c r="BB338" s="46" t="s">
        <v>2897</v>
      </c>
      <c r="BC338" s="46"/>
      <c r="BD338" s="47">
        <v>0</v>
      </c>
      <c r="BE338" s="46"/>
      <c r="BF338" s="46"/>
      <c r="BG338" s="46"/>
      <c r="BH338" s="47">
        <v>3</v>
      </c>
      <c r="BI338" s="46"/>
      <c r="BJ338" s="46"/>
      <c r="BK338" s="46"/>
      <c r="BL338" s="46"/>
      <c r="BM338" s="46"/>
      <c r="BN338" s="47">
        <v>1</v>
      </c>
      <c r="BO338" s="46"/>
      <c r="BP338" s="47">
        <v>1</v>
      </c>
      <c r="BQ338" s="46"/>
      <c r="BR338" s="47">
        <v>1</v>
      </c>
      <c r="BS338" s="46"/>
      <c r="BT338" s="47">
        <v>1</v>
      </c>
      <c r="BU338" s="46"/>
      <c r="BV338" s="47">
        <v>3</v>
      </c>
      <c r="BW338" s="46"/>
      <c r="BX338" s="47">
        <v>5</v>
      </c>
      <c r="BY338" s="46"/>
      <c r="BZ338" s="46"/>
      <c r="CA338" s="46"/>
      <c r="CB338" s="46" t="s">
        <v>7521</v>
      </c>
      <c r="CC338" s="46" t="b">
        <v>1</v>
      </c>
      <c r="CD338" s="46" t="b">
        <v>1</v>
      </c>
      <c r="CE338" s="46" t="b">
        <v>0</v>
      </c>
      <c r="CF338" s="46" t="b">
        <v>0</v>
      </c>
      <c r="CG338" s="46" t="b">
        <v>0</v>
      </c>
      <c r="CH338" s="46" t="b">
        <v>0</v>
      </c>
      <c r="CI338" s="46" t="b">
        <v>0</v>
      </c>
      <c r="CJ338" s="46"/>
      <c r="CK338" s="46"/>
      <c r="CL338" s="46"/>
      <c r="CM338" s="46" t="s">
        <v>1355</v>
      </c>
      <c r="CN338" s="46"/>
      <c r="CO338" s="46" t="s">
        <v>4517</v>
      </c>
      <c r="CP338" s="46">
        <v>1845</v>
      </c>
      <c r="CQ338" s="46" t="s">
        <v>4518</v>
      </c>
      <c r="CR338" s="46" t="s">
        <v>4519</v>
      </c>
      <c r="CS338" s="46">
        <v>337</v>
      </c>
      <c r="CT338" s="46"/>
      <c r="CU338" s="46">
        <v>-1</v>
      </c>
    </row>
    <row r="339" spans="1:99" ht="15" customHeight="1">
      <c r="A339" s="47">
        <v>359125051929760</v>
      </c>
      <c r="B339" s="47">
        <v>23</v>
      </c>
      <c r="C339" s="47">
        <v>23</v>
      </c>
      <c r="D339" s="46" t="s">
        <v>4520</v>
      </c>
      <c r="E339" s="46" t="s">
        <v>7832</v>
      </c>
      <c r="F339" s="46">
        <v>13.38338798</v>
      </c>
      <c r="G339" s="46">
        <v>103.85383772</v>
      </c>
      <c r="H339" s="46">
        <v>5</v>
      </c>
      <c r="I339" s="46">
        <v>4</v>
      </c>
      <c r="J339" s="47">
        <v>0</v>
      </c>
      <c r="K339" s="46"/>
      <c r="L339" s="46"/>
      <c r="M339" s="46"/>
      <c r="N339" s="46"/>
      <c r="O339" s="47">
        <v>5</v>
      </c>
      <c r="P339" s="47">
        <v>1</v>
      </c>
      <c r="Q339" s="46">
        <v>3</v>
      </c>
      <c r="R339" s="47">
        <v>1</v>
      </c>
      <c r="S339" s="46"/>
      <c r="T339" s="47">
        <v>3</v>
      </c>
      <c r="U339" s="46"/>
      <c r="V339" s="47">
        <v>4</v>
      </c>
      <c r="W339" s="46"/>
      <c r="X339" s="46"/>
      <c r="Y339" s="46"/>
      <c r="Z339" s="47">
        <v>4</v>
      </c>
      <c r="AA339" s="46"/>
      <c r="AB339" s="47">
        <v>4</v>
      </c>
      <c r="AC339" s="46"/>
      <c r="AD339" s="46"/>
      <c r="AE339" s="46"/>
      <c r="AF339" s="47">
        <v>1</v>
      </c>
      <c r="AG339" s="46"/>
      <c r="AH339" s="47">
        <v>1</v>
      </c>
      <c r="AI339" s="46"/>
      <c r="AJ339" s="46"/>
      <c r="AK339" s="46"/>
      <c r="AL339" s="47">
        <v>3</v>
      </c>
      <c r="AM339" s="46"/>
      <c r="AN339" s="47">
        <v>1</v>
      </c>
      <c r="AO339" s="46"/>
      <c r="AP339" s="47">
        <v>2</v>
      </c>
      <c r="AQ339" s="46"/>
      <c r="AR339" s="47">
        <v>3</v>
      </c>
      <c r="AS339" s="46"/>
      <c r="AT339" s="47">
        <v>3</v>
      </c>
      <c r="AU339" s="46"/>
      <c r="AV339" s="47">
        <v>1</v>
      </c>
      <c r="AW339" s="46"/>
      <c r="AX339" s="47">
        <v>2</v>
      </c>
      <c r="AY339" s="46"/>
      <c r="AZ339" s="47">
        <v>3</v>
      </c>
      <c r="BA339" s="46"/>
      <c r="BB339" s="46" t="s">
        <v>210</v>
      </c>
      <c r="BC339" s="46"/>
      <c r="BD339" s="47">
        <v>1</v>
      </c>
      <c r="BE339" s="46"/>
      <c r="BF339" s="46" t="s">
        <v>210</v>
      </c>
      <c r="BG339" s="46"/>
      <c r="BH339" s="47">
        <v>3</v>
      </c>
      <c r="BI339" s="46"/>
      <c r="BJ339" s="47">
        <v>3</v>
      </c>
      <c r="BK339" s="46"/>
      <c r="BL339" s="46" t="s">
        <v>4427</v>
      </c>
      <c r="BM339" s="46"/>
      <c r="BN339" s="47">
        <v>1</v>
      </c>
      <c r="BO339" s="46"/>
      <c r="BP339" s="47">
        <v>1</v>
      </c>
      <c r="BQ339" s="46"/>
      <c r="BR339" s="47">
        <v>1</v>
      </c>
      <c r="BS339" s="46"/>
      <c r="BT339" s="47">
        <v>0</v>
      </c>
      <c r="BU339" s="46"/>
      <c r="BV339" s="47">
        <v>3</v>
      </c>
      <c r="BW339" s="46"/>
      <c r="BX339" s="47">
        <v>4</v>
      </c>
      <c r="BY339" s="46"/>
      <c r="BZ339" s="46"/>
      <c r="CA339" s="46"/>
      <c r="CB339" s="46" t="s">
        <v>7521</v>
      </c>
      <c r="CC339" s="46" t="b">
        <v>1</v>
      </c>
      <c r="CD339" s="46" t="b">
        <v>1</v>
      </c>
      <c r="CE339" s="46" t="b">
        <v>0</v>
      </c>
      <c r="CF339" s="46" t="b">
        <v>0</v>
      </c>
      <c r="CG339" s="46" t="b">
        <v>0</v>
      </c>
      <c r="CH339" s="46" t="b">
        <v>0</v>
      </c>
      <c r="CI339" s="46" t="b">
        <v>0</v>
      </c>
      <c r="CJ339" s="46"/>
      <c r="CK339" s="46"/>
      <c r="CL339" s="46"/>
      <c r="CM339" s="46" t="s">
        <v>1355</v>
      </c>
      <c r="CN339" s="46"/>
      <c r="CO339" s="46" t="s">
        <v>4530</v>
      </c>
      <c r="CP339" s="46">
        <v>1846</v>
      </c>
      <c r="CQ339" s="46" t="s">
        <v>4531</v>
      </c>
      <c r="CR339" s="46" t="s">
        <v>4532</v>
      </c>
      <c r="CS339" s="46">
        <v>338</v>
      </c>
      <c r="CT339" s="46"/>
      <c r="CU339" s="46">
        <v>-1</v>
      </c>
    </row>
    <row r="340" spans="1:99" ht="15" customHeight="1">
      <c r="A340" s="47">
        <v>359125051929760</v>
      </c>
      <c r="B340" s="47">
        <v>24</v>
      </c>
      <c r="C340" s="47">
        <v>24</v>
      </c>
      <c r="D340" s="46" t="s">
        <v>4533</v>
      </c>
      <c r="E340" s="46" t="s">
        <v>7833</v>
      </c>
      <c r="F340" s="46">
        <v>13.38329592</v>
      </c>
      <c r="G340" s="46">
        <v>103.85184150000001</v>
      </c>
      <c r="H340" s="46">
        <v>10</v>
      </c>
      <c r="I340" s="46">
        <v>3</v>
      </c>
      <c r="J340" s="47">
        <v>0</v>
      </c>
      <c r="K340" s="46"/>
      <c r="L340" s="46"/>
      <c r="M340" s="46"/>
      <c r="N340" s="46"/>
      <c r="O340" s="47">
        <v>5</v>
      </c>
      <c r="P340" s="47">
        <v>1</v>
      </c>
      <c r="Q340" s="46">
        <v>5</v>
      </c>
      <c r="R340" s="47">
        <v>1</v>
      </c>
      <c r="S340" s="46"/>
      <c r="T340" s="47">
        <v>3</v>
      </c>
      <c r="U340" s="46"/>
      <c r="V340" s="47">
        <v>3</v>
      </c>
      <c r="W340" s="46"/>
      <c r="X340" s="46"/>
      <c r="Y340" s="46"/>
      <c r="Z340" s="47">
        <v>4</v>
      </c>
      <c r="AA340" s="46"/>
      <c r="AB340" s="47">
        <v>4</v>
      </c>
      <c r="AC340" s="46"/>
      <c r="AD340" s="46"/>
      <c r="AE340" s="46"/>
      <c r="AF340" s="47">
        <v>1</v>
      </c>
      <c r="AG340" s="46"/>
      <c r="AH340" s="47">
        <v>1</v>
      </c>
      <c r="AI340" s="46"/>
      <c r="AJ340" s="46"/>
      <c r="AK340" s="46"/>
      <c r="AL340" s="47">
        <v>2</v>
      </c>
      <c r="AM340" s="46"/>
      <c r="AN340" s="47">
        <v>1</v>
      </c>
      <c r="AO340" s="46"/>
      <c r="AP340" s="47">
        <v>3</v>
      </c>
      <c r="AQ340" s="46"/>
      <c r="AR340" s="47">
        <v>3</v>
      </c>
      <c r="AS340" s="46"/>
      <c r="AT340" s="47">
        <v>2</v>
      </c>
      <c r="AU340" s="46"/>
      <c r="AV340" s="47">
        <v>1</v>
      </c>
      <c r="AW340" s="46"/>
      <c r="AX340" s="47">
        <v>3</v>
      </c>
      <c r="AY340" s="46"/>
      <c r="AZ340" s="47">
        <v>3</v>
      </c>
      <c r="BA340" s="46"/>
      <c r="BB340" s="46"/>
      <c r="BC340" s="46"/>
      <c r="BD340" s="47">
        <v>1</v>
      </c>
      <c r="BE340" s="46"/>
      <c r="BF340" s="46" t="s">
        <v>210</v>
      </c>
      <c r="BG340" s="46"/>
      <c r="BH340" s="47">
        <v>3</v>
      </c>
      <c r="BI340" s="46"/>
      <c r="BJ340" s="47">
        <v>3</v>
      </c>
      <c r="BK340" s="46"/>
      <c r="BL340" s="46" t="s">
        <v>4538</v>
      </c>
      <c r="BM340" s="46"/>
      <c r="BN340" s="47">
        <v>1</v>
      </c>
      <c r="BO340" s="46"/>
      <c r="BP340" s="47">
        <v>1</v>
      </c>
      <c r="BQ340" s="46"/>
      <c r="BR340" s="47">
        <v>1</v>
      </c>
      <c r="BS340" s="46"/>
      <c r="BT340" s="47">
        <v>0</v>
      </c>
      <c r="BU340" s="46"/>
      <c r="BV340" s="47">
        <v>3</v>
      </c>
      <c r="BW340" s="46"/>
      <c r="BX340" s="47">
        <v>4</v>
      </c>
      <c r="BY340" s="46"/>
      <c r="BZ340" s="46"/>
      <c r="CA340" s="46"/>
      <c r="CB340" s="46" t="s">
        <v>7527</v>
      </c>
      <c r="CC340" s="46" t="b">
        <v>1</v>
      </c>
      <c r="CD340" s="46" t="b">
        <v>1</v>
      </c>
      <c r="CE340" s="46" t="b">
        <v>0</v>
      </c>
      <c r="CF340" s="46" t="b">
        <v>1</v>
      </c>
      <c r="CG340" s="46" t="b">
        <v>0</v>
      </c>
      <c r="CH340" s="46" t="b">
        <v>0</v>
      </c>
      <c r="CI340" s="46" t="b">
        <v>0</v>
      </c>
      <c r="CJ340" s="46"/>
      <c r="CK340" s="46"/>
      <c r="CL340" s="46"/>
      <c r="CM340" s="46" t="s">
        <v>3423</v>
      </c>
      <c r="CN340" s="46"/>
      <c r="CO340" s="46" t="s">
        <v>4543</v>
      </c>
      <c r="CP340" s="46">
        <v>1847</v>
      </c>
      <c r="CQ340" s="46" t="s">
        <v>4544</v>
      </c>
      <c r="CR340" s="46" t="s">
        <v>4545</v>
      </c>
      <c r="CS340" s="46">
        <v>339</v>
      </c>
      <c r="CT340" s="46"/>
      <c r="CU340" s="46">
        <v>-1</v>
      </c>
    </row>
    <row r="341" spans="1:99" ht="15" customHeight="1">
      <c r="A341" s="47">
        <v>359125051929760</v>
      </c>
      <c r="B341" s="47">
        <v>29</v>
      </c>
      <c r="C341" s="47">
        <v>29</v>
      </c>
      <c r="D341" s="46" t="s">
        <v>4546</v>
      </c>
      <c r="E341" s="46" t="s">
        <v>7834</v>
      </c>
      <c r="F341" s="46">
        <v>13.38321451</v>
      </c>
      <c r="G341" s="46">
        <v>103.85177210000001</v>
      </c>
      <c r="H341" s="46">
        <v>-3</v>
      </c>
      <c r="I341" s="46">
        <v>5</v>
      </c>
      <c r="J341" s="47">
        <v>0</v>
      </c>
      <c r="K341" s="46"/>
      <c r="L341" s="46"/>
      <c r="M341" s="46"/>
      <c r="N341" s="46"/>
      <c r="O341" s="47">
        <v>5</v>
      </c>
      <c r="P341" s="47">
        <v>1</v>
      </c>
      <c r="Q341" s="46">
        <v>2</v>
      </c>
      <c r="R341" s="47">
        <v>1</v>
      </c>
      <c r="S341" s="46"/>
      <c r="T341" s="47">
        <v>3</v>
      </c>
      <c r="U341" s="46"/>
      <c r="V341" s="47">
        <v>3</v>
      </c>
      <c r="W341" s="46"/>
      <c r="X341" s="46"/>
      <c r="Y341" s="46"/>
      <c r="Z341" s="47">
        <v>4</v>
      </c>
      <c r="AA341" s="46"/>
      <c r="AB341" s="47">
        <v>4</v>
      </c>
      <c r="AC341" s="46"/>
      <c r="AD341" s="46"/>
      <c r="AE341" s="46"/>
      <c r="AF341" s="47">
        <v>3</v>
      </c>
      <c r="AG341" s="46"/>
      <c r="AH341" s="47">
        <v>3</v>
      </c>
      <c r="AI341" s="46"/>
      <c r="AJ341" s="46"/>
      <c r="AK341" s="46"/>
      <c r="AL341" s="47">
        <v>2</v>
      </c>
      <c r="AM341" s="46"/>
      <c r="AN341" s="47">
        <v>1</v>
      </c>
      <c r="AO341" s="46"/>
      <c r="AP341" s="47">
        <v>5</v>
      </c>
      <c r="AQ341" s="46" t="s">
        <v>158</v>
      </c>
      <c r="AR341" s="47">
        <v>1</v>
      </c>
      <c r="AS341" s="46"/>
      <c r="AT341" s="47">
        <v>2</v>
      </c>
      <c r="AU341" s="46"/>
      <c r="AV341" s="47">
        <v>1</v>
      </c>
      <c r="AW341" s="46"/>
      <c r="AX341" s="47">
        <v>5</v>
      </c>
      <c r="AY341" s="46" t="s">
        <v>158</v>
      </c>
      <c r="AZ341" s="47">
        <v>1</v>
      </c>
      <c r="BA341" s="46"/>
      <c r="BB341" s="46" t="s">
        <v>3364</v>
      </c>
      <c r="BC341" s="46"/>
      <c r="BD341" s="47">
        <v>1</v>
      </c>
      <c r="BE341" s="46"/>
      <c r="BF341" s="46"/>
      <c r="BG341" s="46"/>
      <c r="BH341" s="47">
        <v>2</v>
      </c>
      <c r="BI341" s="46"/>
      <c r="BJ341" s="47">
        <v>2</v>
      </c>
      <c r="BK341" s="46"/>
      <c r="BL341" s="46" t="s">
        <v>4050</v>
      </c>
      <c r="BM341" s="46"/>
      <c r="BN341" s="47">
        <v>1</v>
      </c>
      <c r="BO341" s="46"/>
      <c r="BP341" s="47">
        <v>1</v>
      </c>
      <c r="BQ341" s="46"/>
      <c r="BR341" s="47">
        <v>0</v>
      </c>
      <c r="BS341" s="46"/>
      <c r="BT341" s="47">
        <v>0</v>
      </c>
      <c r="BU341" s="46"/>
      <c r="BV341" s="47">
        <v>3</v>
      </c>
      <c r="BW341" s="46"/>
      <c r="BX341" s="47">
        <v>4</v>
      </c>
      <c r="BY341" s="46"/>
      <c r="BZ341" s="46"/>
      <c r="CA341" s="46"/>
      <c r="CB341" s="46" t="s">
        <v>7521</v>
      </c>
      <c r="CC341" s="46" t="b">
        <v>1</v>
      </c>
      <c r="CD341" s="46" t="b">
        <v>1</v>
      </c>
      <c r="CE341" s="46" t="b">
        <v>0</v>
      </c>
      <c r="CF341" s="46" t="b">
        <v>0</v>
      </c>
      <c r="CG341" s="46" t="b">
        <v>0</v>
      </c>
      <c r="CH341" s="46" t="b">
        <v>0</v>
      </c>
      <c r="CI341" s="46" t="b">
        <v>0</v>
      </c>
      <c r="CJ341" s="46"/>
      <c r="CK341" s="46"/>
      <c r="CL341" s="46"/>
      <c r="CM341" s="46" t="s">
        <v>3423</v>
      </c>
      <c r="CN341" s="46"/>
      <c r="CO341" s="46" t="s">
        <v>4556</v>
      </c>
      <c r="CP341" s="46">
        <v>1848</v>
      </c>
      <c r="CQ341" s="46" t="s">
        <v>4558</v>
      </c>
      <c r="CR341" s="46" t="s">
        <v>4560</v>
      </c>
      <c r="CS341" s="46">
        <v>340</v>
      </c>
      <c r="CT341" s="46"/>
      <c r="CU341" s="46">
        <v>-1</v>
      </c>
    </row>
    <row r="342" spans="1:99" ht="15" customHeight="1">
      <c r="A342" s="47">
        <v>359125051929760</v>
      </c>
      <c r="B342" s="47">
        <v>31</v>
      </c>
      <c r="C342" s="47">
        <v>31</v>
      </c>
      <c r="D342" s="46" t="s">
        <v>4564</v>
      </c>
      <c r="E342" s="46" t="s">
        <v>7835</v>
      </c>
      <c r="F342" s="46">
        <v>13.38378702</v>
      </c>
      <c r="G342" s="46">
        <v>103.85165729000001</v>
      </c>
      <c r="H342" s="46">
        <v>-11</v>
      </c>
      <c r="I342" s="46">
        <v>3</v>
      </c>
      <c r="J342" s="47">
        <v>0</v>
      </c>
      <c r="K342" s="46"/>
      <c r="L342" s="46"/>
      <c r="M342" s="46"/>
      <c r="N342" s="46"/>
      <c r="O342" s="47">
        <v>5</v>
      </c>
      <c r="P342" s="47">
        <v>1</v>
      </c>
      <c r="Q342" s="46">
        <v>5</v>
      </c>
      <c r="R342" s="47">
        <v>1</v>
      </c>
      <c r="S342" s="46"/>
      <c r="T342" s="47">
        <v>3</v>
      </c>
      <c r="U342" s="46"/>
      <c r="V342" s="47">
        <v>3</v>
      </c>
      <c r="W342" s="46"/>
      <c r="X342" s="46"/>
      <c r="Y342" s="46"/>
      <c r="Z342" s="47">
        <v>4</v>
      </c>
      <c r="AA342" s="46"/>
      <c r="AB342" s="47">
        <v>4</v>
      </c>
      <c r="AC342" s="46"/>
      <c r="AD342" s="46"/>
      <c r="AE342" s="46"/>
      <c r="AF342" s="47">
        <v>3</v>
      </c>
      <c r="AG342" s="46"/>
      <c r="AH342" s="47">
        <v>3</v>
      </c>
      <c r="AI342" s="46"/>
      <c r="AJ342" s="46"/>
      <c r="AK342" s="46"/>
      <c r="AL342" s="47">
        <v>2</v>
      </c>
      <c r="AM342" s="46"/>
      <c r="AN342" s="47">
        <v>1</v>
      </c>
      <c r="AO342" s="46"/>
      <c r="AP342" s="47">
        <v>3</v>
      </c>
      <c r="AQ342" s="46"/>
      <c r="AR342" s="47">
        <v>3</v>
      </c>
      <c r="AS342" s="46"/>
      <c r="AT342" s="47">
        <v>2</v>
      </c>
      <c r="AU342" s="46"/>
      <c r="AV342" s="47">
        <v>1</v>
      </c>
      <c r="AW342" s="46"/>
      <c r="AX342" s="47">
        <v>3</v>
      </c>
      <c r="AY342" s="46"/>
      <c r="AZ342" s="47">
        <v>3</v>
      </c>
      <c r="BA342" s="46"/>
      <c r="BB342" s="46" t="s">
        <v>426</v>
      </c>
      <c r="BC342" s="46"/>
      <c r="BD342" s="47">
        <v>1</v>
      </c>
      <c r="BE342" s="46"/>
      <c r="BF342" s="46" t="s">
        <v>666</v>
      </c>
      <c r="BG342" s="46"/>
      <c r="BH342" s="47">
        <v>3</v>
      </c>
      <c r="BI342" s="46"/>
      <c r="BJ342" s="47">
        <v>3</v>
      </c>
      <c r="BK342" s="46"/>
      <c r="BL342" s="46" t="s">
        <v>4569</v>
      </c>
      <c r="BM342" s="46"/>
      <c r="BN342" s="47">
        <v>1</v>
      </c>
      <c r="BO342" s="46"/>
      <c r="BP342" s="47">
        <v>1</v>
      </c>
      <c r="BQ342" s="46"/>
      <c r="BR342" s="47">
        <v>0</v>
      </c>
      <c r="BS342" s="46"/>
      <c r="BT342" s="47">
        <v>0</v>
      </c>
      <c r="BU342" s="46"/>
      <c r="BV342" s="47">
        <v>2</v>
      </c>
      <c r="BW342" s="46"/>
      <c r="BX342" s="47">
        <v>4</v>
      </c>
      <c r="BY342" s="46"/>
      <c r="BZ342" s="46"/>
      <c r="CA342" s="46"/>
      <c r="CB342" s="46" t="s">
        <v>7521</v>
      </c>
      <c r="CC342" s="46" t="b">
        <v>1</v>
      </c>
      <c r="CD342" s="46" t="b">
        <v>1</v>
      </c>
      <c r="CE342" s="46" t="b">
        <v>0</v>
      </c>
      <c r="CF342" s="46" t="b">
        <v>0</v>
      </c>
      <c r="CG342" s="46" t="b">
        <v>0</v>
      </c>
      <c r="CH342" s="46" t="b">
        <v>0</v>
      </c>
      <c r="CI342" s="46" t="b">
        <v>0</v>
      </c>
      <c r="CJ342" s="46"/>
      <c r="CK342" s="46"/>
      <c r="CL342" s="46"/>
      <c r="CM342" s="46" t="s">
        <v>3423</v>
      </c>
      <c r="CN342" s="46"/>
      <c r="CO342" s="46" t="s">
        <v>4574</v>
      </c>
      <c r="CP342" s="46">
        <v>1849</v>
      </c>
      <c r="CQ342" s="46" t="s">
        <v>4576</v>
      </c>
      <c r="CR342" s="46" t="s">
        <v>4577</v>
      </c>
      <c r="CS342" s="46">
        <v>341</v>
      </c>
      <c r="CT342" s="46"/>
      <c r="CU342" s="46">
        <v>-1</v>
      </c>
    </row>
    <row r="343" spans="1:99" ht="15" customHeight="1">
      <c r="A343" s="47">
        <v>359125051929760</v>
      </c>
      <c r="B343" s="47">
        <v>32</v>
      </c>
      <c r="C343" s="47">
        <v>32</v>
      </c>
      <c r="D343" s="46" t="s">
        <v>4579</v>
      </c>
      <c r="E343" s="46" t="s">
        <v>7836</v>
      </c>
      <c r="F343" s="46">
        <v>13.38384669</v>
      </c>
      <c r="G343" s="46">
        <v>103.85167706999999</v>
      </c>
      <c r="H343" s="46">
        <v>15</v>
      </c>
      <c r="I343" s="46">
        <v>5</v>
      </c>
      <c r="J343" s="47">
        <v>0</v>
      </c>
      <c r="K343" s="46"/>
      <c r="L343" s="46"/>
      <c r="M343" s="46"/>
      <c r="N343" s="46"/>
      <c r="O343" s="47">
        <v>5</v>
      </c>
      <c r="P343" s="47">
        <v>1</v>
      </c>
      <c r="Q343" s="46">
        <v>4</v>
      </c>
      <c r="R343" s="47">
        <v>1</v>
      </c>
      <c r="S343" s="46"/>
      <c r="T343" s="47">
        <v>3</v>
      </c>
      <c r="U343" s="46"/>
      <c r="V343" s="47">
        <v>3</v>
      </c>
      <c r="W343" s="46"/>
      <c r="X343" s="46"/>
      <c r="Y343" s="46"/>
      <c r="Z343" s="47">
        <v>4</v>
      </c>
      <c r="AA343" s="46"/>
      <c r="AB343" s="47">
        <v>4</v>
      </c>
      <c r="AC343" s="46"/>
      <c r="AD343" s="46"/>
      <c r="AE343" s="46"/>
      <c r="AF343" s="47">
        <v>3</v>
      </c>
      <c r="AG343" s="46"/>
      <c r="AH343" s="47">
        <v>3</v>
      </c>
      <c r="AI343" s="46"/>
      <c r="AJ343" s="46"/>
      <c r="AK343" s="46"/>
      <c r="AL343" s="47">
        <v>3</v>
      </c>
      <c r="AM343" s="46"/>
      <c r="AN343" s="47">
        <v>1</v>
      </c>
      <c r="AO343" s="46"/>
      <c r="AP343" s="47">
        <v>2</v>
      </c>
      <c r="AQ343" s="46"/>
      <c r="AR343" s="47">
        <v>3</v>
      </c>
      <c r="AS343" s="46"/>
      <c r="AT343" s="47">
        <v>3</v>
      </c>
      <c r="AU343" s="46"/>
      <c r="AV343" s="47">
        <v>1</v>
      </c>
      <c r="AW343" s="46"/>
      <c r="AX343" s="47">
        <v>2</v>
      </c>
      <c r="AY343" s="46"/>
      <c r="AZ343" s="47">
        <v>3</v>
      </c>
      <c r="BA343" s="46"/>
      <c r="BB343" s="46" t="s">
        <v>666</v>
      </c>
      <c r="BC343" s="46"/>
      <c r="BD343" s="47">
        <v>1</v>
      </c>
      <c r="BE343" s="46"/>
      <c r="BF343" s="46" t="s">
        <v>666</v>
      </c>
      <c r="BG343" s="46"/>
      <c r="BH343" s="47">
        <v>3</v>
      </c>
      <c r="BI343" s="46"/>
      <c r="BJ343" s="47">
        <v>3</v>
      </c>
      <c r="BK343" s="46"/>
      <c r="BL343" s="46" t="s">
        <v>4582</v>
      </c>
      <c r="BM343" s="46"/>
      <c r="BN343" s="47">
        <v>1</v>
      </c>
      <c r="BO343" s="46"/>
      <c r="BP343" s="47">
        <v>1</v>
      </c>
      <c r="BQ343" s="46"/>
      <c r="BR343" s="47">
        <v>0</v>
      </c>
      <c r="BS343" s="46"/>
      <c r="BT343" s="47">
        <v>0</v>
      </c>
      <c r="BU343" s="46"/>
      <c r="BV343" s="47">
        <v>2</v>
      </c>
      <c r="BW343" s="46"/>
      <c r="BX343" s="47">
        <v>4</v>
      </c>
      <c r="BY343" s="46"/>
      <c r="BZ343" s="46"/>
      <c r="CA343" s="46"/>
      <c r="CB343" s="46" t="s">
        <v>7521</v>
      </c>
      <c r="CC343" s="46" t="b">
        <v>1</v>
      </c>
      <c r="CD343" s="46" t="b">
        <v>1</v>
      </c>
      <c r="CE343" s="46" t="b">
        <v>0</v>
      </c>
      <c r="CF343" s="46" t="b">
        <v>0</v>
      </c>
      <c r="CG343" s="46" t="b">
        <v>0</v>
      </c>
      <c r="CH343" s="46" t="b">
        <v>0</v>
      </c>
      <c r="CI343" s="46" t="b">
        <v>0</v>
      </c>
      <c r="CJ343" s="46"/>
      <c r="CK343" s="46"/>
      <c r="CL343" s="46"/>
      <c r="CM343" s="46" t="s">
        <v>3423</v>
      </c>
      <c r="CN343" s="46"/>
      <c r="CO343" s="46" t="s">
        <v>4589</v>
      </c>
      <c r="CP343" s="46">
        <v>1850</v>
      </c>
      <c r="CQ343" s="46" t="s">
        <v>4591</v>
      </c>
      <c r="CR343" s="46" t="s">
        <v>4593</v>
      </c>
      <c r="CS343" s="46">
        <v>342</v>
      </c>
      <c r="CT343" s="46"/>
      <c r="CU343" s="46">
        <v>-1</v>
      </c>
    </row>
    <row r="344" spans="1:99" ht="15" customHeight="1">
      <c r="A344" s="47">
        <v>359125051929760</v>
      </c>
      <c r="B344" s="47">
        <v>33</v>
      </c>
      <c r="C344" s="47">
        <v>33</v>
      </c>
      <c r="D344" s="46" t="s">
        <v>4595</v>
      </c>
      <c r="E344" s="46" t="s">
        <v>7837</v>
      </c>
      <c r="F344" s="46">
        <v>13.383884009999999</v>
      </c>
      <c r="G344" s="46">
        <v>103.85167969</v>
      </c>
      <c r="H344" s="46">
        <v>-3</v>
      </c>
      <c r="I344" s="46">
        <v>5</v>
      </c>
      <c r="J344" s="47">
        <v>0</v>
      </c>
      <c r="K344" s="46"/>
      <c r="L344" s="46"/>
      <c r="M344" s="46"/>
      <c r="N344" s="46"/>
      <c r="O344" s="47">
        <v>5</v>
      </c>
      <c r="P344" s="47">
        <v>1</v>
      </c>
      <c r="Q344" s="46">
        <v>4</v>
      </c>
      <c r="R344" s="47">
        <v>1</v>
      </c>
      <c r="S344" s="46"/>
      <c r="T344" s="47">
        <v>3</v>
      </c>
      <c r="U344" s="46"/>
      <c r="V344" s="47">
        <v>3</v>
      </c>
      <c r="W344" s="46"/>
      <c r="X344" s="46"/>
      <c r="Y344" s="46"/>
      <c r="Z344" s="47">
        <v>4</v>
      </c>
      <c r="AA344" s="46"/>
      <c r="AB344" s="47">
        <v>4</v>
      </c>
      <c r="AC344" s="46"/>
      <c r="AD344" s="46"/>
      <c r="AE344" s="46"/>
      <c r="AF344" s="47">
        <v>3</v>
      </c>
      <c r="AG344" s="46"/>
      <c r="AH344" s="47">
        <v>3</v>
      </c>
      <c r="AI344" s="46"/>
      <c r="AJ344" s="46"/>
      <c r="AK344" s="46"/>
      <c r="AL344" s="47">
        <v>3</v>
      </c>
      <c r="AM344" s="46"/>
      <c r="AN344" s="47">
        <v>1</v>
      </c>
      <c r="AO344" s="46"/>
      <c r="AP344" s="47">
        <v>3</v>
      </c>
      <c r="AQ344" s="46"/>
      <c r="AR344" s="47">
        <v>3</v>
      </c>
      <c r="AS344" s="46"/>
      <c r="AT344" s="47">
        <v>3</v>
      </c>
      <c r="AU344" s="46"/>
      <c r="AV344" s="47">
        <v>1</v>
      </c>
      <c r="AW344" s="46"/>
      <c r="AX344" s="47">
        <v>3</v>
      </c>
      <c r="AY344" s="46"/>
      <c r="AZ344" s="47">
        <v>3</v>
      </c>
      <c r="BA344" s="46"/>
      <c r="BB344" s="46" t="s">
        <v>426</v>
      </c>
      <c r="BC344" s="46"/>
      <c r="BD344" s="47">
        <v>0</v>
      </c>
      <c r="BE344" s="46"/>
      <c r="BF344" s="46"/>
      <c r="BG344" s="46"/>
      <c r="BH344" s="47">
        <v>3</v>
      </c>
      <c r="BI344" s="46"/>
      <c r="BJ344" s="47">
        <v>3</v>
      </c>
      <c r="BK344" s="46"/>
      <c r="BL344" s="46" t="s">
        <v>4041</v>
      </c>
      <c r="BM344" s="46"/>
      <c r="BN344" s="47">
        <v>1</v>
      </c>
      <c r="BO344" s="46"/>
      <c r="BP344" s="47">
        <v>1</v>
      </c>
      <c r="BQ344" s="46"/>
      <c r="BR344" s="47">
        <v>0</v>
      </c>
      <c r="BS344" s="46"/>
      <c r="BT344" s="47">
        <v>0</v>
      </c>
      <c r="BU344" s="46"/>
      <c r="BV344" s="47">
        <v>2</v>
      </c>
      <c r="BW344" s="46"/>
      <c r="BX344" s="47">
        <v>4</v>
      </c>
      <c r="BY344" s="46"/>
      <c r="BZ344" s="46"/>
      <c r="CA344" s="46"/>
      <c r="CB344" s="46" t="s">
        <v>7521</v>
      </c>
      <c r="CC344" s="46" t="b">
        <v>1</v>
      </c>
      <c r="CD344" s="46" t="b">
        <v>1</v>
      </c>
      <c r="CE344" s="46" t="b">
        <v>0</v>
      </c>
      <c r="CF344" s="46" t="b">
        <v>0</v>
      </c>
      <c r="CG344" s="46" t="b">
        <v>0</v>
      </c>
      <c r="CH344" s="46" t="b">
        <v>0</v>
      </c>
      <c r="CI344" s="46" t="b">
        <v>0</v>
      </c>
      <c r="CJ344" s="46"/>
      <c r="CK344" s="46"/>
      <c r="CL344" s="46"/>
      <c r="CM344" s="46" t="s">
        <v>3423</v>
      </c>
      <c r="CN344" s="46"/>
      <c r="CO344" s="46" t="s">
        <v>4600</v>
      </c>
      <c r="CP344" s="46">
        <v>1851</v>
      </c>
      <c r="CQ344" s="46" t="s">
        <v>4602</v>
      </c>
      <c r="CR344" s="46" t="s">
        <v>4603</v>
      </c>
      <c r="CS344" s="46">
        <v>343</v>
      </c>
      <c r="CT344" s="46"/>
      <c r="CU344" s="46">
        <v>-1</v>
      </c>
    </row>
    <row r="345" spans="1:99" ht="15" customHeight="1">
      <c r="A345" s="47">
        <v>359125051929760</v>
      </c>
      <c r="B345" s="47">
        <v>34</v>
      </c>
      <c r="C345" s="47">
        <v>34</v>
      </c>
      <c r="D345" s="46" t="s">
        <v>4607</v>
      </c>
      <c r="E345" s="46" t="s">
        <v>7838</v>
      </c>
      <c r="F345" s="46">
        <v>13.38365993</v>
      </c>
      <c r="G345" s="46">
        <v>103.85147374</v>
      </c>
      <c r="H345" s="46">
        <v>-2</v>
      </c>
      <c r="I345" s="46">
        <v>5</v>
      </c>
      <c r="J345" s="47">
        <v>0</v>
      </c>
      <c r="K345" s="46"/>
      <c r="L345" s="46"/>
      <c r="M345" s="46"/>
      <c r="N345" s="46"/>
      <c r="O345" s="47">
        <v>5</v>
      </c>
      <c r="P345" s="47">
        <v>1</v>
      </c>
      <c r="Q345" s="46">
        <v>10</v>
      </c>
      <c r="R345" s="47">
        <v>1</v>
      </c>
      <c r="S345" s="46"/>
      <c r="T345" s="47">
        <v>3</v>
      </c>
      <c r="U345" s="46"/>
      <c r="V345" s="47">
        <v>3</v>
      </c>
      <c r="W345" s="46"/>
      <c r="X345" s="46"/>
      <c r="Y345" s="46"/>
      <c r="Z345" s="47">
        <v>4</v>
      </c>
      <c r="AA345" s="46"/>
      <c r="AB345" s="47">
        <v>4</v>
      </c>
      <c r="AC345" s="46"/>
      <c r="AD345" s="46"/>
      <c r="AE345" s="46"/>
      <c r="AF345" s="47">
        <v>3</v>
      </c>
      <c r="AG345" s="46"/>
      <c r="AH345" s="47">
        <v>3</v>
      </c>
      <c r="AI345" s="46"/>
      <c r="AJ345" s="46"/>
      <c r="AK345" s="46"/>
      <c r="AL345" s="47">
        <v>2</v>
      </c>
      <c r="AM345" s="46"/>
      <c r="AN345" s="47">
        <v>1</v>
      </c>
      <c r="AO345" s="46"/>
      <c r="AP345" s="47">
        <v>3</v>
      </c>
      <c r="AQ345" s="46"/>
      <c r="AR345" s="47">
        <v>3</v>
      </c>
      <c r="AS345" s="46"/>
      <c r="AT345" s="47">
        <v>2</v>
      </c>
      <c r="AU345" s="46"/>
      <c r="AV345" s="47">
        <v>1</v>
      </c>
      <c r="AW345" s="46"/>
      <c r="AX345" s="47">
        <v>3</v>
      </c>
      <c r="AY345" s="46"/>
      <c r="AZ345" s="47">
        <v>3</v>
      </c>
      <c r="BA345" s="46"/>
      <c r="BB345" s="46" t="s">
        <v>3841</v>
      </c>
      <c r="BC345" s="46"/>
      <c r="BD345" s="47">
        <v>1</v>
      </c>
      <c r="BE345" s="46"/>
      <c r="BF345" s="46" t="s">
        <v>666</v>
      </c>
      <c r="BG345" s="46"/>
      <c r="BH345" s="47">
        <v>3</v>
      </c>
      <c r="BI345" s="46"/>
      <c r="BJ345" s="47">
        <v>4</v>
      </c>
      <c r="BK345" s="46"/>
      <c r="BL345" s="46" t="s">
        <v>3927</v>
      </c>
      <c r="BM345" s="46"/>
      <c r="BN345" s="47">
        <v>1</v>
      </c>
      <c r="BO345" s="46"/>
      <c r="BP345" s="47">
        <v>1</v>
      </c>
      <c r="BQ345" s="46"/>
      <c r="BR345" s="47">
        <v>0</v>
      </c>
      <c r="BS345" s="46"/>
      <c r="BT345" s="47">
        <v>0</v>
      </c>
      <c r="BU345" s="46"/>
      <c r="BV345" s="47">
        <v>3</v>
      </c>
      <c r="BW345" s="46"/>
      <c r="BX345" s="47">
        <v>4</v>
      </c>
      <c r="BY345" s="46"/>
      <c r="BZ345" s="46"/>
      <c r="CA345" s="46"/>
      <c r="CB345" s="46" t="s">
        <v>7521</v>
      </c>
      <c r="CC345" s="46" t="b">
        <v>1</v>
      </c>
      <c r="CD345" s="46" t="b">
        <v>1</v>
      </c>
      <c r="CE345" s="46" t="b">
        <v>0</v>
      </c>
      <c r="CF345" s="46" t="b">
        <v>0</v>
      </c>
      <c r="CG345" s="46" t="b">
        <v>0</v>
      </c>
      <c r="CH345" s="46" t="b">
        <v>0</v>
      </c>
      <c r="CI345" s="46" t="b">
        <v>0</v>
      </c>
      <c r="CJ345" s="46"/>
      <c r="CK345" s="46"/>
      <c r="CL345" s="46"/>
      <c r="CM345" s="46" t="s">
        <v>3423</v>
      </c>
      <c r="CN345" s="46"/>
      <c r="CO345" s="46" t="s">
        <v>4615</v>
      </c>
      <c r="CP345" s="46">
        <v>1852</v>
      </c>
      <c r="CQ345" s="46" t="s">
        <v>4617</v>
      </c>
      <c r="CR345" s="46" t="s">
        <v>4619</v>
      </c>
      <c r="CS345" s="46">
        <v>344</v>
      </c>
      <c r="CT345" s="46"/>
      <c r="CU345" s="46">
        <v>-1</v>
      </c>
    </row>
    <row r="346" spans="1:99" ht="15" customHeight="1">
      <c r="A346" s="47">
        <v>359125051929760</v>
      </c>
      <c r="B346" s="47">
        <v>36</v>
      </c>
      <c r="C346" s="47">
        <v>36</v>
      </c>
      <c r="D346" s="46" t="s">
        <v>4620</v>
      </c>
      <c r="E346" s="46" t="s">
        <v>7839</v>
      </c>
      <c r="F346" s="46">
        <v>13.383669940000001</v>
      </c>
      <c r="G346" s="46">
        <v>103.85143631</v>
      </c>
      <c r="H346" s="46">
        <v>1</v>
      </c>
      <c r="I346" s="46">
        <v>5</v>
      </c>
      <c r="J346" s="47">
        <v>0</v>
      </c>
      <c r="K346" s="46"/>
      <c r="L346" s="46"/>
      <c r="M346" s="46"/>
      <c r="N346" s="46"/>
      <c r="O346" s="47">
        <v>5</v>
      </c>
      <c r="P346" s="47">
        <v>1</v>
      </c>
      <c r="Q346" s="46">
        <v>4</v>
      </c>
      <c r="R346" s="47">
        <v>1</v>
      </c>
      <c r="S346" s="46"/>
      <c r="T346" s="47">
        <v>3</v>
      </c>
      <c r="U346" s="46"/>
      <c r="V346" s="47">
        <v>3</v>
      </c>
      <c r="W346" s="46"/>
      <c r="X346" s="46"/>
      <c r="Y346" s="46"/>
      <c r="Z346" s="47">
        <v>4</v>
      </c>
      <c r="AA346" s="46"/>
      <c r="AB346" s="47">
        <v>4</v>
      </c>
      <c r="AC346" s="46"/>
      <c r="AD346" s="46"/>
      <c r="AE346" s="46"/>
      <c r="AF346" s="47">
        <v>3</v>
      </c>
      <c r="AG346" s="46"/>
      <c r="AH346" s="47">
        <v>3</v>
      </c>
      <c r="AI346" s="46"/>
      <c r="AJ346" s="46"/>
      <c r="AK346" s="46"/>
      <c r="AL346" s="47">
        <v>3</v>
      </c>
      <c r="AM346" s="46"/>
      <c r="AN346" s="47">
        <v>1</v>
      </c>
      <c r="AO346" s="46"/>
      <c r="AP346" s="47">
        <v>5</v>
      </c>
      <c r="AQ346" s="46" t="s">
        <v>158</v>
      </c>
      <c r="AR346" s="47">
        <v>1</v>
      </c>
      <c r="AS346" s="46"/>
      <c r="AT346" s="47">
        <v>3</v>
      </c>
      <c r="AU346" s="46"/>
      <c r="AV346" s="47">
        <v>1</v>
      </c>
      <c r="AW346" s="46"/>
      <c r="AX346" s="47">
        <v>5</v>
      </c>
      <c r="AY346" s="46" t="s">
        <v>158</v>
      </c>
      <c r="AZ346" s="47">
        <v>1</v>
      </c>
      <c r="BA346" s="46"/>
      <c r="BB346" s="46" t="s">
        <v>3841</v>
      </c>
      <c r="BC346" s="46"/>
      <c r="BD346" s="47">
        <v>1</v>
      </c>
      <c r="BE346" s="46"/>
      <c r="BF346" s="46" t="s">
        <v>666</v>
      </c>
      <c r="BG346" s="46"/>
      <c r="BH346" s="47">
        <v>4</v>
      </c>
      <c r="BI346" s="46"/>
      <c r="BJ346" s="47">
        <v>4</v>
      </c>
      <c r="BK346" s="46"/>
      <c r="BL346" s="46"/>
      <c r="BM346" s="46"/>
      <c r="BN346" s="47">
        <v>1</v>
      </c>
      <c r="BO346" s="46"/>
      <c r="BP346" s="47">
        <v>1</v>
      </c>
      <c r="BQ346" s="46"/>
      <c r="BR346" s="47">
        <v>0</v>
      </c>
      <c r="BS346" s="46"/>
      <c r="BT346" s="47">
        <v>0</v>
      </c>
      <c r="BU346" s="46"/>
      <c r="BV346" s="47">
        <v>3</v>
      </c>
      <c r="BW346" s="46"/>
      <c r="BX346" s="47">
        <v>4</v>
      </c>
      <c r="BY346" s="46"/>
      <c r="BZ346" s="46"/>
      <c r="CA346" s="46"/>
      <c r="CB346" s="46" t="s">
        <v>7521</v>
      </c>
      <c r="CC346" s="46" t="b">
        <v>1</v>
      </c>
      <c r="CD346" s="46" t="b">
        <v>1</v>
      </c>
      <c r="CE346" s="46" t="b">
        <v>0</v>
      </c>
      <c r="CF346" s="46" t="b">
        <v>0</v>
      </c>
      <c r="CG346" s="46" t="b">
        <v>0</v>
      </c>
      <c r="CH346" s="46" t="b">
        <v>0</v>
      </c>
      <c r="CI346" s="46" t="b">
        <v>0</v>
      </c>
      <c r="CJ346" s="46"/>
      <c r="CK346" s="46"/>
      <c r="CL346" s="46"/>
      <c r="CM346" s="46" t="s">
        <v>3423</v>
      </c>
      <c r="CN346" s="46"/>
      <c r="CO346" s="46" t="s">
        <v>4629</v>
      </c>
      <c r="CP346" s="46">
        <v>1853</v>
      </c>
      <c r="CQ346" s="46" t="s">
        <v>4630</v>
      </c>
      <c r="CR346" s="46" t="s">
        <v>4631</v>
      </c>
      <c r="CS346" s="46">
        <v>345</v>
      </c>
      <c r="CT346" s="46"/>
      <c r="CU346" s="46">
        <v>-1</v>
      </c>
    </row>
    <row r="347" spans="1:99" ht="15" customHeight="1">
      <c r="A347" s="47">
        <v>359125051929760</v>
      </c>
      <c r="B347" s="47">
        <v>38</v>
      </c>
      <c r="C347" s="47">
        <v>38</v>
      </c>
      <c r="D347" s="46" t="s">
        <v>4632</v>
      </c>
      <c r="E347" s="46" t="s">
        <v>7840</v>
      </c>
      <c r="F347" s="46">
        <v>13.38349839</v>
      </c>
      <c r="G347" s="46">
        <v>103.85107051999999</v>
      </c>
      <c r="H347" s="46">
        <v>-3</v>
      </c>
      <c r="I347" s="46">
        <v>5</v>
      </c>
      <c r="J347" s="47">
        <v>0</v>
      </c>
      <c r="K347" s="46"/>
      <c r="L347" s="46"/>
      <c r="M347" s="46"/>
      <c r="N347" s="46"/>
      <c r="O347" s="47">
        <v>5</v>
      </c>
      <c r="P347" s="47">
        <v>1</v>
      </c>
      <c r="Q347" s="46">
        <v>4</v>
      </c>
      <c r="R347" s="47">
        <v>1</v>
      </c>
      <c r="S347" s="46"/>
      <c r="T347" s="47">
        <v>3</v>
      </c>
      <c r="U347" s="46"/>
      <c r="V347" s="47">
        <v>3</v>
      </c>
      <c r="W347" s="46"/>
      <c r="X347" s="46"/>
      <c r="Y347" s="46"/>
      <c r="Z347" s="47">
        <v>4</v>
      </c>
      <c r="AA347" s="46"/>
      <c r="AB347" s="47">
        <v>4</v>
      </c>
      <c r="AC347" s="46"/>
      <c r="AD347" s="46"/>
      <c r="AE347" s="46"/>
      <c r="AF347" s="47">
        <v>2</v>
      </c>
      <c r="AG347" s="46"/>
      <c r="AH347" s="47">
        <v>2</v>
      </c>
      <c r="AI347" s="46"/>
      <c r="AJ347" s="46"/>
      <c r="AK347" s="46"/>
      <c r="AL347" s="47">
        <v>3</v>
      </c>
      <c r="AM347" s="46"/>
      <c r="AN347" s="47">
        <v>1</v>
      </c>
      <c r="AO347" s="46"/>
      <c r="AP347" s="47">
        <v>3</v>
      </c>
      <c r="AQ347" s="46"/>
      <c r="AR347" s="47">
        <v>3</v>
      </c>
      <c r="AS347" s="46"/>
      <c r="AT347" s="47">
        <v>3</v>
      </c>
      <c r="AU347" s="46"/>
      <c r="AV347" s="47">
        <v>1</v>
      </c>
      <c r="AW347" s="46"/>
      <c r="AX347" s="47">
        <v>3</v>
      </c>
      <c r="AY347" s="46"/>
      <c r="AZ347" s="47">
        <v>3</v>
      </c>
      <c r="BA347" s="46"/>
      <c r="BB347" s="46" t="s">
        <v>426</v>
      </c>
      <c r="BC347" s="46"/>
      <c r="BD347" s="47">
        <v>0</v>
      </c>
      <c r="BE347" s="46"/>
      <c r="BF347" s="46" t="s">
        <v>666</v>
      </c>
      <c r="BG347" s="46"/>
      <c r="BH347" s="47">
        <v>3</v>
      </c>
      <c r="BI347" s="46"/>
      <c r="BJ347" s="47">
        <v>3</v>
      </c>
      <c r="BK347" s="46"/>
      <c r="BL347" s="46" t="s">
        <v>4642</v>
      </c>
      <c r="BM347" s="46"/>
      <c r="BN347" s="47">
        <v>1</v>
      </c>
      <c r="BO347" s="46"/>
      <c r="BP347" s="47">
        <v>1</v>
      </c>
      <c r="BQ347" s="46"/>
      <c r="BR347" s="47">
        <v>0</v>
      </c>
      <c r="BS347" s="46"/>
      <c r="BT347" s="47">
        <v>0</v>
      </c>
      <c r="BU347" s="46"/>
      <c r="BV347" s="47">
        <v>3</v>
      </c>
      <c r="BW347" s="46"/>
      <c r="BX347" s="47">
        <v>4</v>
      </c>
      <c r="BY347" s="46"/>
      <c r="BZ347" s="46"/>
      <c r="CA347" s="46"/>
      <c r="CB347" s="46" t="s">
        <v>7521</v>
      </c>
      <c r="CC347" s="46" t="b">
        <v>1</v>
      </c>
      <c r="CD347" s="46" t="b">
        <v>1</v>
      </c>
      <c r="CE347" s="46" t="b">
        <v>0</v>
      </c>
      <c r="CF347" s="46" t="b">
        <v>0</v>
      </c>
      <c r="CG347" s="46" t="b">
        <v>0</v>
      </c>
      <c r="CH347" s="46" t="b">
        <v>0</v>
      </c>
      <c r="CI347" s="46" t="b">
        <v>0</v>
      </c>
      <c r="CJ347" s="46"/>
      <c r="CK347" s="46"/>
      <c r="CL347" s="46"/>
      <c r="CM347" s="46" t="s">
        <v>3423</v>
      </c>
      <c r="CN347" s="46"/>
      <c r="CO347" s="46" t="s">
        <v>4643</v>
      </c>
      <c r="CP347" s="46">
        <v>1854</v>
      </c>
      <c r="CQ347" s="46" t="s">
        <v>4644</v>
      </c>
      <c r="CR347" s="46" t="s">
        <v>4645</v>
      </c>
      <c r="CS347" s="46">
        <v>346</v>
      </c>
      <c r="CT347" s="46"/>
      <c r="CU347" s="46">
        <v>-1</v>
      </c>
    </row>
    <row r="348" spans="1:99" ht="15" customHeight="1">
      <c r="A348" s="47">
        <v>359125051929760</v>
      </c>
      <c r="B348" s="47">
        <v>40</v>
      </c>
      <c r="C348" s="47">
        <v>40</v>
      </c>
      <c r="D348" s="46" t="s">
        <v>4648</v>
      </c>
      <c r="E348" s="46" t="s">
        <v>7841</v>
      </c>
      <c r="F348" s="46">
        <v>13.383576850000001</v>
      </c>
      <c r="G348" s="46">
        <v>103.85091493</v>
      </c>
      <c r="H348" s="46">
        <v>-4</v>
      </c>
      <c r="I348" s="46">
        <v>11</v>
      </c>
      <c r="J348" s="47">
        <v>0</v>
      </c>
      <c r="K348" s="46"/>
      <c r="L348" s="46"/>
      <c r="M348" s="46"/>
      <c r="N348" s="46"/>
      <c r="O348" s="47">
        <v>5</v>
      </c>
      <c r="P348" s="47">
        <v>1</v>
      </c>
      <c r="Q348" s="46">
        <v>6</v>
      </c>
      <c r="R348" s="47">
        <v>1</v>
      </c>
      <c r="S348" s="46"/>
      <c r="T348" s="47">
        <v>4</v>
      </c>
      <c r="U348" s="46"/>
      <c r="V348" s="47">
        <v>4</v>
      </c>
      <c r="W348" s="46"/>
      <c r="X348" s="46"/>
      <c r="Y348" s="46"/>
      <c r="Z348" s="47">
        <v>4</v>
      </c>
      <c r="AA348" s="46"/>
      <c r="AB348" s="47">
        <v>4</v>
      </c>
      <c r="AC348" s="46"/>
      <c r="AD348" s="46"/>
      <c r="AE348" s="46"/>
      <c r="AF348" s="47">
        <v>1</v>
      </c>
      <c r="AG348" s="46"/>
      <c r="AH348" s="47">
        <v>1</v>
      </c>
      <c r="AI348" s="46"/>
      <c r="AJ348" s="46" t="s">
        <v>183</v>
      </c>
      <c r="AK348" s="46"/>
      <c r="AL348" s="47">
        <v>3</v>
      </c>
      <c r="AM348" s="46"/>
      <c r="AN348" s="47">
        <v>1</v>
      </c>
      <c r="AO348" s="46"/>
      <c r="AP348" s="47">
        <v>3</v>
      </c>
      <c r="AQ348" s="46"/>
      <c r="AR348" s="47">
        <v>1</v>
      </c>
      <c r="AS348" s="46"/>
      <c r="AT348" s="47">
        <v>3</v>
      </c>
      <c r="AU348" s="46"/>
      <c r="AV348" s="47">
        <v>1</v>
      </c>
      <c r="AW348" s="46"/>
      <c r="AX348" s="47">
        <v>3</v>
      </c>
      <c r="AY348" s="46"/>
      <c r="AZ348" s="47">
        <v>1</v>
      </c>
      <c r="BA348" s="46"/>
      <c r="BB348" s="46"/>
      <c r="BC348" s="46"/>
      <c r="BD348" s="47">
        <v>0</v>
      </c>
      <c r="BE348" s="46"/>
      <c r="BF348" s="46"/>
      <c r="BG348" s="46"/>
      <c r="BH348" s="47">
        <v>3</v>
      </c>
      <c r="BI348" s="46"/>
      <c r="BJ348" s="47">
        <v>3</v>
      </c>
      <c r="BK348" s="46"/>
      <c r="BL348" s="46" t="s">
        <v>3927</v>
      </c>
      <c r="BM348" s="46"/>
      <c r="BN348" s="47">
        <v>1</v>
      </c>
      <c r="BO348" s="46"/>
      <c r="BP348" s="47">
        <v>1</v>
      </c>
      <c r="BQ348" s="46"/>
      <c r="BR348" s="47">
        <v>1</v>
      </c>
      <c r="BS348" s="46"/>
      <c r="BT348" s="47">
        <v>0</v>
      </c>
      <c r="BU348" s="46"/>
      <c r="BV348" s="47">
        <v>3</v>
      </c>
      <c r="BW348" s="46"/>
      <c r="BX348" s="47">
        <v>4</v>
      </c>
      <c r="BY348" s="46"/>
      <c r="BZ348" s="46"/>
      <c r="CA348" s="46"/>
      <c r="CB348" s="46" t="s">
        <v>7521</v>
      </c>
      <c r="CC348" s="46" t="b">
        <v>1</v>
      </c>
      <c r="CD348" s="46" t="b">
        <v>1</v>
      </c>
      <c r="CE348" s="46" t="b">
        <v>0</v>
      </c>
      <c r="CF348" s="46" t="b">
        <v>0</v>
      </c>
      <c r="CG348" s="46" t="b">
        <v>0</v>
      </c>
      <c r="CH348" s="46" t="b">
        <v>0</v>
      </c>
      <c r="CI348" s="46" t="b">
        <v>0</v>
      </c>
      <c r="CJ348" s="46"/>
      <c r="CK348" s="46"/>
      <c r="CL348" s="46"/>
      <c r="CM348" s="46" t="s">
        <v>3423</v>
      </c>
      <c r="CN348" s="46"/>
      <c r="CO348" s="46" t="s">
        <v>4660</v>
      </c>
      <c r="CP348" s="46">
        <v>1855</v>
      </c>
      <c r="CQ348" s="46" t="s">
        <v>4662</v>
      </c>
      <c r="CR348" s="46" t="s">
        <v>4663</v>
      </c>
      <c r="CS348" s="46">
        <v>347</v>
      </c>
      <c r="CT348" s="46"/>
      <c r="CU348" s="46">
        <v>-1</v>
      </c>
    </row>
    <row r="349" spans="1:99" ht="15" customHeight="1">
      <c r="A349" s="47">
        <v>359125051929760</v>
      </c>
      <c r="B349" s="47">
        <v>41</v>
      </c>
      <c r="C349" s="47">
        <v>41</v>
      </c>
      <c r="D349" s="46" t="s">
        <v>4664</v>
      </c>
      <c r="E349" s="46" t="s">
        <v>7842</v>
      </c>
      <c r="F349" s="46">
        <v>13.38352291</v>
      </c>
      <c r="G349" s="46">
        <v>103.85098336999999</v>
      </c>
      <c r="H349" s="46">
        <v>-1</v>
      </c>
      <c r="I349" s="46">
        <v>7</v>
      </c>
      <c r="J349" s="47">
        <v>0</v>
      </c>
      <c r="K349" s="46"/>
      <c r="L349" s="46"/>
      <c r="M349" s="46"/>
      <c r="N349" s="46"/>
      <c r="O349" s="47">
        <v>5</v>
      </c>
      <c r="P349" s="47">
        <v>1</v>
      </c>
      <c r="Q349" s="46">
        <v>3</v>
      </c>
      <c r="R349" s="47">
        <v>1</v>
      </c>
      <c r="S349" s="46"/>
      <c r="T349" s="47">
        <v>4</v>
      </c>
      <c r="U349" s="46"/>
      <c r="V349" s="47">
        <v>4</v>
      </c>
      <c r="W349" s="46"/>
      <c r="X349" s="46"/>
      <c r="Y349" s="46"/>
      <c r="Z349" s="47">
        <v>4</v>
      </c>
      <c r="AA349" s="46"/>
      <c r="AB349" s="47">
        <v>4</v>
      </c>
      <c r="AC349" s="46"/>
      <c r="AD349" s="46"/>
      <c r="AE349" s="46"/>
      <c r="AF349" s="47">
        <v>1</v>
      </c>
      <c r="AG349" s="46"/>
      <c r="AH349" s="47">
        <v>1</v>
      </c>
      <c r="AI349" s="46"/>
      <c r="AJ349" s="46"/>
      <c r="AK349" s="46"/>
      <c r="AL349" s="47">
        <v>2</v>
      </c>
      <c r="AM349" s="46"/>
      <c r="AN349" s="47">
        <v>1</v>
      </c>
      <c r="AO349" s="46"/>
      <c r="AP349" s="47">
        <v>3</v>
      </c>
      <c r="AQ349" s="46"/>
      <c r="AR349" s="47">
        <v>3</v>
      </c>
      <c r="AS349" s="46"/>
      <c r="AT349" s="47">
        <v>2</v>
      </c>
      <c r="AU349" s="46"/>
      <c r="AV349" s="47">
        <v>1</v>
      </c>
      <c r="AW349" s="46"/>
      <c r="AX349" s="47">
        <v>3</v>
      </c>
      <c r="AY349" s="46"/>
      <c r="AZ349" s="47">
        <v>3</v>
      </c>
      <c r="BA349" s="46"/>
      <c r="BB349" s="46"/>
      <c r="BC349" s="46"/>
      <c r="BD349" s="47">
        <v>1</v>
      </c>
      <c r="BE349" s="46"/>
      <c r="BF349" s="46" t="s">
        <v>666</v>
      </c>
      <c r="BG349" s="46"/>
      <c r="BH349" s="47">
        <v>3</v>
      </c>
      <c r="BI349" s="46"/>
      <c r="BJ349" s="47">
        <v>3</v>
      </c>
      <c r="BK349" s="46"/>
      <c r="BL349" s="46" t="s">
        <v>4668</v>
      </c>
      <c r="BM349" s="46"/>
      <c r="BN349" s="47">
        <v>1</v>
      </c>
      <c r="BO349" s="46"/>
      <c r="BP349" s="47">
        <v>0</v>
      </c>
      <c r="BQ349" s="46"/>
      <c r="BR349" s="47">
        <v>0</v>
      </c>
      <c r="BS349" s="46"/>
      <c r="BT349" s="47">
        <v>0</v>
      </c>
      <c r="BU349" s="46"/>
      <c r="BV349" s="47">
        <v>5</v>
      </c>
      <c r="BW349" s="46" t="s">
        <v>4055</v>
      </c>
      <c r="BX349" s="47">
        <v>7</v>
      </c>
      <c r="BY349" s="46"/>
      <c r="BZ349" s="46"/>
      <c r="CA349" s="46"/>
      <c r="CB349" s="46" t="s">
        <v>7539</v>
      </c>
      <c r="CC349" s="46" t="b">
        <v>0</v>
      </c>
      <c r="CD349" s="46" t="b">
        <v>1</v>
      </c>
      <c r="CE349" s="46" t="b">
        <v>0</v>
      </c>
      <c r="CF349" s="46" t="b">
        <v>1</v>
      </c>
      <c r="CG349" s="46" t="b">
        <v>0</v>
      </c>
      <c r="CH349" s="46" t="b">
        <v>0</v>
      </c>
      <c r="CI349" s="46" t="b">
        <v>0</v>
      </c>
      <c r="CJ349" s="46"/>
      <c r="CK349" s="46"/>
      <c r="CL349" s="46"/>
      <c r="CM349" s="46" t="s">
        <v>1355</v>
      </c>
      <c r="CN349" s="46"/>
      <c r="CO349" s="46" t="s">
        <v>4673</v>
      </c>
      <c r="CP349" s="46">
        <v>1856</v>
      </c>
      <c r="CQ349" s="46" t="s">
        <v>4674</v>
      </c>
      <c r="CR349" s="46" t="s">
        <v>4676</v>
      </c>
      <c r="CS349" s="46">
        <v>348</v>
      </c>
      <c r="CT349" s="46"/>
      <c r="CU349" s="46">
        <v>-1</v>
      </c>
    </row>
    <row r="350" spans="1:99" ht="15" customHeight="1">
      <c r="A350" s="47">
        <v>359125051929760</v>
      </c>
      <c r="B350" s="47">
        <v>42</v>
      </c>
      <c r="C350" s="47">
        <v>42</v>
      </c>
      <c r="D350" s="46" t="s">
        <v>4678</v>
      </c>
      <c r="E350" s="46" t="s">
        <v>7843</v>
      </c>
      <c r="F350" s="46">
        <v>13.384012520000001</v>
      </c>
      <c r="G350" s="46">
        <v>103.85123575999999</v>
      </c>
      <c r="H350" s="46">
        <v>-19</v>
      </c>
      <c r="I350" s="46">
        <v>10</v>
      </c>
      <c r="J350" s="47">
        <v>0</v>
      </c>
      <c r="K350" s="46"/>
      <c r="L350" s="46"/>
      <c r="M350" s="46"/>
      <c r="N350" s="46"/>
      <c r="O350" s="47">
        <v>5</v>
      </c>
      <c r="P350" s="47">
        <v>1</v>
      </c>
      <c r="Q350" s="46">
        <v>6</v>
      </c>
      <c r="R350" s="47">
        <v>1</v>
      </c>
      <c r="S350" s="46"/>
      <c r="T350" s="47">
        <v>3</v>
      </c>
      <c r="U350" s="46"/>
      <c r="V350" s="47">
        <v>4</v>
      </c>
      <c r="W350" s="46"/>
      <c r="X350" s="46"/>
      <c r="Y350" s="46"/>
      <c r="Z350" s="47">
        <v>3</v>
      </c>
      <c r="AA350" s="46"/>
      <c r="AB350" s="47">
        <v>3</v>
      </c>
      <c r="AC350" s="46"/>
      <c r="AD350" s="46"/>
      <c r="AE350" s="46"/>
      <c r="AF350" s="47">
        <v>1</v>
      </c>
      <c r="AG350" s="46"/>
      <c r="AH350" s="47">
        <v>1</v>
      </c>
      <c r="AI350" s="46"/>
      <c r="AJ350" s="46"/>
      <c r="AK350" s="46"/>
      <c r="AL350" s="47">
        <v>3</v>
      </c>
      <c r="AM350" s="46"/>
      <c r="AN350" s="47">
        <v>1</v>
      </c>
      <c r="AO350" s="46"/>
      <c r="AP350" s="47">
        <v>2</v>
      </c>
      <c r="AQ350" s="46"/>
      <c r="AR350" s="47">
        <v>3</v>
      </c>
      <c r="AS350" s="46"/>
      <c r="AT350" s="47">
        <v>3</v>
      </c>
      <c r="AU350" s="46"/>
      <c r="AV350" s="47">
        <v>1</v>
      </c>
      <c r="AW350" s="46"/>
      <c r="AX350" s="47">
        <v>2</v>
      </c>
      <c r="AY350" s="46"/>
      <c r="AZ350" s="47">
        <v>3</v>
      </c>
      <c r="BA350" s="46"/>
      <c r="BB350" s="46"/>
      <c r="BC350" s="46"/>
      <c r="BD350" s="47">
        <v>1</v>
      </c>
      <c r="BE350" s="46"/>
      <c r="BF350" s="46"/>
      <c r="BG350" s="46"/>
      <c r="BH350" s="47">
        <v>3</v>
      </c>
      <c r="BI350" s="46"/>
      <c r="BJ350" s="47">
        <v>3</v>
      </c>
      <c r="BK350" s="46"/>
      <c r="BL350" s="46" t="s">
        <v>3564</v>
      </c>
      <c r="BM350" s="46"/>
      <c r="BN350" s="47">
        <v>1</v>
      </c>
      <c r="BO350" s="46"/>
      <c r="BP350" s="47">
        <v>1</v>
      </c>
      <c r="BQ350" s="46"/>
      <c r="BR350" s="47">
        <v>1</v>
      </c>
      <c r="BS350" s="46"/>
      <c r="BT350" s="47">
        <v>0</v>
      </c>
      <c r="BU350" s="46"/>
      <c r="BV350" s="47">
        <v>3</v>
      </c>
      <c r="BW350" s="46"/>
      <c r="BX350" s="47">
        <v>4</v>
      </c>
      <c r="BY350" s="46"/>
      <c r="BZ350" s="46"/>
      <c r="CA350" s="46"/>
      <c r="CB350" s="46" t="s">
        <v>7521</v>
      </c>
      <c r="CC350" s="46" t="b">
        <v>1</v>
      </c>
      <c r="CD350" s="46" t="b">
        <v>1</v>
      </c>
      <c r="CE350" s="46" t="b">
        <v>0</v>
      </c>
      <c r="CF350" s="46" t="b">
        <v>0</v>
      </c>
      <c r="CG350" s="46" t="b">
        <v>0</v>
      </c>
      <c r="CH350" s="46" t="b">
        <v>0</v>
      </c>
      <c r="CI350" s="46" t="b">
        <v>0</v>
      </c>
      <c r="CJ350" s="46"/>
      <c r="CK350" s="46"/>
      <c r="CL350" s="46"/>
      <c r="CM350" s="46" t="s">
        <v>1355</v>
      </c>
      <c r="CN350" s="46"/>
      <c r="CO350" s="46" t="s">
        <v>4687</v>
      </c>
      <c r="CP350" s="46">
        <v>1857</v>
      </c>
      <c r="CQ350" s="46" t="s">
        <v>4688</v>
      </c>
      <c r="CR350" s="46" t="s">
        <v>4689</v>
      </c>
      <c r="CS350" s="46">
        <v>349</v>
      </c>
      <c r="CT350" s="46"/>
      <c r="CU350" s="46">
        <v>-1</v>
      </c>
    </row>
    <row r="351" spans="1:99" ht="15" customHeight="1">
      <c r="A351" s="47">
        <v>359125051929760</v>
      </c>
      <c r="B351" s="47">
        <v>44</v>
      </c>
      <c r="C351" s="47">
        <v>44</v>
      </c>
      <c r="D351" s="46" t="s">
        <v>4691</v>
      </c>
      <c r="E351" s="46" t="s">
        <v>7844</v>
      </c>
      <c r="F351" s="46">
        <v>13.3837589</v>
      </c>
      <c r="G351" s="46">
        <v>103.85082445</v>
      </c>
      <c r="H351" s="46">
        <v>-1</v>
      </c>
      <c r="I351" s="46">
        <v>11</v>
      </c>
      <c r="J351" s="47">
        <v>0</v>
      </c>
      <c r="K351" s="46"/>
      <c r="L351" s="46"/>
      <c r="M351" s="46"/>
      <c r="N351" s="46"/>
      <c r="O351" s="47">
        <v>5</v>
      </c>
      <c r="P351" s="47">
        <v>1</v>
      </c>
      <c r="Q351" s="46">
        <v>3</v>
      </c>
      <c r="R351" s="47">
        <v>0</v>
      </c>
      <c r="S351" s="46"/>
      <c r="T351" s="47">
        <v>4</v>
      </c>
      <c r="U351" s="46"/>
      <c r="V351" s="46"/>
      <c r="W351" s="46"/>
      <c r="X351" s="46"/>
      <c r="Y351" s="46"/>
      <c r="Z351" s="47">
        <v>4</v>
      </c>
      <c r="AA351" s="46"/>
      <c r="AB351" s="46"/>
      <c r="AC351" s="46"/>
      <c r="AD351" s="46"/>
      <c r="AE351" s="46"/>
      <c r="AF351" s="47">
        <v>1</v>
      </c>
      <c r="AG351" s="46"/>
      <c r="AH351" s="46"/>
      <c r="AI351" s="46"/>
      <c r="AJ351" s="46"/>
      <c r="AK351" s="46"/>
      <c r="AL351" s="47">
        <v>2</v>
      </c>
      <c r="AM351" s="46"/>
      <c r="AN351" s="47">
        <v>1</v>
      </c>
      <c r="AO351" s="46"/>
      <c r="AP351" s="47">
        <v>3</v>
      </c>
      <c r="AQ351" s="46"/>
      <c r="AR351" s="47">
        <v>3</v>
      </c>
      <c r="AS351" s="46"/>
      <c r="AT351" s="46"/>
      <c r="AU351" s="46"/>
      <c r="AV351" s="46"/>
      <c r="AW351" s="46"/>
      <c r="AX351" s="46"/>
      <c r="AY351" s="46"/>
      <c r="AZ351" s="46"/>
      <c r="BA351" s="46"/>
      <c r="BB351" s="46" t="s">
        <v>426</v>
      </c>
      <c r="BC351" s="46"/>
      <c r="BD351" s="47">
        <v>1</v>
      </c>
      <c r="BE351" s="46"/>
      <c r="BF351" s="46"/>
      <c r="BG351" s="46"/>
      <c r="BH351" s="47">
        <v>3</v>
      </c>
      <c r="BI351" s="46"/>
      <c r="BJ351" s="46"/>
      <c r="BK351" s="46"/>
      <c r="BL351" s="46" t="s">
        <v>3492</v>
      </c>
      <c r="BM351" s="46"/>
      <c r="BN351" s="47">
        <v>1</v>
      </c>
      <c r="BO351" s="46"/>
      <c r="BP351" s="47">
        <v>1</v>
      </c>
      <c r="BQ351" s="46"/>
      <c r="BR351" s="47">
        <v>1</v>
      </c>
      <c r="BS351" s="46"/>
      <c r="BT351" s="47">
        <v>1</v>
      </c>
      <c r="BU351" s="46"/>
      <c r="BV351" s="47">
        <v>1</v>
      </c>
      <c r="BW351" s="46"/>
      <c r="BX351" s="47">
        <v>4</v>
      </c>
      <c r="BY351" s="46"/>
      <c r="BZ351" s="46"/>
      <c r="CA351" s="46"/>
      <c r="CB351" s="46" t="s">
        <v>7521</v>
      </c>
      <c r="CC351" s="46" t="b">
        <v>1</v>
      </c>
      <c r="CD351" s="46" t="b">
        <v>1</v>
      </c>
      <c r="CE351" s="46" t="b">
        <v>0</v>
      </c>
      <c r="CF351" s="46" t="b">
        <v>0</v>
      </c>
      <c r="CG351" s="46" t="b">
        <v>0</v>
      </c>
      <c r="CH351" s="46" t="b">
        <v>0</v>
      </c>
      <c r="CI351" s="46" t="b">
        <v>0</v>
      </c>
      <c r="CJ351" s="46"/>
      <c r="CK351" s="46"/>
      <c r="CL351" s="46"/>
      <c r="CM351" s="46" t="s">
        <v>1355</v>
      </c>
      <c r="CN351" s="46"/>
      <c r="CO351" s="46" t="s">
        <v>4702</v>
      </c>
      <c r="CP351" s="46">
        <v>1858</v>
      </c>
      <c r="CQ351" s="46" t="s">
        <v>4703</v>
      </c>
      <c r="CR351" s="46" t="s">
        <v>4705</v>
      </c>
      <c r="CS351" s="46">
        <v>350</v>
      </c>
      <c r="CT351" s="46"/>
      <c r="CU351" s="46">
        <v>-1</v>
      </c>
    </row>
    <row r="352" spans="1:99" ht="15" customHeight="1">
      <c r="A352" s="47">
        <v>359125051929760</v>
      </c>
      <c r="B352" s="47">
        <v>47</v>
      </c>
      <c r="C352" s="47">
        <v>47</v>
      </c>
      <c r="D352" s="46" t="s">
        <v>4707</v>
      </c>
      <c r="E352" s="46" t="s">
        <v>7845</v>
      </c>
      <c r="F352" s="46">
        <v>13.383928770000001</v>
      </c>
      <c r="G352" s="46">
        <v>103.85062745</v>
      </c>
      <c r="H352" s="46">
        <v>12</v>
      </c>
      <c r="I352" s="46">
        <v>5</v>
      </c>
      <c r="J352" s="47">
        <v>0</v>
      </c>
      <c r="K352" s="46"/>
      <c r="L352" s="46"/>
      <c r="M352" s="46"/>
      <c r="N352" s="46"/>
      <c r="O352" s="47">
        <v>5</v>
      </c>
      <c r="P352" s="47">
        <v>1</v>
      </c>
      <c r="Q352" s="46">
        <v>5</v>
      </c>
      <c r="R352" s="47">
        <v>1</v>
      </c>
      <c r="S352" s="46"/>
      <c r="T352" s="47">
        <v>3</v>
      </c>
      <c r="U352" s="46"/>
      <c r="V352" s="47">
        <v>4</v>
      </c>
      <c r="W352" s="46"/>
      <c r="X352" s="46"/>
      <c r="Y352" s="46"/>
      <c r="Z352" s="47">
        <v>4</v>
      </c>
      <c r="AA352" s="46"/>
      <c r="AB352" s="47">
        <v>4</v>
      </c>
      <c r="AC352" s="46"/>
      <c r="AD352" s="46"/>
      <c r="AE352" s="46"/>
      <c r="AF352" s="47">
        <v>1</v>
      </c>
      <c r="AG352" s="46"/>
      <c r="AH352" s="47">
        <v>1</v>
      </c>
      <c r="AI352" s="46"/>
      <c r="AJ352" s="46"/>
      <c r="AK352" s="46"/>
      <c r="AL352" s="47">
        <v>3</v>
      </c>
      <c r="AM352" s="46"/>
      <c r="AN352" s="47">
        <v>1</v>
      </c>
      <c r="AO352" s="46"/>
      <c r="AP352" s="47">
        <v>3</v>
      </c>
      <c r="AQ352" s="46"/>
      <c r="AR352" s="47">
        <v>3</v>
      </c>
      <c r="AS352" s="46"/>
      <c r="AT352" s="47">
        <v>3</v>
      </c>
      <c r="AU352" s="46"/>
      <c r="AV352" s="47">
        <v>1</v>
      </c>
      <c r="AW352" s="46"/>
      <c r="AX352" s="47">
        <v>3</v>
      </c>
      <c r="AY352" s="46"/>
      <c r="AZ352" s="47">
        <v>3</v>
      </c>
      <c r="BA352" s="46"/>
      <c r="BB352" s="46" t="s">
        <v>426</v>
      </c>
      <c r="BC352" s="46"/>
      <c r="BD352" s="47">
        <v>1</v>
      </c>
      <c r="BE352" s="46"/>
      <c r="BF352" s="46" t="s">
        <v>210</v>
      </c>
      <c r="BG352" s="46"/>
      <c r="BH352" s="47">
        <v>3</v>
      </c>
      <c r="BI352" s="46"/>
      <c r="BJ352" s="47">
        <v>3</v>
      </c>
      <c r="BK352" s="46"/>
      <c r="BL352" s="46" t="s">
        <v>3927</v>
      </c>
      <c r="BM352" s="46"/>
      <c r="BN352" s="47">
        <v>1</v>
      </c>
      <c r="BO352" s="46"/>
      <c r="BP352" s="47">
        <v>1</v>
      </c>
      <c r="BQ352" s="46"/>
      <c r="BR352" s="47">
        <v>0</v>
      </c>
      <c r="BS352" s="46"/>
      <c r="BT352" s="47">
        <v>0</v>
      </c>
      <c r="BU352" s="46"/>
      <c r="BV352" s="47">
        <v>3</v>
      </c>
      <c r="BW352" s="46"/>
      <c r="BX352" s="47">
        <v>4</v>
      </c>
      <c r="BY352" s="46"/>
      <c r="BZ352" s="46"/>
      <c r="CA352" s="46"/>
      <c r="CB352" s="46" t="s">
        <v>7521</v>
      </c>
      <c r="CC352" s="46" t="b">
        <v>1</v>
      </c>
      <c r="CD352" s="46" t="b">
        <v>1</v>
      </c>
      <c r="CE352" s="46" t="b">
        <v>0</v>
      </c>
      <c r="CF352" s="46" t="b">
        <v>0</v>
      </c>
      <c r="CG352" s="46" t="b">
        <v>0</v>
      </c>
      <c r="CH352" s="46" t="b">
        <v>0</v>
      </c>
      <c r="CI352" s="46" t="b">
        <v>0</v>
      </c>
      <c r="CJ352" s="46"/>
      <c r="CK352" s="46"/>
      <c r="CL352" s="46"/>
      <c r="CM352" s="46" t="s">
        <v>1355</v>
      </c>
      <c r="CN352" s="46"/>
      <c r="CO352" s="46" t="s">
        <v>4717</v>
      </c>
      <c r="CP352" s="46">
        <v>1859</v>
      </c>
      <c r="CQ352" s="46" t="s">
        <v>4718</v>
      </c>
      <c r="CR352" s="46" t="s">
        <v>4719</v>
      </c>
      <c r="CS352" s="46">
        <v>351</v>
      </c>
      <c r="CT352" s="46"/>
      <c r="CU352" s="46">
        <v>-1</v>
      </c>
    </row>
    <row r="353" spans="1:99" ht="15" customHeight="1">
      <c r="A353" s="47">
        <v>359125051929760</v>
      </c>
      <c r="B353" s="47">
        <v>50</v>
      </c>
      <c r="C353" s="47">
        <v>50</v>
      </c>
      <c r="D353" s="46" t="s">
        <v>4720</v>
      </c>
      <c r="E353" s="46" t="s">
        <v>7846</v>
      </c>
      <c r="F353" s="46">
        <v>13.383615750000001</v>
      </c>
      <c r="G353" s="46">
        <v>103.85031819</v>
      </c>
      <c r="H353" s="46">
        <v>17</v>
      </c>
      <c r="I353" s="46">
        <v>11</v>
      </c>
      <c r="J353" s="47">
        <v>0</v>
      </c>
      <c r="K353" s="46"/>
      <c r="L353" s="46"/>
      <c r="M353" s="46"/>
      <c r="N353" s="46"/>
      <c r="O353" s="47">
        <v>5</v>
      </c>
      <c r="P353" s="47">
        <v>1</v>
      </c>
      <c r="Q353" s="46">
        <v>3</v>
      </c>
      <c r="R353" s="47">
        <v>1</v>
      </c>
      <c r="S353" s="46"/>
      <c r="T353" s="47">
        <v>4</v>
      </c>
      <c r="U353" s="46"/>
      <c r="V353" s="47">
        <v>4</v>
      </c>
      <c r="W353" s="46"/>
      <c r="X353" s="46"/>
      <c r="Y353" s="46"/>
      <c r="Z353" s="47">
        <v>4</v>
      </c>
      <c r="AA353" s="46"/>
      <c r="AB353" s="47">
        <v>4</v>
      </c>
      <c r="AC353" s="46"/>
      <c r="AD353" s="46" t="s">
        <v>363</v>
      </c>
      <c r="AE353" s="46"/>
      <c r="AF353" s="47">
        <v>1</v>
      </c>
      <c r="AG353" s="46"/>
      <c r="AH353" s="47">
        <v>1</v>
      </c>
      <c r="AI353" s="46"/>
      <c r="AJ353" s="46"/>
      <c r="AK353" s="46"/>
      <c r="AL353" s="47">
        <v>2</v>
      </c>
      <c r="AM353" s="46"/>
      <c r="AN353" s="47">
        <v>1</v>
      </c>
      <c r="AO353" s="46"/>
      <c r="AP353" s="47">
        <v>3</v>
      </c>
      <c r="AQ353" s="46"/>
      <c r="AR353" s="47">
        <v>3</v>
      </c>
      <c r="AS353" s="46"/>
      <c r="AT353" s="47">
        <v>2</v>
      </c>
      <c r="AU353" s="46"/>
      <c r="AV353" s="47">
        <v>1</v>
      </c>
      <c r="AW353" s="46"/>
      <c r="AX353" s="47">
        <v>3</v>
      </c>
      <c r="AY353" s="46"/>
      <c r="AZ353" s="47">
        <v>3</v>
      </c>
      <c r="BA353" s="46"/>
      <c r="BB353" s="46" t="s">
        <v>328</v>
      </c>
      <c r="BC353" s="46"/>
      <c r="BD353" s="47">
        <v>1</v>
      </c>
      <c r="BE353" s="46"/>
      <c r="BF353" s="46" t="s">
        <v>666</v>
      </c>
      <c r="BG353" s="46"/>
      <c r="BH353" s="47">
        <v>2</v>
      </c>
      <c r="BI353" s="46"/>
      <c r="BJ353" s="47">
        <v>3</v>
      </c>
      <c r="BK353" s="46"/>
      <c r="BL353" s="46" t="s">
        <v>4727</v>
      </c>
      <c r="BM353" s="46"/>
      <c r="BN353" s="47">
        <v>1</v>
      </c>
      <c r="BO353" s="46"/>
      <c r="BP353" s="47">
        <v>1</v>
      </c>
      <c r="BQ353" s="46"/>
      <c r="BR353" s="47">
        <v>0</v>
      </c>
      <c r="BS353" s="46"/>
      <c r="BT353" s="47">
        <v>1</v>
      </c>
      <c r="BU353" s="46"/>
      <c r="BV353" s="47">
        <v>3</v>
      </c>
      <c r="BW353" s="46"/>
      <c r="BX353" s="47">
        <v>4</v>
      </c>
      <c r="BY353" s="46"/>
      <c r="BZ353" s="46"/>
      <c r="CA353" s="46"/>
      <c r="CB353" s="46" t="s">
        <v>7521</v>
      </c>
      <c r="CC353" s="46" t="b">
        <v>1</v>
      </c>
      <c r="CD353" s="46" t="b">
        <v>1</v>
      </c>
      <c r="CE353" s="46" t="b">
        <v>0</v>
      </c>
      <c r="CF353" s="46" t="b">
        <v>0</v>
      </c>
      <c r="CG353" s="46" t="b">
        <v>0</v>
      </c>
      <c r="CH353" s="46" t="b">
        <v>0</v>
      </c>
      <c r="CI353" s="46" t="b">
        <v>0</v>
      </c>
      <c r="CJ353" s="46"/>
      <c r="CK353" s="46"/>
      <c r="CL353" s="46"/>
      <c r="CM353" s="46" t="s">
        <v>1355</v>
      </c>
      <c r="CN353" s="46"/>
      <c r="CO353" s="46" t="s">
        <v>4731</v>
      </c>
      <c r="CP353" s="46">
        <v>1860</v>
      </c>
      <c r="CQ353" s="46" t="s">
        <v>4732</v>
      </c>
      <c r="CR353" s="46" t="s">
        <v>4733</v>
      </c>
      <c r="CS353" s="46">
        <v>352</v>
      </c>
      <c r="CT353" s="46"/>
      <c r="CU353" s="46">
        <v>-1</v>
      </c>
    </row>
    <row r="354" spans="1:99" ht="15" customHeight="1">
      <c r="A354" s="47">
        <v>359125050503749</v>
      </c>
      <c r="B354" s="47">
        <v>43</v>
      </c>
      <c r="C354" s="47">
        <v>43</v>
      </c>
      <c r="D354" s="46" t="s">
        <v>4734</v>
      </c>
      <c r="E354" s="46" t="s">
        <v>7847</v>
      </c>
      <c r="F354" s="46">
        <v>13.383497999999999</v>
      </c>
      <c r="G354" s="46">
        <v>103.8511405</v>
      </c>
      <c r="H354" s="46">
        <v>0</v>
      </c>
      <c r="I354" s="46">
        <v>27</v>
      </c>
      <c r="J354" s="47">
        <v>0</v>
      </c>
      <c r="K354" s="46"/>
      <c r="L354" s="46"/>
      <c r="M354" s="46"/>
      <c r="N354" s="46"/>
      <c r="O354" s="47">
        <v>5</v>
      </c>
      <c r="P354" s="47">
        <v>1</v>
      </c>
      <c r="Q354" s="46">
        <v>6</v>
      </c>
      <c r="R354" s="47">
        <v>1</v>
      </c>
      <c r="S354" s="46"/>
      <c r="T354" s="47">
        <v>3</v>
      </c>
      <c r="U354" s="46"/>
      <c r="V354" s="47">
        <v>3</v>
      </c>
      <c r="W354" s="46"/>
      <c r="X354" s="46"/>
      <c r="Y354" s="46"/>
      <c r="Z354" s="47">
        <v>3</v>
      </c>
      <c r="AA354" s="46"/>
      <c r="AB354" s="47">
        <v>3</v>
      </c>
      <c r="AC354" s="46"/>
      <c r="AD354" s="46"/>
      <c r="AE354" s="46"/>
      <c r="AF354" s="47">
        <v>1</v>
      </c>
      <c r="AG354" s="46"/>
      <c r="AH354" s="47">
        <v>1</v>
      </c>
      <c r="AI354" s="46"/>
      <c r="AJ354" s="46"/>
      <c r="AK354" s="46"/>
      <c r="AL354" s="47">
        <v>2</v>
      </c>
      <c r="AM354" s="46"/>
      <c r="AN354" s="47">
        <v>1</v>
      </c>
      <c r="AO354" s="46"/>
      <c r="AP354" s="47">
        <v>5</v>
      </c>
      <c r="AQ354" s="46" t="s">
        <v>4055</v>
      </c>
      <c r="AR354" s="47">
        <v>6</v>
      </c>
      <c r="AS354" s="46" t="s">
        <v>4055</v>
      </c>
      <c r="AT354" s="47">
        <v>2</v>
      </c>
      <c r="AU354" s="46"/>
      <c r="AV354" s="47">
        <v>6</v>
      </c>
      <c r="AW354" s="46" t="s">
        <v>4055</v>
      </c>
      <c r="AX354" s="47">
        <v>5</v>
      </c>
      <c r="AY354" s="46" t="s">
        <v>4055</v>
      </c>
      <c r="AZ354" s="47">
        <v>6</v>
      </c>
      <c r="BA354" s="46" t="s">
        <v>4055</v>
      </c>
      <c r="BB354" s="46"/>
      <c r="BC354" s="46"/>
      <c r="BD354" s="47">
        <v>1</v>
      </c>
      <c r="BE354" s="46"/>
      <c r="BF354" s="46"/>
      <c r="BG354" s="46"/>
      <c r="BH354" s="47">
        <v>3</v>
      </c>
      <c r="BI354" s="46"/>
      <c r="BJ354" s="47">
        <v>3</v>
      </c>
      <c r="BK354" s="46"/>
      <c r="BL354" s="46" t="s">
        <v>3411</v>
      </c>
      <c r="BM354" s="46"/>
      <c r="BN354" s="47">
        <v>1</v>
      </c>
      <c r="BO354" s="46"/>
      <c r="BP354" s="47">
        <v>1</v>
      </c>
      <c r="BQ354" s="46"/>
      <c r="BR354" s="47">
        <v>1</v>
      </c>
      <c r="BS354" s="46"/>
      <c r="BT354" s="47">
        <v>0</v>
      </c>
      <c r="BU354" s="46"/>
      <c r="BV354" s="47">
        <v>1</v>
      </c>
      <c r="BW354" s="46"/>
      <c r="BX354" s="47">
        <v>4</v>
      </c>
      <c r="BY354" s="46"/>
      <c r="BZ354" s="46"/>
      <c r="CA354" s="46"/>
      <c r="CB354" s="46" t="s">
        <v>7521</v>
      </c>
      <c r="CC354" s="46" t="b">
        <v>1</v>
      </c>
      <c r="CD354" s="46" t="b">
        <v>1</v>
      </c>
      <c r="CE354" s="46" t="b">
        <v>0</v>
      </c>
      <c r="CF354" s="46" t="b">
        <v>0</v>
      </c>
      <c r="CG354" s="46" t="b">
        <v>0</v>
      </c>
      <c r="CH354" s="46" t="b">
        <v>0</v>
      </c>
      <c r="CI354" s="46" t="b">
        <v>0</v>
      </c>
      <c r="CJ354" s="46"/>
      <c r="CK354" s="46"/>
      <c r="CL354" s="46"/>
      <c r="CM354" s="46" t="s">
        <v>3423</v>
      </c>
      <c r="CN354" s="46"/>
      <c r="CO354" s="46" t="s">
        <v>4744</v>
      </c>
      <c r="CP354" s="46">
        <v>1862</v>
      </c>
      <c r="CQ354" s="46" t="s">
        <v>4746</v>
      </c>
      <c r="CR354" s="46" t="s">
        <v>4748</v>
      </c>
      <c r="CS354" s="46">
        <v>353</v>
      </c>
      <c r="CT354" s="46"/>
      <c r="CU354" s="46">
        <v>-1</v>
      </c>
    </row>
    <row r="355" spans="1:99" ht="15" customHeight="1">
      <c r="A355" s="47">
        <v>359125050503749</v>
      </c>
      <c r="B355" s="47">
        <v>45</v>
      </c>
      <c r="C355" s="47">
        <v>45</v>
      </c>
      <c r="D355" s="46" t="s">
        <v>4751</v>
      </c>
      <c r="E355" s="46" t="s">
        <v>7848</v>
      </c>
      <c r="F355" s="46">
        <v>13.38398903</v>
      </c>
      <c r="G355" s="46">
        <v>103.85079166</v>
      </c>
      <c r="H355" s="46">
        <v>-5</v>
      </c>
      <c r="I355" s="46">
        <v>7</v>
      </c>
      <c r="J355" s="47">
        <v>0</v>
      </c>
      <c r="K355" s="46"/>
      <c r="L355" s="46"/>
      <c r="M355" s="46"/>
      <c r="N355" s="46"/>
      <c r="O355" s="47">
        <v>5</v>
      </c>
      <c r="P355" s="47">
        <v>1</v>
      </c>
      <c r="Q355" s="46">
        <v>5</v>
      </c>
      <c r="R355" s="47">
        <v>1</v>
      </c>
      <c r="S355" s="46"/>
      <c r="T355" s="47">
        <v>4</v>
      </c>
      <c r="U355" s="46"/>
      <c r="V355" s="47">
        <v>4</v>
      </c>
      <c r="W355" s="46"/>
      <c r="X355" s="46"/>
      <c r="Y355" s="46"/>
      <c r="Z355" s="47">
        <v>4</v>
      </c>
      <c r="AA355" s="46"/>
      <c r="AB355" s="47">
        <v>4</v>
      </c>
      <c r="AC355" s="46"/>
      <c r="AD355" s="46"/>
      <c r="AE355" s="46"/>
      <c r="AF355" s="47">
        <v>1</v>
      </c>
      <c r="AG355" s="46"/>
      <c r="AH355" s="47">
        <v>1</v>
      </c>
      <c r="AI355" s="46"/>
      <c r="AJ355" s="46"/>
      <c r="AK355" s="46"/>
      <c r="AL355" s="47">
        <v>2</v>
      </c>
      <c r="AM355" s="46"/>
      <c r="AN355" s="47">
        <v>1</v>
      </c>
      <c r="AO355" s="46"/>
      <c r="AP355" s="47">
        <v>3</v>
      </c>
      <c r="AQ355" s="46"/>
      <c r="AR355" s="47">
        <v>3</v>
      </c>
      <c r="AS355" s="46"/>
      <c r="AT355" s="47">
        <v>2</v>
      </c>
      <c r="AU355" s="46"/>
      <c r="AV355" s="47">
        <v>1</v>
      </c>
      <c r="AW355" s="46"/>
      <c r="AX355" s="47">
        <v>3</v>
      </c>
      <c r="AY355" s="46"/>
      <c r="AZ355" s="47">
        <v>3</v>
      </c>
      <c r="BA355" s="46"/>
      <c r="BB355" s="46" t="s">
        <v>426</v>
      </c>
      <c r="BC355" s="46"/>
      <c r="BD355" s="47">
        <v>1</v>
      </c>
      <c r="BE355" s="46"/>
      <c r="BF355" s="46"/>
      <c r="BG355" s="46"/>
      <c r="BH355" s="47">
        <v>3</v>
      </c>
      <c r="BI355" s="46"/>
      <c r="BJ355" s="47">
        <v>3</v>
      </c>
      <c r="BK355" s="46"/>
      <c r="BL355" s="46" t="s">
        <v>3219</v>
      </c>
      <c r="BM355" s="46"/>
      <c r="BN355" s="47">
        <v>1</v>
      </c>
      <c r="BO355" s="46"/>
      <c r="BP355" s="47">
        <v>1</v>
      </c>
      <c r="BQ355" s="46"/>
      <c r="BR355" s="47">
        <v>1</v>
      </c>
      <c r="BS355" s="46"/>
      <c r="BT355" s="47">
        <v>1</v>
      </c>
      <c r="BU355" s="46"/>
      <c r="BV355" s="47">
        <v>1</v>
      </c>
      <c r="BW355" s="46"/>
      <c r="BX355" s="47">
        <v>4</v>
      </c>
      <c r="BY355" s="46"/>
      <c r="BZ355" s="46"/>
      <c r="CA355" s="46"/>
      <c r="CB355" s="46" t="s">
        <v>7521</v>
      </c>
      <c r="CC355" s="46" t="b">
        <v>1</v>
      </c>
      <c r="CD355" s="46" t="b">
        <v>1</v>
      </c>
      <c r="CE355" s="46" t="b">
        <v>0</v>
      </c>
      <c r="CF355" s="46" t="b">
        <v>0</v>
      </c>
      <c r="CG355" s="46" t="b">
        <v>0</v>
      </c>
      <c r="CH355" s="46" t="b">
        <v>0</v>
      </c>
      <c r="CI355" s="46" t="b">
        <v>0</v>
      </c>
      <c r="CJ355" s="46"/>
      <c r="CK355" s="46"/>
      <c r="CL355" s="46"/>
      <c r="CM355" s="46" t="s">
        <v>3423</v>
      </c>
      <c r="CN355" s="46"/>
      <c r="CO355" s="46" t="s">
        <v>4761</v>
      </c>
      <c r="CP355" s="46">
        <v>1863</v>
      </c>
      <c r="CQ355" s="46" t="s">
        <v>4763</v>
      </c>
      <c r="CR355" s="46" t="s">
        <v>4764</v>
      </c>
      <c r="CS355" s="46">
        <v>354</v>
      </c>
      <c r="CT355" s="46"/>
      <c r="CU355" s="46">
        <v>-1</v>
      </c>
    </row>
    <row r="356" spans="1:99" ht="15" customHeight="1">
      <c r="A356" s="47">
        <v>359125050503749</v>
      </c>
      <c r="B356" s="47">
        <v>46</v>
      </c>
      <c r="C356" s="47">
        <v>46</v>
      </c>
      <c r="D356" s="46" t="s">
        <v>4765</v>
      </c>
      <c r="E356" s="46" t="s">
        <v>7849</v>
      </c>
      <c r="F356" s="46">
        <v>13.38373429</v>
      </c>
      <c r="G356" s="46">
        <v>103.85077423</v>
      </c>
      <c r="H356" s="46">
        <v>19</v>
      </c>
      <c r="I356" s="46">
        <v>5</v>
      </c>
      <c r="J356" s="47">
        <v>0</v>
      </c>
      <c r="K356" s="46"/>
      <c r="L356" s="46"/>
      <c r="M356" s="46"/>
      <c r="N356" s="46"/>
      <c r="O356" s="47">
        <v>5</v>
      </c>
      <c r="P356" s="47">
        <v>1</v>
      </c>
      <c r="Q356" s="46">
        <v>9</v>
      </c>
      <c r="R356" s="47">
        <v>1</v>
      </c>
      <c r="S356" s="46"/>
      <c r="T356" s="47">
        <v>3</v>
      </c>
      <c r="U356" s="46"/>
      <c r="V356" s="47">
        <v>4</v>
      </c>
      <c r="W356" s="46"/>
      <c r="X356" s="46"/>
      <c r="Y356" s="46"/>
      <c r="Z356" s="47">
        <v>3</v>
      </c>
      <c r="AA356" s="46"/>
      <c r="AB356" s="47">
        <v>4</v>
      </c>
      <c r="AC356" s="46"/>
      <c r="AD356" s="46"/>
      <c r="AE356" s="46"/>
      <c r="AF356" s="47">
        <v>1</v>
      </c>
      <c r="AG356" s="46"/>
      <c r="AH356" s="47">
        <v>1</v>
      </c>
      <c r="AI356" s="46"/>
      <c r="AJ356" s="46" t="s">
        <v>183</v>
      </c>
      <c r="AK356" s="46"/>
      <c r="AL356" s="47">
        <v>3</v>
      </c>
      <c r="AM356" s="46"/>
      <c r="AN356" s="47">
        <v>1</v>
      </c>
      <c r="AO356" s="46"/>
      <c r="AP356" s="47">
        <v>2</v>
      </c>
      <c r="AQ356" s="46"/>
      <c r="AR356" s="47">
        <v>3</v>
      </c>
      <c r="AS356" s="46"/>
      <c r="AT356" s="47">
        <v>3</v>
      </c>
      <c r="AU356" s="46"/>
      <c r="AV356" s="47">
        <v>1</v>
      </c>
      <c r="AW356" s="46"/>
      <c r="AX356" s="47">
        <v>2</v>
      </c>
      <c r="AY356" s="46"/>
      <c r="AZ356" s="47">
        <v>3</v>
      </c>
      <c r="BA356" s="46"/>
      <c r="BB356" s="46"/>
      <c r="BC356" s="46"/>
      <c r="BD356" s="47">
        <v>1</v>
      </c>
      <c r="BE356" s="46"/>
      <c r="BF356" s="46"/>
      <c r="BG356" s="46"/>
      <c r="BH356" s="47">
        <v>3</v>
      </c>
      <c r="BI356" s="46"/>
      <c r="BJ356" s="47">
        <v>3</v>
      </c>
      <c r="BK356" s="46"/>
      <c r="BL356" s="46" t="s">
        <v>4769</v>
      </c>
      <c r="BM356" s="46"/>
      <c r="BN356" s="47">
        <v>1</v>
      </c>
      <c r="BO356" s="46"/>
      <c r="BP356" s="47">
        <v>1</v>
      </c>
      <c r="BQ356" s="46"/>
      <c r="BR356" s="47">
        <v>1</v>
      </c>
      <c r="BS356" s="46"/>
      <c r="BT356" s="47">
        <v>0</v>
      </c>
      <c r="BU356" s="46"/>
      <c r="BV356" s="47">
        <v>1</v>
      </c>
      <c r="BW356" s="46"/>
      <c r="BX356" s="47">
        <v>4</v>
      </c>
      <c r="BY356" s="46"/>
      <c r="BZ356" s="46"/>
      <c r="CA356" s="46"/>
      <c r="CB356" s="46" t="s">
        <v>7527</v>
      </c>
      <c r="CC356" s="46" t="b">
        <v>1</v>
      </c>
      <c r="CD356" s="46" t="b">
        <v>1</v>
      </c>
      <c r="CE356" s="46" t="b">
        <v>0</v>
      </c>
      <c r="CF356" s="46" t="b">
        <v>1</v>
      </c>
      <c r="CG356" s="46" t="b">
        <v>0</v>
      </c>
      <c r="CH356" s="46" t="b">
        <v>0</v>
      </c>
      <c r="CI356" s="46" t="b">
        <v>0</v>
      </c>
      <c r="CJ356" s="46"/>
      <c r="CK356" s="46"/>
      <c r="CL356" s="46"/>
      <c r="CM356" s="46" t="s">
        <v>3423</v>
      </c>
      <c r="CN356" s="46"/>
      <c r="CO356" s="46" t="s">
        <v>4777</v>
      </c>
      <c r="CP356" s="46">
        <v>1864</v>
      </c>
      <c r="CQ356" s="46" t="s">
        <v>4779</v>
      </c>
      <c r="CR356" s="46" t="s">
        <v>4780</v>
      </c>
      <c r="CS356" s="46">
        <v>355</v>
      </c>
      <c r="CT356" s="46"/>
      <c r="CU356" s="46">
        <v>-1</v>
      </c>
    </row>
    <row r="357" spans="1:99" ht="15" customHeight="1">
      <c r="A357" s="47">
        <v>359125050503749</v>
      </c>
      <c r="B357" s="47">
        <v>48</v>
      </c>
      <c r="C357" s="47">
        <v>48</v>
      </c>
      <c r="D357" s="46" t="s">
        <v>4782</v>
      </c>
      <c r="E357" s="46" t="s">
        <v>7850</v>
      </c>
      <c r="F357" s="46">
        <v>13.384010869999999</v>
      </c>
      <c r="G357" s="46">
        <v>103.85061938</v>
      </c>
      <c r="H357" s="46">
        <v>1</v>
      </c>
      <c r="I357" s="46">
        <v>11</v>
      </c>
      <c r="J357" s="47">
        <v>0</v>
      </c>
      <c r="K357" s="46"/>
      <c r="L357" s="46"/>
      <c r="M357" s="46"/>
      <c r="N357" s="46"/>
      <c r="O357" s="47">
        <v>5</v>
      </c>
      <c r="P357" s="47">
        <v>1</v>
      </c>
      <c r="Q357" s="46">
        <v>4</v>
      </c>
      <c r="R357" s="47">
        <v>1</v>
      </c>
      <c r="S357" s="46"/>
      <c r="T357" s="47">
        <v>3</v>
      </c>
      <c r="U357" s="46"/>
      <c r="V357" s="47">
        <v>3</v>
      </c>
      <c r="W357" s="46"/>
      <c r="X357" s="46"/>
      <c r="Y357" s="46"/>
      <c r="Z357" s="47">
        <v>4</v>
      </c>
      <c r="AA357" s="46"/>
      <c r="AB357" s="47">
        <v>4</v>
      </c>
      <c r="AC357" s="46"/>
      <c r="AD357" s="46"/>
      <c r="AE357" s="46"/>
      <c r="AF357" s="47">
        <v>1</v>
      </c>
      <c r="AG357" s="46"/>
      <c r="AH357" s="47">
        <v>1</v>
      </c>
      <c r="AI357" s="46"/>
      <c r="AJ357" s="46"/>
      <c r="AK357" s="46"/>
      <c r="AL357" s="47">
        <v>3</v>
      </c>
      <c r="AM357" s="46"/>
      <c r="AN357" s="47">
        <v>1</v>
      </c>
      <c r="AO357" s="46"/>
      <c r="AP357" s="47">
        <v>2</v>
      </c>
      <c r="AQ357" s="46"/>
      <c r="AR357" s="47">
        <v>3</v>
      </c>
      <c r="AS357" s="46"/>
      <c r="AT357" s="47">
        <v>3</v>
      </c>
      <c r="AU357" s="46"/>
      <c r="AV357" s="47">
        <v>1</v>
      </c>
      <c r="AW357" s="46"/>
      <c r="AX357" s="47">
        <v>2</v>
      </c>
      <c r="AY357" s="46"/>
      <c r="AZ357" s="47">
        <v>3</v>
      </c>
      <c r="BA357" s="46"/>
      <c r="BB357" s="46" t="s">
        <v>3795</v>
      </c>
      <c r="BC357" s="46"/>
      <c r="BD357" s="47">
        <v>1</v>
      </c>
      <c r="BE357" s="46"/>
      <c r="BF357" s="46"/>
      <c r="BG357" s="46"/>
      <c r="BH357" s="47">
        <v>3</v>
      </c>
      <c r="BI357" s="46"/>
      <c r="BJ357" s="47">
        <v>3</v>
      </c>
      <c r="BK357" s="46"/>
      <c r="BL357" s="46" t="s">
        <v>4788</v>
      </c>
      <c r="BM357" s="46"/>
      <c r="BN357" s="47">
        <v>1</v>
      </c>
      <c r="BO357" s="46"/>
      <c r="BP357" s="47">
        <v>1</v>
      </c>
      <c r="BQ357" s="46"/>
      <c r="BR357" s="47">
        <v>1</v>
      </c>
      <c r="BS357" s="46"/>
      <c r="BT357" s="47">
        <v>0</v>
      </c>
      <c r="BU357" s="46"/>
      <c r="BV357" s="47">
        <v>1</v>
      </c>
      <c r="BW357" s="46"/>
      <c r="BX357" s="47">
        <v>4</v>
      </c>
      <c r="BY357" s="46"/>
      <c r="BZ357" s="46"/>
      <c r="CA357" s="46"/>
      <c r="CB357" s="46" t="s">
        <v>7527</v>
      </c>
      <c r="CC357" s="46" t="b">
        <v>1</v>
      </c>
      <c r="CD357" s="46" t="b">
        <v>1</v>
      </c>
      <c r="CE357" s="46" t="b">
        <v>0</v>
      </c>
      <c r="CF357" s="46" t="b">
        <v>1</v>
      </c>
      <c r="CG357" s="46" t="b">
        <v>0</v>
      </c>
      <c r="CH357" s="46" t="b">
        <v>0</v>
      </c>
      <c r="CI357" s="46" t="b">
        <v>0</v>
      </c>
      <c r="CJ357" s="46"/>
      <c r="CK357" s="46"/>
      <c r="CL357" s="46"/>
      <c r="CM357" s="46" t="s">
        <v>3423</v>
      </c>
      <c r="CN357" s="46"/>
      <c r="CO357" s="46" t="s">
        <v>4793</v>
      </c>
      <c r="CP357" s="46">
        <v>1865</v>
      </c>
      <c r="CQ357" s="46" t="s">
        <v>4794</v>
      </c>
      <c r="CR357" s="46" t="s">
        <v>4795</v>
      </c>
      <c r="CS357" s="46">
        <v>356</v>
      </c>
      <c r="CT357" s="46"/>
      <c r="CU357" s="46">
        <v>-1</v>
      </c>
    </row>
    <row r="358" spans="1:99" ht="15" customHeight="1">
      <c r="A358" s="47">
        <v>359125050503749</v>
      </c>
      <c r="B358" s="47">
        <v>49</v>
      </c>
      <c r="C358" s="47">
        <v>49</v>
      </c>
      <c r="D358" s="46" t="s">
        <v>4796</v>
      </c>
      <c r="E358" s="46" t="s">
        <v>7851</v>
      </c>
      <c r="F358" s="46">
        <v>13.383702059999999</v>
      </c>
      <c r="G358" s="46">
        <v>103.85041329000001</v>
      </c>
      <c r="H358" s="46">
        <v>22</v>
      </c>
      <c r="I358" s="46">
        <v>6</v>
      </c>
      <c r="J358" s="47">
        <v>0</v>
      </c>
      <c r="K358" s="46"/>
      <c r="L358" s="46"/>
      <c r="M358" s="46"/>
      <c r="N358" s="46"/>
      <c r="O358" s="47">
        <v>5</v>
      </c>
      <c r="P358" s="47">
        <v>1</v>
      </c>
      <c r="Q358" s="46">
        <v>4</v>
      </c>
      <c r="R358" s="47">
        <v>1</v>
      </c>
      <c r="S358" s="46"/>
      <c r="T358" s="47">
        <v>3</v>
      </c>
      <c r="U358" s="46"/>
      <c r="V358" s="47">
        <v>3</v>
      </c>
      <c r="W358" s="46"/>
      <c r="X358" s="46"/>
      <c r="Y358" s="46"/>
      <c r="Z358" s="47">
        <v>4</v>
      </c>
      <c r="AA358" s="46"/>
      <c r="AB358" s="47">
        <v>4</v>
      </c>
      <c r="AC358" s="46"/>
      <c r="AD358" s="46"/>
      <c r="AE358" s="46"/>
      <c r="AF358" s="47">
        <v>1</v>
      </c>
      <c r="AG358" s="46"/>
      <c r="AH358" s="47">
        <v>1</v>
      </c>
      <c r="AI358" s="46"/>
      <c r="AJ358" s="46"/>
      <c r="AK358" s="46"/>
      <c r="AL358" s="47">
        <v>2</v>
      </c>
      <c r="AM358" s="46"/>
      <c r="AN358" s="47">
        <v>1</v>
      </c>
      <c r="AO358" s="46"/>
      <c r="AP358" s="47">
        <v>3</v>
      </c>
      <c r="AQ358" s="46"/>
      <c r="AR358" s="47">
        <v>3</v>
      </c>
      <c r="AS358" s="46"/>
      <c r="AT358" s="47">
        <v>2</v>
      </c>
      <c r="AU358" s="46"/>
      <c r="AV358" s="47">
        <v>1</v>
      </c>
      <c r="AW358" s="46"/>
      <c r="AX358" s="47">
        <v>3</v>
      </c>
      <c r="AY358" s="46"/>
      <c r="AZ358" s="47">
        <v>3</v>
      </c>
      <c r="BA358" s="46"/>
      <c r="BB358" s="46"/>
      <c r="BC358" s="46"/>
      <c r="BD358" s="47">
        <v>1</v>
      </c>
      <c r="BE358" s="46"/>
      <c r="BF358" s="46" t="s">
        <v>4802</v>
      </c>
      <c r="BG358" s="46"/>
      <c r="BH358" s="47">
        <v>3</v>
      </c>
      <c r="BI358" s="46"/>
      <c r="BJ358" s="47">
        <v>3</v>
      </c>
      <c r="BK358" s="46"/>
      <c r="BL358" s="46" t="s">
        <v>4183</v>
      </c>
      <c r="BM358" s="46"/>
      <c r="BN358" s="47">
        <v>1</v>
      </c>
      <c r="BO358" s="46"/>
      <c r="BP358" s="47">
        <v>1</v>
      </c>
      <c r="BQ358" s="46"/>
      <c r="BR358" s="47">
        <v>1</v>
      </c>
      <c r="BS358" s="46"/>
      <c r="BT358" s="47">
        <v>1</v>
      </c>
      <c r="BU358" s="46"/>
      <c r="BV358" s="47">
        <v>3</v>
      </c>
      <c r="BW358" s="46"/>
      <c r="BX358" s="47">
        <v>4</v>
      </c>
      <c r="BY358" s="46"/>
      <c r="BZ358" s="46"/>
      <c r="CA358" s="46"/>
      <c r="CB358" s="46" t="s">
        <v>7527</v>
      </c>
      <c r="CC358" s="46" t="b">
        <v>1</v>
      </c>
      <c r="CD358" s="46" t="b">
        <v>1</v>
      </c>
      <c r="CE358" s="46" t="b">
        <v>0</v>
      </c>
      <c r="CF358" s="46" t="b">
        <v>1</v>
      </c>
      <c r="CG358" s="46" t="b">
        <v>0</v>
      </c>
      <c r="CH358" s="46" t="b">
        <v>0</v>
      </c>
      <c r="CI358" s="46" t="b">
        <v>0</v>
      </c>
      <c r="CJ358" s="46"/>
      <c r="CK358" s="46"/>
      <c r="CL358" s="46"/>
      <c r="CM358" s="46" t="s">
        <v>3423</v>
      </c>
      <c r="CN358" s="46"/>
      <c r="CO358" s="46" t="s">
        <v>4807</v>
      </c>
      <c r="CP358" s="46">
        <v>1866</v>
      </c>
      <c r="CQ358" s="46" t="s">
        <v>4808</v>
      </c>
      <c r="CR358" s="46" t="s">
        <v>4810</v>
      </c>
      <c r="CS358" s="46">
        <v>357</v>
      </c>
      <c r="CT358" s="46"/>
      <c r="CU358" s="46">
        <v>-1</v>
      </c>
    </row>
    <row r="359" spans="1:99" ht="15" customHeight="1">
      <c r="A359" s="47">
        <v>359125050503749</v>
      </c>
      <c r="B359" s="47">
        <v>51</v>
      </c>
      <c r="C359" s="47">
        <v>51</v>
      </c>
      <c r="D359" s="46" t="s">
        <v>4814</v>
      </c>
      <c r="E359" s="46" t="s">
        <v>7852</v>
      </c>
      <c r="F359" s="46">
        <v>13.383742939999999</v>
      </c>
      <c r="G359" s="46">
        <v>103.85036873</v>
      </c>
      <c r="H359" s="46">
        <v>35</v>
      </c>
      <c r="I359" s="46">
        <v>9</v>
      </c>
      <c r="J359" s="47">
        <v>0</v>
      </c>
      <c r="K359" s="46"/>
      <c r="L359" s="46"/>
      <c r="M359" s="46"/>
      <c r="N359" s="46"/>
      <c r="O359" s="47">
        <v>5</v>
      </c>
      <c r="P359" s="47">
        <v>1</v>
      </c>
      <c r="Q359" s="46">
        <v>4</v>
      </c>
      <c r="R359" s="47">
        <v>1</v>
      </c>
      <c r="S359" s="46"/>
      <c r="T359" s="47">
        <v>4</v>
      </c>
      <c r="U359" s="46"/>
      <c r="V359" s="47">
        <v>4</v>
      </c>
      <c r="W359" s="46"/>
      <c r="X359" s="46"/>
      <c r="Y359" s="46"/>
      <c r="Z359" s="47">
        <v>4</v>
      </c>
      <c r="AA359" s="46"/>
      <c r="AB359" s="47">
        <v>4</v>
      </c>
      <c r="AC359" s="46"/>
      <c r="AD359" s="46" t="s">
        <v>1366</v>
      </c>
      <c r="AE359" s="46"/>
      <c r="AF359" s="47">
        <v>1</v>
      </c>
      <c r="AG359" s="46"/>
      <c r="AH359" s="47">
        <v>1</v>
      </c>
      <c r="AI359" s="46"/>
      <c r="AJ359" s="46"/>
      <c r="AK359" s="46"/>
      <c r="AL359" s="47">
        <v>3</v>
      </c>
      <c r="AM359" s="46"/>
      <c r="AN359" s="47">
        <v>1</v>
      </c>
      <c r="AO359" s="46"/>
      <c r="AP359" s="47">
        <v>3</v>
      </c>
      <c r="AQ359" s="46"/>
      <c r="AR359" s="47">
        <v>3</v>
      </c>
      <c r="AS359" s="46"/>
      <c r="AT359" s="47">
        <v>3</v>
      </c>
      <c r="AU359" s="46"/>
      <c r="AV359" s="47">
        <v>1</v>
      </c>
      <c r="AW359" s="46"/>
      <c r="AX359" s="47">
        <v>3</v>
      </c>
      <c r="AY359" s="46"/>
      <c r="AZ359" s="47">
        <v>3</v>
      </c>
      <c r="BA359" s="46"/>
      <c r="BB359" s="46" t="s">
        <v>426</v>
      </c>
      <c r="BC359" s="46"/>
      <c r="BD359" s="47">
        <v>0</v>
      </c>
      <c r="BE359" s="46"/>
      <c r="BF359" s="46"/>
      <c r="BG359" s="46"/>
      <c r="BH359" s="47">
        <v>3</v>
      </c>
      <c r="BI359" s="46"/>
      <c r="BJ359" s="47">
        <v>3</v>
      </c>
      <c r="BK359" s="46"/>
      <c r="BL359" s="46" t="s">
        <v>4822</v>
      </c>
      <c r="BM359" s="46"/>
      <c r="BN359" s="47">
        <v>1</v>
      </c>
      <c r="BO359" s="46"/>
      <c r="BP359" s="47">
        <v>1</v>
      </c>
      <c r="BQ359" s="46"/>
      <c r="BR359" s="47">
        <v>1</v>
      </c>
      <c r="BS359" s="46"/>
      <c r="BT359" s="47">
        <v>0</v>
      </c>
      <c r="BU359" s="46"/>
      <c r="BV359" s="47">
        <v>3</v>
      </c>
      <c r="BW359" s="46"/>
      <c r="BX359" s="47">
        <v>5</v>
      </c>
      <c r="BY359" s="46"/>
      <c r="BZ359" s="46"/>
      <c r="CA359" s="46"/>
      <c r="CB359" s="46" t="s">
        <v>7521</v>
      </c>
      <c r="CC359" s="46" t="b">
        <v>1</v>
      </c>
      <c r="CD359" s="46" t="b">
        <v>1</v>
      </c>
      <c r="CE359" s="46" t="b">
        <v>0</v>
      </c>
      <c r="CF359" s="46" t="b">
        <v>0</v>
      </c>
      <c r="CG359" s="46" t="b">
        <v>0</v>
      </c>
      <c r="CH359" s="46" t="b">
        <v>0</v>
      </c>
      <c r="CI359" s="46" t="b">
        <v>0</v>
      </c>
      <c r="CJ359" s="46"/>
      <c r="CK359" s="46"/>
      <c r="CL359" s="46"/>
      <c r="CM359" s="46" t="s">
        <v>3423</v>
      </c>
      <c r="CN359" s="46"/>
      <c r="CO359" s="46" t="s">
        <v>4827</v>
      </c>
      <c r="CP359" s="46">
        <v>1867</v>
      </c>
      <c r="CQ359" s="46" t="s">
        <v>4829</v>
      </c>
      <c r="CR359" s="46" t="s">
        <v>4830</v>
      </c>
      <c r="CS359" s="46">
        <v>358</v>
      </c>
      <c r="CT359" s="46"/>
      <c r="CU359" s="46">
        <v>-1</v>
      </c>
    </row>
    <row r="360" spans="1:99" ht="15" customHeight="1">
      <c r="A360" s="47">
        <v>359125050503749</v>
      </c>
      <c r="B360" s="47">
        <v>53</v>
      </c>
      <c r="C360" s="47">
        <v>53</v>
      </c>
      <c r="D360" s="46" t="s">
        <v>4833</v>
      </c>
      <c r="E360" s="46" t="s">
        <v>7853</v>
      </c>
      <c r="F360" s="46">
        <v>13.38391575</v>
      </c>
      <c r="G360" s="46">
        <v>103.85018549</v>
      </c>
      <c r="H360" s="46">
        <v>-18</v>
      </c>
      <c r="I360" s="46">
        <v>10</v>
      </c>
      <c r="J360" s="47">
        <v>0</v>
      </c>
      <c r="K360" s="46"/>
      <c r="L360" s="46"/>
      <c r="M360" s="46"/>
      <c r="N360" s="46"/>
      <c r="O360" s="47">
        <v>5</v>
      </c>
      <c r="P360" s="47">
        <v>1</v>
      </c>
      <c r="Q360" s="46">
        <v>1</v>
      </c>
      <c r="R360" s="47">
        <v>0</v>
      </c>
      <c r="S360" s="46"/>
      <c r="T360" s="47">
        <v>4</v>
      </c>
      <c r="U360" s="46"/>
      <c r="V360" s="46"/>
      <c r="W360" s="46"/>
      <c r="X360" s="46"/>
      <c r="Y360" s="46"/>
      <c r="Z360" s="47">
        <v>4</v>
      </c>
      <c r="AA360" s="46"/>
      <c r="AB360" s="46"/>
      <c r="AC360" s="46"/>
      <c r="AD360" s="46"/>
      <c r="AE360" s="46"/>
      <c r="AF360" s="47">
        <v>2</v>
      </c>
      <c r="AG360" s="46"/>
      <c r="AH360" s="46"/>
      <c r="AI360" s="46"/>
      <c r="AJ360" s="46"/>
      <c r="AK360" s="46"/>
      <c r="AL360" s="47">
        <v>2</v>
      </c>
      <c r="AM360" s="46"/>
      <c r="AN360" s="47">
        <v>1</v>
      </c>
      <c r="AO360" s="46"/>
      <c r="AP360" s="47">
        <v>5</v>
      </c>
      <c r="AQ360" s="46" t="s">
        <v>158</v>
      </c>
      <c r="AR360" s="47">
        <v>1</v>
      </c>
      <c r="AS360" s="46"/>
      <c r="AT360" s="46"/>
      <c r="AU360" s="46"/>
      <c r="AV360" s="46"/>
      <c r="AW360" s="46"/>
      <c r="AX360" s="46"/>
      <c r="AY360" s="46"/>
      <c r="AZ360" s="46"/>
      <c r="BA360" s="46"/>
      <c r="BB360" s="46" t="s">
        <v>4834</v>
      </c>
      <c r="BC360" s="46"/>
      <c r="BD360" s="47">
        <v>1</v>
      </c>
      <c r="BE360" s="46"/>
      <c r="BF360" s="46" t="s">
        <v>666</v>
      </c>
      <c r="BG360" s="46"/>
      <c r="BH360" s="47">
        <v>3</v>
      </c>
      <c r="BI360" s="46"/>
      <c r="BJ360" s="46"/>
      <c r="BK360" s="46"/>
      <c r="BL360" s="46" t="s">
        <v>4840</v>
      </c>
      <c r="BM360" s="46"/>
      <c r="BN360" s="47">
        <v>0</v>
      </c>
      <c r="BO360" s="46"/>
      <c r="BP360" s="46"/>
      <c r="BQ360" s="46"/>
      <c r="BR360" s="46"/>
      <c r="BS360" s="46"/>
      <c r="BT360" s="46"/>
      <c r="BU360" s="46"/>
      <c r="BV360" s="46"/>
      <c r="BW360" s="46"/>
      <c r="BX360" s="46"/>
      <c r="BY360" s="46"/>
      <c r="BZ360" s="46"/>
      <c r="CA360" s="46"/>
      <c r="CB360" s="46" t="s">
        <v>6051</v>
      </c>
      <c r="CC360" s="46" t="b">
        <v>0</v>
      </c>
      <c r="CD360" s="46" t="b">
        <v>1</v>
      </c>
      <c r="CE360" s="46" t="b">
        <v>0</v>
      </c>
      <c r="CF360" s="46" t="b">
        <v>0</v>
      </c>
      <c r="CG360" s="46" t="b">
        <v>0</v>
      </c>
      <c r="CH360" s="46" t="b">
        <v>0</v>
      </c>
      <c r="CI360" s="46" t="b">
        <v>0</v>
      </c>
      <c r="CJ360" s="46"/>
      <c r="CK360" s="46"/>
      <c r="CL360" s="46"/>
      <c r="CM360" s="46" t="s">
        <v>3423</v>
      </c>
      <c r="CN360" s="46"/>
      <c r="CO360" s="46" t="s">
        <v>4845</v>
      </c>
      <c r="CP360" s="46">
        <v>1868</v>
      </c>
      <c r="CQ360" s="46" t="s">
        <v>4846</v>
      </c>
      <c r="CR360" s="46" t="s">
        <v>4847</v>
      </c>
      <c r="CS360" s="46">
        <v>359</v>
      </c>
      <c r="CT360" s="46"/>
      <c r="CU360" s="46">
        <v>-1</v>
      </c>
    </row>
    <row r="361" spans="1:99" ht="15" customHeight="1">
      <c r="A361" s="47">
        <v>359125050503749</v>
      </c>
      <c r="B361" s="47">
        <v>54</v>
      </c>
      <c r="C361" s="47">
        <v>54</v>
      </c>
      <c r="D361" s="46" t="s">
        <v>4848</v>
      </c>
      <c r="E361" s="46" t="s">
        <v>7854</v>
      </c>
      <c r="F361" s="46">
        <v>13.38384902</v>
      </c>
      <c r="G361" s="46">
        <v>103.85003507</v>
      </c>
      <c r="H361" s="46">
        <v>-16</v>
      </c>
      <c r="I361" s="46">
        <v>4</v>
      </c>
      <c r="J361" s="47">
        <v>0</v>
      </c>
      <c r="K361" s="46"/>
      <c r="L361" s="46"/>
      <c r="M361" s="46"/>
      <c r="N361" s="46"/>
      <c r="O361" s="47">
        <v>5</v>
      </c>
      <c r="P361" s="47">
        <v>1</v>
      </c>
      <c r="Q361" s="46">
        <v>10</v>
      </c>
      <c r="R361" s="47">
        <v>1</v>
      </c>
      <c r="S361" s="46"/>
      <c r="T361" s="47">
        <v>4</v>
      </c>
      <c r="U361" s="46"/>
      <c r="V361" s="47">
        <v>4</v>
      </c>
      <c r="W361" s="46"/>
      <c r="X361" s="46"/>
      <c r="Y361" s="46"/>
      <c r="Z361" s="47">
        <v>4</v>
      </c>
      <c r="AA361" s="46"/>
      <c r="AB361" s="47">
        <v>4</v>
      </c>
      <c r="AC361" s="46"/>
      <c r="AD361" s="46"/>
      <c r="AE361" s="46"/>
      <c r="AF361" s="47">
        <v>1</v>
      </c>
      <c r="AG361" s="46"/>
      <c r="AH361" s="47">
        <v>1</v>
      </c>
      <c r="AI361" s="46"/>
      <c r="AJ361" s="46" t="s">
        <v>183</v>
      </c>
      <c r="AK361" s="46"/>
      <c r="AL361" s="47">
        <v>2</v>
      </c>
      <c r="AM361" s="46"/>
      <c r="AN361" s="47">
        <v>1</v>
      </c>
      <c r="AO361" s="46"/>
      <c r="AP361" s="47">
        <v>2</v>
      </c>
      <c r="AQ361" s="46"/>
      <c r="AR361" s="47">
        <v>3</v>
      </c>
      <c r="AS361" s="46"/>
      <c r="AT361" s="47">
        <v>2</v>
      </c>
      <c r="AU361" s="46"/>
      <c r="AV361" s="47">
        <v>1</v>
      </c>
      <c r="AW361" s="46"/>
      <c r="AX361" s="47">
        <v>2</v>
      </c>
      <c r="AY361" s="46"/>
      <c r="AZ361" s="47">
        <v>3</v>
      </c>
      <c r="BA361" s="46"/>
      <c r="BB361" s="46" t="s">
        <v>3364</v>
      </c>
      <c r="BC361" s="46"/>
      <c r="BD361" s="47">
        <v>1</v>
      </c>
      <c r="BE361" s="46"/>
      <c r="BF361" s="46"/>
      <c r="BG361" s="46"/>
      <c r="BH361" s="47">
        <v>3</v>
      </c>
      <c r="BI361" s="46"/>
      <c r="BJ361" s="47">
        <v>3</v>
      </c>
      <c r="BK361" s="46"/>
      <c r="BL361" s="46" t="s">
        <v>4853</v>
      </c>
      <c r="BM361" s="46"/>
      <c r="BN361" s="47">
        <v>1</v>
      </c>
      <c r="BO361" s="46"/>
      <c r="BP361" s="47">
        <v>1</v>
      </c>
      <c r="BQ361" s="46"/>
      <c r="BR361" s="47">
        <v>1</v>
      </c>
      <c r="BS361" s="46"/>
      <c r="BT361" s="47">
        <v>1</v>
      </c>
      <c r="BU361" s="46"/>
      <c r="BV361" s="47">
        <v>1</v>
      </c>
      <c r="BW361" s="46"/>
      <c r="BX361" s="47">
        <v>5</v>
      </c>
      <c r="BY361" s="46"/>
      <c r="BZ361" s="46"/>
      <c r="CA361" s="46"/>
      <c r="CB361" s="46" t="s">
        <v>7521</v>
      </c>
      <c r="CC361" s="46" t="b">
        <v>1</v>
      </c>
      <c r="CD361" s="46" t="b">
        <v>1</v>
      </c>
      <c r="CE361" s="46" t="b">
        <v>0</v>
      </c>
      <c r="CF361" s="46" t="b">
        <v>0</v>
      </c>
      <c r="CG361" s="46" t="b">
        <v>0</v>
      </c>
      <c r="CH361" s="46" t="b">
        <v>0</v>
      </c>
      <c r="CI361" s="46" t="b">
        <v>0</v>
      </c>
      <c r="CJ361" s="46"/>
      <c r="CK361" s="46"/>
      <c r="CL361" s="46"/>
      <c r="CM361" s="46" t="s">
        <v>1355</v>
      </c>
      <c r="CN361" s="46"/>
      <c r="CO361" s="46" t="s">
        <v>4858</v>
      </c>
      <c r="CP361" s="46">
        <v>1898</v>
      </c>
      <c r="CQ361" s="46" t="s">
        <v>4859</v>
      </c>
      <c r="CR361" s="46" t="s">
        <v>4860</v>
      </c>
      <c r="CS361" s="46">
        <v>360</v>
      </c>
      <c r="CT361" s="46"/>
      <c r="CU361" s="46">
        <v>-1</v>
      </c>
    </row>
    <row r="362" spans="1:99" ht="15" customHeight="1">
      <c r="A362" s="47">
        <v>359125050503749</v>
      </c>
      <c r="B362" s="47">
        <v>55</v>
      </c>
      <c r="C362" s="47">
        <v>55</v>
      </c>
      <c r="D362" s="46" t="s">
        <v>4861</v>
      </c>
      <c r="E362" s="46" t="s">
        <v>7855</v>
      </c>
      <c r="F362" s="46">
        <v>13.383664080000001</v>
      </c>
      <c r="G362" s="46">
        <v>103.84993707</v>
      </c>
      <c r="H362" s="46">
        <v>-12</v>
      </c>
      <c r="I362" s="46">
        <v>7</v>
      </c>
      <c r="J362" s="47">
        <v>0</v>
      </c>
      <c r="K362" s="46"/>
      <c r="L362" s="46"/>
      <c r="M362" s="46"/>
      <c r="N362" s="46"/>
      <c r="O362" s="47">
        <v>5</v>
      </c>
      <c r="P362" s="47">
        <v>1</v>
      </c>
      <c r="Q362" s="46">
        <v>8</v>
      </c>
      <c r="R362" s="47">
        <v>1</v>
      </c>
      <c r="S362" s="46"/>
      <c r="T362" s="47">
        <v>3</v>
      </c>
      <c r="U362" s="46"/>
      <c r="V362" s="47">
        <v>3</v>
      </c>
      <c r="W362" s="46"/>
      <c r="X362" s="46"/>
      <c r="Y362" s="46"/>
      <c r="Z362" s="47">
        <v>4</v>
      </c>
      <c r="AA362" s="46"/>
      <c r="AB362" s="47">
        <v>3</v>
      </c>
      <c r="AC362" s="46"/>
      <c r="AD362" s="46"/>
      <c r="AE362" s="46"/>
      <c r="AF362" s="47">
        <v>1</v>
      </c>
      <c r="AG362" s="46"/>
      <c r="AH362" s="47">
        <v>1</v>
      </c>
      <c r="AI362" s="46"/>
      <c r="AJ362" s="46" t="s">
        <v>183</v>
      </c>
      <c r="AK362" s="46"/>
      <c r="AL362" s="47">
        <v>3</v>
      </c>
      <c r="AM362" s="46"/>
      <c r="AN362" s="47">
        <v>1</v>
      </c>
      <c r="AO362" s="46"/>
      <c r="AP362" s="47">
        <v>2</v>
      </c>
      <c r="AQ362" s="46"/>
      <c r="AR362" s="47">
        <v>3</v>
      </c>
      <c r="AS362" s="46"/>
      <c r="AT362" s="47">
        <v>3</v>
      </c>
      <c r="AU362" s="46"/>
      <c r="AV362" s="47">
        <v>1</v>
      </c>
      <c r="AW362" s="46"/>
      <c r="AX362" s="47">
        <v>2</v>
      </c>
      <c r="AY362" s="46"/>
      <c r="AZ362" s="47">
        <v>3</v>
      </c>
      <c r="BA362" s="46"/>
      <c r="BB362" s="46"/>
      <c r="BC362" s="46"/>
      <c r="BD362" s="47">
        <v>1</v>
      </c>
      <c r="BE362" s="46"/>
      <c r="BF362" s="46" t="s">
        <v>666</v>
      </c>
      <c r="BG362" s="46"/>
      <c r="BH362" s="47">
        <v>3</v>
      </c>
      <c r="BI362" s="46"/>
      <c r="BJ362" s="47">
        <v>3</v>
      </c>
      <c r="BK362" s="46"/>
      <c r="BL362" s="46" t="s">
        <v>4870</v>
      </c>
      <c r="BM362" s="46"/>
      <c r="BN362" s="47">
        <v>1</v>
      </c>
      <c r="BO362" s="46"/>
      <c r="BP362" s="47">
        <v>1</v>
      </c>
      <c r="BQ362" s="46"/>
      <c r="BR362" s="47">
        <v>1</v>
      </c>
      <c r="BS362" s="46"/>
      <c r="BT362" s="47">
        <v>1</v>
      </c>
      <c r="BU362" s="46"/>
      <c r="BV362" s="47">
        <v>1</v>
      </c>
      <c r="BW362" s="46"/>
      <c r="BX362" s="47">
        <v>5</v>
      </c>
      <c r="BY362" s="46"/>
      <c r="BZ362" s="46"/>
      <c r="CA362" s="46"/>
      <c r="CB362" s="46" t="s">
        <v>7527</v>
      </c>
      <c r="CC362" s="46" t="b">
        <v>1</v>
      </c>
      <c r="CD362" s="46" t="b">
        <v>1</v>
      </c>
      <c r="CE362" s="46" t="b">
        <v>0</v>
      </c>
      <c r="CF362" s="46" t="b">
        <v>1</v>
      </c>
      <c r="CG362" s="46" t="b">
        <v>0</v>
      </c>
      <c r="CH362" s="46" t="b">
        <v>0</v>
      </c>
      <c r="CI362" s="46" t="b">
        <v>0</v>
      </c>
      <c r="CJ362" s="46"/>
      <c r="CK362" s="46"/>
      <c r="CL362" s="46"/>
      <c r="CM362" s="46" t="s">
        <v>1355</v>
      </c>
      <c r="CN362" s="46"/>
      <c r="CO362" s="46" t="s">
        <v>4872</v>
      </c>
      <c r="CP362" s="46">
        <v>1899</v>
      </c>
      <c r="CQ362" s="46" t="s">
        <v>4873</v>
      </c>
      <c r="CR362" s="46" t="s">
        <v>4874</v>
      </c>
      <c r="CS362" s="46">
        <v>361</v>
      </c>
      <c r="CT362" s="46"/>
      <c r="CU362" s="46">
        <v>-1</v>
      </c>
    </row>
    <row r="363" spans="1:99" ht="15" customHeight="1">
      <c r="A363" s="47">
        <v>359125050503749</v>
      </c>
      <c r="B363" s="47">
        <v>56</v>
      </c>
      <c r="C363" s="47">
        <v>56</v>
      </c>
      <c r="D363" s="46" t="s">
        <v>4875</v>
      </c>
      <c r="E363" s="46" t="s">
        <v>7856</v>
      </c>
      <c r="F363" s="46">
        <v>13.38421421</v>
      </c>
      <c r="G363" s="46">
        <v>103.84995891</v>
      </c>
      <c r="H363" s="46">
        <v>13</v>
      </c>
      <c r="I363" s="46">
        <v>5</v>
      </c>
      <c r="J363" s="47">
        <v>0</v>
      </c>
      <c r="K363" s="46"/>
      <c r="L363" s="46"/>
      <c r="M363" s="46"/>
      <c r="N363" s="46"/>
      <c r="O363" s="47">
        <v>5</v>
      </c>
      <c r="P363" s="47">
        <v>1</v>
      </c>
      <c r="Q363" s="46">
        <v>2</v>
      </c>
      <c r="R363" s="47">
        <v>1</v>
      </c>
      <c r="S363" s="46"/>
      <c r="T363" s="47">
        <v>4</v>
      </c>
      <c r="U363" s="46"/>
      <c r="V363" s="47">
        <v>4</v>
      </c>
      <c r="W363" s="46"/>
      <c r="X363" s="46"/>
      <c r="Y363" s="46"/>
      <c r="Z363" s="47">
        <v>4</v>
      </c>
      <c r="AA363" s="46"/>
      <c r="AB363" s="47">
        <v>4</v>
      </c>
      <c r="AC363" s="46"/>
      <c r="AD363" s="46"/>
      <c r="AE363" s="46"/>
      <c r="AF363" s="47">
        <v>1</v>
      </c>
      <c r="AG363" s="46"/>
      <c r="AH363" s="47">
        <v>1</v>
      </c>
      <c r="AI363" s="46"/>
      <c r="AJ363" s="46" t="s">
        <v>183</v>
      </c>
      <c r="AK363" s="46"/>
      <c r="AL363" s="47">
        <v>2</v>
      </c>
      <c r="AM363" s="46"/>
      <c r="AN363" s="47">
        <v>1</v>
      </c>
      <c r="AO363" s="46"/>
      <c r="AP363" s="47">
        <v>1</v>
      </c>
      <c r="AQ363" s="46"/>
      <c r="AR363" s="47">
        <v>3</v>
      </c>
      <c r="AS363" s="46"/>
      <c r="AT363" s="47">
        <v>3</v>
      </c>
      <c r="AU363" s="46"/>
      <c r="AV363" s="47">
        <v>1</v>
      </c>
      <c r="AW363" s="46"/>
      <c r="AX363" s="47">
        <v>1</v>
      </c>
      <c r="AY363" s="46"/>
      <c r="AZ363" s="47">
        <v>3</v>
      </c>
      <c r="BA363" s="46"/>
      <c r="BB363" s="46"/>
      <c r="BC363" s="46"/>
      <c r="BD363" s="47">
        <v>1</v>
      </c>
      <c r="BE363" s="46"/>
      <c r="BF363" s="46" t="s">
        <v>210</v>
      </c>
      <c r="BG363" s="46"/>
      <c r="BH363" s="47">
        <v>3</v>
      </c>
      <c r="BI363" s="46"/>
      <c r="BJ363" s="47">
        <v>3</v>
      </c>
      <c r="BK363" s="46"/>
      <c r="BL363" s="46" t="s">
        <v>166</v>
      </c>
      <c r="BM363" s="46"/>
      <c r="BN363" s="47">
        <v>1</v>
      </c>
      <c r="BO363" s="46"/>
      <c r="BP363" s="47">
        <v>1</v>
      </c>
      <c r="BQ363" s="46"/>
      <c r="BR363" s="47">
        <v>1</v>
      </c>
      <c r="BS363" s="46"/>
      <c r="BT363" s="47">
        <v>0</v>
      </c>
      <c r="BU363" s="46"/>
      <c r="BV363" s="47">
        <v>3</v>
      </c>
      <c r="BW363" s="46"/>
      <c r="BX363" s="47">
        <v>5</v>
      </c>
      <c r="BY363" s="46"/>
      <c r="BZ363" s="46"/>
      <c r="CA363" s="46"/>
      <c r="CB363" s="46" t="s">
        <v>7521</v>
      </c>
      <c r="CC363" s="46" t="b">
        <v>1</v>
      </c>
      <c r="CD363" s="46" t="b">
        <v>1</v>
      </c>
      <c r="CE363" s="46" t="b">
        <v>0</v>
      </c>
      <c r="CF363" s="46" t="b">
        <v>0</v>
      </c>
      <c r="CG363" s="46" t="b">
        <v>0</v>
      </c>
      <c r="CH363" s="46" t="b">
        <v>0</v>
      </c>
      <c r="CI363" s="46" t="b">
        <v>0</v>
      </c>
      <c r="CJ363" s="46"/>
      <c r="CK363" s="46"/>
      <c r="CL363" s="46"/>
      <c r="CM363" s="46" t="s">
        <v>1355</v>
      </c>
      <c r="CN363" s="46"/>
      <c r="CO363" s="46" t="s">
        <v>4885</v>
      </c>
      <c r="CP363" s="46">
        <v>1900</v>
      </c>
      <c r="CQ363" s="46" t="s">
        <v>4886</v>
      </c>
      <c r="CR363" s="46" t="s">
        <v>4887</v>
      </c>
      <c r="CS363" s="46">
        <v>362</v>
      </c>
      <c r="CT363" s="46"/>
      <c r="CU363" s="46">
        <v>-1</v>
      </c>
    </row>
    <row r="364" spans="1:99" ht="15" customHeight="1">
      <c r="A364" s="47">
        <v>359125050503749</v>
      </c>
      <c r="B364" s="47">
        <v>59</v>
      </c>
      <c r="C364" s="47">
        <v>59</v>
      </c>
      <c r="D364" s="46" t="s">
        <v>4890</v>
      </c>
      <c r="E364" s="46" t="s">
        <v>7857</v>
      </c>
      <c r="F364" s="46">
        <v>13.384373569999999</v>
      </c>
      <c r="G364" s="46">
        <v>103.84965996</v>
      </c>
      <c r="H364" s="46">
        <v>-10</v>
      </c>
      <c r="I364" s="46">
        <v>11</v>
      </c>
      <c r="J364" s="47">
        <v>0</v>
      </c>
      <c r="K364" s="46"/>
      <c r="L364" s="46"/>
      <c r="M364" s="46"/>
      <c r="N364" s="46"/>
      <c r="O364" s="47">
        <v>5</v>
      </c>
      <c r="P364" s="47">
        <v>1</v>
      </c>
      <c r="Q364" s="46">
        <v>5</v>
      </c>
      <c r="R364" s="47">
        <v>1</v>
      </c>
      <c r="S364" s="46"/>
      <c r="T364" s="47">
        <v>4</v>
      </c>
      <c r="U364" s="46"/>
      <c r="V364" s="47">
        <v>3</v>
      </c>
      <c r="W364" s="46"/>
      <c r="X364" s="46"/>
      <c r="Y364" s="46"/>
      <c r="Z364" s="47">
        <v>4</v>
      </c>
      <c r="AA364" s="46"/>
      <c r="AB364" s="47">
        <v>4</v>
      </c>
      <c r="AC364" s="46"/>
      <c r="AD364" s="46"/>
      <c r="AE364" s="46"/>
      <c r="AF364" s="47">
        <v>1</v>
      </c>
      <c r="AG364" s="46"/>
      <c r="AH364" s="47">
        <v>1</v>
      </c>
      <c r="AI364" s="46"/>
      <c r="AJ364" s="46"/>
      <c r="AK364" s="46"/>
      <c r="AL364" s="47">
        <v>2</v>
      </c>
      <c r="AM364" s="46"/>
      <c r="AN364" s="47">
        <v>1</v>
      </c>
      <c r="AO364" s="46"/>
      <c r="AP364" s="47">
        <v>3</v>
      </c>
      <c r="AQ364" s="46"/>
      <c r="AR364" s="47">
        <v>3</v>
      </c>
      <c r="AS364" s="46"/>
      <c r="AT364" s="47">
        <v>2</v>
      </c>
      <c r="AU364" s="46"/>
      <c r="AV364" s="47">
        <v>1</v>
      </c>
      <c r="AW364" s="46"/>
      <c r="AX364" s="47">
        <v>3</v>
      </c>
      <c r="AY364" s="46"/>
      <c r="AZ364" s="47">
        <v>3</v>
      </c>
      <c r="BA364" s="46"/>
      <c r="BB364" s="46" t="s">
        <v>426</v>
      </c>
      <c r="BC364" s="46"/>
      <c r="BD364" s="47">
        <v>1</v>
      </c>
      <c r="BE364" s="46"/>
      <c r="BF364" s="46" t="s">
        <v>210</v>
      </c>
      <c r="BG364" s="46"/>
      <c r="BH364" s="47">
        <v>3</v>
      </c>
      <c r="BI364" s="46"/>
      <c r="BJ364" s="47">
        <v>3</v>
      </c>
      <c r="BK364" s="46"/>
      <c r="BL364" s="46" t="s">
        <v>4896</v>
      </c>
      <c r="BM364" s="46"/>
      <c r="BN364" s="47">
        <v>1</v>
      </c>
      <c r="BO364" s="46"/>
      <c r="BP364" s="47">
        <v>1</v>
      </c>
      <c r="BQ364" s="46"/>
      <c r="BR364" s="47">
        <v>1</v>
      </c>
      <c r="BS364" s="46"/>
      <c r="BT364" s="47">
        <v>0</v>
      </c>
      <c r="BU364" s="46"/>
      <c r="BV364" s="47">
        <v>3</v>
      </c>
      <c r="BW364" s="46"/>
      <c r="BX364" s="47">
        <v>5</v>
      </c>
      <c r="BY364" s="46"/>
      <c r="BZ364" s="46"/>
      <c r="CA364" s="46"/>
      <c r="CB364" s="46" t="s">
        <v>7521</v>
      </c>
      <c r="CC364" s="46" t="b">
        <v>1</v>
      </c>
      <c r="CD364" s="46" t="b">
        <v>1</v>
      </c>
      <c r="CE364" s="46" t="b">
        <v>0</v>
      </c>
      <c r="CF364" s="46" t="b">
        <v>0</v>
      </c>
      <c r="CG364" s="46" t="b">
        <v>0</v>
      </c>
      <c r="CH364" s="46" t="b">
        <v>0</v>
      </c>
      <c r="CI364" s="46" t="b">
        <v>0</v>
      </c>
      <c r="CJ364" s="46"/>
      <c r="CK364" s="46"/>
      <c r="CL364" s="46"/>
      <c r="CM364" s="46" t="s">
        <v>1355</v>
      </c>
      <c r="CN364" s="46"/>
      <c r="CO364" s="46" t="s">
        <v>4898</v>
      </c>
      <c r="CP364" s="46">
        <v>1901</v>
      </c>
      <c r="CQ364" s="46" t="s">
        <v>4899</v>
      </c>
      <c r="CR364" s="46" t="s">
        <v>4900</v>
      </c>
      <c r="CS364" s="46">
        <v>363</v>
      </c>
      <c r="CT364" s="46"/>
      <c r="CU364" s="46">
        <v>-1</v>
      </c>
    </row>
    <row r="365" spans="1:99" ht="15" customHeight="1">
      <c r="A365" s="47">
        <v>359125050503749</v>
      </c>
      <c r="B365" s="47">
        <v>60</v>
      </c>
      <c r="C365" s="47">
        <v>60</v>
      </c>
      <c r="D365" s="46" t="s">
        <v>4902</v>
      </c>
      <c r="E365" s="46" t="s">
        <v>7858</v>
      </c>
      <c r="F365" s="46">
        <v>13.38462592</v>
      </c>
      <c r="G365" s="46">
        <v>103.84975159</v>
      </c>
      <c r="H365" s="46">
        <v>26</v>
      </c>
      <c r="I365" s="46">
        <v>9</v>
      </c>
      <c r="J365" s="47">
        <v>0</v>
      </c>
      <c r="K365" s="46"/>
      <c r="L365" s="46"/>
      <c r="M365" s="46"/>
      <c r="N365" s="46"/>
      <c r="O365" s="47">
        <v>5</v>
      </c>
      <c r="P365" s="47">
        <v>1</v>
      </c>
      <c r="Q365" s="46">
        <v>7</v>
      </c>
      <c r="R365" s="47">
        <v>1</v>
      </c>
      <c r="S365" s="46"/>
      <c r="T365" s="47">
        <v>4</v>
      </c>
      <c r="U365" s="46"/>
      <c r="V365" s="47">
        <v>3</v>
      </c>
      <c r="W365" s="46"/>
      <c r="X365" s="46"/>
      <c r="Y365" s="46"/>
      <c r="Z365" s="47">
        <v>3</v>
      </c>
      <c r="AA365" s="46"/>
      <c r="AB365" s="47">
        <v>3</v>
      </c>
      <c r="AC365" s="46"/>
      <c r="AD365" s="46" t="s">
        <v>4906</v>
      </c>
      <c r="AE365" s="46"/>
      <c r="AF365" s="47">
        <v>1</v>
      </c>
      <c r="AG365" s="46"/>
      <c r="AH365" s="47">
        <v>1</v>
      </c>
      <c r="AI365" s="46"/>
      <c r="AJ365" s="46" t="s">
        <v>183</v>
      </c>
      <c r="AK365" s="46"/>
      <c r="AL365" s="47">
        <v>2</v>
      </c>
      <c r="AM365" s="46"/>
      <c r="AN365" s="47">
        <v>1</v>
      </c>
      <c r="AO365" s="46"/>
      <c r="AP365" s="47">
        <v>3</v>
      </c>
      <c r="AQ365" s="46"/>
      <c r="AR365" s="47">
        <v>3</v>
      </c>
      <c r="AS365" s="46"/>
      <c r="AT365" s="47">
        <v>2</v>
      </c>
      <c r="AU365" s="46"/>
      <c r="AV365" s="47">
        <v>1</v>
      </c>
      <c r="AW365" s="46"/>
      <c r="AX365" s="47">
        <v>3</v>
      </c>
      <c r="AY365" s="46"/>
      <c r="AZ365" s="47">
        <v>3</v>
      </c>
      <c r="BA365" s="46"/>
      <c r="BB365" s="46" t="s">
        <v>666</v>
      </c>
      <c r="BC365" s="46"/>
      <c r="BD365" s="47">
        <v>1</v>
      </c>
      <c r="BE365" s="46"/>
      <c r="BF365" s="46"/>
      <c r="BG365" s="46"/>
      <c r="BH365" s="47">
        <v>3</v>
      </c>
      <c r="BI365" s="46"/>
      <c r="BJ365" s="47">
        <v>3</v>
      </c>
      <c r="BK365" s="46"/>
      <c r="BL365" s="46" t="s">
        <v>4822</v>
      </c>
      <c r="BM365" s="46"/>
      <c r="BN365" s="47">
        <v>1</v>
      </c>
      <c r="BO365" s="46"/>
      <c r="BP365" s="47">
        <v>1</v>
      </c>
      <c r="BQ365" s="46"/>
      <c r="BR365" s="47">
        <v>1</v>
      </c>
      <c r="BS365" s="46"/>
      <c r="BT365" s="47">
        <v>0</v>
      </c>
      <c r="BU365" s="46"/>
      <c r="BV365" s="47">
        <v>3</v>
      </c>
      <c r="BW365" s="46"/>
      <c r="BX365" s="47">
        <v>4</v>
      </c>
      <c r="BY365" s="46"/>
      <c r="BZ365" s="46"/>
      <c r="CA365" s="46"/>
      <c r="CB365" s="46" t="s">
        <v>7521</v>
      </c>
      <c r="CC365" s="46" t="b">
        <v>1</v>
      </c>
      <c r="CD365" s="46" t="b">
        <v>1</v>
      </c>
      <c r="CE365" s="46" t="b">
        <v>0</v>
      </c>
      <c r="CF365" s="46" t="b">
        <v>0</v>
      </c>
      <c r="CG365" s="46" t="b">
        <v>0</v>
      </c>
      <c r="CH365" s="46" t="b">
        <v>0</v>
      </c>
      <c r="CI365" s="46" t="b">
        <v>0</v>
      </c>
      <c r="CJ365" s="46"/>
      <c r="CK365" s="46"/>
      <c r="CL365" s="46"/>
      <c r="CM365" s="46" t="s">
        <v>1355</v>
      </c>
      <c r="CN365" s="46"/>
      <c r="CO365" s="46" t="s">
        <v>4919</v>
      </c>
      <c r="CP365" s="46">
        <v>1902</v>
      </c>
      <c r="CQ365" s="46" t="s">
        <v>4920</v>
      </c>
      <c r="CR365" s="46" t="s">
        <v>4921</v>
      </c>
      <c r="CS365" s="46">
        <v>364</v>
      </c>
      <c r="CT365" s="46"/>
      <c r="CU365" s="46">
        <v>-1</v>
      </c>
    </row>
    <row r="366" spans="1:99" ht="15" customHeight="1">
      <c r="A366" s="47">
        <v>359125050503749</v>
      </c>
      <c r="B366" s="47">
        <v>61</v>
      </c>
      <c r="C366" s="47">
        <v>61</v>
      </c>
      <c r="D366" s="46" t="s">
        <v>4922</v>
      </c>
      <c r="E366" s="46" t="s">
        <v>7859</v>
      </c>
      <c r="F366" s="46">
        <v>13.384138220000001</v>
      </c>
      <c r="G366" s="46">
        <v>103.84966643</v>
      </c>
      <c r="H366" s="46">
        <v>0</v>
      </c>
      <c r="I366" s="46">
        <v>7</v>
      </c>
      <c r="J366" s="47">
        <v>0</v>
      </c>
      <c r="K366" s="46"/>
      <c r="L366" s="46"/>
      <c r="M366" s="46"/>
      <c r="N366" s="46"/>
      <c r="O366" s="47">
        <v>5</v>
      </c>
      <c r="P366" s="47">
        <v>1</v>
      </c>
      <c r="Q366" s="46">
        <v>6</v>
      </c>
      <c r="R366" s="47">
        <v>1</v>
      </c>
      <c r="S366" s="46"/>
      <c r="T366" s="47">
        <v>3</v>
      </c>
      <c r="U366" s="46"/>
      <c r="V366" s="47">
        <v>4</v>
      </c>
      <c r="W366" s="46"/>
      <c r="X366" s="46"/>
      <c r="Y366" s="46"/>
      <c r="Z366" s="47">
        <v>3</v>
      </c>
      <c r="AA366" s="46"/>
      <c r="AB366" s="47">
        <v>3</v>
      </c>
      <c r="AC366" s="46"/>
      <c r="AD366" s="46"/>
      <c r="AE366" s="46"/>
      <c r="AF366" s="47">
        <v>1</v>
      </c>
      <c r="AG366" s="46"/>
      <c r="AH366" s="47">
        <v>1</v>
      </c>
      <c r="AI366" s="46"/>
      <c r="AJ366" s="46" t="s">
        <v>183</v>
      </c>
      <c r="AK366" s="46"/>
      <c r="AL366" s="47">
        <v>3</v>
      </c>
      <c r="AM366" s="46"/>
      <c r="AN366" s="47">
        <v>1</v>
      </c>
      <c r="AO366" s="46"/>
      <c r="AP366" s="47">
        <v>2</v>
      </c>
      <c r="AQ366" s="46"/>
      <c r="AR366" s="47">
        <v>3</v>
      </c>
      <c r="AS366" s="46"/>
      <c r="AT366" s="47">
        <v>3</v>
      </c>
      <c r="AU366" s="46"/>
      <c r="AV366" s="47">
        <v>1</v>
      </c>
      <c r="AW366" s="46"/>
      <c r="AX366" s="47">
        <v>2</v>
      </c>
      <c r="AY366" s="46"/>
      <c r="AZ366" s="47">
        <v>3</v>
      </c>
      <c r="BA366" s="46"/>
      <c r="BB366" s="46"/>
      <c r="BC366" s="46"/>
      <c r="BD366" s="47">
        <v>1</v>
      </c>
      <c r="BE366" s="46"/>
      <c r="BF366" s="46" t="s">
        <v>210</v>
      </c>
      <c r="BG366" s="46"/>
      <c r="BH366" s="47">
        <v>3</v>
      </c>
      <c r="BI366" s="46"/>
      <c r="BJ366" s="47">
        <v>3</v>
      </c>
      <c r="BK366" s="46"/>
      <c r="BL366" s="46" t="s">
        <v>4930</v>
      </c>
      <c r="BM366" s="46"/>
      <c r="BN366" s="47">
        <v>1</v>
      </c>
      <c r="BO366" s="46"/>
      <c r="BP366" s="47">
        <v>1</v>
      </c>
      <c r="BQ366" s="46"/>
      <c r="BR366" s="47">
        <v>1</v>
      </c>
      <c r="BS366" s="46"/>
      <c r="BT366" s="47">
        <v>1</v>
      </c>
      <c r="BU366" s="46"/>
      <c r="BV366" s="47">
        <v>3</v>
      </c>
      <c r="BW366" s="46"/>
      <c r="BX366" s="47">
        <v>5</v>
      </c>
      <c r="BY366" s="46"/>
      <c r="BZ366" s="46"/>
      <c r="CA366" s="46"/>
      <c r="CB366" s="46" t="s">
        <v>7527</v>
      </c>
      <c r="CC366" s="46" t="b">
        <v>1</v>
      </c>
      <c r="CD366" s="46" t="b">
        <v>1</v>
      </c>
      <c r="CE366" s="46" t="b">
        <v>0</v>
      </c>
      <c r="CF366" s="46" t="b">
        <v>1</v>
      </c>
      <c r="CG366" s="46" t="b">
        <v>0</v>
      </c>
      <c r="CH366" s="46" t="b">
        <v>0</v>
      </c>
      <c r="CI366" s="46" t="b">
        <v>0</v>
      </c>
      <c r="CJ366" s="46"/>
      <c r="CK366" s="46"/>
      <c r="CL366" s="46"/>
      <c r="CM366" s="46" t="s">
        <v>1355</v>
      </c>
      <c r="CN366" s="46"/>
      <c r="CO366" s="46" t="s">
        <v>4934</v>
      </c>
      <c r="CP366" s="46">
        <v>1903</v>
      </c>
      <c r="CQ366" s="46" t="s">
        <v>4935</v>
      </c>
      <c r="CR366" s="46" t="s">
        <v>4936</v>
      </c>
      <c r="CS366" s="46">
        <v>365</v>
      </c>
      <c r="CT366" s="46"/>
      <c r="CU366" s="46">
        <v>-1</v>
      </c>
    </row>
    <row r="367" spans="1:99" ht="15" customHeight="1">
      <c r="A367" s="47">
        <v>359125051929760</v>
      </c>
      <c r="B367" s="47">
        <v>57</v>
      </c>
      <c r="C367" s="47">
        <v>57</v>
      </c>
      <c r="D367" s="46" t="s">
        <v>4937</v>
      </c>
      <c r="E367" s="46" t="s">
        <v>7860</v>
      </c>
      <c r="F367" s="46">
        <v>13.3841754</v>
      </c>
      <c r="G367" s="46">
        <v>103.85000586</v>
      </c>
      <c r="H367" s="46">
        <v>-3</v>
      </c>
      <c r="I367" s="46">
        <v>4</v>
      </c>
      <c r="J367" s="47">
        <v>0</v>
      </c>
      <c r="K367" s="46"/>
      <c r="L367" s="46"/>
      <c r="M367" s="46"/>
      <c r="N367" s="46"/>
      <c r="O367" s="47">
        <v>5</v>
      </c>
      <c r="P367" s="47">
        <v>1</v>
      </c>
      <c r="Q367" s="46">
        <v>2</v>
      </c>
      <c r="R367" s="47">
        <v>0</v>
      </c>
      <c r="S367" s="46"/>
      <c r="T367" s="47">
        <v>4</v>
      </c>
      <c r="U367" s="46"/>
      <c r="V367" s="46"/>
      <c r="W367" s="46"/>
      <c r="X367" s="46"/>
      <c r="Y367" s="46"/>
      <c r="Z367" s="47">
        <v>4</v>
      </c>
      <c r="AA367" s="46"/>
      <c r="AB367" s="46"/>
      <c r="AC367" s="46"/>
      <c r="AD367" s="46"/>
      <c r="AE367" s="46"/>
      <c r="AF367" s="47">
        <v>1</v>
      </c>
      <c r="AG367" s="46"/>
      <c r="AH367" s="46"/>
      <c r="AI367" s="46"/>
      <c r="AJ367" s="46" t="s">
        <v>1900</v>
      </c>
      <c r="AK367" s="46"/>
      <c r="AL367" s="47">
        <v>2</v>
      </c>
      <c r="AM367" s="46"/>
      <c r="AN367" s="47">
        <v>1</v>
      </c>
      <c r="AO367" s="46"/>
      <c r="AP367" s="47">
        <v>2</v>
      </c>
      <c r="AQ367" s="46"/>
      <c r="AR367" s="47">
        <v>3</v>
      </c>
      <c r="AS367" s="46"/>
      <c r="AT367" s="46"/>
      <c r="AU367" s="46"/>
      <c r="AV367" s="46"/>
      <c r="AW367" s="46"/>
      <c r="AX367" s="46"/>
      <c r="AY367" s="46"/>
      <c r="AZ367" s="46"/>
      <c r="BA367" s="46"/>
      <c r="BB367" s="46"/>
      <c r="BC367" s="46"/>
      <c r="BD367" s="47">
        <v>1</v>
      </c>
      <c r="BE367" s="46"/>
      <c r="BF367" s="46"/>
      <c r="BG367" s="46"/>
      <c r="BH367" s="47">
        <v>3</v>
      </c>
      <c r="BI367" s="46"/>
      <c r="BJ367" s="46"/>
      <c r="BK367" s="46"/>
      <c r="BL367" s="46" t="s">
        <v>4944</v>
      </c>
      <c r="BM367" s="46"/>
      <c r="BN367" s="47">
        <v>1</v>
      </c>
      <c r="BO367" s="46"/>
      <c r="BP367" s="47">
        <v>1</v>
      </c>
      <c r="BQ367" s="46"/>
      <c r="BR367" s="47">
        <v>1</v>
      </c>
      <c r="BS367" s="46"/>
      <c r="BT367" s="47">
        <v>0</v>
      </c>
      <c r="BU367" s="46"/>
      <c r="BV367" s="47">
        <v>3</v>
      </c>
      <c r="BW367" s="46"/>
      <c r="BX367" s="47">
        <v>5</v>
      </c>
      <c r="BY367" s="46"/>
      <c r="BZ367" s="46"/>
      <c r="CA367" s="46"/>
      <c r="CB367" s="46" t="s">
        <v>7521</v>
      </c>
      <c r="CC367" s="46" t="b">
        <v>1</v>
      </c>
      <c r="CD367" s="46" t="b">
        <v>1</v>
      </c>
      <c r="CE367" s="46" t="b">
        <v>0</v>
      </c>
      <c r="CF367" s="46" t="b">
        <v>0</v>
      </c>
      <c r="CG367" s="46" t="b">
        <v>0</v>
      </c>
      <c r="CH367" s="46" t="b">
        <v>0</v>
      </c>
      <c r="CI367" s="46" t="b">
        <v>0</v>
      </c>
      <c r="CJ367" s="46"/>
      <c r="CK367" s="46" t="s">
        <v>3423</v>
      </c>
      <c r="CL367" s="46"/>
      <c r="CM367" s="46" t="s">
        <v>3423</v>
      </c>
      <c r="CN367" s="46"/>
      <c r="CO367" s="46" t="s">
        <v>4951</v>
      </c>
      <c r="CP367" s="46">
        <v>1904</v>
      </c>
      <c r="CQ367" s="46" t="s">
        <v>4954</v>
      </c>
      <c r="CR367" s="46" t="s">
        <v>4955</v>
      </c>
      <c r="CS367" s="46">
        <v>366</v>
      </c>
      <c r="CT367" s="46"/>
      <c r="CU367" s="46">
        <v>-1</v>
      </c>
    </row>
    <row r="368" spans="1:99" ht="15" customHeight="1">
      <c r="A368" s="47">
        <v>359125051929760</v>
      </c>
      <c r="B368" s="47">
        <v>58</v>
      </c>
      <c r="C368" s="47">
        <v>58</v>
      </c>
      <c r="D368" s="46" t="s">
        <v>4957</v>
      </c>
      <c r="E368" s="46" t="s">
        <v>7861</v>
      </c>
      <c r="F368" s="46">
        <v>13.38430488</v>
      </c>
      <c r="G368" s="46">
        <v>103.84995678999999</v>
      </c>
      <c r="H368" s="46">
        <v>0</v>
      </c>
      <c r="I368" s="46">
        <v>10</v>
      </c>
      <c r="J368" s="47">
        <v>0</v>
      </c>
      <c r="K368" s="46"/>
      <c r="L368" s="46"/>
      <c r="M368" s="46"/>
      <c r="N368" s="46"/>
      <c r="O368" s="47">
        <v>5</v>
      </c>
      <c r="P368" s="47">
        <v>1</v>
      </c>
      <c r="Q368" s="46">
        <v>6</v>
      </c>
      <c r="R368" s="47">
        <v>0</v>
      </c>
      <c r="S368" s="46"/>
      <c r="T368" s="47">
        <v>4</v>
      </c>
      <c r="U368" s="46"/>
      <c r="V368" s="46"/>
      <c r="W368" s="46"/>
      <c r="X368" s="46"/>
      <c r="Y368" s="46"/>
      <c r="Z368" s="47">
        <v>3</v>
      </c>
      <c r="AA368" s="46"/>
      <c r="AB368" s="46"/>
      <c r="AC368" s="46"/>
      <c r="AD368" s="46"/>
      <c r="AE368" s="46"/>
      <c r="AF368" s="47">
        <v>1</v>
      </c>
      <c r="AG368" s="46"/>
      <c r="AH368" s="46"/>
      <c r="AI368" s="46"/>
      <c r="AJ368" s="46" t="s">
        <v>183</v>
      </c>
      <c r="AK368" s="46"/>
      <c r="AL368" s="47">
        <v>3</v>
      </c>
      <c r="AM368" s="46"/>
      <c r="AN368" s="47">
        <v>1</v>
      </c>
      <c r="AO368" s="46"/>
      <c r="AP368" s="47">
        <v>3</v>
      </c>
      <c r="AQ368" s="46"/>
      <c r="AR368" s="47">
        <v>3</v>
      </c>
      <c r="AS368" s="46"/>
      <c r="AT368" s="46"/>
      <c r="AU368" s="46"/>
      <c r="AV368" s="46"/>
      <c r="AW368" s="46"/>
      <c r="AX368" s="46"/>
      <c r="AY368" s="46"/>
      <c r="AZ368" s="46"/>
      <c r="BA368" s="46"/>
      <c r="BB368" s="46" t="s">
        <v>426</v>
      </c>
      <c r="BC368" s="46"/>
      <c r="BD368" s="47">
        <v>0</v>
      </c>
      <c r="BE368" s="46"/>
      <c r="BF368" s="46"/>
      <c r="BG368" s="46"/>
      <c r="BH368" s="47">
        <v>3</v>
      </c>
      <c r="BI368" s="46"/>
      <c r="BJ368" s="46"/>
      <c r="BK368" s="46"/>
      <c r="BL368" s="46" t="s">
        <v>166</v>
      </c>
      <c r="BM368" s="46"/>
      <c r="BN368" s="47">
        <v>1</v>
      </c>
      <c r="BO368" s="46"/>
      <c r="BP368" s="47">
        <v>1</v>
      </c>
      <c r="BQ368" s="46"/>
      <c r="BR368" s="47">
        <v>1</v>
      </c>
      <c r="BS368" s="46"/>
      <c r="BT368" s="47">
        <v>0</v>
      </c>
      <c r="BU368" s="46"/>
      <c r="BV368" s="47">
        <v>3</v>
      </c>
      <c r="BW368" s="46"/>
      <c r="BX368" s="47">
        <v>4</v>
      </c>
      <c r="BY368" s="46"/>
      <c r="BZ368" s="46"/>
      <c r="CA368" s="46"/>
      <c r="CB368" s="46" t="s">
        <v>7521</v>
      </c>
      <c r="CC368" s="46" t="b">
        <v>1</v>
      </c>
      <c r="CD368" s="46" t="b">
        <v>1</v>
      </c>
      <c r="CE368" s="46" t="b">
        <v>0</v>
      </c>
      <c r="CF368" s="46" t="b">
        <v>0</v>
      </c>
      <c r="CG368" s="46" t="b">
        <v>0</v>
      </c>
      <c r="CH368" s="46" t="b">
        <v>0</v>
      </c>
      <c r="CI368" s="46" t="b">
        <v>0</v>
      </c>
      <c r="CJ368" s="46"/>
      <c r="CK368" s="46"/>
      <c r="CL368" s="46"/>
      <c r="CM368" s="46" t="s">
        <v>3423</v>
      </c>
      <c r="CN368" s="46"/>
      <c r="CO368" s="46" t="s">
        <v>4966</v>
      </c>
      <c r="CP368" s="46">
        <v>1905</v>
      </c>
      <c r="CQ368" s="46" t="s">
        <v>4968</v>
      </c>
      <c r="CR368" s="46" t="s">
        <v>4969</v>
      </c>
      <c r="CS368" s="46">
        <v>367</v>
      </c>
      <c r="CT368" s="46"/>
      <c r="CU368" s="46">
        <v>-1</v>
      </c>
    </row>
    <row r="369" spans="1:99" ht="15" customHeight="1">
      <c r="A369" s="47">
        <v>359125051929760</v>
      </c>
      <c r="B369" s="47">
        <v>62</v>
      </c>
      <c r="C369" s="47">
        <v>62</v>
      </c>
      <c r="D369" s="46" t="s">
        <v>4973</v>
      </c>
      <c r="E369" s="46" t="s">
        <v>7862</v>
      </c>
      <c r="F369" s="46">
        <v>13.383951209999999</v>
      </c>
      <c r="G369" s="46">
        <v>103.84957480999999</v>
      </c>
      <c r="H369" s="46">
        <v>3</v>
      </c>
      <c r="I369" s="46">
        <v>7</v>
      </c>
      <c r="J369" s="47">
        <v>0</v>
      </c>
      <c r="K369" s="46"/>
      <c r="L369" s="46"/>
      <c r="M369" s="46"/>
      <c r="N369" s="46"/>
      <c r="O369" s="47">
        <v>5</v>
      </c>
      <c r="P369" s="47">
        <v>1</v>
      </c>
      <c r="Q369" s="46">
        <v>8</v>
      </c>
      <c r="R369" s="47">
        <v>0</v>
      </c>
      <c r="S369" s="46"/>
      <c r="T369" s="47">
        <v>4</v>
      </c>
      <c r="U369" s="46"/>
      <c r="V369" s="46"/>
      <c r="W369" s="46"/>
      <c r="X369" s="46"/>
      <c r="Y369" s="46"/>
      <c r="Z369" s="47">
        <v>3</v>
      </c>
      <c r="AA369" s="46"/>
      <c r="AB369" s="46"/>
      <c r="AC369" s="46"/>
      <c r="AD369" s="46"/>
      <c r="AE369" s="46"/>
      <c r="AF369" s="47">
        <v>1</v>
      </c>
      <c r="AG369" s="46"/>
      <c r="AH369" s="46"/>
      <c r="AI369" s="46"/>
      <c r="AJ369" s="46" t="s">
        <v>183</v>
      </c>
      <c r="AK369" s="46"/>
      <c r="AL369" s="47">
        <v>3</v>
      </c>
      <c r="AM369" s="46"/>
      <c r="AN369" s="47">
        <v>1</v>
      </c>
      <c r="AO369" s="46"/>
      <c r="AP369" s="47">
        <v>2</v>
      </c>
      <c r="AQ369" s="46"/>
      <c r="AR369" s="47">
        <v>3</v>
      </c>
      <c r="AS369" s="46"/>
      <c r="AT369" s="46"/>
      <c r="AU369" s="46"/>
      <c r="AV369" s="46"/>
      <c r="AW369" s="46"/>
      <c r="AX369" s="46"/>
      <c r="AY369" s="46"/>
      <c r="AZ369" s="46"/>
      <c r="BA369" s="46"/>
      <c r="BB369" s="46"/>
      <c r="BC369" s="46"/>
      <c r="BD369" s="47">
        <v>1</v>
      </c>
      <c r="BE369" s="46"/>
      <c r="BF369" s="46"/>
      <c r="BG369" s="46"/>
      <c r="BH369" s="47">
        <v>3</v>
      </c>
      <c r="BI369" s="46"/>
      <c r="BJ369" s="46"/>
      <c r="BK369" s="46"/>
      <c r="BL369" s="46" t="s">
        <v>4974</v>
      </c>
      <c r="BM369" s="46"/>
      <c r="BN369" s="47">
        <v>1</v>
      </c>
      <c r="BO369" s="46"/>
      <c r="BP369" s="47">
        <v>1</v>
      </c>
      <c r="BQ369" s="46"/>
      <c r="BR369" s="47">
        <v>1</v>
      </c>
      <c r="BS369" s="46"/>
      <c r="BT369" s="47">
        <v>0</v>
      </c>
      <c r="BU369" s="46"/>
      <c r="BV369" s="47">
        <v>1</v>
      </c>
      <c r="BW369" s="46"/>
      <c r="BX369" s="47">
        <v>4</v>
      </c>
      <c r="BY369" s="46"/>
      <c r="BZ369" s="46"/>
      <c r="CA369" s="46"/>
      <c r="CB369" s="46" t="s">
        <v>7521</v>
      </c>
      <c r="CC369" s="46" t="b">
        <v>1</v>
      </c>
      <c r="CD369" s="46" t="b">
        <v>1</v>
      </c>
      <c r="CE369" s="46" t="b">
        <v>0</v>
      </c>
      <c r="CF369" s="46" t="b">
        <v>0</v>
      </c>
      <c r="CG369" s="46" t="b">
        <v>0</v>
      </c>
      <c r="CH369" s="46" t="b">
        <v>0</v>
      </c>
      <c r="CI369" s="46" t="b">
        <v>0</v>
      </c>
      <c r="CJ369" s="46"/>
      <c r="CK369" s="46"/>
      <c r="CL369" s="46"/>
      <c r="CM369" s="46" t="s">
        <v>3423</v>
      </c>
      <c r="CN369" s="46"/>
      <c r="CO369" s="46" t="s">
        <v>4982</v>
      </c>
      <c r="CP369" s="46">
        <v>1906</v>
      </c>
      <c r="CQ369" s="46" t="s">
        <v>4983</v>
      </c>
      <c r="CR369" s="46" t="s">
        <v>4985</v>
      </c>
      <c r="CS369" s="46">
        <v>368</v>
      </c>
      <c r="CT369" s="46"/>
      <c r="CU369" s="46">
        <v>-1</v>
      </c>
    </row>
    <row r="370" spans="1:99" ht="15" customHeight="1">
      <c r="A370" s="47">
        <v>359125051929760</v>
      </c>
      <c r="B370" s="47">
        <v>63</v>
      </c>
      <c r="C370" s="47">
        <v>63</v>
      </c>
      <c r="D370" s="46" t="s">
        <v>4987</v>
      </c>
      <c r="E370" s="46" t="s">
        <v>7863</v>
      </c>
      <c r="F370" s="46">
        <v>13.383802680000001</v>
      </c>
      <c r="G370" s="46">
        <v>103.84955341</v>
      </c>
      <c r="H370" s="46">
        <v>5</v>
      </c>
      <c r="I370" s="46">
        <v>5</v>
      </c>
      <c r="J370" s="47">
        <v>0</v>
      </c>
      <c r="K370" s="46"/>
      <c r="L370" s="46"/>
      <c r="M370" s="46"/>
      <c r="N370" s="46"/>
      <c r="O370" s="47">
        <v>5</v>
      </c>
      <c r="P370" s="47">
        <v>1</v>
      </c>
      <c r="Q370" s="46">
        <v>5</v>
      </c>
      <c r="R370" s="47">
        <v>1</v>
      </c>
      <c r="S370" s="46"/>
      <c r="T370" s="47">
        <v>4</v>
      </c>
      <c r="U370" s="46"/>
      <c r="V370" s="47">
        <v>4</v>
      </c>
      <c r="W370" s="46"/>
      <c r="X370" s="46"/>
      <c r="Y370" s="46"/>
      <c r="Z370" s="47">
        <v>4</v>
      </c>
      <c r="AA370" s="46"/>
      <c r="AB370" s="47">
        <v>3</v>
      </c>
      <c r="AC370" s="46"/>
      <c r="AD370" s="46" t="s">
        <v>4988</v>
      </c>
      <c r="AE370" s="46"/>
      <c r="AF370" s="47">
        <v>1</v>
      </c>
      <c r="AG370" s="46"/>
      <c r="AH370" s="47">
        <v>1</v>
      </c>
      <c r="AI370" s="46"/>
      <c r="AJ370" s="46"/>
      <c r="AK370" s="46"/>
      <c r="AL370" s="47">
        <v>2</v>
      </c>
      <c r="AM370" s="46"/>
      <c r="AN370" s="47">
        <v>1</v>
      </c>
      <c r="AO370" s="46"/>
      <c r="AP370" s="47">
        <v>5</v>
      </c>
      <c r="AQ370" s="46" t="s">
        <v>4055</v>
      </c>
      <c r="AR370" s="47">
        <v>6</v>
      </c>
      <c r="AS370" s="46" t="s">
        <v>4055</v>
      </c>
      <c r="AT370" s="47">
        <v>2</v>
      </c>
      <c r="AU370" s="46"/>
      <c r="AV370" s="47">
        <v>1</v>
      </c>
      <c r="AW370" s="46"/>
      <c r="AX370" s="47">
        <v>5</v>
      </c>
      <c r="AY370" s="46" t="s">
        <v>4055</v>
      </c>
      <c r="AZ370" s="47">
        <v>6</v>
      </c>
      <c r="BA370" s="46" t="s">
        <v>4055</v>
      </c>
      <c r="BB370" s="46"/>
      <c r="BC370" s="46"/>
      <c r="BD370" s="47">
        <v>1</v>
      </c>
      <c r="BE370" s="46"/>
      <c r="BF370" s="46" t="s">
        <v>666</v>
      </c>
      <c r="BG370" s="46"/>
      <c r="BH370" s="47">
        <v>3</v>
      </c>
      <c r="BI370" s="46"/>
      <c r="BJ370" s="47">
        <v>3</v>
      </c>
      <c r="BK370" s="46"/>
      <c r="BL370" s="46" t="s">
        <v>3341</v>
      </c>
      <c r="BM370" s="46"/>
      <c r="BN370" s="47">
        <v>1</v>
      </c>
      <c r="BO370" s="46"/>
      <c r="BP370" s="47">
        <v>1</v>
      </c>
      <c r="BQ370" s="46"/>
      <c r="BR370" s="47">
        <v>1</v>
      </c>
      <c r="BS370" s="46"/>
      <c r="BT370" s="47">
        <v>0</v>
      </c>
      <c r="BU370" s="46"/>
      <c r="BV370" s="47">
        <v>2</v>
      </c>
      <c r="BW370" s="46"/>
      <c r="BX370" s="47">
        <v>4</v>
      </c>
      <c r="BY370" s="46"/>
      <c r="BZ370" s="46"/>
      <c r="CA370" s="46"/>
      <c r="CB370" s="46" t="s">
        <v>7527</v>
      </c>
      <c r="CC370" s="46" t="b">
        <v>1</v>
      </c>
      <c r="CD370" s="46" t="b">
        <v>1</v>
      </c>
      <c r="CE370" s="46" t="b">
        <v>0</v>
      </c>
      <c r="CF370" s="46" t="b">
        <v>1</v>
      </c>
      <c r="CG370" s="46" t="b">
        <v>0</v>
      </c>
      <c r="CH370" s="46" t="b">
        <v>0</v>
      </c>
      <c r="CI370" s="46" t="b">
        <v>0</v>
      </c>
      <c r="CJ370" s="46"/>
      <c r="CK370" s="46"/>
      <c r="CL370" s="46"/>
      <c r="CM370" s="46" t="s">
        <v>3423</v>
      </c>
      <c r="CN370" s="46"/>
      <c r="CO370" s="46" t="s">
        <v>4995</v>
      </c>
      <c r="CP370" s="46">
        <v>1907</v>
      </c>
      <c r="CQ370" s="46" t="s">
        <v>4996</v>
      </c>
      <c r="CR370" s="46" t="s">
        <v>4998</v>
      </c>
      <c r="CS370" s="46">
        <v>369</v>
      </c>
      <c r="CT370" s="46"/>
      <c r="CU370" s="46">
        <v>-1</v>
      </c>
    </row>
    <row r="371" spans="1:99" ht="15" customHeight="1">
      <c r="A371" s="47">
        <v>359125051929760</v>
      </c>
      <c r="B371" s="47">
        <v>64</v>
      </c>
      <c r="C371" s="47">
        <v>64</v>
      </c>
      <c r="D371" s="46" t="s">
        <v>5001</v>
      </c>
      <c r="E371" s="46" t="s">
        <v>7864</v>
      </c>
      <c r="F371" s="46">
        <v>13.38388717</v>
      </c>
      <c r="G371" s="46">
        <v>103.84950241</v>
      </c>
      <c r="H371" s="46">
        <v>7</v>
      </c>
      <c r="I371" s="46">
        <v>5</v>
      </c>
      <c r="J371" s="47">
        <v>0</v>
      </c>
      <c r="K371" s="46"/>
      <c r="L371" s="46"/>
      <c r="M371" s="46"/>
      <c r="N371" s="46"/>
      <c r="O371" s="47">
        <v>5</v>
      </c>
      <c r="P371" s="47">
        <v>1</v>
      </c>
      <c r="Q371" s="46">
        <v>6</v>
      </c>
      <c r="R371" s="47">
        <v>1</v>
      </c>
      <c r="S371" s="46"/>
      <c r="T371" s="47">
        <v>3</v>
      </c>
      <c r="U371" s="46"/>
      <c r="V371" s="47">
        <v>3</v>
      </c>
      <c r="W371" s="46"/>
      <c r="X371" s="46"/>
      <c r="Y371" s="46"/>
      <c r="Z371" s="47">
        <v>4</v>
      </c>
      <c r="AA371" s="46"/>
      <c r="AB371" s="47">
        <v>4</v>
      </c>
      <c r="AC371" s="46"/>
      <c r="AD371" s="46"/>
      <c r="AE371" s="46"/>
      <c r="AF371" s="47">
        <v>1</v>
      </c>
      <c r="AG371" s="46"/>
      <c r="AH371" s="47">
        <v>1</v>
      </c>
      <c r="AI371" s="46"/>
      <c r="AJ371" s="46"/>
      <c r="AK371" s="46"/>
      <c r="AL371" s="47">
        <v>2</v>
      </c>
      <c r="AM371" s="46"/>
      <c r="AN371" s="47">
        <v>1</v>
      </c>
      <c r="AO371" s="46"/>
      <c r="AP371" s="47">
        <v>5</v>
      </c>
      <c r="AQ371" s="46" t="s">
        <v>4055</v>
      </c>
      <c r="AR371" s="47">
        <v>6</v>
      </c>
      <c r="AS371" s="46" t="s">
        <v>4055</v>
      </c>
      <c r="AT371" s="47">
        <v>2</v>
      </c>
      <c r="AU371" s="46"/>
      <c r="AV371" s="47">
        <v>1</v>
      </c>
      <c r="AW371" s="46"/>
      <c r="AX371" s="47">
        <v>3</v>
      </c>
      <c r="AY371" s="46"/>
      <c r="AZ371" s="47">
        <v>3</v>
      </c>
      <c r="BA371" s="46"/>
      <c r="BB371" s="46"/>
      <c r="BC371" s="46"/>
      <c r="BD371" s="47">
        <v>1</v>
      </c>
      <c r="BE371" s="46"/>
      <c r="BF371" s="46"/>
      <c r="BG371" s="46"/>
      <c r="BH371" s="47">
        <v>3</v>
      </c>
      <c r="BI371" s="46"/>
      <c r="BJ371" s="47">
        <v>3</v>
      </c>
      <c r="BK371" s="46"/>
      <c r="BL371" s="46" t="s">
        <v>5002</v>
      </c>
      <c r="BM371" s="46"/>
      <c r="BN371" s="47">
        <v>1</v>
      </c>
      <c r="BO371" s="46"/>
      <c r="BP371" s="47">
        <v>1</v>
      </c>
      <c r="BQ371" s="46"/>
      <c r="BR371" s="47">
        <v>1</v>
      </c>
      <c r="BS371" s="46"/>
      <c r="BT371" s="47">
        <v>0</v>
      </c>
      <c r="BU371" s="46"/>
      <c r="BV371" s="47">
        <v>3</v>
      </c>
      <c r="BW371" s="46"/>
      <c r="BX371" s="47">
        <v>4</v>
      </c>
      <c r="BY371" s="46"/>
      <c r="BZ371" s="46"/>
      <c r="CA371" s="46"/>
      <c r="CB371" s="46" t="s">
        <v>7521</v>
      </c>
      <c r="CC371" s="46" t="b">
        <v>1</v>
      </c>
      <c r="CD371" s="46" t="b">
        <v>1</v>
      </c>
      <c r="CE371" s="46" t="b">
        <v>0</v>
      </c>
      <c r="CF371" s="46" t="b">
        <v>0</v>
      </c>
      <c r="CG371" s="46" t="b">
        <v>0</v>
      </c>
      <c r="CH371" s="46" t="b">
        <v>0</v>
      </c>
      <c r="CI371" s="46" t="b">
        <v>0</v>
      </c>
      <c r="CJ371" s="46"/>
      <c r="CK371" s="46"/>
      <c r="CL371" s="46"/>
      <c r="CM371" s="46" t="s">
        <v>3423</v>
      </c>
      <c r="CN371" s="46"/>
      <c r="CO371" s="46" t="s">
        <v>5008</v>
      </c>
      <c r="CP371" s="46">
        <v>1908</v>
      </c>
      <c r="CQ371" s="46" t="s">
        <v>5009</v>
      </c>
      <c r="CR371" s="46" t="s">
        <v>5011</v>
      </c>
      <c r="CS371" s="46">
        <v>370</v>
      </c>
      <c r="CT371" s="46"/>
      <c r="CU371" s="46">
        <v>-1</v>
      </c>
    </row>
    <row r="372" spans="1:99" ht="15" customHeight="1">
      <c r="A372" s="47">
        <v>359125050503749</v>
      </c>
      <c r="B372" s="47">
        <v>65</v>
      </c>
      <c r="C372" s="47">
        <v>65</v>
      </c>
      <c r="D372" s="46" t="s">
        <v>5012</v>
      </c>
      <c r="E372" s="46" t="s">
        <v>7865</v>
      </c>
      <c r="F372" s="46">
        <v>13.3846144</v>
      </c>
      <c r="G372" s="46">
        <v>103.85005423</v>
      </c>
      <c r="H372" s="46">
        <v>-10</v>
      </c>
      <c r="I372" s="46">
        <v>7</v>
      </c>
      <c r="J372" s="47">
        <v>0</v>
      </c>
      <c r="K372" s="46"/>
      <c r="L372" s="46"/>
      <c r="M372" s="46"/>
      <c r="N372" s="46"/>
      <c r="O372" s="47">
        <v>5</v>
      </c>
      <c r="P372" s="47">
        <v>1</v>
      </c>
      <c r="Q372" s="46">
        <v>4</v>
      </c>
      <c r="R372" s="47">
        <v>1</v>
      </c>
      <c r="S372" s="46"/>
      <c r="T372" s="47">
        <v>3</v>
      </c>
      <c r="U372" s="46"/>
      <c r="V372" s="47">
        <v>3</v>
      </c>
      <c r="W372" s="46"/>
      <c r="X372" s="46"/>
      <c r="Y372" s="46"/>
      <c r="Z372" s="47">
        <v>3</v>
      </c>
      <c r="AA372" s="46"/>
      <c r="AB372" s="47">
        <v>3</v>
      </c>
      <c r="AC372" s="46"/>
      <c r="AD372" s="46"/>
      <c r="AE372" s="46"/>
      <c r="AF372" s="47">
        <v>1</v>
      </c>
      <c r="AG372" s="46"/>
      <c r="AH372" s="47">
        <v>1</v>
      </c>
      <c r="AI372" s="46"/>
      <c r="AJ372" s="46" t="s">
        <v>183</v>
      </c>
      <c r="AK372" s="46"/>
      <c r="AL372" s="47">
        <v>2</v>
      </c>
      <c r="AM372" s="46"/>
      <c r="AN372" s="47">
        <v>1</v>
      </c>
      <c r="AO372" s="46"/>
      <c r="AP372" s="47">
        <v>2</v>
      </c>
      <c r="AQ372" s="46"/>
      <c r="AR372" s="47">
        <v>3</v>
      </c>
      <c r="AS372" s="46"/>
      <c r="AT372" s="47">
        <v>2</v>
      </c>
      <c r="AU372" s="46"/>
      <c r="AV372" s="47">
        <v>1</v>
      </c>
      <c r="AW372" s="46"/>
      <c r="AX372" s="47">
        <v>2</v>
      </c>
      <c r="AY372" s="46"/>
      <c r="AZ372" s="47">
        <v>3</v>
      </c>
      <c r="BA372" s="46"/>
      <c r="BB372" s="46" t="s">
        <v>355</v>
      </c>
      <c r="BC372" s="46"/>
      <c r="BD372" s="47">
        <v>1</v>
      </c>
      <c r="BE372" s="46"/>
      <c r="BF372" s="46"/>
      <c r="BG372" s="46"/>
      <c r="BH372" s="47">
        <v>3</v>
      </c>
      <c r="BI372" s="46"/>
      <c r="BJ372" s="47">
        <v>4</v>
      </c>
      <c r="BK372" s="46"/>
      <c r="BL372" s="46" t="s">
        <v>5016</v>
      </c>
      <c r="BM372" s="46"/>
      <c r="BN372" s="47">
        <v>1</v>
      </c>
      <c r="BO372" s="46"/>
      <c r="BP372" s="47">
        <v>1</v>
      </c>
      <c r="BQ372" s="46"/>
      <c r="BR372" s="47">
        <v>1</v>
      </c>
      <c r="BS372" s="46"/>
      <c r="BT372" s="47">
        <v>0</v>
      </c>
      <c r="BU372" s="46"/>
      <c r="BV372" s="47">
        <v>3</v>
      </c>
      <c r="BW372" s="46"/>
      <c r="BX372" s="47">
        <v>4</v>
      </c>
      <c r="BY372" s="46"/>
      <c r="BZ372" s="46"/>
      <c r="CA372" s="46"/>
      <c r="CB372" s="46" t="s">
        <v>7527</v>
      </c>
      <c r="CC372" s="46" t="b">
        <v>1</v>
      </c>
      <c r="CD372" s="46" t="b">
        <v>1</v>
      </c>
      <c r="CE372" s="46" t="b">
        <v>0</v>
      </c>
      <c r="CF372" s="46" t="b">
        <v>1</v>
      </c>
      <c r="CG372" s="46" t="b">
        <v>0</v>
      </c>
      <c r="CH372" s="46" t="b">
        <v>0</v>
      </c>
      <c r="CI372" s="46" t="b">
        <v>0</v>
      </c>
      <c r="CJ372" s="46"/>
      <c r="CK372" s="46"/>
      <c r="CL372" s="46"/>
      <c r="CM372" s="46" t="s">
        <v>1355</v>
      </c>
      <c r="CN372" s="46"/>
      <c r="CO372" s="46" t="s">
        <v>5017</v>
      </c>
      <c r="CP372" s="46">
        <v>1909</v>
      </c>
      <c r="CQ372" s="46" t="s">
        <v>5019</v>
      </c>
      <c r="CR372" s="46" t="s">
        <v>5020</v>
      </c>
      <c r="CS372" s="46">
        <v>371</v>
      </c>
      <c r="CT372" s="46"/>
      <c r="CU372" s="46">
        <v>-1</v>
      </c>
    </row>
    <row r="373" spans="1:99" ht="15" customHeight="1">
      <c r="A373" s="47">
        <v>359125050503749</v>
      </c>
      <c r="B373" s="47">
        <v>66</v>
      </c>
      <c r="C373" s="47">
        <v>66</v>
      </c>
      <c r="D373" s="46" t="s">
        <v>5023</v>
      </c>
      <c r="E373" s="46" t="s">
        <v>7866</v>
      </c>
      <c r="F373" s="46">
        <v>13.384572589999999</v>
      </c>
      <c r="G373" s="46">
        <v>103.85057589</v>
      </c>
      <c r="H373" s="46">
        <v>-25</v>
      </c>
      <c r="I373" s="46">
        <v>8</v>
      </c>
      <c r="J373" s="47">
        <v>0</v>
      </c>
      <c r="K373" s="46"/>
      <c r="L373" s="46"/>
      <c r="M373" s="46"/>
      <c r="N373" s="46"/>
      <c r="O373" s="47">
        <v>5</v>
      </c>
      <c r="P373" s="47">
        <v>1</v>
      </c>
      <c r="Q373" s="46">
        <v>7</v>
      </c>
      <c r="R373" s="47">
        <v>1</v>
      </c>
      <c r="S373" s="46"/>
      <c r="T373" s="47">
        <v>3</v>
      </c>
      <c r="U373" s="46"/>
      <c r="V373" s="47">
        <v>3</v>
      </c>
      <c r="W373" s="46"/>
      <c r="X373" s="46"/>
      <c r="Y373" s="46"/>
      <c r="Z373" s="47">
        <v>3</v>
      </c>
      <c r="AA373" s="46"/>
      <c r="AB373" s="47">
        <v>3</v>
      </c>
      <c r="AC373" s="46"/>
      <c r="AD373" s="46"/>
      <c r="AE373" s="46"/>
      <c r="AF373" s="47">
        <v>1</v>
      </c>
      <c r="AG373" s="46"/>
      <c r="AH373" s="47">
        <v>1</v>
      </c>
      <c r="AI373" s="46"/>
      <c r="AJ373" s="46"/>
      <c r="AK373" s="46"/>
      <c r="AL373" s="47">
        <v>3</v>
      </c>
      <c r="AM373" s="46"/>
      <c r="AN373" s="47">
        <v>1</v>
      </c>
      <c r="AO373" s="46"/>
      <c r="AP373" s="47">
        <v>3</v>
      </c>
      <c r="AQ373" s="46"/>
      <c r="AR373" s="47">
        <v>1</v>
      </c>
      <c r="AS373" s="46"/>
      <c r="AT373" s="47">
        <v>3</v>
      </c>
      <c r="AU373" s="46"/>
      <c r="AV373" s="47">
        <v>1</v>
      </c>
      <c r="AW373" s="46"/>
      <c r="AX373" s="47">
        <v>3</v>
      </c>
      <c r="AY373" s="46"/>
      <c r="AZ373" s="47">
        <v>3</v>
      </c>
      <c r="BA373" s="46"/>
      <c r="BB373" s="46"/>
      <c r="BC373" s="46"/>
      <c r="BD373" s="47">
        <v>0</v>
      </c>
      <c r="BE373" s="46"/>
      <c r="BF373" s="46"/>
      <c r="BG373" s="46"/>
      <c r="BH373" s="47">
        <v>3</v>
      </c>
      <c r="BI373" s="46"/>
      <c r="BJ373" s="47">
        <v>3</v>
      </c>
      <c r="BK373" s="46"/>
      <c r="BL373" s="46" t="s">
        <v>3219</v>
      </c>
      <c r="BM373" s="46"/>
      <c r="BN373" s="47">
        <v>1</v>
      </c>
      <c r="BO373" s="46"/>
      <c r="BP373" s="47">
        <v>1</v>
      </c>
      <c r="BQ373" s="46"/>
      <c r="BR373" s="47">
        <v>1</v>
      </c>
      <c r="BS373" s="46"/>
      <c r="BT373" s="47">
        <v>1</v>
      </c>
      <c r="BU373" s="46"/>
      <c r="BV373" s="47">
        <v>3</v>
      </c>
      <c r="BW373" s="46"/>
      <c r="BX373" s="47">
        <v>4</v>
      </c>
      <c r="BY373" s="46"/>
      <c r="BZ373" s="46"/>
      <c r="CA373" s="46"/>
      <c r="CB373" s="46" t="s">
        <v>7527</v>
      </c>
      <c r="CC373" s="46" t="b">
        <v>1</v>
      </c>
      <c r="CD373" s="46" t="b">
        <v>1</v>
      </c>
      <c r="CE373" s="46" t="b">
        <v>0</v>
      </c>
      <c r="CF373" s="46" t="b">
        <v>1</v>
      </c>
      <c r="CG373" s="46" t="b">
        <v>0</v>
      </c>
      <c r="CH373" s="46" t="b">
        <v>0</v>
      </c>
      <c r="CI373" s="46" t="b">
        <v>0</v>
      </c>
      <c r="CJ373" s="46"/>
      <c r="CK373" s="46"/>
      <c r="CL373" s="46"/>
      <c r="CM373" s="46" t="s">
        <v>1355</v>
      </c>
      <c r="CN373" s="46"/>
      <c r="CO373" s="46" t="s">
        <v>5029</v>
      </c>
      <c r="CP373" s="46">
        <v>1910</v>
      </c>
      <c r="CQ373" s="46" t="s">
        <v>5030</v>
      </c>
      <c r="CR373" s="46" t="s">
        <v>5031</v>
      </c>
      <c r="CS373" s="46">
        <v>372</v>
      </c>
      <c r="CT373" s="46"/>
      <c r="CU373" s="46">
        <v>-1</v>
      </c>
    </row>
    <row r="374" spans="1:99" ht="15" customHeight="1">
      <c r="A374" s="47">
        <v>359125050503749</v>
      </c>
      <c r="B374" s="47">
        <v>67</v>
      </c>
      <c r="C374" s="47">
        <v>67</v>
      </c>
      <c r="D374" s="46" t="s">
        <v>5033</v>
      </c>
      <c r="E374" s="46" t="s">
        <v>7867</v>
      </c>
      <c r="F374" s="46">
        <v>13.384535959999999</v>
      </c>
      <c r="G374" s="46">
        <v>103.8506833</v>
      </c>
      <c r="H374" s="46">
        <v>7</v>
      </c>
      <c r="I374" s="46">
        <v>5</v>
      </c>
      <c r="J374" s="47">
        <v>0</v>
      </c>
      <c r="K374" s="46"/>
      <c r="L374" s="46"/>
      <c r="M374" s="46"/>
      <c r="N374" s="46"/>
      <c r="O374" s="47">
        <v>5</v>
      </c>
      <c r="P374" s="47">
        <v>1</v>
      </c>
      <c r="Q374" s="46">
        <v>3</v>
      </c>
      <c r="R374" s="47">
        <v>0</v>
      </c>
      <c r="S374" s="46"/>
      <c r="T374" s="47">
        <v>3</v>
      </c>
      <c r="U374" s="46"/>
      <c r="V374" s="46"/>
      <c r="W374" s="46"/>
      <c r="X374" s="46"/>
      <c r="Y374" s="46"/>
      <c r="Z374" s="47">
        <v>4</v>
      </c>
      <c r="AA374" s="46"/>
      <c r="AB374" s="46"/>
      <c r="AC374" s="46"/>
      <c r="AD374" s="46"/>
      <c r="AE374" s="46"/>
      <c r="AF374" s="47">
        <v>2</v>
      </c>
      <c r="AG374" s="46"/>
      <c r="AH374" s="46"/>
      <c r="AI374" s="46"/>
      <c r="AJ374" s="46"/>
      <c r="AK374" s="46"/>
      <c r="AL374" s="47">
        <v>2</v>
      </c>
      <c r="AM374" s="46"/>
      <c r="AN374" s="47">
        <v>3</v>
      </c>
      <c r="AO374" s="46"/>
      <c r="AP374" s="47">
        <v>3</v>
      </c>
      <c r="AQ374" s="46"/>
      <c r="AR374" s="47">
        <v>3</v>
      </c>
      <c r="AS374" s="46"/>
      <c r="AT374" s="46"/>
      <c r="AU374" s="46"/>
      <c r="AV374" s="46"/>
      <c r="AW374" s="46"/>
      <c r="AX374" s="46"/>
      <c r="AY374" s="46"/>
      <c r="AZ374" s="46"/>
      <c r="BA374" s="46"/>
      <c r="BB374" s="46" t="s">
        <v>3841</v>
      </c>
      <c r="BC374" s="46"/>
      <c r="BD374" s="47">
        <v>1</v>
      </c>
      <c r="BE374" s="46"/>
      <c r="BF374" s="46" t="s">
        <v>457</v>
      </c>
      <c r="BG374" s="46"/>
      <c r="BH374" s="47">
        <v>3</v>
      </c>
      <c r="BI374" s="46"/>
      <c r="BJ374" s="46"/>
      <c r="BK374" s="46"/>
      <c r="BL374" s="46" t="s">
        <v>3581</v>
      </c>
      <c r="BM374" s="46"/>
      <c r="BN374" s="47">
        <v>1</v>
      </c>
      <c r="BO374" s="46"/>
      <c r="BP374" s="47">
        <v>1</v>
      </c>
      <c r="BQ374" s="46"/>
      <c r="BR374" s="47">
        <v>0</v>
      </c>
      <c r="BS374" s="46"/>
      <c r="BT374" s="47">
        <v>0</v>
      </c>
      <c r="BU374" s="46"/>
      <c r="BV374" s="47">
        <v>3</v>
      </c>
      <c r="BW374" s="46"/>
      <c r="BX374" s="47">
        <v>4</v>
      </c>
      <c r="BY374" s="46"/>
      <c r="BZ374" s="46"/>
      <c r="CA374" s="46"/>
      <c r="CB374" s="46" t="s">
        <v>7521</v>
      </c>
      <c r="CC374" s="46" t="b">
        <v>1</v>
      </c>
      <c r="CD374" s="46" t="b">
        <v>1</v>
      </c>
      <c r="CE374" s="46" t="b">
        <v>0</v>
      </c>
      <c r="CF374" s="46" t="b">
        <v>0</v>
      </c>
      <c r="CG374" s="46" t="b">
        <v>0</v>
      </c>
      <c r="CH374" s="46" t="b">
        <v>0</v>
      </c>
      <c r="CI374" s="46" t="b">
        <v>0</v>
      </c>
      <c r="CJ374" s="46"/>
      <c r="CK374" s="46"/>
      <c r="CL374" s="46"/>
      <c r="CM374" s="46" t="s">
        <v>1355</v>
      </c>
      <c r="CN374" s="46"/>
      <c r="CO374" s="46" t="s">
        <v>5042</v>
      </c>
      <c r="CP374" s="46">
        <v>1911</v>
      </c>
      <c r="CQ374" s="46" t="s">
        <v>5043</v>
      </c>
      <c r="CR374" s="46" t="s">
        <v>5044</v>
      </c>
      <c r="CS374" s="46">
        <v>373</v>
      </c>
      <c r="CT374" s="46"/>
      <c r="CU374" s="46">
        <v>-1</v>
      </c>
    </row>
    <row r="375" spans="1:99" ht="15" customHeight="1">
      <c r="A375" s="47">
        <v>359125050503749</v>
      </c>
      <c r="B375" s="47">
        <v>73</v>
      </c>
      <c r="C375" s="47">
        <v>73</v>
      </c>
      <c r="D375" s="46" t="s">
        <v>5045</v>
      </c>
      <c r="E375" s="46" t="s">
        <v>7868</v>
      </c>
      <c r="F375" s="46">
        <v>13.38494577</v>
      </c>
      <c r="G375" s="46">
        <v>103.85060697999999</v>
      </c>
      <c r="H375" s="46">
        <v>-13</v>
      </c>
      <c r="I375" s="46">
        <v>10</v>
      </c>
      <c r="J375" s="47">
        <v>0</v>
      </c>
      <c r="K375" s="46"/>
      <c r="L375" s="46"/>
      <c r="M375" s="46"/>
      <c r="N375" s="46"/>
      <c r="O375" s="47">
        <v>5</v>
      </c>
      <c r="P375" s="47">
        <v>1</v>
      </c>
      <c r="Q375" s="46">
        <v>5</v>
      </c>
      <c r="R375" s="47">
        <v>1</v>
      </c>
      <c r="S375" s="46"/>
      <c r="T375" s="47">
        <v>4</v>
      </c>
      <c r="U375" s="46"/>
      <c r="V375" s="47">
        <v>4</v>
      </c>
      <c r="W375" s="46"/>
      <c r="X375" s="46"/>
      <c r="Y375" s="46"/>
      <c r="Z375" s="47">
        <v>3</v>
      </c>
      <c r="AA375" s="46"/>
      <c r="AB375" s="47">
        <v>3</v>
      </c>
      <c r="AC375" s="46"/>
      <c r="AD375" s="46"/>
      <c r="AE375" s="46"/>
      <c r="AF375" s="47">
        <v>1</v>
      </c>
      <c r="AG375" s="46"/>
      <c r="AH375" s="47">
        <v>1</v>
      </c>
      <c r="AI375" s="46"/>
      <c r="AJ375" s="46" t="s">
        <v>5046</v>
      </c>
      <c r="AK375" s="46"/>
      <c r="AL375" s="47">
        <v>3</v>
      </c>
      <c r="AM375" s="46"/>
      <c r="AN375" s="47">
        <v>1</v>
      </c>
      <c r="AO375" s="46"/>
      <c r="AP375" s="47">
        <v>2</v>
      </c>
      <c r="AQ375" s="46"/>
      <c r="AR375" s="47">
        <v>3</v>
      </c>
      <c r="AS375" s="46"/>
      <c r="AT375" s="47">
        <v>3</v>
      </c>
      <c r="AU375" s="46"/>
      <c r="AV375" s="47">
        <v>1</v>
      </c>
      <c r="AW375" s="46"/>
      <c r="AX375" s="47">
        <v>2</v>
      </c>
      <c r="AY375" s="46"/>
      <c r="AZ375" s="47">
        <v>3</v>
      </c>
      <c r="BA375" s="46"/>
      <c r="BB375" s="46"/>
      <c r="BC375" s="46"/>
      <c r="BD375" s="47">
        <v>1</v>
      </c>
      <c r="BE375" s="46"/>
      <c r="BF375" s="46"/>
      <c r="BG375" s="46"/>
      <c r="BH375" s="47">
        <v>3</v>
      </c>
      <c r="BI375" s="46"/>
      <c r="BJ375" s="47">
        <v>3</v>
      </c>
      <c r="BK375" s="46"/>
      <c r="BL375" s="46" t="s">
        <v>5049</v>
      </c>
      <c r="BM375" s="46"/>
      <c r="BN375" s="47">
        <v>1</v>
      </c>
      <c r="BO375" s="46"/>
      <c r="BP375" s="47">
        <v>1</v>
      </c>
      <c r="BQ375" s="46"/>
      <c r="BR375" s="47">
        <v>1</v>
      </c>
      <c r="BS375" s="46"/>
      <c r="BT375" s="47">
        <v>0</v>
      </c>
      <c r="BU375" s="46"/>
      <c r="BV375" s="47">
        <v>1</v>
      </c>
      <c r="BW375" s="46"/>
      <c r="BX375" s="47">
        <v>4</v>
      </c>
      <c r="BY375" s="46"/>
      <c r="BZ375" s="46"/>
      <c r="CA375" s="46"/>
      <c r="CB375" s="46" t="s">
        <v>7521</v>
      </c>
      <c r="CC375" s="46" t="b">
        <v>1</v>
      </c>
      <c r="CD375" s="46" t="b">
        <v>1</v>
      </c>
      <c r="CE375" s="46" t="b">
        <v>0</v>
      </c>
      <c r="CF375" s="46" t="b">
        <v>0</v>
      </c>
      <c r="CG375" s="46" t="b">
        <v>0</v>
      </c>
      <c r="CH375" s="46" t="b">
        <v>0</v>
      </c>
      <c r="CI375" s="46" t="b">
        <v>0</v>
      </c>
      <c r="CJ375" s="46"/>
      <c r="CK375" s="46"/>
      <c r="CL375" s="46"/>
      <c r="CM375" s="46" t="s">
        <v>1355</v>
      </c>
      <c r="CN375" s="46"/>
      <c r="CO375" s="46" t="s">
        <v>5055</v>
      </c>
      <c r="CP375" s="46">
        <v>1912</v>
      </c>
      <c r="CQ375" s="46" t="s">
        <v>5057</v>
      </c>
      <c r="CR375" s="46" t="s">
        <v>5058</v>
      </c>
      <c r="CS375" s="46">
        <v>374</v>
      </c>
      <c r="CT375" s="46"/>
      <c r="CU375" s="46">
        <v>-1</v>
      </c>
    </row>
    <row r="376" spans="1:99" ht="15" customHeight="1">
      <c r="A376" s="47">
        <v>359125050503749</v>
      </c>
      <c r="B376" s="47">
        <v>74</v>
      </c>
      <c r="C376" s="47">
        <v>74</v>
      </c>
      <c r="D376" s="46" t="s">
        <v>5059</v>
      </c>
      <c r="E376" s="46" t="s">
        <v>7869</v>
      </c>
      <c r="F376" s="46">
        <v>13.38479003</v>
      </c>
      <c r="G376" s="46">
        <v>103.85076264999999</v>
      </c>
      <c r="H376" s="46">
        <v>13</v>
      </c>
      <c r="I376" s="46">
        <v>5</v>
      </c>
      <c r="J376" s="47">
        <v>0</v>
      </c>
      <c r="K376" s="46"/>
      <c r="L376" s="46"/>
      <c r="M376" s="46"/>
      <c r="N376" s="46"/>
      <c r="O376" s="47">
        <v>5</v>
      </c>
      <c r="P376" s="47">
        <v>1</v>
      </c>
      <c r="Q376" s="46">
        <v>5</v>
      </c>
      <c r="R376" s="47">
        <v>0</v>
      </c>
      <c r="S376" s="46"/>
      <c r="T376" s="47">
        <v>4</v>
      </c>
      <c r="U376" s="46"/>
      <c r="V376" s="46"/>
      <c r="W376" s="46"/>
      <c r="X376" s="46"/>
      <c r="Y376" s="46"/>
      <c r="Z376" s="47">
        <v>3</v>
      </c>
      <c r="AA376" s="46"/>
      <c r="AB376" s="46"/>
      <c r="AC376" s="46"/>
      <c r="AD376" s="46"/>
      <c r="AE376" s="46"/>
      <c r="AF376" s="47">
        <v>1</v>
      </c>
      <c r="AG376" s="46"/>
      <c r="AH376" s="46"/>
      <c r="AI376" s="46"/>
      <c r="AJ376" s="46"/>
      <c r="AK376" s="46"/>
      <c r="AL376" s="47">
        <v>3</v>
      </c>
      <c r="AM376" s="46"/>
      <c r="AN376" s="47">
        <v>1</v>
      </c>
      <c r="AO376" s="46"/>
      <c r="AP376" s="47">
        <v>5</v>
      </c>
      <c r="AQ376" s="46" t="s">
        <v>4055</v>
      </c>
      <c r="AR376" s="47">
        <v>6</v>
      </c>
      <c r="AS376" s="46" t="s">
        <v>4055</v>
      </c>
      <c r="AT376" s="46"/>
      <c r="AU376" s="46"/>
      <c r="AV376" s="46"/>
      <c r="AW376" s="46"/>
      <c r="AX376" s="46"/>
      <c r="AY376" s="46"/>
      <c r="AZ376" s="46"/>
      <c r="BA376" s="46"/>
      <c r="BB376" s="46"/>
      <c r="BC376" s="46"/>
      <c r="BD376" s="47">
        <v>0</v>
      </c>
      <c r="BE376" s="46"/>
      <c r="BF376" s="46"/>
      <c r="BG376" s="46"/>
      <c r="BH376" s="47">
        <v>3</v>
      </c>
      <c r="BI376" s="46"/>
      <c r="BJ376" s="46"/>
      <c r="BK376" s="46"/>
      <c r="BL376" s="46" t="s">
        <v>5060</v>
      </c>
      <c r="BM376" s="46"/>
      <c r="BN376" s="47">
        <v>1</v>
      </c>
      <c r="BO376" s="46"/>
      <c r="BP376" s="47">
        <v>1</v>
      </c>
      <c r="BQ376" s="46"/>
      <c r="BR376" s="47">
        <v>1</v>
      </c>
      <c r="BS376" s="46"/>
      <c r="BT376" s="47">
        <v>1</v>
      </c>
      <c r="BU376" s="46"/>
      <c r="BV376" s="47">
        <v>3</v>
      </c>
      <c r="BW376" s="46"/>
      <c r="BX376" s="47">
        <v>4</v>
      </c>
      <c r="BY376" s="46"/>
      <c r="BZ376" s="46"/>
      <c r="CA376" s="46"/>
      <c r="CB376" s="46" t="s">
        <v>7521</v>
      </c>
      <c r="CC376" s="46" t="b">
        <v>1</v>
      </c>
      <c r="CD376" s="46" t="b">
        <v>1</v>
      </c>
      <c r="CE376" s="46" t="b">
        <v>0</v>
      </c>
      <c r="CF376" s="46" t="b">
        <v>0</v>
      </c>
      <c r="CG376" s="46" t="b">
        <v>0</v>
      </c>
      <c r="CH376" s="46" t="b">
        <v>0</v>
      </c>
      <c r="CI376" s="46" t="b">
        <v>0</v>
      </c>
      <c r="CJ376" s="46"/>
      <c r="CK376" s="46"/>
      <c r="CL376" s="46"/>
      <c r="CM376" s="46" t="s">
        <v>1355</v>
      </c>
      <c r="CN376" s="46"/>
      <c r="CO376" s="46" t="s">
        <v>5061</v>
      </c>
      <c r="CP376" s="46">
        <v>1913</v>
      </c>
      <c r="CQ376" s="46" t="s">
        <v>5063</v>
      </c>
      <c r="CR376" s="46" t="s">
        <v>5064</v>
      </c>
      <c r="CS376" s="46">
        <v>375</v>
      </c>
      <c r="CT376" s="46"/>
      <c r="CU376" s="46">
        <v>-1</v>
      </c>
    </row>
    <row r="377" spans="1:99" ht="15" customHeight="1">
      <c r="A377" s="47">
        <v>359125051929760</v>
      </c>
      <c r="B377" s="47">
        <v>69</v>
      </c>
      <c r="C377" s="47">
        <v>69</v>
      </c>
      <c r="D377" s="46" t="s">
        <v>5067</v>
      </c>
      <c r="E377" s="46" t="s">
        <v>7870</v>
      </c>
      <c r="F377" s="46">
        <v>13.3847858</v>
      </c>
      <c r="G377" s="46">
        <v>103.85058127000001</v>
      </c>
      <c r="H377" s="46">
        <v>-26</v>
      </c>
      <c r="I377" s="46">
        <v>10</v>
      </c>
      <c r="J377" s="47">
        <v>0</v>
      </c>
      <c r="K377" s="46"/>
      <c r="L377" s="46"/>
      <c r="M377" s="46"/>
      <c r="N377" s="46"/>
      <c r="O377" s="47">
        <v>5</v>
      </c>
      <c r="P377" s="47">
        <v>1</v>
      </c>
      <c r="Q377" s="46">
        <v>8</v>
      </c>
      <c r="R377" s="47">
        <v>1</v>
      </c>
      <c r="S377" s="46"/>
      <c r="T377" s="47">
        <v>4</v>
      </c>
      <c r="U377" s="46"/>
      <c r="V377" s="47">
        <v>3</v>
      </c>
      <c r="W377" s="46"/>
      <c r="X377" s="46"/>
      <c r="Y377" s="46"/>
      <c r="Z377" s="47">
        <v>3</v>
      </c>
      <c r="AA377" s="46"/>
      <c r="AB377" s="47">
        <v>3</v>
      </c>
      <c r="AC377" s="46"/>
      <c r="AD377" s="46" t="s">
        <v>5070</v>
      </c>
      <c r="AE377" s="46"/>
      <c r="AF377" s="47">
        <v>1</v>
      </c>
      <c r="AG377" s="46"/>
      <c r="AH377" s="47">
        <v>1</v>
      </c>
      <c r="AI377" s="46"/>
      <c r="AJ377" s="46"/>
      <c r="AK377" s="46"/>
      <c r="AL377" s="47">
        <v>2</v>
      </c>
      <c r="AM377" s="46"/>
      <c r="AN377" s="47">
        <v>1</v>
      </c>
      <c r="AO377" s="46"/>
      <c r="AP377" s="47">
        <v>2</v>
      </c>
      <c r="AQ377" s="46"/>
      <c r="AR377" s="47">
        <v>1</v>
      </c>
      <c r="AS377" s="46"/>
      <c r="AT377" s="47">
        <v>2</v>
      </c>
      <c r="AU377" s="46"/>
      <c r="AV377" s="47">
        <v>1</v>
      </c>
      <c r="AW377" s="46"/>
      <c r="AX377" s="47">
        <v>2</v>
      </c>
      <c r="AY377" s="46"/>
      <c r="AZ377" s="47">
        <v>3</v>
      </c>
      <c r="BA377" s="46"/>
      <c r="BB377" s="46" t="s">
        <v>5072</v>
      </c>
      <c r="BC377" s="46"/>
      <c r="BD377" s="47">
        <v>1</v>
      </c>
      <c r="BE377" s="46"/>
      <c r="BF377" s="46"/>
      <c r="BG377" s="46"/>
      <c r="BH377" s="47">
        <v>3</v>
      </c>
      <c r="BI377" s="46"/>
      <c r="BJ377" s="47">
        <v>3</v>
      </c>
      <c r="BK377" s="46"/>
      <c r="BL377" s="46" t="s">
        <v>4427</v>
      </c>
      <c r="BM377" s="46"/>
      <c r="BN377" s="47">
        <v>1</v>
      </c>
      <c r="BO377" s="46"/>
      <c r="BP377" s="47">
        <v>1</v>
      </c>
      <c r="BQ377" s="46"/>
      <c r="BR377" s="47">
        <v>1</v>
      </c>
      <c r="BS377" s="46"/>
      <c r="BT377" s="47">
        <v>1</v>
      </c>
      <c r="BU377" s="46"/>
      <c r="BV377" s="47">
        <v>1</v>
      </c>
      <c r="BW377" s="46"/>
      <c r="BX377" s="47">
        <v>4</v>
      </c>
      <c r="BY377" s="46"/>
      <c r="BZ377" s="46"/>
      <c r="CA377" s="46"/>
      <c r="CB377" s="46" t="s">
        <v>7527</v>
      </c>
      <c r="CC377" s="46" t="b">
        <v>1</v>
      </c>
      <c r="CD377" s="46" t="b">
        <v>1</v>
      </c>
      <c r="CE377" s="46" t="b">
        <v>0</v>
      </c>
      <c r="CF377" s="46" t="b">
        <v>1</v>
      </c>
      <c r="CG377" s="46" t="b">
        <v>0</v>
      </c>
      <c r="CH377" s="46" t="b">
        <v>0</v>
      </c>
      <c r="CI377" s="46" t="b">
        <v>0</v>
      </c>
      <c r="CJ377" s="46"/>
      <c r="CK377" s="46"/>
      <c r="CL377" s="46"/>
      <c r="CM377" s="46" t="s">
        <v>3423</v>
      </c>
      <c r="CN377" s="46"/>
      <c r="CO377" s="46" t="s">
        <v>5075</v>
      </c>
      <c r="CP377" s="46">
        <v>1920</v>
      </c>
      <c r="CQ377" s="46" t="s">
        <v>5076</v>
      </c>
      <c r="CR377" s="46" t="s">
        <v>5077</v>
      </c>
      <c r="CS377" s="46">
        <v>376</v>
      </c>
      <c r="CT377" s="46"/>
      <c r="CU377" s="46">
        <v>-1</v>
      </c>
    </row>
    <row r="378" spans="1:99" ht="15" customHeight="1">
      <c r="A378" s="47">
        <v>359125051929760</v>
      </c>
      <c r="B378" s="47">
        <v>70</v>
      </c>
      <c r="C378" s="47">
        <v>70</v>
      </c>
      <c r="D378" s="46" t="s">
        <v>5078</v>
      </c>
      <c r="E378" s="46" t="s">
        <v>7871</v>
      </c>
      <c r="F378" s="46">
        <v>13.384924870000001</v>
      </c>
      <c r="G378" s="46">
        <v>103.85059323999999</v>
      </c>
      <c r="H378" s="46">
        <v>3</v>
      </c>
      <c r="I378" s="46">
        <v>5</v>
      </c>
      <c r="J378" s="47">
        <v>0</v>
      </c>
      <c r="K378" s="46"/>
      <c r="L378" s="46"/>
      <c r="M378" s="46"/>
      <c r="N378" s="46"/>
      <c r="O378" s="47">
        <v>5</v>
      </c>
      <c r="P378" s="47">
        <v>1</v>
      </c>
      <c r="Q378" s="46">
        <v>6</v>
      </c>
      <c r="R378" s="47">
        <v>0</v>
      </c>
      <c r="S378" s="46"/>
      <c r="T378" s="47">
        <v>3</v>
      </c>
      <c r="U378" s="46"/>
      <c r="V378" s="46"/>
      <c r="W378" s="46"/>
      <c r="X378" s="46"/>
      <c r="Y378" s="46"/>
      <c r="Z378" s="47">
        <v>3</v>
      </c>
      <c r="AA378" s="46"/>
      <c r="AB378" s="46"/>
      <c r="AC378" s="46"/>
      <c r="AD378" s="46"/>
      <c r="AE378" s="46"/>
      <c r="AF378" s="47">
        <v>1</v>
      </c>
      <c r="AG378" s="46"/>
      <c r="AH378" s="46"/>
      <c r="AI378" s="46"/>
      <c r="AJ378" s="46"/>
      <c r="AK378" s="46"/>
      <c r="AL378" s="47">
        <v>3</v>
      </c>
      <c r="AM378" s="46"/>
      <c r="AN378" s="47">
        <v>1</v>
      </c>
      <c r="AO378" s="46"/>
      <c r="AP378" s="47">
        <v>2</v>
      </c>
      <c r="AQ378" s="46"/>
      <c r="AR378" s="47">
        <v>3</v>
      </c>
      <c r="AS378" s="46"/>
      <c r="AT378" s="46"/>
      <c r="AU378" s="46"/>
      <c r="AV378" s="46"/>
      <c r="AW378" s="46"/>
      <c r="AX378" s="46"/>
      <c r="AY378" s="46"/>
      <c r="AZ378" s="46"/>
      <c r="BA378" s="46"/>
      <c r="BB378" s="46"/>
      <c r="BC378" s="46"/>
      <c r="BD378" s="47">
        <v>1</v>
      </c>
      <c r="BE378" s="46"/>
      <c r="BF378" s="46" t="s">
        <v>210</v>
      </c>
      <c r="BG378" s="46"/>
      <c r="BH378" s="47">
        <v>3</v>
      </c>
      <c r="BI378" s="46"/>
      <c r="BJ378" s="46"/>
      <c r="BK378" s="46"/>
      <c r="BL378" s="46" t="s">
        <v>5084</v>
      </c>
      <c r="BM378" s="46"/>
      <c r="BN378" s="47">
        <v>1</v>
      </c>
      <c r="BO378" s="46"/>
      <c r="BP378" s="47">
        <v>1</v>
      </c>
      <c r="BQ378" s="46"/>
      <c r="BR378" s="47">
        <v>1</v>
      </c>
      <c r="BS378" s="46"/>
      <c r="BT378" s="47">
        <v>1</v>
      </c>
      <c r="BU378" s="46"/>
      <c r="BV378" s="47">
        <v>1</v>
      </c>
      <c r="BW378" s="46"/>
      <c r="BX378" s="47">
        <v>4</v>
      </c>
      <c r="BY378" s="46"/>
      <c r="BZ378" s="46"/>
      <c r="CA378" s="46"/>
      <c r="CB378" s="46" t="s">
        <v>7527</v>
      </c>
      <c r="CC378" s="46" t="b">
        <v>1</v>
      </c>
      <c r="CD378" s="46" t="b">
        <v>1</v>
      </c>
      <c r="CE378" s="46" t="b">
        <v>0</v>
      </c>
      <c r="CF378" s="46" t="b">
        <v>1</v>
      </c>
      <c r="CG378" s="46" t="b">
        <v>0</v>
      </c>
      <c r="CH378" s="46" t="b">
        <v>0</v>
      </c>
      <c r="CI378" s="46" t="b">
        <v>0</v>
      </c>
      <c r="CJ378" s="46"/>
      <c r="CK378" s="46"/>
      <c r="CL378" s="46"/>
      <c r="CM378" s="46" t="s">
        <v>3423</v>
      </c>
      <c r="CN378" s="46"/>
      <c r="CO378" s="46" t="s">
        <v>5089</v>
      </c>
      <c r="CP378" s="46">
        <v>1921</v>
      </c>
      <c r="CQ378" s="46" t="s">
        <v>5090</v>
      </c>
      <c r="CR378" s="46" t="s">
        <v>5091</v>
      </c>
      <c r="CS378" s="46">
        <v>377</v>
      </c>
      <c r="CT378" s="46"/>
      <c r="CU378" s="46">
        <v>-1</v>
      </c>
    </row>
    <row r="379" spans="1:99" ht="15" customHeight="1">
      <c r="A379" s="47">
        <v>359125051929760</v>
      </c>
      <c r="B379" s="47">
        <v>71</v>
      </c>
      <c r="C379" s="47">
        <v>71</v>
      </c>
      <c r="D379" s="46" t="s">
        <v>5092</v>
      </c>
      <c r="E379" s="46" t="s">
        <v>7872</v>
      </c>
      <c r="F379" s="46">
        <v>13.38495779</v>
      </c>
      <c r="G379" s="46">
        <v>103.85053933</v>
      </c>
      <c r="H379" s="46">
        <v>-56</v>
      </c>
      <c r="I379" s="46">
        <v>6</v>
      </c>
      <c r="J379" s="47">
        <v>0</v>
      </c>
      <c r="K379" s="46"/>
      <c r="L379" s="46"/>
      <c r="M379" s="46"/>
      <c r="N379" s="46"/>
      <c r="O379" s="47">
        <v>5</v>
      </c>
      <c r="P379" s="47">
        <v>1</v>
      </c>
      <c r="Q379" s="46">
        <v>4</v>
      </c>
      <c r="R379" s="47">
        <v>1</v>
      </c>
      <c r="S379" s="46"/>
      <c r="T379" s="47">
        <v>4</v>
      </c>
      <c r="U379" s="46"/>
      <c r="V379" s="47">
        <v>4</v>
      </c>
      <c r="W379" s="46"/>
      <c r="X379" s="46"/>
      <c r="Y379" s="46"/>
      <c r="Z379" s="47">
        <v>3</v>
      </c>
      <c r="AA379" s="46"/>
      <c r="AB379" s="47">
        <v>3</v>
      </c>
      <c r="AC379" s="46"/>
      <c r="AD379" s="46"/>
      <c r="AE379" s="46"/>
      <c r="AF379" s="47">
        <v>1</v>
      </c>
      <c r="AG379" s="46"/>
      <c r="AH379" s="47">
        <v>1</v>
      </c>
      <c r="AI379" s="46"/>
      <c r="AJ379" s="46"/>
      <c r="AK379" s="46"/>
      <c r="AL379" s="47">
        <v>2</v>
      </c>
      <c r="AM379" s="46"/>
      <c r="AN379" s="47">
        <v>1</v>
      </c>
      <c r="AO379" s="46"/>
      <c r="AP379" s="47">
        <v>2</v>
      </c>
      <c r="AQ379" s="46"/>
      <c r="AR379" s="47">
        <v>3</v>
      </c>
      <c r="AS379" s="46"/>
      <c r="AT379" s="47">
        <v>2</v>
      </c>
      <c r="AU379" s="46"/>
      <c r="AV379" s="47">
        <v>1</v>
      </c>
      <c r="AW379" s="46"/>
      <c r="AX379" s="47">
        <v>2</v>
      </c>
      <c r="AY379" s="46"/>
      <c r="AZ379" s="47">
        <v>3</v>
      </c>
      <c r="BA379" s="46"/>
      <c r="BB379" s="46" t="s">
        <v>3795</v>
      </c>
      <c r="BC379" s="46"/>
      <c r="BD379" s="47">
        <v>1</v>
      </c>
      <c r="BE379" s="46"/>
      <c r="BF379" s="46"/>
      <c r="BG379" s="46"/>
      <c r="BH379" s="47">
        <v>3</v>
      </c>
      <c r="BI379" s="46"/>
      <c r="BJ379" s="47">
        <v>3</v>
      </c>
      <c r="BK379" s="46"/>
      <c r="BL379" s="46" t="s">
        <v>5094</v>
      </c>
      <c r="BM379" s="46"/>
      <c r="BN379" s="47">
        <v>1</v>
      </c>
      <c r="BO379" s="46"/>
      <c r="BP379" s="47">
        <v>1</v>
      </c>
      <c r="BQ379" s="46"/>
      <c r="BR379" s="47">
        <v>1</v>
      </c>
      <c r="BS379" s="46"/>
      <c r="BT379" s="47">
        <v>1</v>
      </c>
      <c r="BU379" s="46"/>
      <c r="BV379" s="47">
        <v>1</v>
      </c>
      <c r="BW379" s="46"/>
      <c r="BX379" s="47">
        <v>4</v>
      </c>
      <c r="BY379" s="46"/>
      <c r="BZ379" s="46"/>
      <c r="CA379" s="46"/>
      <c r="CB379" s="46" t="s">
        <v>7521</v>
      </c>
      <c r="CC379" s="46" t="b">
        <v>1</v>
      </c>
      <c r="CD379" s="46" t="b">
        <v>1</v>
      </c>
      <c r="CE379" s="46" t="b">
        <v>0</v>
      </c>
      <c r="CF379" s="46" t="b">
        <v>0</v>
      </c>
      <c r="CG379" s="46" t="b">
        <v>0</v>
      </c>
      <c r="CH379" s="46" t="b">
        <v>0</v>
      </c>
      <c r="CI379" s="46" t="b">
        <v>0</v>
      </c>
      <c r="CJ379" s="46"/>
      <c r="CK379" s="46"/>
      <c r="CL379" s="46"/>
      <c r="CM379" s="46" t="s">
        <v>3423</v>
      </c>
      <c r="CN379" s="46"/>
      <c r="CO379" s="46" t="s">
        <v>5099</v>
      </c>
      <c r="CP379" s="46">
        <v>1922</v>
      </c>
      <c r="CQ379" s="46" t="s">
        <v>5101</v>
      </c>
      <c r="CR379" s="46" t="s">
        <v>5102</v>
      </c>
      <c r="CS379" s="46">
        <v>378</v>
      </c>
      <c r="CT379" s="46"/>
      <c r="CU379" s="46">
        <v>-1</v>
      </c>
    </row>
    <row r="380" spans="1:99" ht="15" customHeight="1">
      <c r="A380" s="47">
        <v>359125051929760</v>
      </c>
      <c r="B380" s="47">
        <v>72</v>
      </c>
      <c r="C380" s="47">
        <v>72</v>
      </c>
      <c r="D380" s="46" t="s">
        <v>5104</v>
      </c>
      <c r="E380" s="46" t="s">
        <v>7873</v>
      </c>
      <c r="F380" s="46">
        <v>13.384902070000001</v>
      </c>
      <c r="G380" s="46">
        <v>103.85071966</v>
      </c>
      <c r="H380" s="46">
        <v>-19</v>
      </c>
      <c r="I380" s="46">
        <v>5</v>
      </c>
      <c r="J380" s="47">
        <v>0</v>
      </c>
      <c r="K380" s="46"/>
      <c r="L380" s="46"/>
      <c r="M380" s="46"/>
      <c r="N380" s="46"/>
      <c r="O380" s="47">
        <v>5</v>
      </c>
      <c r="P380" s="47">
        <v>1</v>
      </c>
      <c r="Q380" s="46">
        <v>4</v>
      </c>
      <c r="R380" s="47">
        <v>0</v>
      </c>
      <c r="S380" s="46"/>
      <c r="T380" s="47">
        <v>3</v>
      </c>
      <c r="U380" s="46"/>
      <c r="V380" s="46"/>
      <c r="W380" s="46"/>
      <c r="X380" s="46"/>
      <c r="Y380" s="46"/>
      <c r="Z380" s="47">
        <v>4</v>
      </c>
      <c r="AA380" s="46"/>
      <c r="AB380" s="46"/>
      <c r="AC380" s="46"/>
      <c r="AD380" s="46"/>
      <c r="AE380" s="46"/>
      <c r="AF380" s="47">
        <v>2</v>
      </c>
      <c r="AG380" s="46"/>
      <c r="AH380" s="46"/>
      <c r="AI380" s="46"/>
      <c r="AJ380" s="46"/>
      <c r="AK380" s="46"/>
      <c r="AL380" s="47">
        <v>3</v>
      </c>
      <c r="AM380" s="46"/>
      <c r="AN380" s="47">
        <v>1</v>
      </c>
      <c r="AO380" s="46"/>
      <c r="AP380" s="47">
        <v>2</v>
      </c>
      <c r="AQ380" s="46"/>
      <c r="AR380" s="47">
        <v>3</v>
      </c>
      <c r="AS380" s="46"/>
      <c r="AT380" s="46"/>
      <c r="AU380" s="46"/>
      <c r="AV380" s="46"/>
      <c r="AW380" s="46"/>
      <c r="AX380" s="46"/>
      <c r="AY380" s="46"/>
      <c r="AZ380" s="46"/>
      <c r="BA380" s="46"/>
      <c r="BB380" s="46" t="s">
        <v>457</v>
      </c>
      <c r="BC380" s="46"/>
      <c r="BD380" s="47">
        <v>1</v>
      </c>
      <c r="BE380" s="46"/>
      <c r="BF380" s="46" t="s">
        <v>666</v>
      </c>
      <c r="BG380" s="46"/>
      <c r="BH380" s="47">
        <v>3</v>
      </c>
      <c r="BI380" s="46"/>
      <c r="BJ380" s="46"/>
      <c r="BK380" s="46"/>
      <c r="BL380" s="46" t="s">
        <v>5107</v>
      </c>
      <c r="BM380" s="46"/>
      <c r="BN380" s="47">
        <v>1</v>
      </c>
      <c r="BO380" s="46"/>
      <c r="BP380" s="47">
        <v>1</v>
      </c>
      <c r="BQ380" s="46"/>
      <c r="BR380" s="47">
        <v>0</v>
      </c>
      <c r="BS380" s="46"/>
      <c r="BT380" s="47">
        <v>0</v>
      </c>
      <c r="BU380" s="46"/>
      <c r="BV380" s="47">
        <v>3</v>
      </c>
      <c r="BW380" s="46"/>
      <c r="BX380" s="47">
        <v>4</v>
      </c>
      <c r="BY380" s="46"/>
      <c r="BZ380" s="46"/>
      <c r="CA380" s="46"/>
      <c r="CB380" s="46" t="s">
        <v>7521</v>
      </c>
      <c r="CC380" s="46" t="b">
        <v>1</v>
      </c>
      <c r="CD380" s="46" t="b">
        <v>1</v>
      </c>
      <c r="CE380" s="46" t="b">
        <v>0</v>
      </c>
      <c r="CF380" s="46" t="b">
        <v>0</v>
      </c>
      <c r="CG380" s="46" t="b">
        <v>0</v>
      </c>
      <c r="CH380" s="46" t="b">
        <v>0</v>
      </c>
      <c r="CI380" s="46" t="b">
        <v>0</v>
      </c>
      <c r="CJ380" s="46"/>
      <c r="CK380" s="46"/>
      <c r="CL380" s="46"/>
      <c r="CM380" s="46" t="s">
        <v>3423</v>
      </c>
      <c r="CN380" s="46"/>
      <c r="CO380" s="46" t="s">
        <v>5113</v>
      </c>
      <c r="CP380" s="46">
        <v>1923</v>
      </c>
      <c r="CQ380" s="46" t="s">
        <v>5114</v>
      </c>
      <c r="CR380" s="46" t="s">
        <v>5116</v>
      </c>
      <c r="CS380" s="46">
        <v>379</v>
      </c>
      <c r="CT380" s="46"/>
      <c r="CU380" s="46">
        <v>-1</v>
      </c>
    </row>
    <row r="381" spans="1:99" ht="15" customHeight="1">
      <c r="A381" s="47">
        <v>359125050503749</v>
      </c>
      <c r="B381" s="47">
        <v>76</v>
      </c>
      <c r="C381" s="47">
        <v>76</v>
      </c>
      <c r="D381" s="46" t="s">
        <v>5119</v>
      </c>
      <c r="E381" s="46" t="s">
        <v>7874</v>
      </c>
      <c r="F381" s="46">
        <v>13.38472245</v>
      </c>
      <c r="G381" s="46">
        <v>103.85122638999999</v>
      </c>
      <c r="H381" s="46">
        <v>-7</v>
      </c>
      <c r="I381" s="46">
        <v>5</v>
      </c>
      <c r="J381" s="47">
        <v>0</v>
      </c>
      <c r="K381" s="46"/>
      <c r="L381" s="46"/>
      <c r="M381" s="46"/>
      <c r="N381" s="46"/>
      <c r="O381" s="47">
        <v>5</v>
      </c>
      <c r="P381" s="47">
        <v>1</v>
      </c>
      <c r="Q381" s="46">
        <v>10</v>
      </c>
      <c r="R381" s="47">
        <v>1</v>
      </c>
      <c r="S381" s="46"/>
      <c r="T381" s="47">
        <v>3</v>
      </c>
      <c r="U381" s="46"/>
      <c r="V381" s="47">
        <v>3</v>
      </c>
      <c r="W381" s="46"/>
      <c r="X381" s="46"/>
      <c r="Y381" s="46"/>
      <c r="Z381" s="47">
        <v>4</v>
      </c>
      <c r="AA381" s="46"/>
      <c r="AB381" s="47">
        <v>4</v>
      </c>
      <c r="AC381" s="46"/>
      <c r="AD381" s="46"/>
      <c r="AE381" s="46"/>
      <c r="AF381" s="47">
        <v>2</v>
      </c>
      <c r="AG381" s="46"/>
      <c r="AH381" s="47">
        <v>2</v>
      </c>
      <c r="AI381" s="46"/>
      <c r="AJ381" s="46"/>
      <c r="AK381" s="46"/>
      <c r="AL381" s="47">
        <v>3</v>
      </c>
      <c r="AM381" s="46"/>
      <c r="AN381" s="47">
        <v>1</v>
      </c>
      <c r="AO381" s="46"/>
      <c r="AP381" s="47">
        <v>2</v>
      </c>
      <c r="AQ381" s="46"/>
      <c r="AR381" s="47">
        <v>3</v>
      </c>
      <c r="AS381" s="46"/>
      <c r="AT381" s="47">
        <v>3</v>
      </c>
      <c r="AU381" s="46"/>
      <c r="AV381" s="47">
        <v>1</v>
      </c>
      <c r="AW381" s="46"/>
      <c r="AX381" s="47">
        <v>2</v>
      </c>
      <c r="AY381" s="46"/>
      <c r="AZ381" s="47">
        <v>3</v>
      </c>
      <c r="BA381" s="46"/>
      <c r="BB381" s="46" t="s">
        <v>4834</v>
      </c>
      <c r="BC381" s="46"/>
      <c r="BD381" s="47">
        <v>1</v>
      </c>
      <c r="BE381" s="46"/>
      <c r="BF381" s="46" t="s">
        <v>1696</v>
      </c>
      <c r="BG381" s="46"/>
      <c r="BH381" s="47">
        <v>2</v>
      </c>
      <c r="BI381" s="46"/>
      <c r="BJ381" s="47">
        <v>3</v>
      </c>
      <c r="BK381" s="46"/>
      <c r="BL381" s="46" t="s">
        <v>5124</v>
      </c>
      <c r="BM381" s="46"/>
      <c r="BN381" s="47">
        <v>1</v>
      </c>
      <c r="BO381" s="46"/>
      <c r="BP381" s="47">
        <v>1</v>
      </c>
      <c r="BQ381" s="46"/>
      <c r="BR381" s="47">
        <v>0</v>
      </c>
      <c r="BS381" s="46"/>
      <c r="BT381" s="47">
        <v>0</v>
      </c>
      <c r="BU381" s="46"/>
      <c r="BV381" s="47">
        <v>3</v>
      </c>
      <c r="BW381" s="46"/>
      <c r="BX381" s="47">
        <v>4</v>
      </c>
      <c r="BY381" s="46"/>
      <c r="BZ381" s="46"/>
      <c r="CA381" s="46"/>
      <c r="CB381" s="46" t="s">
        <v>7521</v>
      </c>
      <c r="CC381" s="46" t="b">
        <v>1</v>
      </c>
      <c r="CD381" s="46" t="b">
        <v>1</v>
      </c>
      <c r="CE381" s="46" t="b">
        <v>0</v>
      </c>
      <c r="CF381" s="46" t="b">
        <v>0</v>
      </c>
      <c r="CG381" s="46" t="b">
        <v>0</v>
      </c>
      <c r="CH381" s="46" t="b">
        <v>0</v>
      </c>
      <c r="CI381" s="46" t="b">
        <v>0</v>
      </c>
      <c r="CJ381" s="46"/>
      <c r="CK381" s="46"/>
      <c r="CL381" s="46"/>
      <c r="CM381" s="46" t="s">
        <v>1355</v>
      </c>
      <c r="CN381" s="46"/>
      <c r="CO381" s="46" t="s">
        <v>5129</v>
      </c>
      <c r="CP381" s="46">
        <v>2035</v>
      </c>
      <c r="CQ381" s="46" t="s">
        <v>5130</v>
      </c>
      <c r="CR381" s="46" t="s">
        <v>5132</v>
      </c>
      <c r="CS381" s="46">
        <v>380</v>
      </c>
      <c r="CT381" s="46"/>
      <c r="CU381" s="46">
        <v>-1</v>
      </c>
    </row>
    <row r="382" spans="1:99" ht="15" customHeight="1">
      <c r="A382" s="47">
        <v>359125050503749</v>
      </c>
      <c r="B382" s="47">
        <v>79</v>
      </c>
      <c r="C382" s="47">
        <v>79</v>
      </c>
      <c r="D382" s="46" t="s">
        <v>5134</v>
      </c>
      <c r="E382" s="46" t="s">
        <v>7875</v>
      </c>
      <c r="F382" s="46">
        <v>13.38496389</v>
      </c>
      <c r="G382" s="46">
        <v>103.85131695</v>
      </c>
      <c r="H382" s="46">
        <v>-13</v>
      </c>
      <c r="I382" s="46">
        <v>12</v>
      </c>
      <c r="J382" s="47">
        <v>0</v>
      </c>
      <c r="K382" s="46"/>
      <c r="L382" s="46"/>
      <c r="M382" s="46"/>
      <c r="N382" s="46"/>
      <c r="O382" s="47">
        <v>5</v>
      </c>
      <c r="P382" s="47">
        <v>1</v>
      </c>
      <c r="Q382" s="46">
        <v>4</v>
      </c>
      <c r="R382" s="47">
        <v>0</v>
      </c>
      <c r="S382" s="46"/>
      <c r="T382" s="47">
        <v>3</v>
      </c>
      <c r="U382" s="46"/>
      <c r="V382" s="46"/>
      <c r="W382" s="46"/>
      <c r="X382" s="46"/>
      <c r="Y382" s="46"/>
      <c r="Z382" s="47">
        <v>4</v>
      </c>
      <c r="AA382" s="46"/>
      <c r="AB382" s="46"/>
      <c r="AC382" s="46"/>
      <c r="AD382" s="46"/>
      <c r="AE382" s="46"/>
      <c r="AF382" s="47">
        <v>1</v>
      </c>
      <c r="AG382" s="46"/>
      <c r="AH382" s="46"/>
      <c r="AI382" s="46"/>
      <c r="AJ382" s="46"/>
      <c r="AK382" s="46"/>
      <c r="AL382" s="47">
        <v>3</v>
      </c>
      <c r="AM382" s="46"/>
      <c r="AN382" s="47">
        <v>1</v>
      </c>
      <c r="AO382" s="46"/>
      <c r="AP382" s="47">
        <v>5</v>
      </c>
      <c r="AQ382" s="46" t="s">
        <v>158</v>
      </c>
      <c r="AR382" s="47">
        <v>1</v>
      </c>
      <c r="AS382" s="46"/>
      <c r="AT382" s="46"/>
      <c r="AU382" s="46"/>
      <c r="AV382" s="46"/>
      <c r="AW382" s="46"/>
      <c r="AX382" s="46"/>
      <c r="AY382" s="46"/>
      <c r="AZ382" s="46"/>
      <c r="BA382" s="46"/>
      <c r="BB382" s="46" t="s">
        <v>3841</v>
      </c>
      <c r="BC382" s="46"/>
      <c r="BD382" s="47">
        <v>0</v>
      </c>
      <c r="BE382" s="46"/>
      <c r="BF382" s="46"/>
      <c r="BG382" s="46"/>
      <c r="BH382" s="47">
        <v>4</v>
      </c>
      <c r="BI382" s="46"/>
      <c r="BJ382" s="46"/>
      <c r="BK382" s="46"/>
      <c r="BL382" s="46"/>
      <c r="BM382" s="46"/>
      <c r="BN382" s="47">
        <v>1</v>
      </c>
      <c r="BO382" s="46"/>
      <c r="BP382" s="47">
        <v>1</v>
      </c>
      <c r="BQ382" s="46"/>
      <c r="BR382" s="47">
        <v>0</v>
      </c>
      <c r="BS382" s="46"/>
      <c r="BT382" s="47">
        <v>1</v>
      </c>
      <c r="BU382" s="46"/>
      <c r="BV382" s="47">
        <v>3</v>
      </c>
      <c r="BW382" s="46"/>
      <c r="BX382" s="47">
        <v>4</v>
      </c>
      <c r="BY382" s="46"/>
      <c r="BZ382" s="46"/>
      <c r="CA382" s="46"/>
      <c r="CB382" s="46" t="s">
        <v>7521</v>
      </c>
      <c r="CC382" s="46" t="b">
        <v>1</v>
      </c>
      <c r="CD382" s="46" t="b">
        <v>1</v>
      </c>
      <c r="CE382" s="46" t="b">
        <v>0</v>
      </c>
      <c r="CF382" s="46" t="b">
        <v>0</v>
      </c>
      <c r="CG382" s="46" t="b">
        <v>0</v>
      </c>
      <c r="CH382" s="46" t="b">
        <v>0</v>
      </c>
      <c r="CI382" s="46" t="b">
        <v>0</v>
      </c>
      <c r="CJ382" s="46"/>
      <c r="CK382" s="46"/>
      <c r="CL382" s="46"/>
      <c r="CM382" s="46" t="s">
        <v>1355</v>
      </c>
      <c r="CN382" s="46"/>
      <c r="CO382" s="46" t="s">
        <v>5135</v>
      </c>
      <c r="CP382" s="46">
        <v>2036</v>
      </c>
      <c r="CQ382" s="46" t="s">
        <v>5137</v>
      </c>
      <c r="CR382" s="46" t="s">
        <v>5138</v>
      </c>
      <c r="CS382" s="46">
        <v>381</v>
      </c>
      <c r="CT382" s="46"/>
      <c r="CU382" s="46">
        <v>-1</v>
      </c>
    </row>
    <row r="383" spans="1:99" ht="15" customHeight="1">
      <c r="A383" s="47">
        <v>359125050503749</v>
      </c>
      <c r="B383" s="47">
        <v>81</v>
      </c>
      <c r="C383" s="47">
        <v>81</v>
      </c>
      <c r="D383" s="46" t="s">
        <v>5141</v>
      </c>
      <c r="E383" s="46" t="s">
        <v>7876</v>
      </c>
      <c r="F383" s="46">
        <v>13.38443522</v>
      </c>
      <c r="G383" s="46">
        <v>103.85143035999999</v>
      </c>
      <c r="H383" s="46">
        <v>-7</v>
      </c>
      <c r="I383" s="46">
        <v>11</v>
      </c>
      <c r="J383" s="47">
        <v>0</v>
      </c>
      <c r="K383" s="46"/>
      <c r="L383" s="46"/>
      <c r="M383" s="46"/>
      <c r="N383" s="46"/>
      <c r="O383" s="47">
        <v>5</v>
      </c>
      <c r="P383" s="47">
        <v>1</v>
      </c>
      <c r="Q383" s="46">
        <v>6</v>
      </c>
      <c r="R383" s="47">
        <v>0</v>
      </c>
      <c r="S383" s="46"/>
      <c r="T383" s="47">
        <v>3</v>
      </c>
      <c r="U383" s="46"/>
      <c r="V383" s="46"/>
      <c r="W383" s="46"/>
      <c r="X383" s="46"/>
      <c r="Y383" s="46"/>
      <c r="Z383" s="47">
        <v>4</v>
      </c>
      <c r="AA383" s="46"/>
      <c r="AB383" s="46"/>
      <c r="AC383" s="46"/>
      <c r="AD383" s="46"/>
      <c r="AE383" s="46"/>
      <c r="AF383" s="47">
        <v>1</v>
      </c>
      <c r="AG383" s="46"/>
      <c r="AH383" s="46"/>
      <c r="AI383" s="46"/>
      <c r="AJ383" s="46"/>
      <c r="AK383" s="46"/>
      <c r="AL383" s="47">
        <v>3</v>
      </c>
      <c r="AM383" s="46"/>
      <c r="AN383" s="47">
        <v>1</v>
      </c>
      <c r="AO383" s="46"/>
      <c r="AP383" s="47">
        <v>2</v>
      </c>
      <c r="AQ383" s="46"/>
      <c r="AR383" s="47">
        <v>3</v>
      </c>
      <c r="AS383" s="46"/>
      <c r="AT383" s="46"/>
      <c r="AU383" s="46"/>
      <c r="AV383" s="46"/>
      <c r="AW383" s="46"/>
      <c r="AX383" s="46"/>
      <c r="AY383" s="46"/>
      <c r="AZ383" s="46"/>
      <c r="BA383" s="46"/>
      <c r="BB383" s="46" t="s">
        <v>4834</v>
      </c>
      <c r="BC383" s="46"/>
      <c r="BD383" s="47">
        <v>1</v>
      </c>
      <c r="BE383" s="46"/>
      <c r="BF383" s="46" t="s">
        <v>666</v>
      </c>
      <c r="BG383" s="46"/>
      <c r="BH383" s="47">
        <v>2</v>
      </c>
      <c r="BI383" s="46"/>
      <c r="BJ383" s="46"/>
      <c r="BK383" s="46"/>
      <c r="BL383" s="46" t="s">
        <v>5146</v>
      </c>
      <c r="BM383" s="46"/>
      <c r="BN383" s="47">
        <v>1</v>
      </c>
      <c r="BO383" s="46"/>
      <c r="BP383" s="47">
        <v>1</v>
      </c>
      <c r="BQ383" s="46"/>
      <c r="BR383" s="47">
        <v>0</v>
      </c>
      <c r="BS383" s="46"/>
      <c r="BT383" s="47">
        <v>1</v>
      </c>
      <c r="BU383" s="46"/>
      <c r="BV383" s="47">
        <v>3</v>
      </c>
      <c r="BW383" s="46"/>
      <c r="BX383" s="47">
        <v>5</v>
      </c>
      <c r="BY383" s="46"/>
      <c r="BZ383" s="46"/>
      <c r="CA383" s="46"/>
      <c r="CB383" s="46" t="s">
        <v>7521</v>
      </c>
      <c r="CC383" s="46" t="b">
        <v>1</v>
      </c>
      <c r="CD383" s="46" t="b">
        <v>1</v>
      </c>
      <c r="CE383" s="46" t="b">
        <v>0</v>
      </c>
      <c r="CF383" s="46" t="b">
        <v>0</v>
      </c>
      <c r="CG383" s="46" t="b">
        <v>0</v>
      </c>
      <c r="CH383" s="46" t="b">
        <v>0</v>
      </c>
      <c r="CI383" s="46" t="b">
        <v>0</v>
      </c>
      <c r="CJ383" s="46"/>
      <c r="CK383" s="46"/>
      <c r="CL383" s="46"/>
      <c r="CM383" s="46" t="s">
        <v>1355</v>
      </c>
      <c r="CN383" s="46"/>
      <c r="CO383" s="46" t="s">
        <v>5153</v>
      </c>
      <c r="CP383" s="46">
        <v>2037</v>
      </c>
      <c r="CQ383" s="46" t="s">
        <v>5154</v>
      </c>
      <c r="CR383" s="46" t="s">
        <v>5156</v>
      </c>
      <c r="CS383" s="46">
        <v>382</v>
      </c>
      <c r="CT383" s="46"/>
      <c r="CU383" s="46">
        <v>-1</v>
      </c>
    </row>
    <row r="384" spans="1:99" ht="15" customHeight="1">
      <c r="A384" s="47">
        <v>359125050503749</v>
      </c>
      <c r="B384" s="47">
        <v>83</v>
      </c>
      <c r="C384" s="47">
        <v>83</v>
      </c>
      <c r="D384" s="46" t="s">
        <v>5159</v>
      </c>
      <c r="E384" s="46" t="s">
        <v>7877</v>
      </c>
      <c r="F384" s="46">
        <v>13.38445201</v>
      </c>
      <c r="G384" s="46">
        <v>103.85193793000001</v>
      </c>
      <c r="H384" s="46">
        <v>-38</v>
      </c>
      <c r="I384" s="46">
        <v>5</v>
      </c>
      <c r="J384" s="47">
        <v>0</v>
      </c>
      <c r="K384" s="46"/>
      <c r="L384" s="46"/>
      <c r="M384" s="46"/>
      <c r="N384" s="46"/>
      <c r="O384" s="47">
        <v>5</v>
      </c>
      <c r="P384" s="47">
        <v>1</v>
      </c>
      <c r="Q384" s="46">
        <v>5</v>
      </c>
      <c r="R384" s="47">
        <v>0</v>
      </c>
      <c r="S384" s="46"/>
      <c r="T384" s="47">
        <v>4</v>
      </c>
      <c r="U384" s="46"/>
      <c r="V384" s="46"/>
      <c r="W384" s="46"/>
      <c r="X384" s="46"/>
      <c r="Y384" s="46"/>
      <c r="Z384" s="47">
        <v>4</v>
      </c>
      <c r="AA384" s="46"/>
      <c r="AB384" s="46"/>
      <c r="AC384" s="46"/>
      <c r="AD384" s="46"/>
      <c r="AE384" s="46"/>
      <c r="AF384" s="47">
        <v>2</v>
      </c>
      <c r="AG384" s="46"/>
      <c r="AH384" s="46"/>
      <c r="AI384" s="46"/>
      <c r="AJ384" s="46"/>
      <c r="AK384" s="46"/>
      <c r="AL384" s="47">
        <v>3</v>
      </c>
      <c r="AM384" s="46"/>
      <c r="AN384" s="47">
        <v>1</v>
      </c>
      <c r="AO384" s="46"/>
      <c r="AP384" s="47">
        <v>5</v>
      </c>
      <c r="AQ384" s="46" t="s">
        <v>158</v>
      </c>
      <c r="AR384" s="47">
        <v>1</v>
      </c>
      <c r="AS384" s="46"/>
      <c r="AT384" s="46"/>
      <c r="AU384" s="46"/>
      <c r="AV384" s="46"/>
      <c r="AW384" s="46"/>
      <c r="AX384" s="46"/>
      <c r="AY384" s="46"/>
      <c r="AZ384" s="46"/>
      <c r="BA384" s="46"/>
      <c r="BB384" s="46"/>
      <c r="BC384" s="46"/>
      <c r="BD384" s="47">
        <v>0</v>
      </c>
      <c r="BE384" s="46"/>
      <c r="BF384" s="46"/>
      <c r="BG384" s="46"/>
      <c r="BH384" s="47">
        <v>3</v>
      </c>
      <c r="BI384" s="46"/>
      <c r="BJ384" s="46"/>
      <c r="BK384" s="46"/>
      <c r="BL384" s="46" t="s">
        <v>4041</v>
      </c>
      <c r="BM384" s="46"/>
      <c r="BN384" s="47">
        <v>1</v>
      </c>
      <c r="BO384" s="46"/>
      <c r="BP384" s="47">
        <v>1</v>
      </c>
      <c r="BQ384" s="46"/>
      <c r="BR384" s="47">
        <v>0</v>
      </c>
      <c r="BS384" s="46"/>
      <c r="BT384" s="47">
        <v>0</v>
      </c>
      <c r="BU384" s="46"/>
      <c r="BV384" s="47">
        <v>3</v>
      </c>
      <c r="BW384" s="46"/>
      <c r="BX384" s="47">
        <v>5</v>
      </c>
      <c r="BY384" s="46"/>
      <c r="BZ384" s="46"/>
      <c r="CA384" s="46"/>
      <c r="CB384" s="46" t="s">
        <v>7521</v>
      </c>
      <c r="CC384" s="46" t="b">
        <v>1</v>
      </c>
      <c r="CD384" s="46" t="b">
        <v>1</v>
      </c>
      <c r="CE384" s="46" t="b">
        <v>0</v>
      </c>
      <c r="CF384" s="46" t="b">
        <v>0</v>
      </c>
      <c r="CG384" s="46" t="b">
        <v>0</v>
      </c>
      <c r="CH384" s="46" t="b">
        <v>0</v>
      </c>
      <c r="CI384" s="46" t="b">
        <v>0</v>
      </c>
      <c r="CJ384" s="46"/>
      <c r="CK384" s="46"/>
      <c r="CL384" s="46"/>
      <c r="CM384" s="46" t="s">
        <v>1355</v>
      </c>
      <c r="CN384" s="46"/>
      <c r="CO384" s="46" t="s">
        <v>5163</v>
      </c>
      <c r="CP384" s="46">
        <v>2038</v>
      </c>
      <c r="CQ384" s="46" t="s">
        <v>5166</v>
      </c>
      <c r="CR384" s="46" t="s">
        <v>5167</v>
      </c>
      <c r="CS384" s="46">
        <v>383</v>
      </c>
      <c r="CT384" s="46"/>
      <c r="CU384" s="46">
        <v>-1</v>
      </c>
    </row>
    <row r="385" spans="1:99" ht="15" customHeight="1">
      <c r="A385" s="47">
        <v>359125050503749</v>
      </c>
      <c r="B385" s="47">
        <v>87</v>
      </c>
      <c r="C385" s="47">
        <v>87</v>
      </c>
      <c r="D385" s="46" t="s">
        <v>5168</v>
      </c>
      <c r="E385" s="46" t="s">
        <v>7878</v>
      </c>
      <c r="F385" s="46">
        <v>13.384251259999999</v>
      </c>
      <c r="G385" s="46">
        <v>103.8522905</v>
      </c>
      <c r="H385" s="46">
        <v>-9</v>
      </c>
      <c r="I385" s="46">
        <v>6</v>
      </c>
      <c r="J385" s="47">
        <v>0</v>
      </c>
      <c r="K385" s="46"/>
      <c r="L385" s="46"/>
      <c r="M385" s="46"/>
      <c r="N385" s="46"/>
      <c r="O385" s="47">
        <v>5</v>
      </c>
      <c r="P385" s="47">
        <v>1</v>
      </c>
      <c r="Q385" s="46">
        <v>5</v>
      </c>
      <c r="R385" s="47">
        <v>0</v>
      </c>
      <c r="S385" s="46"/>
      <c r="T385" s="47">
        <v>4</v>
      </c>
      <c r="U385" s="46"/>
      <c r="V385" s="46"/>
      <c r="W385" s="46"/>
      <c r="X385" s="46"/>
      <c r="Y385" s="46"/>
      <c r="Z385" s="47">
        <v>4</v>
      </c>
      <c r="AA385" s="46"/>
      <c r="AB385" s="46"/>
      <c r="AC385" s="46"/>
      <c r="AD385" s="46"/>
      <c r="AE385" s="46"/>
      <c r="AF385" s="47">
        <v>2</v>
      </c>
      <c r="AG385" s="46"/>
      <c r="AH385" s="46"/>
      <c r="AI385" s="46"/>
      <c r="AJ385" s="46"/>
      <c r="AK385" s="46"/>
      <c r="AL385" s="47">
        <v>3</v>
      </c>
      <c r="AM385" s="46"/>
      <c r="AN385" s="47">
        <v>1</v>
      </c>
      <c r="AO385" s="46"/>
      <c r="AP385" s="47">
        <v>2</v>
      </c>
      <c r="AQ385" s="46"/>
      <c r="AR385" s="47">
        <v>3</v>
      </c>
      <c r="AS385" s="46"/>
      <c r="AT385" s="46"/>
      <c r="AU385" s="46"/>
      <c r="AV385" s="46"/>
      <c r="AW385" s="46"/>
      <c r="AX385" s="46"/>
      <c r="AY385" s="46"/>
      <c r="AZ385" s="46"/>
      <c r="BA385" s="46"/>
      <c r="BB385" s="46" t="s">
        <v>457</v>
      </c>
      <c r="BC385" s="46"/>
      <c r="BD385" s="47">
        <v>1</v>
      </c>
      <c r="BE385" s="46"/>
      <c r="BF385" s="46" t="s">
        <v>666</v>
      </c>
      <c r="BG385" s="46"/>
      <c r="BH385" s="47">
        <v>3</v>
      </c>
      <c r="BI385" s="46"/>
      <c r="BJ385" s="46"/>
      <c r="BK385" s="46"/>
      <c r="BL385" s="46" t="s">
        <v>5173</v>
      </c>
      <c r="BM385" s="46"/>
      <c r="BN385" s="47">
        <v>1</v>
      </c>
      <c r="BO385" s="46"/>
      <c r="BP385" s="47">
        <v>1</v>
      </c>
      <c r="BQ385" s="46"/>
      <c r="BR385" s="47">
        <v>0</v>
      </c>
      <c r="BS385" s="46"/>
      <c r="BT385" s="47">
        <v>0</v>
      </c>
      <c r="BU385" s="46"/>
      <c r="BV385" s="47">
        <v>3</v>
      </c>
      <c r="BW385" s="46"/>
      <c r="BX385" s="47">
        <v>4</v>
      </c>
      <c r="BY385" s="46"/>
      <c r="BZ385" s="46"/>
      <c r="CA385" s="46"/>
      <c r="CB385" s="46" t="s">
        <v>7521</v>
      </c>
      <c r="CC385" s="46" t="b">
        <v>1</v>
      </c>
      <c r="CD385" s="46" t="b">
        <v>1</v>
      </c>
      <c r="CE385" s="46" t="b">
        <v>0</v>
      </c>
      <c r="CF385" s="46" t="b">
        <v>0</v>
      </c>
      <c r="CG385" s="46" t="b">
        <v>0</v>
      </c>
      <c r="CH385" s="46" t="b">
        <v>0</v>
      </c>
      <c r="CI385" s="46" t="b">
        <v>0</v>
      </c>
      <c r="CJ385" s="46"/>
      <c r="CK385" s="46"/>
      <c r="CL385" s="46"/>
      <c r="CM385" s="46" t="s">
        <v>1355</v>
      </c>
      <c r="CN385" s="46"/>
      <c r="CO385" s="46" t="s">
        <v>5174</v>
      </c>
      <c r="CP385" s="46">
        <v>2039</v>
      </c>
      <c r="CQ385" s="46" t="s">
        <v>5175</v>
      </c>
      <c r="CR385" s="46" t="s">
        <v>5177</v>
      </c>
      <c r="CS385" s="46">
        <v>384</v>
      </c>
      <c r="CT385" s="46"/>
      <c r="CU385" s="46">
        <v>-1</v>
      </c>
    </row>
    <row r="386" spans="1:99" ht="15" customHeight="1">
      <c r="A386" s="47">
        <v>359125050503749</v>
      </c>
      <c r="B386" s="47">
        <v>89</v>
      </c>
      <c r="C386" s="47">
        <v>89</v>
      </c>
      <c r="D386" s="46" t="s">
        <v>5180</v>
      </c>
      <c r="E386" s="46" t="s">
        <v>7879</v>
      </c>
      <c r="F386" s="46">
        <v>13.384126119999999</v>
      </c>
      <c r="G386" s="46">
        <v>103.85226127</v>
      </c>
      <c r="H386" s="46">
        <v>29</v>
      </c>
      <c r="I386" s="46">
        <v>5</v>
      </c>
      <c r="J386" s="47">
        <v>0</v>
      </c>
      <c r="K386" s="46"/>
      <c r="L386" s="46"/>
      <c r="M386" s="46"/>
      <c r="N386" s="46"/>
      <c r="O386" s="47">
        <v>5</v>
      </c>
      <c r="P386" s="47">
        <v>1</v>
      </c>
      <c r="Q386" s="46">
        <v>3</v>
      </c>
      <c r="R386" s="47">
        <v>0</v>
      </c>
      <c r="S386" s="46"/>
      <c r="T386" s="47">
        <v>4</v>
      </c>
      <c r="U386" s="46"/>
      <c r="V386" s="46"/>
      <c r="W386" s="46"/>
      <c r="X386" s="46"/>
      <c r="Y386" s="46"/>
      <c r="Z386" s="47">
        <v>4</v>
      </c>
      <c r="AA386" s="46"/>
      <c r="AB386" s="46"/>
      <c r="AC386" s="46"/>
      <c r="AD386" s="46"/>
      <c r="AE386" s="46"/>
      <c r="AF386" s="47">
        <v>1</v>
      </c>
      <c r="AG386" s="46"/>
      <c r="AH386" s="46"/>
      <c r="AI386" s="46"/>
      <c r="AJ386" s="46"/>
      <c r="AK386" s="46"/>
      <c r="AL386" s="47">
        <v>2</v>
      </c>
      <c r="AM386" s="46"/>
      <c r="AN386" s="47">
        <v>1</v>
      </c>
      <c r="AO386" s="46"/>
      <c r="AP386" s="47">
        <v>3</v>
      </c>
      <c r="AQ386" s="46"/>
      <c r="AR386" s="47">
        <v>3</v>
      </c>
      <c r="AS386" s="46"/>
      <c r="AT386" s="46"/>
      <c r="AU386" s="46"/>
      <c r="AV386" s="46"/>
      <c r="AW386" s="46"/>
      <c r="AX386" s="46"/>
      <c r="AY386" s="46"/>
      <c r="AZ386" s="46"/>
      <c r="BA386" s="46"/>
      <c r="BB386" s="46" t="s">
        <v>426</v>
      </c>
      <c r="BC386" s="46"/>
      <c r="BD386" s="47">
        <v>1</v>
      </c>
      <c r="BE386" s="46"/>
      <c r="BF386" s="46" t="s">
        <v>1696</v>
      </c>
      <c r="BG386" s="46"/>
      <c r="BH386" s="47">
        <v>3</v>
      </c>
      <c r="BI386" s="46"/>
      <c r="BJ386" s="46"/>
      <c r="BK386" s="46"/>
      <c r="BL386" s="46" t="s">
        <v>4041</v>
      </c>
      <c r="BM386" s="46"/>
      <c r="BN386" s="47">
        <v>1</v>
      </c>
      <c r="BO386" s="46"/>
      <c r="BP386" s="47">
        <v>1</v>
      </c>
      <c r="BQ386" s="46"/>
      <c r="BR386" s="47">
        <v>0</v>
      </c>
      <c r="BS386" s="46"/>
      <c r="BT386" s="47">
        <v>0</v>
      </c>
      <c r="BU386" s="46"/>
      <c r="BV386" s="47">
        <v>2</v>
      </c>
      <c r="BW386" s="46"/>
      <c r="BX386" s="47">
        <v>4</v>
      </c>
      <c r="BY386" s="46"/>
      <c r="BZ386" s="46"/>
      <c r="CA386" s="46"/>
      <c r="CB386" s="46" t="s">
        <v>7521</v>
      </c>
      <c r="CC386" s="46" t="b">
        <v>1</v>
      </c>
      <c r="CD386" s="46" t="b">
        <v>1</v>
      </c>
      <c r="CE386" s="46" t="b">
        <v>0</v>
      </c>
      <c r="CF386" s="46" t="b">
        <v>0</v>
      </c>
      <c r="CG386" s="46" t="b">
        <v>0</v>
      </c>
      <c r="CH386" s="46" t="b">
        <v>0</v>
      </c>
      <c r="CI386" s="46" t="b">
        <v>0</v>
      </c>
      <c r="CJ386" s="46"/>
      <c r="CK386" s="46"/>
      <c r="CL386" s="46"/>
      <c r="CM386" s="46" t="s">
        <v>1355</v>
      </c>
      <c r="CN386" s="46"/>
      <c r="CO386" s="46" t="s">
        <v>5189</v>
      </c>
      <c r="CP386" s="46">
        <v>2040</v>
      </c>
      <c r="CQ386" s="46" t="s">
        <v>5191</v>
      </c>
      <c r="CR386" s="46" t="s">
        <v>5193</v>
      </c>
      <c r="CS386" s="46">
        <v>385</v>
      </c>
      <c r="CT386" s="46"/>
      <c r="CU386" s="46">
        <v>-1</v>
      </c>
    </row>
    <row r="387" spans="1:99" ht="15" customHeight="1">
      <c r="A387" s="47">
        <v>359125050503749</v>
      </c>
      <c r="B387" s="47">
        <v>90</v>
      </c>
      <c r="C387" s="47">
        <v>90</v>
      </c>
      <c r="D387" s="46" t="s">
        <v>5196</v>
      </c>
      <c r="E387" s="46" t="s">
        <v>7880</v>
      </c>
      <c r="F387" s="46">
        <v>13.38424489</v>
      </c>
      <c r="G387" s="46">
        <v>103.85220124</v>
      </c>
      <c r="H387" s="46">
        <v>-8</v>
      </c>
      <c r="I387" s="46">
        <v>11</v>
      </c>
      <c r="J387" s="47">
        <v>0</v>
      </c>
      <c r="K387" s="46"/>
      <c r="L387" s="46"/>
      <c r="M387" s="46"/>
      <c r="N387" s="46"/>
      <c r="O387" s="47">
        <v>5</v>
      </c>
      <c r="P387" s="47">
        <v>1</v>
      </c>
      <c r="Q387" s="46">
        <v>4</v>
      </c>
      <c r="R387" s="47">
        <v>1</v>
      </c>
      <c r="S387" s="46"/>
      <c r="T387" s="47">
        <v>4</v>
      </c>
      <c r="U387" s="46"/>
      <c r="V387" s="47">
        <v>4</v>
      </c>
      <c r="W387" s="46"/>
      <c r="X387" s="46"/>
      <c r="Y387" s="46"/>
      <c r="Z387" s="47">
        <v>4</v>
      </c>
      <c r="AA387" s="46"/>
      <c r="AB387" s="47">
        <v>4</v>
      </c>
      <c r="AC387" s="46"/>
      <c r="AD387" s="46"/>
      <c r="AE387" s="46"/>
      <c r="AF387" s="47">
        <v>1</v>
      </c>
      <c r="AG387" s="46"/>
      <c r="AH387" s="47">
        <v>1</v>
      </c>
      <c r="AI387" s="46"/>
      <c r="AJ387" s="46" t="s">
        <v>328</v>
      </c>
      <c r="AK387" s="46"/>
      <c r="AL387" s="47">
        <v>2</v>
      </c>
      <c r="AM387" s="46"/>
      <c r="AN387" s="47">
        <v>1</v>
      </c>
      <c r="AO387" s="46"/>
      <c r="AP387" s="47">
        <v>3</v>
      </c>
      <c r="AQ387" s="46"/>
      <c r="AR387" s="47">
        <v>3</v>
      </c>
      <c r="AS387" s="46"/>
      <c r="AT387" s="47">
        <v>2</v>
      </c>
      <c r="AU387" s="46"/>
      <c r="AV387" s="47">
        <v>1</v>
      </c>
      <c r="AW387" s="46"/>
      <c r="AX387" s="47">
        <v>3</v>
      </c>
      <c r="AY387" s="46"/>
      <c r="AZ387" s="47">
        <v>3</v>
      </c>
      <c r="BA387" s="46"/>
      <c r="BB387" s="46" t="s">
        <v>426</v>
      </c>
      <c r="BC387" s="46"/>
      <c r="BD387" s="47">
        <v>1</v>
      </c>
      <c r="BE387" s="46"/>
      <c r="BF387" s="46" t="s">
        <v>210</v>
      </c>
      <c r="BG387" s="46"/>
      <c r="BH387" s="47">
        <v>3</v>
      </c>
      <c r="BI387" s="46"/>
      <c r="BJ387" s="47">
        <v>4</v>
      </c>
      <c r="BK387" s="46"/>
      <c r="BL387" s="46" t="s">
        <v>5201</v>
      </c>
      <c r="BM387" s="46"/>
      <c r="BN387" s="47">
        <v>1</v>
      </c>
      <c r="BO387" s="46"/>
      <c r="BP387" s="47">
        <v>1</v>
      </c>
      <c r="BQ387" s="46"/>
      <c r="BR387" s="47">
        <v>0</v>
      </c>
      <c r="BS387" s="46"/>
      <c r="BT387" s="47">
        <v>0</v>
      </c>
      <c r="BU387" s="46"/>
      <c r="BV387" s="47">
        <v>3</v>
      </c>
      <c r="BW387" s="46"/>
      <c r="BX387" s="47">
        <v>4</v>
      </c>
      <c r="BY387" s="46"/>
      <c r="BZ387" s="46"/>
      <c r="CA387" s="46"/>
      <c r="CB387" s="46" t="s">
        <v>7521</v>
      </c>
      <c r="CC387" s="46" t="b">
        <v>1</v>
      </c>
      <c r="CD387" s="46" t="b">
        <v>1</v>
      </c>
      <c r="CE387" s="46" t="b">
        <v>0</v>
      </c>
      <c r="CF387" s="46" t="b">
        <v>0</v>
      </c>
      <c r="CG387" s="46" t="b">
        <v>0</v>
      </c>
      <c r="CH387" s="46" t="b">
        <v>0</v>
      </c>
      <c r="CI387" s="46" t="b">
        <v>0</v>
      </c>
      <c r="CJ387" s="46"/>
      <c r="CK387" s="46"/>
      <c r="CL387" s="46"/>
      <c r="CM387" s="46" t="s">
        <v>1355</v>
      </c>
      <c r="CN387" s="46"/>
      <c r="CO387" s="46" t="s">
        <v>5202</v>
      </c>
      <c r="CP387" s="46">
        <v>2041</v>
      </c>
      <c r="CQ387" s="46" t="s">
        <v>5203</v>
      </c>
      <c r="CR387" s="46" t="s">
        <v>5204</v>
      </c>
      <c r="CS387" s="46">
        <v>386</v>
      </c>
      <c r="CT387" s="46"/>
      <c r="CU387" s="46">
        <v>-1</v>
      </c>
    </row>
    <row r="388" spans="1:99" ht="15" customHeight="1">
      <c r="A388" s="47">
        <v>359125050503749</v>
      </c>
      <c r="B388" s="47">
        <v>97</v>
      </c>
      <c r="C388" s="47">
        <v>97</v>
      </c>
      <c r="D388" s="46" t="s">
        <v>5207</v>
      </c>
      <c r="E388" s="46" t="s">
        <v>7881</v>
      </c>
      <c r="F388" s="46">
        <v>13.35335145</v>
      </c>
      <c r="G388" s="46">
        <v>103.84675704</v>
      </c>
      <c r="H388" s="46">
        <v>3</v>
      </c>
      <c r="I388" s="46">
        <v>3</v>
      </c>
      <c r="J388" s="47">
        <v>0</v>
      </c>
      <c r="K388" s="46"/>
      <c r="L388" s="46"/>
      <c r="M388" s="46"/>
      <c r="N388" s="46"/>
      <c r="O388" s="47">
        <v>4</v>
      </c>
      <c r="P388" s="47">
        <v>1</v>
      </c>
      <c r="Q388" s="46">
        <v>6</v>
      </c>
      <c r="R388" s="47">
        <v>1</v>
      </c>
      <c r="S388" s="46"/>
      <c r="T388" s="47">
        <v>4</v>
      </c>
      <c r="U388" s="46"/>
      <c r="V388" s="47">
        <v>4</v>
      </c>
      <c r="W388" s="46"/>
      <c r="X388" s="46"/>
      <c r="Y388" s="46"/>
      <c r="Z388" s="47">
        <v>3</v>
      </c>
      <c r="AA388" s="46"/>
      <c r="AB388" s="47">
        <v>3</v>
      </c>
      <c r="AC388" s="46"/>
      <c r="AD388" s="46"/>
      <c r="AE388" s="46"/>
      <c r="AF388" s="47">
        <v>1</v>
      </c>
      <c r="AG388" s="46"/>
      <c r="AH388" s="47">
        <v>1</v>
      </c>
      <c r="AI388" s="46"/>
      <c r="AJ388" s="46"/>
      <c r="AK388" s="46"/>
      <c r="AL388" s="47">
        <v>2</v>
      </c>
      <c r="AM388" s="46"/>
      <c r="AN388" s="47">
        <v>1</v>
      </c>
      <c r="AO388" s="46"/>
      <c r="AP388" s="47">
        <v>3</v>
      </c>
      <c r="AQ388" s="46"/>
      <c r="AR388" s="47">
        <v>3</v>
      </c>
      <c r="AS388" s="46"/>
      <c r="AT388" s="47">
        <v>3</v>
      </c>
      <c r="AU388" s="46"/>
      <c r="AV388" s="47">
        <v>1</v>
      </c>
      <c r="AW388" s="46"/>
      <c r="AX388" s="47">
        <v>3</v>
      </c>
      <c r="AY388" s="46"/>
      <c r="AZ388" s="47">
        <v>3</v>
      </c>
      <c r="BA388" s="46"/>
      <c r="BB388" s="46" t="s">
        <v>426</v>
      </c>
      <c r="BC388" s="46"/>
      <c r="BD388" s="47">
        <v>1</v>
      </c>
      <c r="BE388" s="46"/>
      <c r="BF388" s="46"/>
      <c r="BG388" s="46"/>
      <c r="BH388" s="47">
        <v>4</v>
      </c>
      <c r="BI388" s="46"/>
      <c r="BJ388" s="47">
        <v>4</v>
      </c>
      <c r="BK388" s="46"/>
      <c r="BL388" s="46"/>
      <c r="BM388" s="46"/>
      <c r="BN388" s="47">
        <v>1</v>
      </c>
      <c r="BO388" s="46"/>
      <c r="BP388" s="47">
        <v>1</v>
      </c>
      <c r="BQ388" s="46"/>
      <c r="BR388" s="47">
        <v>1</v>
      </c>
      <c r="BS388" s="46"/>
      <c r="BT388" s="47">
        <v>0</v>
      </c>
      <c r="BU388" s="46"/>
      <c r="BV388" s="47">
        <v>3</v>
      </c>
      <c r="BW388" s="46"/>
      <c r="BX388" s="47">
        <v>4</v>
      </c>
      <c r="BY388" s="46"/>
      <c r="BZ388" s="46"/>
      <c r="CA388" s="46"/>
      <c r="CB388" s="46" t="s">
        <v>7521</v>
      </c>
      <c r="CC388" s="46" t="b">
        <v>1</v>
      </c>
      <c r="CD388" s="46" t="b">
        <v>1</v>
      </c>
      <c r="CE388" s="46" t="b">
        <v>0</v>
      </c>
      <c r="CF388" s="46" t="b">
        <v>0</v>
      </c>
      <c r="CG388" s="46" t="b">
        <v>0</v>
      </c>
      <c r="CH388" s="46" t="b">
        <v>0</v>
      </c>
      <c r="CI388" s="46" t="b">
        <v>0</v>
      </c>
      <c r="CJ388" s="46"/>
      <c r="CK388" s="46" t="s">
        <v>1355</v>
      </c>
      <c r="CL388" s="46"/>
      <c r="CM388" s="46" t="s">
        <v>1355</v>
      </c>
      <c r="CN388" s="46"/>
      <c r="CO388" s="46" t="s">
        <v>5215</v>
      </c>
      <c r="CP388" s="46">
        <v>2042</v>
      </c>
      <c r="CQ388" s="46" t="s">
        <v>5216</v>
      </c>
      <c r="CR388" s="46" t="s">
        <v>5217</v>
      </c>
      <c r="CS388" s="46">
        <v>387</v>
      </c>
      <c r="CT388" s="46"/>
      <c r="CU388" s="46">
        <v>-1</v>
      </c>
    </row>
    <row r="389" spans="1:99" ht="15" customHeight="1">
      <c r="A389" s="47">
        <v>359125050503749</v>
      </c>
      <c r="B389" s="47">
        <v>98</v>
      </c>
      <c r="C389" s="47">
        <v>98</v>
      </c>
      <c r="D389" s="46" t="s">
        <v>5218</v>
      </c>
      <c r="E389" s="46" t="s">
        <v>7882</v>
      </c>
      <c r="F389" s="46">
        <v>13.353323850000001</v>
      </c>
      <c r="G389" s="46">
        <v>103.84673958</v>
      </c>
      <c r="H389" s="46">
        <v>0</v>
      </c>
      <c r="I389" s="46">
        <v>6</v>
      </c>
      <c r="J389" s="47">
        <v>0</v>
      </c>
      <c r="K389" s="46"/>
      <c r="L389" s="46"/>
      <c r="M389" s="46"/>
      <c r="N389" s="46"/>
      <c r="O389" s="47">
        <v>4</v>
      </c>
      <c r="P389" s="47">
        <v>1</v>
      </c>
      <c r="Q389" s="46">
        <v>11</v>
      </c>
      <c r="R389" s="47">
        <v>1</v>
      </c>
      <c r="S389" s="46"/>
      <c r="T389" s="47">
        <v>3</v>
      </c>
      <c r="U389" s="46"/>
      <c r="V389" s="47">
        <v>4</v>
      </c>
      <c r="W389" s="46"/>
      <c r="X389" s="46"/>
      <c r="Y389" s="46"/>
      <c r="Z389" s="47">
        <v>4</v>
      </c>
      <c r="AA389" s="46"/>
      <c r="AB389" s="47">
        <v>4</v>
      </c>
      <c r="AC389" s="46"/>
      <c r="AD389" s="46"/>
      <c r="AE389" s="46"/>
      <c r="AF389" s="47">
        <v>1</v>
      </c>
      <c r="AG389" s="46"/>
      <c r="AH389" s="47">
        <v>1</v>
      </c>
      <c r="AI389" s="46"/>
      <c r="AJ389" s="46"/>
      <c r="AK389" s="46"/>
      <c r="AL389" s="47">
        <v>3</v>
      </c>
      <c r="AM389" s="46"/>
      <c r="AN389" s="47">
        <v>1</v>
      </c>
      <c r="AO389" s="46"/>
      <c r="AP389" s="47">
        <v>5</v>
      </c>
      <c r="AQ389" s="46" t="s">
        <v>4055</v>
      </c>
      <c r="AR389" s="47">
        <v>6</v>
      </c>
      <c r="AS389" s="46" t="s">
        <v>4055</v>
      </c>
      <c r="AT389" s="47">
        <v>3</v>
      </c>
      <c r="AU389" s="46"/>
      <c r="AV389" s="47">
        <v>6</v>
      </c>
      <c r="AW389" s="46" t="s">
        <v>4055</v>
      </c>
      <c r="AX389" s="47">
        <v>5</v>
      </c>
      <c r="AY389" s="46" t="s">
        <v>4055</v>
      </c>
      <c r="AZ389" s="47">
        <v>6</v>
      </c>
      <c r="BA389" s="46" t="s">
        <v>4055</v>
      </c>
      <c r="BB389" s="46"/>
      <c r="BC389" s="46"/>
      <c r="BD389" s="47">
        <v>1</v>
      </c>
      <c r="BE389" s="46"/>
      <c r="BF389" s="46" t="s">
        <v>210</v>
      </c>
      <c r="BG389" s="46"/>
      <c r="BH389" s="47">
        <v>3</v>
      </c>
      <c r="BI389" s="46"/>
      <c r="BJ389" s="47">
        <v>4</v>
      </c>
      <c r="BK389" s="46"/>
      <c r="BL389" s="46" t="s">
        <v>5222</v>
      </c>
      <c r="BM389" s="46"/>
      <c r="BN389" s="47">
        <v>1</v>
      </c>
      <c r="BO389" s="46"/>
      <c r="BP389" s="47">
        <v>1</v>
      </c>
      <c r="BQ389" s="46"/>
      <c r="BR389" s="47">
        <v>1</v>
      </c>
      <c r="BS389" s="46"/>
      <c r="BT389" s="47">
        <v>1</v>
      </c>
      <c r="BU389" s="46"/>
      <c r="BV389" s="47">
        <v>1</v>
      </c>
      <c r="BW389" s="46"/>
      <c r="BX389" s="47">
        <v>4</v>
      </c>
      <c r="BY389" s="46"/>
      <c r="BZ389" s="46"/>
      <c r="CA389" s="46"/>
      <c r="CB389" s="46" t="s">
        <v>7527</v>
      </c>
      <c r="CC389" s="46" t="b">
        <v>1</v>
      </c>
      <c r="CD389" s="46" t="b">
        <v>1</v>
      </c>
      <c r="CE389" s="46" t="b">
        <v>0</v>
      </c>
      <c r="CF389" s="46" t="b">
        <v>1</v>
      </c>
      <c r="CG389" s="46" t="b">
        <v>0</v>
      </c>
      <c r="CH389" s="46" t="b">
        <v>0</v>
      </c>
      <c r="CI389" s="46" t="b">
        <v>0</v>
      </c>
      <c r="CJ389" s="46"/>
      <c r="CK389" s="46"/>
      <c r="CL389" s="46"/>
      <c r="CM389" s="46" t="s">
        <v>1355</v>
      </c>
      <c r="CN389" s="46"/>
      <c r="CO389" s="46" t="s">
        <v>5229</v>
      </c>
      <c r="CP389" s="46">
        <v>2043</v>
      </c>
      <c r="CQ389" s="46" t="s">
        <v>5230</v>
      </c>
      <c r="CR389" s="46" t="s">
        <v>5231</v>
      </c>
      <c r="CS389" s="46">
        <v>388</v>
      </c>
      <c r="CT389" s="46"/>
      <c r="CU389" s="46">
        <v>-1</v>
      </c>
    </row>
    <row r="390" spans="1:99" ht="15" customHeight="1">
      <c r="A390" s="47">
        <v>359125050503749</v>
      </c>
      <c r="B390" s="47">
        <v>99</v>
      </c>
      <c r="C390" s="47">
        <v>99</v>
      </c>
      <c r="D390" s="46" t="s">
        <v>5232</v>
      </c>
      <c r="E390" s="46" t="s">
        <v>7883</v>
      </c>
      <c r="F390" s="46">
        <v>13.35325995</v>
      </c>
      <c r="G390" s="46">
        <v>103.84673943</v>
      </c>
      <c r="H390" s="46">
        <v>6</v>
      </c>
      <c r="I390" s="46">
        <v>5</v>
      </c>
      <c r="J390" s="47">
        <v>0</v>
      </c>
      <c r="K390" s="46"/>
      <c r="L390" s="46"/>
      <c r="M390" s="46"/>
      <c r="N390" s="46"/>
      <c r="O390" s="47">
        <v>4</v>
      </c>
      <c r="P390" s="47">
        <v>1</v>
      </c>
      <c r="Q390" s="46">
        <v>5</v>
      </c>
      <c r="R390" s="47">
        <v>1</v>
      </c>
      <c r="S390" s="46"/>
      <c r="T390" s="47">
        <v>4</v>
      </c>
      <c r="U390" s="46"/>
      <c r="V390" s="47">
        <v>4</v>
      </c>
      <c r="W390" s="46"/>
      <c r="X390" s="46"/>
      <c r="Y390" s="46"/>
      <c r="Z390" s="47">
        <v>4</v>
      </c>
      <c r="AA390" s="46"/>
      <c r="AB390" s="47">
        <v>4</v>
      </c>
      <c r="AC390" s="46"/>
      <c r="AD390" s="46"/>
      <c r="AE390" s="46"/>
      <c r="AF390" s="47">
        <v>1</v>
      </c>
      <c r="AG390" s="46"/>
      <c r="AH390" s="47">
        <v>1</v>
      </c>
      <c r="AI390" s="46"/>
      <c r="AJ390" s="46"/>
      <c r="AK390" s="46"/>
      <c r="AL390" s="47">
        <v>3</v>
      </c>
      <c r="AM390" s="46"/>
      <c r="AN390" s="47">
        <v>1</v>
      </c>
      <c r="AO390" s="46"/>
      <c r="AP390" s="47">
        <v>2</v>
      </c>
      <c r="AQ390" s="46"/>
      <c r="AR390" s="47">
        <v>3</v>
      </c>
      <c r="AS390" s="46"/>
      <c r="AT390" s="47">
        <v>3</v>
      </c>
      <c r="AU390" s="46"/>
      <c r="AV390" s="47">
        <v>1</v>
      </c>
      <c r="AW390" s="46"/>
      <c r="AX390" s="47">
        <v>2</v>
      </c>
      <c r="AY390" s="46"/>
      <c r="AZ390" s="47">
        <v>3</v>
      </c>
      <c r="BA390" s="46"/>
      <c r="BB390" s="46"/>
      <c r="BC390" s="46"/>
      <c r="BD390" s="47">
        <v>1</v>
      </c>
      <c r="BE390" s="46"/>
      <c r="BF390" s="46"/>
      <c r="BG390" s="46"/>
      <c r="BH390" s="47">
        <v>3</v>
      </c>
      <c r="BI390" s="46"/>
      <c r="BJ390" s="47">
        <v>3</v>
      </c>
      <c r="BK390" s="46"/>
      <c r="BL390" s="46" t="s">
        <v>5236</v>
      </c>
      <c r="BM390" s="46"/>
      <c r="BN390" s="47">
        <v>1</v>
      </c>
      <c r="BO390" s="46"/>
      <c r="BP390" s="47">
        <v>1</v>
      </c>
      <c r="BQ390" s="46"/>
      <c r="BR390" s="47">
        <v>1</v>
      </c>
      <c r="BS390" s="46"/>
      <c r="BT390" s="47">
        <v>1</v>
      </c>
      <c r="BU390" s="46"/>
      <c r="BV390" s="47">
        <v>1</v>
      </c>
      <c r="BW390" s="46"/>
      <c r="BX390" s="47">
        <v>4</v>
      </c>
      <c r="BY390" s="46"/>
      <c r="BZ390" s="46"/>
      <c r="CA390" s="46"/>
      <c r="CB390" s="46" t="s">
        <v>7521</v>
      </c>
      <c r="CC390" s="46" t="b">
        <v>1</v>
      </c>
      <c r="CD390" s="46" t="b">
        <v>1</v>
      </c>
      <c r="CE390" s="46" t="b">
        <v>0</v>
      </c>
      <c r="CF390" s="46" t="b">
        <v>0</v>
      </c>
      <c r="CG390" s="46" t="b">
        <v>0</v>
      </c>
      <c r="CH390" s="46" t="b">
        <v>0</v>
      </c>
      <c r="CI390" s="46" t="b">
        <v>0</v>
      </c>
      <c r="CJ390" s="46"/>
      <c r="CK390" s="46"/>
      <c r="CL390" s="46"/>
      <c r="CM390" s="46" t="s">
        <v>1355</v>
      </c>
      <c r="CN390" s="46"/>
      <c r="CO390" s="46" t="s">
        <v>5241</v>
      </c>
      <c r="CP390" s="46">
        <v>2044</v>
      </c>
      <c r="CQ390" s="46" t="s">
        <v>5242</v>
      </c>
      <c r="CR390" s="46" t="s">
        <v>5244</v>
      </c>
      <c r="CS390" s="46">
        <v>389</v>
      </c>
      <c r="CT390" s="46"/>
      <c r="CU390" s="46">
        <v>-1</v>
      </c>
    </row>
    <row r="391" spans="1:99" ht="15" customHeight="1">
      <c r="A391" s="47">
        <v>359125050503749</v>
      </c>
      <c r="B391" s="47">
        <v>100</v>
      </c>
      <c r="C391" s="47">
        <v>100</v>
      </c>
      <c r="D391" s="46" t="s">
        <v>5246</v>
      </c>
      <c r="E391" s="46" t="s">
        <v>7884</v>
      </c>
      <c r="F391" s="46">
        <v>13.3533486</v>
      </c>
      <c r="G391" s="46">
        <v>103.84643341</v>
      </c>
      <c r="H391" s="46">
        <v>-6</v>
      </c>
      <c r="I391" s="46">
        <v>5</v>
      </c>
      <c r="J391" s="47">
        <v>0</v>
      </c>
      <c r="K391" s="46"/>
      <c r="L391" s="46"/>
      <c r="M391" s="46"/>
      <c r="N391" s="46"/>
      <c r="O391" s="47">
        <v>4</v>
      </c>
      <c r="P391" s="47">
        <v>1</v>
      </c>
      <c r="Q391" s="46">
        <v>5</v>
      </c>
      <c r="R391" s="47">
        <v>1</v>
      </c>
      <c r="S391" s="46"/>
      <c r="T391" s="47">
        <v>4</v>
      </c>
      <c r="U391" s="46"/>
      <c r="V391" s="47">
        <v>4</v>
      </c>
      <c r="W391" s="46"/>
      <c r="X391" s="46"/>
      <c r="Y391" s="46"/>
      <c r="Z391" s="47">
        <v>4</v>
      </c>
      <c r="AA391" s="46"/>
      <c r="AB391" s="47">
        <v>4</v>
      </c>
      <c r="AC391" s="46"/>
      <c r="AD391" s="46"/>
      <c r="AE391" s="46"/>
      <c r="AF391" s="47">
        <v>1</v>
      </c>
      <c r="AG391" s="46"/>
      <c r="AH391" s="47">
        <v>1</v>
      </c>
      <c r="AI391" s="46"/>
      <c r="AJ391" s="46"/>
      <c r="AK391" s="46"/>
      <c r="AL391" s="47">
        <v>2</v>
      </c>
      <c r="AM391" s="46"/>
      <c r="AN391" s="47">
        <v>1</v>
      </c>
      <c r="AO391" s="46"/>
      <c r="AP391" s="47">
        <v>3</v>
      </c>
      <c r="AQ391" s="46"/>
      <c r="AR391" s="47">
        <v>3</v>
      </c>
      <c r="AS391" s="46"/>
      <c r="AT391" s="47">
        <v>2</v>
      </c>
      <c r="AU391" s="46"/>
      <c r="AV391" s="47">
        <v>1</v>
      </c>
      <c r="AW391" s="46"/>
      <c r="AX391" s="47">
        <v>3</v>
      </c>
      <c r="AY391" s="46"/>
      <c r="AZ391" s="47">
        <v>3</v>
      </c>
      <c r="BA391" s="46"/>
      <c r="BB391" s="46" t="s">
        <v>5247</v>
      </c>
      <c r="BC391" s="46"/>
      <c r="BD391" s="47">
        <v>1</v>
      </c>
      <c r="BE391" s="46"/>
      <c r="BF391" s="46"/>
      <c r="BG391" s="46"/>
      <c r="BH391" s="47">
        <v>3</v>
      </c>
      <c r="BI391" s="46"/>
      <c r="BJ391" s="47">
        <v>3</v>
      </c>
      <c r="BK391" s="46"/>
      <c r="BL391" s="46" t="s">
        <v>5248</v>
      </c>
      <c r="BM391" s="46"/>
      <c r="BN391" s="47">
        <v>1</v>
      </c>
      <c r="BO391" s="46"/>
      <c r="BP391" s="47">
        <v>1</v>
      </c>
      <c r="BQ391" s="46"/>
      <c r="BR391" s="47">
        <v>1</v>
      </c>
      <c r="BS391" s="46"/>
      <c r="BT391" s="47">
        <v>0</v>
      </c>
      <c r="BU391" s="46"/>
      <c r="BV391" s="47">
        <v>3</v>
      </c>
      <c r="BW391" s="46"/>
      <c r="BX391" s="47">
        <v>5</v>
      </c>
      <c r="BY391" s="46"/>
      <c r="BZ391" s="46"/>
      <c r="CA391" s="46"/>
      <c r="CB391" s="46" t="s">
        <v>7521</v>
      </c>
      <c r="CC391" s="46" t="b">
        <v>1</v>
      </c>
      <c r="CD391" s="46" t="b">
        <v>1</v>
      </c>
      <c r="CE391" s="46" t="b">
        <v>0</v>
      </c>
      <c r="CF391" s="46" t="b">
        <v>0</v>
      </c>
      <c r="CG391" s="46" t="b">
        <v>0</v>
      </c>
      <c r="CH391" s="46" t="b">
        <v>0</v>
      </c>
      <c r="CI391" s="46" t="b">
        <v>0</v>
      </c>
      <c r="CJ391" s="46"/>
      <c r="CK391" s="46"/>
      <c r="CL391" s="46"/>
      <c r="CM391" s="46" t="s">
        <v>1355</v>
      </c>
      <c r="CN391" s="46"/>
      <c r="CO391" s="46" t="s">
        <v>5249</v>
      </c>
      <c r="CP391" s="46">
        <v>2045</v>
      </c>
      <c r="CQ391" s="46" t="s">
        <v>5250</v>
      </c>
      <c r="CR391" s="46" t="s">
        <v>5251</v>
      </c>
      <c r="CS391" s="46">
        <v>390</v>
      </c>
      <c r="CT391" s="46"/>
      <c r="CU391" s="46">
        <v>-1</v>
      </c>
    </row>
    <row r="392" spans="1:99" ht="15" customHeight="1">
      <c r="A392" s="47">
        <v>359125050503749</v>
      </c>
      <c r="B392" s="47">
        <v>91</v>
      </c>
      <c r="C392" s="47">
        <v>91</v>
      </c>
      <c r="D392" s="46" t="s">
        <v>5252</v>
      </c>
      <c r="E392" s="46" t="s">
        <v>7885</v>
      </c>
      <c r="F392" s="46">
        <v>13.383955800000001</v>
      </c>
      <c r="G392" s="46">
        <v>103.85485255</v>
      </c>
      <c r="H392" s="46">
        <v>7</v>
      </c>
      <c r="I392" s="46">
        <v>5</v>
      </c>
      <c r="J392" s="47">
        <v>0</v>
      </c>
      <c r="K392" s="46"/>
      <c r="L392" s="46"/>
      <c r="M392" s="46"/>
      <c r="N392" s="46"/>
      <c r="O392" s="47">
        <v>5</v>
      </c>
      <c r="P392" s="47">
        <v>1</v>
      </c>
      <c r="Q392" s="46">
        <v>2</v>
      </c>
      <c r="R392" s="47">
        <v>0</v>
      </c>
      <c r="S392" s="46"/>
      <c r="T392" s="47">
        <v>4</v>
      </c>
      <c r="U392" s="46"/>
      <c r="V392" s="46"/>
      <c r="W392" s="46"/>
      <c r="X392" s="46"/>
      <c r="Y392" s="46"/>
      <c r="Z392" s="47">
        <v>4</v>
      </c>
      <c r="AA392" s="46"/>
      <c r="AB392" s="46"/>
      <c r="AC392" s="46"/>
      <c r="AD392" s="46"/>
      <c r="AE392" s="46"/>
      <c r="AF392" s="47">
        <v>1</v>
      </c>
      <c r="AG392" s="46"/>
      <c r="AH392" s="46"/>
      <c r="AI392" s="46"/>
      <c r="AJ392" s="46" t="s">
        <v>183</v>
      </c>
      <c r="AK392" s="46"/>
      <c r="AL392" s="47">
        <v>2</v>
      </c>
      <c r="AM392" s="46"/>
      <c r="AN392" s="47">
        <v>1</v>
      </c>
      <c r="AO392" s="46"/>
      <c r="AP392" s="47">
        <v>2</v>
      </c>
      <c r="AQ392" s="46"/>
      <c r="AR392" s="47">
        <v>3</v>
      </c>
      <c r="AS392" s="46"/>
      <c r="AT392" s="46"/>
      <c r="AU392" s="46"/>
      <c r="AV392" s="46"/>
      <c r="AW392" s="46"/>
      <c r="AX392" s="46"/>
      <c r="AY392" s="46"/>
      <c r="AZ392" s="46"/>
      <c r="BA392" s="46"/>
      <c r="BB392" s="46" t="s">
        <v>1536</v>
      </c>
      <c r="BC392" s="46"/>
      <c r="BD392" s="47">
        <v>1</v>
      </c>
      <c r="BE392" s="46"/>
      <c r="BF392" s="46"/>
      <c r="BG392" s="46"/>
      <c r="BH392" s="47">
        <v>3</v>
      </c>
      <c r="BI392" s="46"/>
      <c r="BJ392" s="46"/>
      <c r="BK392" s="46"/>
      <c r="BL392" s="46" t="s">
        <v>5262</v>
      </c>
      <c r="BM392" s="46"/>
      <c r="BN392" s="47">
        <v>1</v>
      </c>
      <c r="BO392" s="46"/>
      <c r="BP392" s="47">
        <v>1</v>
      </c>
      <c r="BQ392" s="46"/>
      <c r="BR392" s="47">
        <v>1</v>
      </c>
      <c r="BS392" s="46"/>
      <c r="BT392" s="47">
        <v>1</v>
      </c>
      <c r="BU392" s="46"/>
      <c r="BV392" s="47">
        <v>3</v>
      </c>
      <c r="BW392" s="46"/>
      <c r="BX392" s="47">
        <v>5</v>
      </c>
      <c r="BY392" s="46"/>
      <c r="BZ392" s="46"/>
      <c r="CA392" s="46"/>
      <c r="CB392" s="46" t="s">
        <v>6050</v>
      </c>
      <c r="CC392" s="46" t="b">
        <v>1</v>
      </c>
      <c r="CD392" s="46" t="b">
        <v>0</v>
      </c>
      <c r="CE392" s="46" t="b">
        <v>0</v>
      </c>
      <c r="CF392" s="46" t="b">
        <v>0</v>
      </c>
      <c r="CG392" s="46" t="b">
        <v>0</v>
      </c>
      <c r="CH392" s="46" t="b">
        <v>0</v>
      </c>
      <c r="CI392" s="46" t="b">
        <v>0</v>
      </c>
      <c r="CJ392" s="46"/>
      <c r="CK392" s="46"/>
      <c r="CL392" s="46"/>
      <c r="CM392" s="46" t="s">
        <v>1355</v>
      </c>
      <c r="CN392" s="46"/>
      <c r="CO392" s="46" t="s">
        <v>5263</v>
      </c>
      <c r="CP392" s="46">
        <v>2046</v>
      </c>
      <c r="CQ392" s="46" t="s">
        <v>5264</v>
      </c>
      <c r="CR392" s="46" t="s">
        <v>5265</v>
      </c>
      <c r="CS392" s="46">
        <v>391</v>
      </c>
      <c r="CT392" s="46"/>
      <c r="CU392" s="46">
        <v>-1</v>
      </c>
    </row>
    <row r="393" spans="1:99" ht="15" customHeight="1">
      <c r="A393" s="47">
        <v>359125050503749</v>
      </c>
      <c r="B393" s="47">
        <v>92</v>
      </c>
      <c r="C393" s="47">
        <v>92</v>
      </c>
      <c r="D393" s="46" t="s">
        <v>5266</v>
      </c>
      <c r="E393" s="46" t="s">
        <v>7886</v>
      </c>
      <c r="F393" s="46">
        <v>13.38392984</v>
      </c>
      <c r="G393" s="46">
        <v>103.85455275</v>
      </c>
      <c r="H393" s="46">
        <v>16</v>
      </c>
      <c r="I393" s="46">
        <v>8</v>
      </c>
      <c r="J393" s="47">
        <v>0</v>
      </c>
      <c r="K393" s="46"/>
      <c r="L393" s="46"/>
      <c r="M393" s="46"/>
      <c r="N393" s="46"/>
      <c r="O393" s="47">
        <v>5</v>
      </c>
      <c r="P393" s="47">
        <v>1</v>
      </c>
      <c r="Q393" s="46">
        <v>4</v>
      </c>
      <c r="R393" s="47">
        <v>1</v>
      </c>
      <c r="S393" s="46"/>
      <c r="T393" s="47">
        <v>3</v>
      </c>
      <c r="U393" s="46"/>
      <c r="V393" s="47">
        <v>4</v>
      </c>
      <c r="W393" s="46"/>
      <c r="X393" s="46"/>
      <c r="Y393" s="46"/>
      <c r="Z393" s="47">
        <v>3</v>
      </c>
      <c r="AA393" s="46"/>
      <c r="AB393" s="47">
        <v>3</v>
      </c>
      <c r="AC393" s="46"/>
      <c r="AD393" s="46"/>
      <c r="AE393" s="46"/>
      <c r="AF393" s="47">
        <v>1</v>
      </c>
      <c r="AG393" s="46"/>
      <c r="AH393" s="47">
        <v>1</v>
      </c>
      <c r="AI393" s="46"/>
      <c r="AJ393" s="46" t="s">
        <v>183</v>
      </c>
      <c r="AK393" s="46"/>
      <c r="AL393" s="47">
        <v>3</v>
      </c>
      <c r="AM393" s="46"/>
      <c r="AN393" s="47">
        <v>1</v>
      </c>
      <c r="AO393" s="46"/>
      <c r="AP393" s="47">
        <v>3</v>
      </c>
      <c r="AQ393" s="46"/>
      <c r="AR393" s="47">
        <v>3</v>
      </c>
      <c r="AS393" s="46"/>
      <c r="AT393" s="47">
        <v>3</v>
      </c>
      <c r="AU393" s="46"/>
      <c r="AV393" s="47">
        <v>1</v>
      </c>
      <c r="AW393" s="46"/>
      <c r="AX393" s="47">
        <v>3</v>
      </c>
      <c r="AY393" s="46"/>
      <c r="AZ393" s="47">
        <v>3</v>
      </c>
      <c r="BA393" s="46"/>
      <c r="BB393" s="46" t="s">
        <v>5271</v>
      </c>
      <c r="BC393" s="46"/>
      <c r="BD393" s="47">
        <v>0</v>
      </c>
      <c r="BE393" s="46"/>
      <c r="BF393" s="46"/>
      <c r="BG393" s="46"/>
      <c r="BH393" s="47">
        <v>3</v>
      </c>
      <c r="BI393" s="46"/>
      <c r="BJ393" s="47">
        <v>3</v>
      </c>
      <c r="BK393" s="46"/>
      <c r="BL393" s="46" t="s">
        <v>5274</v>
      </c>
      <c r="BM393" s="46"/>
      <c r="BN393" s="47">
        <v>1</v>
      </c>
      <c r="BO393" s="46"/>
      <c r="BP393" s="47">
        <v>1</v>
      </c>
      <c r="BQ393" s="46"/>
      <c r="BR393" s="47">
        <v>1</v>
      </c>
      <c r="BS393" s="46"/>
      <c r="BT393" s="47">
        <v>1</v>
      </c>
      <c r="BU393" s="46"/>
      <c r="BV393" s="47">
        <v>3</v>
      </c>
      <c r="BW393" s="46"/>
      <c r="BX393" s="47">
        <v>4</v>
      </c>
      <c r="BY393" s="46"/>
      <c r="BZ393" s="46"/>
      <c r="CA393" s="46"/>
      <c r="CB393" s="46" t="s">
        <v>7527</v>
      </c>
      <c r="CC393" s="46" t="b">
        <v>1</v>
      </c>
      <c r="CD393" s="46" t="b">
        <v>1</v>
      </c>
      <c r="CE393" s="46" t="b">
        <v>0</v>
      </c>
      <c r="CF393" s="46" t="b">
        <v>1</v>
      </c>
      <c r="CG393" s="46" t="b">
        <v>0</v>
      </c>
      <c r="CH393" s="46" t="b">
        <v>0</v>
      </c>
      <c r="CI393" s="46" t="b">
        <v>0</v>
      </c>
      <c r="CJ393" s="46"/>
      <c r="CK393" s="46"/>
      <c r="CL393" s="46"/>
      <c r="CM393" s="46" t="s">
        <v>1355</v>
      </c>
      <c r="CN393" s="46"/>
      <c r="CO393" s="46" t="s">
        <v>5278</v>
      </c>
      <c r="CP393" s="46">
        <v>2047</v>
      </c>
      <c r="CQ393" s="46" t="s">
        <v>5279</v>
      </c>
      <c r="CR393" s="46" t="s">
        <v>5280</v>
      </c>
      <c r="CS393" s="46">
        <v>392</v>
      </c>
      <c r="CT393" s="46"/>
      <c r="CU393" s="46">
        <v>-1</v>
      </c>
    </row>
    <row r="394" spans="1:99" ht="15" customHeight="1">
      <c r="A394" s="47">
        <v>359125050503749</v>
      </c>
      <c r="B394" s="47">
        <v>93</v>
      </c>
      <c r="C394" s="47">
        <v>93</v>
      </c>
      <c r="D394" s="46" t="s">
        <v>5281</v>
      </c>
      <c r="E394" s="46" t="s">
        <v>7887</v>
      </c>
      <c r="F394" s="46">
        <v>13.38357658</v>
      </c>
      <c r="G394" s="46">
        <v>103.85456056</v>
      </c>
      <c r="H394" s="46">
        <v>-2</v>
      </c>
      <c r="I394" s="46">
        <v>5</v>
      </c>
      <c r="J394" s="47">
        <v>0</v>
      </c>
      <c r="K394" s="46"/>
      <c r="L394" s="46"/>
      <c r="M394" s="46"/>
      <c r="N394" s="46"/>
      <c r="O394" s="47">
        <v>5</v>
      </c>
      <c r="P394" s="47">
        <v>1</v>
      </c>
      <c r="Q394" s="46">
        <v>6</v>
      </c>
      <c r="R394" s="47">
        <v>1</v>
      </c>
      <c r="S394" s="46"/>
      <c r="T394" s="47">
        <v>4</v>
      </c>
      <c r="U394" s="46"/>
      <c r="V394" s="47">
        <v>4</v>
      </c>
      <c r="W394" s="46"/>
      <c r="X394" s="46"/>
      <c r="Y394" s="46"/>
      <c r="Z394" s="47">
        <v>4</v>
      </c>
      <c r="AA394" s="46"/>
      <c r="AB394" s="47">
        <v>4</v>
      </c>
      <c r="AC394" s="46"/>
      <c r="AD394" s="46"/>
      <c r="AE394" s="46"/>
      <c r="AF394" s="47">
        <v>1</v>
      </c>
      <c r="AG394" s="46"/>
      <c r="AH394" s="47">
        <v>1</v>
      </c>
      <c r="AI394" s="46"/>
      <c r="AJ394" s="46" t="s">
        <v>183</v>
      </c>
      <c r="AK394" s="46"/>
      <c r="AL394" s="47">
        <v>3</v>
      </c>
      <c r="AM394" s="46"/>
      <c r="AN394" s="47">
        <v>1</v>
      </c>
      <c r="AO394" s="46"/>
      <c r="AP394" s="47">
        <v>5</v>
      </c>
      <c r="AQ394" s="46" t="s">
        <v>4055</v>
      </c>
      <c r="AR394" s="47">
        <v>1</v>
      </c>
      <c r="AS394" s="46"/>
      <c r="AT394" s="47">
        <v>3</v>
      </c>
      <c r="AU394" s="46"/>
      <c r="AV394" s="47">
        <v>1</v>
      </c>
      <c r="AW394" s="46"/>
      <c r="AX394" s="47">
        <v>5</v>
      </c>
      <c r="AY394" s="46" t="s">
        <v>4055</v>
      </c>
      <c r="AZ394" s="47">
        <v>1</v>
      </c>
      <c r="BA394" s="46"/>
      <c r="BB394" s="46"/>
      <c r="BC394" s="46"/>
      <c r="BD394" s="47">
        <v>0</v>
      </c>
      <c r="BE394" s="46"/>
      <c r="BF394" s="46"/>
      <c r="BG394" s="46"/>
      <c r="BH394" s="47">
        <v>3</v>
      </c>
      <c r="BI394" s="46"/>
      <c r="BJ394" s="47">
        <v>4</v>
      </c>
      <c r="BK394" s="46"/>
      <c r="BL394" s="46" t="s">
        <v>5289</v>
      </c>
      <c r="BM394" s="46"/>
      <c r="BN394" s="47">
        <v>1</v>
      </c>
      <c r="BO394" s="46"/>
      <c r="BP394" s="47">
        <v>1</v>
      </c>
      <c r="BQ394" s="46"/>
      <c r="BR394" s="47">
        <v>0</v>
      </c>
      <c r="BS394" s="46"/>
      <c r="BT394" s="47">
        <v>0</v>
      </c>
      <c r="BU394" s="46"/>
      <c r="BV394" s="47">
        <v>3</v>
      </c>
      <c r="BW394" s="46"/>
      <c r="BX394" s="47">
        <v>4</v>
      </c>
      <c r="BY394" s="46"/>
      <c r="BZ394" s="46"/>
      <c r="CA394" s="46"/>
      <c r="CB394" s="46" t="s">
        <v>7521</v>
      </c>
      <c r="CC394" s="46" t="b">
        <v>1</v>
      </c>
      <c r="CD394" s="46" t="b">
        <v>1</v>
      </c>
      <c r="CE394" s="46" t="b">
        <v>0</v>
      </c>
      <c r="CF394" s="46" t="b">
        <v>0</v>
      </c>
      <c r="CG394" s="46" t="b">
        <v>0</v>
      </c>
      <c r="CH394" s="46" t="b">
        <v>0</v>
      </c>
      <c r="CI394" s="46" t="b">
        <v>0</v>
      </c>
      <c r="CJ394" s="46"/>
      <c r="CK394" s="46"/>
      <c r="CL394" s="46"/>
      <c r="CM394" s="46" t="s">
        <v>1355</v>
      </c>
      <c r="CN394" s="46"/>
      <c r="CO394" s="46" t="s">
        <v>5292</v>
      </c>
      <c r="CP394" s="46">
        <v>2048</v>
      </c>
      <c r="CQ394" s="46" t="s">
        <v>5293</v>
      </c>
      <c r="CR394" s="46" t="s">
        <v>5294</v>
      </c>
      <c r="CS394" s="46">
        <v>393</v>
      </c>
      <c r="CT394" s="46"/>
      <c r="CU394" s="46">
        <v>-1</v>
      </c>
    </row>
    <row r="395" spans="1:99" ht="15" customHeight="1">
      <c r="A395" s="47">
        <v>359125050503749</v>
      </c>
      <c r="B395" s="47">
        <v>94</v>
      </c>
      <c r="C395" s="47">
        <v>94</v>
      </c>
      <c r="D395" s="46" t="s">
        <v>5295</v>
      </c>
      <c r="E395" s="46" t="s">
        <v>7888</v>
      </c>
      <c r="F395" s="46">
        <v>13.38358094</v>
      </c>
      <c r="G395" s="46">
        <v>103.85454973</v>
      </c>
      <c r="H395" s="46">
        <v>10</v>
      </c>
      <c r="I395" s="46">
        <v>7</v>
      </c>
      <c r="J395" s="47">
        <v>0</v>
      </c>
      <c r="K395" s="46"/>
      <c r="L395" s="46"/>
      <c r="M395" s="46"/>
      <c r="N395" s="46"/>
      <c r="O395" s="47">
        <v>5</v>
      </c>
      <c r="P395" s="47">
        <v>1</v>
      </c>
      <c r="Q395" s="46">
        <v>5</v>
      </c>
      <c r="R395" s="47">
        <v>1</v>
      </c>
      <c r="S395" s="46"/>
      <c r="T395" s="47">
        <v>3</v>
      </c>
      <c r="U395" s="46"/>
      <c r="V395" s="47">
        <v>4</v>
      </c>
      <c r="W395" s="46"/>
      <c r="X395" s="46"/>
      <c r="Y395" s="46"/>
      <c r="Z395" s="47">
        <v>4</v>
      </c>
      <c r="AA395" s="46"/>
      <c r="AB395" s="47">
        <v>4</v>
      </c>
      <c r="AC395" s="46"/>
      <c r="AD395" s="46"/>
      <c r="AE395" s="46"/>
      <c r="AF395" s="47">
        <v>2</v>
      </c>
      <c r="AG395" s="46"/>
      <c r="AH395" s="47">
        <v>2</v>
      </c>
      <c r="AI395" s="46"/>
      <c r="AJ395" s="46" t="s">
        <v>183</v>
      </c>
      <c r="AK395" s="46"/>
      <c r="AL395" s="47">
        <v>3</v>
      </c>
      <c r="AM395" s="46"/>
      <c r="AN395" s="47">
        <v>1</v>
      </c>
      <c r="AO395" s="46"/>
      <c r="AP395" s="47">
        <v>2</v>
      </c>
      <c r="AQ395" s="46"/>
      <c r="AR395" s="47">
        <v>3</v>
      </c>
      <c r="AS395" s="46"/>
      <c r="AT395" s="47">
        <v>3</v>
      </c>
      <c r="AU395" s="46"/>
      <c r="AV395" s="47">
        <v>1</v>
      </c>
      <c r="AW395" s="46"/>
      <c r="AX395" s="47">
        <v>2</v>
      </c>
      <c r="AY395" s="46"/>
      <c r="AZ395" s="47">
        <v>3</v>
      </c>
      <c r="BA395" s="46"/>
      <c r="BB395" s="46" t="s">
        <v>328</v>
      </c>
      <c r="BC395" s="46"/>
      <c r="BD395" s="47">
        <v>1</v>
      </c>
      <c r="BE395" s="46"/>
      <c r="BF395" s="46"/>
      <c r="BG395" s="46"/>
      <c r="BH395" s="47">
        <v>3</v>
      </c>
      <c r="BI395" s="46"/>
      <c r="BJ395" s="47">
        <v>4</v>
      </c>
      <c r="BK395" s="46"/>
      <c r="BL395" s="46" t="s">
        <v>5300</v>
      </c>
      <c r="BM395" s="46"/>
      <c r="BN395" s="47">
        <v>1</v>
      </c>
      <c r="BO395" s="46"/>
      <c r="BP395" s="47">
        <v>1</v>
      </c>
      <c r="BQ395" s="46"/>
      <c r="BR395" s="47">
        <v>0</v>
      </c>
      <c r="BS395" s="46"/>
      <c r="BT395" s="47">
        <v>0</v>
      </c>
      <c r="BU395" s="46"/>
      <c r="BV395" s="47">
        <v>3</v>
      </c>
      <c r="BW395" s="46"/>
      <c r="BX395" s="47">
        <v>4</v>
      </c>
      <c r="BY395" s="46"/>
      <c r="BZ395" s="46"/>
      <c r="CA395" s="46"/>
      <c r="CB395" s="46" t="s">
        <v>7521</v>
      </c>
      <c r="CC395" s="46" t="b">
        <v>1</v>
      </c>
      <c r="CD395" s="46" t="b">
        <v>1</v>
      </c>
      <c r="CE395" s="46" t="b">
        <v>0</v>
      </c>
      <c r="CF395" s="46" t="b">
        <v>0</v>
      </c>
      <c r="CG395" s="46" t="b">
        <v>0</v>
      </c>
      <c r="CH395" s="46" t="b">
        <v>0</v>
      </c>
      <c r="CI395" s="46" t="b">
        <v>0</v>
      </c>
      <c r="CJ395" s="46"/>
      <c r="CK395" s="46"/>
      <c r="CL395" s="46"/>
      <c r="CM395" s="46" t="s">
        <v>3423</v>
      </c>
      <c r="CN395" s="46"/>
      <c r="CO395" s="46" t="s">
        <v>5304</v>
      </c>
      <c r="CP395" s="46">
        <v>2049</v>
      </c>
      <c r="CQ395" s="46" t="s">
        <v>5306</v>
      </c>
      <c r="CR395" s="46" t="s">
        <v>5308</v>
      </c>
      <c r="CS395" s="46">
        <v>394</v>
      </c>
      <c r="CT395" s="46"/>
      <c r="CU395" s="46">
        <v>-1</v>
      </c>
    </row>
    <row r="396" spans="1:99" ht="15" customHeight="1">
      <c r="A396" s="47">
        <v>359125050503749</v>
      </c>
      <c r="B396" s="47">
        <v>95</v>
      </c>
      <c r="C396" s="47">
        <v>95</v>
      </c>
      <c r="D396" s="46" t="s">
        <v>5309</v>
      </c>
      <c r="E396" s="46" t="s">
        <v>7889</v>
      </c>
      <c r="F396" s="46">
        <v>13.38369629</v>
      </c>
      <c r="G396" s="46">
        <v>103.85452534</v>
      </c>
      <c r="H396" s="46">
        <v>16</v>
      </c>
      <c r="I396" s="46">
        <v>7</v>
      </c>
      <c r="J396" s="47">
        <v>0</v>
      </c>
      <c r="K396" s="46"/>
      <c r="L396" s="46"/>
      <c r="M396" s="46"/>
      <c r="N396" s="46"/>
      <c r="O396" s="47">
        <v>5</v>
      </c>
      <c r="P396" s="47">
        <v>1</v>
      </c>
      <c r="Q396" s="46">
        <v>5</v>
      </c>
      <c r="R396" s="47">
        <v>1</v>
      </c>
      <c r="S396" s="46"/>
      <c r="T396" s="47">
        <v>3</v>
      </c>
      <c r="U396" s="46"/>
      <c r="V396" s="47">
        <v>3</v>
      </c>
      <c r="W396" s="46"/>
      <c r="X396" s="46"/>
      <c r="Y396" s="46"/>
      <c r="Z396" s="47">
        <v>4</v>
      </c>
      <c r="AA396" s="46"/>
      <c r="AB396" s="47">
        <v>4</v>
      </c>
      <c r="AC396" s="46"/>
      <c r="AD396" s="46"/>
      <c r="AE396" s="46"/>
      <c r="AF396" s="47">
        <v>2</v>
      </c>
      <c r="AG396" s="46"/>
      <c r="AH396" s="47">
        <v>2</v>
      </c>
      <c r="AI396" s="46"/>
      <c r="AJ396" s="46"/>
      <c r="AK396" s="46"/>
      <c r="AL396" s="47">
        <v>3</v>
      </c>
      <c r="AM396" s="46"/>
      <c r="AN396" s="47">
        <v>1</v>
      </c>
      <c r="AO396" s="46"/>
      <c r="AP396" s="47">
        <v>5</v>
      </c>
      <c r="AQ396" s="46" t="s">
        <v>4055</v>
      </c>
      <c r="AR396" s="47">
        <v>1</v>
      </c>
      <c r="AS396" s="46"/>
      <c r="AT396" s="47">
        <v>3</v>
      </c>
      <c r="AU396" s="46"/>
      <c r="AV396" s="47">
        <v>1</v>
      </c>
      <c r="AW396" s="46"/>
      <c r="AX396" s="47">
        <v>5</v>
      </c>
      <c r="AY396" s="46" t="s">
        <v>4055</v>
      </c>
      <c r="AZ396" s="47">
        <v>1</v>
      </c>
      <c r="BA396" s="46"/>
      <c r="BB396" s="46"/>
      <c r="BC396" s="46"/>
      <c r="BD396" s="47">
        <v>1</v>
      </c>
      <c r="BE396" s="46"/>
      <c r="BF396" s="46" t="s">
        <v>210</v>
      </c>
      <c r="BG396" s="46"/>
      <c r="BH396" s="47">
        <v>3</v>
      </c>
      <c r="BI396" s="46"/>
      <c r="BJ396" s="47">
        <v>3</v>
      </c>
      <c r="BK396" s="46"/>
      <c r="BL396" s="46" t="s">
        <v>3769</v>
      </c>
      <c r="BM396" s="46"/>
      <c r="BN396" s="47">
        <v>1</v>
      </c>
      <c r="BO396" s="46"/>
      <c r="BP396" s="47">
        <v>1</v>
      </c>
      <c r="BQ396" s="46"/>
      <c r="BR396" s="47">
        <v>0</v>
      </c>
      <c r="BS396" s="46"/>
      <c r="BT396" s="47">
        <v>0</v>
      </c>
      <c r="BU396" s="46"/>
      <c r="BV396" s="47">
        <v>3</v>
      </c>
      <c r="BW396" s="46"/>
      <c r="BX396" s="47">
        <v>5</v>
      </c>
      <c r="BY396" s="46"/>
      <c r="BZ396" s="46"/>
      <c r="CA396" s="46"/>
      <c r="CB396" s="46" t="s">
        <v>7521</v>
      </c>
      <c r="CC396" s="46" t="b">
        <v>1</v>
      </c>
      <c r="CD396" s="46" t="b">
        <v>1</v>
      </c>
      <c r="CE396" s="46" t="b">
        <v>0</v>
      </c>
      <c r="CF396" s="46" t="b">
        <v>0</v>
      </c>
      <c r="CG396" s="46" t="b">
        <v>0</v>
      </c>
      <c r="CH396" s="46" t="b">
        <v>0</v>
      </c>
      <c r="CI396" s="46" t="b">
        <v>0</v>
      </c>
      <c r="CJ396" s="46"/>
      <c r="CK396" s="46"/>
      <c r="CL396" s="46"/>
      <c r="CM396" s="46" t="s">
        <v>3423</v>
      </c>
      <c r="CN396" s="46"/>
      <c r="CO396" s="46" t="s">
        <v>5315</v>
      </c>
      <c r="CP396" s="46">
        <v>2050</v>
      </c>
      <c r="CQ396" s="46" t="s">
        <v>5317</v>
      </c>
      <c r="CR396" s="46" t="s">
        <v>5318</v>
      </c>
      <c r="CS396" s="46">
        <v>395</v>
      </c>
      <c r="CT396" s="46"/>
      <c r="CU396" s="46">
        <v>-1</v>
      </c>
    </row>
    <row r="397" spans="1:99" ht="15" customHeight="1">
      <c r="A397" s="47">
        <v>359125050503749</v>
      </c>
      <c r="B397" s="47">
        <v>96</v>
      </c>
      <c r="C397" s="47">
        <v>96</v>
      </c>
      <c r="D397" s="46" t="s">
        <v>5320</v>
      </c>
      <c r="E397" s="46" t="s">
        <v>7890</v>
      </c>
      <c r="F397" s="46">
        <v>13.383724750000001</v>
      </c>
      <c r="G397" s="46">
        <v>103.85446020000001</v>
      </c>
      <c r="H397" s="46">
        <v>33</v>
      </c>
      <c r="I397" s="46">
        <v>9</v>
      </c>
      <c r="J397" s="47">
        <v>0</v>
      </c>
      <c r="K397" s="46"/>
      <c r="L397" s="46"/>
      <c r="M397" s="46"/>
      <c r="N397" s="46"/>
      <c r="O397" s="47">
        <v>5</v>
      </c>
      <c r="P397" s="47">
        <v>1</v>
      </c>
      <c r="Q397" s="46">
        <v>4</v>
      </c>
      <c r="R397" s="47">
        <v>1</v>
      </c>
      <c r="S397" s="46"/>
      <c r="T397" s="47">
        <v>3</v>
      </c>
      <c r="U397" s="46"/>
      <c r="V397" s="47">
        <v>3</v>
      </c>
      <c r="W397" s="46"/>
      <c r="X397" s="46"/>
      <c r="Y397" s="46"/>
      <c r="Z397" s="47">
        <v>4</v>
      </c>
      <c r="AA397" s="46"/>
      <c r="AB397" s="47">
        <v>4</v>
      </c>
      <c r="AC397" s="46"/>
      <c r="AD397" s="46"/>
      <c r="AE397" s="46"/>
      <c r="AF397" s="47">
        <v>2</v>
      </c>
      <c r="AG397" s="46"/>
      <c r="AH397" s="47">
        <v>2</v>
      </c>
      <c r="AI397" s="46"/>
      <c r="AJ397" s="46"/>
      <c r="AK397" s="46"/>
      <c r="AL397" s="47">
        <v>3</v>
      </c>
      <c r="AM397" s="46"/>
      <c r="AN397" s="47">
        <v>1</v>
      </c>
      <c r="AO397" s="46"/>
      <c r="AP397" s="47">
        <v>3</v>
      </c>
      <c r="AQ397" s="46"/>
      <c r="AR397" s="47">
        <v>3</v>
      </c>
      <c r="AS397" s="46"/>
      <c r="AT397" s="47">
        <v>3</v>
      </c>
      <c r="AU397" s="46"/>
      <c r="AV397" s="47">
        <v>1</v>
      </c>
      <c r="AW397" s="46"/>
      <c r="AX397" s="47">
        <v>3</v>
      </c>
      <c r="AY397" s="46"/>
      <c r="AZ397" s="47">
        <v>3</v>
      </c>
      <c r="BA397" s="46"/>
      <c r="BB397" s="46" t="s">
        <v>426</v>
      </c>
      <c r="BC397" s="46"/>
      <c r="BD397" s="47">
        <v>1</v>
      </c>
      <c r="BE397" s="46"/>
      <c r="BF397" s="46" t="s">
        <v>1696</v>
      </c>
      <c r="BG397" s="46"/>
      <c r="BH397" s="47">
        <v>4</v>
      </c>
      <c r="BI397" s="46"/>
      <c r="BJ397" s="47">
        <v>4</v>
      </c>
      <c r="BK397" s="46"/>
      <c r="BL397" s="46"/>
      <c r="BM397" s="46"/>
      <c r="BN397" s="47">
        <v>1</v>
      </c>
      <c r="BO397" s="46"/>
      <c r="BP397" s="47">
        <v>1</v>
      </c>
      <c r="BQ397" s="46"/>
      <c r="BR397" s="47">
        <v>0</v>
      </c>
      <c r="BS397" s="46"/>
      <c r="BT397" s="47">
        <v>0</v>
      </c>
      <c r="BU397" s="46"/>
      <c r="BV397" s="47">
        <v>3</v>
      </c>
      <c r="BW397" s="46"/>
      <c r="BX397" s="47">
        <v>5</v>
      </c>
      <c r="BY397" s="46"/>
      <c r="BZ397" s="46"/>
      <c r="CA397" s="46"/>
      <c r="CB397" s="46" t="s">
        <v>7521</v>
      </c>
      <c r="CC397" s="46" t="b">
        <v>1</v>
      </c>
      <c r="CD397" s="46" t="b">
        <v>1</v>
      </c>
      <c r="CE397" s="46" t="b">
        <v>0</v>
      </c>
      <c r="CF397" s="46" t="b">
        <v>0</v>
      </c>
      <c r="CG397" s="46" t="b">
        <v>0</v>
      </c>
      <c r="CH397" s="46" t="b">
        <v>0</v>
      </c>
      <c r="CI397" s="46" t="b">
        <v>0</v>
      </c>
      <c r="CJ397" s="46"/>
      <c r="CK397" s="46"/>
      <c r="CL397" s="46"/>
      <c r="CM397" s="46" t="s">
        <v>3423</v>
      </c>
      <c r="CN397" s="46"/>
      <c r="CO397" s="46" t="s">
        <v>5323</v>
      </c>
      <c r="CP397" s="46">
        <v>2051</v>
      </c>
      <c r="CQ397" s="46" t="s">
        <v>5325</v>
      </c>
      <c r="CR397" s="46" t="s">
        <v>5327</v>
      </c>
      <c r="CS397" s="46">
        <v>396</v>
      </c>
      <c r="CT397" s="46"/>
      <c r="CU397" s="46">
        <v>-1</v>
      </c>
    </row>
    <row r="398" spans="1:99" ht="15" customHeight="1">
      <c r="A398" s="47">
        <v>359125050503749</v>
      </c>
      <c r="B398" s="47">
        <v>97</v>
      </c>
      <c r="C398" s="47">
        <v>97</v>
      </c>
      <c r="D398" s="46" t="s">
        <v>5329</v>
      </c>
      <c r="E398" s="46" t="s">
        <v>7891</v>
      </c>
      <c r="F398" s="46">
        <v>13.384393360000001</v>
      </c>
      <c r="G398" s="46">
        <v>103.85514028999999</v>
      </c>
      <c r="H398" s="46">
        <v>2</v>
      </c>
      <c r="I398" s="46">
        <v>4</v>
      </c>
      <c r="J398" s="47">
        <v>0</v>
      </c>
      <c r="K398" s="46"/>
      <c r="L398" s="46"/>
      <c r="M398" s="46"/>
      <c r="N398" s="46"/>
      <c r="O398" s="47">
        <v>5</v>
      </c>
      <c r="P398" s="47">
        <v>1</v>
      </c>
      <c r="Q398" s="46">
        <v>3</v>
      </c>
      <c r="R398" s="47">
        <v>1</v>
      </c>
      <c r="S398" s="46"/>
      <c r="T398" s="47">
        <v>3</v>
      </c>
      <c r="U398" s="46"/>
      <c r="V398" s="47">
        <v>3</v>
      </c>
      <c r="W398" s="46"/>
      <c r="X398" s="46"/>
      <c r="Y398" s="46"/>
      <c r="Z398" s="47">
        <v>4</v>
      </c>
      <c r="AA398" s="46"/>
      <c r="AB398" s="47">
        <v>4</v>
      </c>
      <c r="AC398" s="46"/>
      <c r="AD398" s="46"/>
      <c r="AE398" s="46"/>
      <c r="AF398" s="47">
        <v>2</v>
      </c>
      <c r="AG398" s="46"/>
      <c r="AH398" s="47">
        <v>2</v>
      </c>
      <c r="AI398" s="46"/>
      <c r="AJ398" s="46"/>
      <c r="AK398" s="46"/>
      <c r="AL398" s="47">
        <v>3</v>
      </c>
      <c r="AM398" s="46"/>
      <c r="AN398" s="47">
        <v>1</v>
      </c>
      <c r="AO398" s="46"/>
      <c r="AP398" s="47">
        <v>3</v>
      </c>
      <c r="AQ398" s="46"/>
      <c r="AR398" s="47">
        <v>3</v>
      </c>
      <c r="AS398" s="46"/>
      <c r="AT398" s="47">
        <v>3</v>
      </c>
      <c r="AU398" s="46"/>
      <c r="AV398" s="47">
        <v>1</v>
      </c>
      <c r="AW398" s="46"/>
      <c r="AX398" s="47">
        <v>3</v>
      </c>
      <c r="AY398" s="46"/>
      <c r="AZ398" s="47">
        <v>3</v>
      </c>
      <c r="BA398" s="46"/>
      <c r="BB398" s="46" t="s">
        <v>426</v>
      </c>
      <c r="BC398" s="46"/>
      <c r="BD398" s="47">
        <v>0</v>
      </c>
      <c r="BE398" s="46"/>
      <c r="BF398" s="46"/>
      <c r="BG398" s="46"/>
      <c r="BH398" s="47">
        <v>3</v>
      </c>
      <c r="BI398" s="46"/>
      <c r="BJ398" s="47">
        <v>4</v>
      </c>
      <c r="BK398" s="46"/>
      <c r="BL398" s="46" t="s">
        <v>3529</v>
      </c>
      <c r="BM398" s="46"/>
      <c r="BN398" s="47">
        <v>1</v>
      </c>
      <c r="BO398" s="46"/>
      <c r="BP398" s="47">
        <v>1</v>
      </c>
      <c r="BQ398" s="46"/>
      <c r="BR398" s="47">
        <v>0</v>
      </c>
      <c r="BS398" s="46"/>
      <c r="BT398" s="47">
        <v>0</v>
      </c>
      <c r="BU398" s="46"/>
      <c r="BV398" s="47">
        <v>3</v>
      </c>
      <c r="BW398" s="46"/>
      <c r="BX398" s="47">
        <v>4</v>
      </c>
      <c r="BY398" s="46"/>
      <c r="BZ398" s="46"/>
      <c r="CA398" s="46"/>
      <c r="CB398" s="46" t="s">
        <v>7521</v>
      </c>
      <c r="CC398" s="46" t="b">
        <v>1</v>
      </c>
      <c r="CD398" s="46" t="b">
        <v>1</v>
      </c>
      <c r="CE398" s="46" t="b">
        <v>0</v>
      </c>
      <c r="CF398" s="46" t="b">
        <v>0</v>
      </c>
      <c r="CG398" s="46" t="b">
        <v>0</v>
      </c>
      <c r="CH398" s="46" t="b">
        <v>0</v>
      </c>
      <c r="CI398" s="46" t="b">
        <v>0</v>
      </c>
      <c r="CJ398" s="46"/>
      <c r="CK398" s="46"/>
      <c r="CL398" s="46"/>
      <c r="CM398" s="46" t="s">
        <v>1355</v>
      </c>
      <c r="CN398" s="46"/>
      <c r="CO398" s="46" t="s">
        <v>5363</v>
      </c>
      <c r="CP398" s="46">
        <v>2052</v>
      </c>
      <c r="CQ398" s="46" t="s">
        <v>5364</v>
      </c>
      <c r="CR398" s="46" t="s">
        <v>5366</v>
      </c>
      <c r="CS398" s="46">
        <v>397</v>
      </c>
      <c r="CT398" s="46"/>
      <c r="CU398" s="46">
        <v>-1</v>
      </c>
    </row>
    <row r="399" spans="1:99" ht="15" customHeight="1">
      <c r="A399" s="47">
        <v>359125050503749</v>
      </c>
      <c r="B399" s="47">
        <v>98</v>
      </c>
      <c r="C399" s="47">
        <v>98</v>
      </c>
      <c r="D399" s="46" t="s">
        <v>5369</v>
      </c>
      <c r="E399" s="46" t="s">
        <v>7892</v>
      </c>
      <c r="F399" s="46">
        <v>13.384364740000001</v>
      </c>
      <c r="G399" s="46">
        <v>103.85512821</v>
      </c>
      <c r="H399" s="46">
        <v>3</v>
      </c>
      <c r="I399" s="46">
        <v>8</v>
      </c>
      <c r="J399" s="47">
        <v>0</v>
      </c>
      <c r="K399" s="46"/>
      <c r="L399" s="46"/>
      <c r="M399" s="46"/>
      <c r="N399" s="46"/>
      <c r="O399" s="47">
        <v>5</v>
      </c>
      <c r="P399" s="47">
        <v>1</v>
      </c>
      <c r="Q399" s="46">
        <v>10</v>
      </c>
      <c r="R399" s="47">
        <v>1</v>
      </c>
      <c r="S399" s="46"/>
      <c r="T399" s="47">
        <v>3</v>
      </c>
      <c r="U399" s="46"/>
      <c r="V399" s="47">
        <v>3</v>
      </c>
      <c r="W399" s="46"/>
      <c r="X399" s="46"/>
      <c r="Y399" s="46"/>
      <c r="Z399" s="47">
        <v>4</v>
      </c>
      <c r="AA399" s="46"/>
      <c r="AB399" s="47">
        <v>5</v>
      </c>
      <c r="AC399" s="46"/>
      <c r="AD399" s="46"/>
      <c r="AE399" s="46"/>
      <c r="AF399" s="47">
        <v>2</v>
      </c>
      <c r="AG399" s="46"/>
      <c r="AH399" s="47">
        <v>2</v>
      </c>
      <c r="AI399" s="46"/>
      <c r="AJ399" s="46"/>
      <c r="AK399" s="46"/>
      <c r="AL399" s="47">
        <v>3</v>
      </c>
      <c r="AM399" s="46"/>
      <c r="AN399" s="47">
        <v>1</v>
      </c>
      <c r="AO399" s="46"/>
      <c r="AP399" s="47">
        <v>3</v>
      </c>
      <c r="AQ399" s="46"/>
      <c r="AR399" s="47">
        <v>3</v>
      </c>
      <c r="AS399" s="46"/>
      <c r="AT399" s="47">
        <v>3</v>
      </c>
      <c r="AU399" s="46"/>
      <c r="AV399" s="47">
        <v>1</v>
      </c>
      <c r="AW399" s="46"/>
      <c r="AX399" s="47">
        <v>3</v>
      </c>
      <c r="AY399" s="46"/>
      <c r="AZ399" s="47">
        <v>3</v>
      </c>
      <c r="BA399" s="46"/>
      <c r="BB399" s="46" t="s">
        <v>426</v>
      </c>
      <c r="BC399" s="46"/>
      <c r="BD399" s="47">
        <v>1</v>
      </c>
      <c r="BE399" s="46"/>
      <c r="BF399" s="46" t="s">
        <v>666</v>
      </c>
      <c r="BG399" s="46"/>
      <c r="BH399" s="47">
        <v>3</v>
      </c>
      <c r="BI399" s="46"/>
      <c r="BJ399" s="47">
        <v>3</v>
      </c>
      <c r="BK399" s="46"/>
      <c r="BL399" s="46" t="s">
        <v>3529</v>
      </c>
      <c r="BM399" s="46"/>
      <c r="BN399" s="47">
        <v>1</v>
      </c>
      <c r="BO399" s="46"/>
      <c r="BP399" s="47">
        <v>1</v>
      </c>
      <c r="BQ399" s="46"/>
      <c r="BR399" s="47">
        <v>0</v>
      </c>
      <c r="BS399" s="46"/>
      <c r="BT399" s="47">
        <v>0</v>
      </c>
      <c r="BU399" s="46"/>
      <c r="BV399" s="47">
        <v>3</v>
      </c>
      <c r="BW399" s="46"/>
      <c r="BX399" s="47">
        <v>4</v>
      </c>
      <c r="BY399" s="46"/>
      <c r="BZ399" s="46"/>
      <c r="CA399" s="46"/>
      <c r="CB399" s="46" t="s">
        <v>7521</v>
      </c>
      <c r="CC399" s="46" t="b">
        <v>1</v>
      </c>
      <c r="CD399" s="46" t="b">
        <v>1</v>
      </c>
      <c r="CE399" s="46" t="b">
        <v>0</v>
      </c>
      <c r="CF399" s="46" t="b">
        <v>0</v>
      </c>
      <c r="CG399" s="46" t="b">
        <v>0</v>
      </c>
      <c r="CH399" s="46" t="b">
        <v>0</v>
      </c>
      <c r="CI399" s="46" t="b">
        <v>0</v>
      </c>
      <c r="CJ399" s="46"/>
      <c r="CK399" s="46"/>
      <c r="CL399" s="46"/>
      <c r="CM399" s="46" t="s">
        <v>1355</v>
      </c>
      <c r="CN399" s="46"/>
      <c r="CO399" s="46" t="s">
        <v>5376</v>
      </c>
      <c r="CP399" s="46">
        <v>2053</v>
      </c>
      <c r="CQ399" s="46" t="s">
        <v>5377</v>
      </c>
      <c r="CR399" s="46" t="s">
        <v>5378</v>
      </c>
      <c r="CS399" s="46">
        <v>398</v>
      </c>
      <c r="CT399" s="46"/>
      <c r="CU399" s="46">
        <v>-1</v>
      </c>
    </row>
    <row r="400" spans="1:99" ht="15" customHeight="1">
      <c r="A400" s="47">
        <v>359125050503749</v>
      </c>
      <c r="B400" s="47">
        <v>99</v>
      </c>
      <c r="C400" s="47">
        <v>99</v>
      </c>
      <c r="D400" s="46" t="s">
        <v>5379</v>
      </c>
      <c r="E400" s="46" t="s">
        <v>7893</v>
      </c>
      <c r="F400" s="46">
        <v>13.38439136</v>
      </c>
      <c r="G400" s="46">
        <v>103.85506004</v>
      </c>
      <c r="H400" s="46">
        <v>1</v>
      </c>
      <c r="I400" s="46">
        <v>7</v>
      </c>
      <c r="J400" s="47">
        <v>0</v>
      </c>
      <c r="K400" s="46"/>
      <c r="L400" s="46"/>
      <c r="M400" s="46"/>
      <c r="N400" s="46"/>
      <c r="O400" s="47">
        <v>5</v>
      </c>
      <c r="P400" s="47">
        <v>1</v>
      </c>
      <c r="Q400" s="46">
        <v>4</v>
      </c>
      <c r="R400" s="47">
        <v>1</v>
      </c>
      <c r="S400" s="46"/>
      <c r="T400" s="47">
        <v>3</v>
      </c>
      <c r="U400" s="46"/>
      <c r="V400" s="47">
        <v>4</v>
      </c>
      <c r="W400" s="46"/>
      <c r="X400" s="46"/>
      <c r="Y400" s="46"/>
      <c r="Z400" s="47">
        <v>4</v>
      </c>
      <c r="AA400" s="46"/>
      <c r="AB400" s="47">
        <v>4</v>
      </c>
      <c r="AC400" s="46"/>
      <c r="AD400" s="46"/>
      <c r="AE400" s="46"/>
      <c r="AF400" s="47">
        <v>2</v>
      </c>
      <c r="AG400" s="46"/>
      <c r="AH400" s="47">
        <v>2</v>
      </c>
      <c r="AI400" s="46"/>
      <c r="AJ400" s="46"/>
      <c r="AK400" s="46"/>
      <c r="AL400" s="47">
        <v>2</v>
      </c>
      <c r="AM400" s="46"/>
      <c r="AN400" s="47">
        <v>1</v>
      </c>
      <c r="AO400" s="46"/>
      <c r="AP400" s="47">
        <v>3</v>
      </c>
      <c r="AQ400" s="46"/>
      <c r="AR400" s="47">
        <v>3</v>
      </c>
      <c r="AS400" s="46"/>
      <c r="AT400" s="47">
        <v>2</v>
      </c>
      <c r="AU400" s="46"/>
      <c r="AV400" s="47">
        <v>1</v>
      </c>
      <c r="AW400" s="46"/>
      <c r="AX400" s="47">
        <v>3</v>
      </c>
      <c r="AY400" s="46"/>
      <c r="AZ400" s="47">
        <v>3</v>
      </c>
      <c r="BA400" s="46"/>
      <c r="BB400" s="46" t="s">
        <v>426</v>
      </c>
      <c r="BC400" s="46"/>
      <c r="BD400" s="47">
        <v>1</v>
      </c>
      <c r="BE400" s="46"/>
      <c r="BF400" s="46" t="s">
        <v>210</v>
      </c>
      <c r="BG400" s="46"/>
      <c r="BH400" s="47">
        <v>3</v>
      </c>
      <c r="BI400" s="46"/>
      <c r="BJ400" s="47">
        <v>4</v>
      </c>
      <c r="BK400" s="46"/>
      <c r="BL400" s="46" t="s">
        <v>4041</v>
      </c>
      <c r="BM400" s="46"/>
      <c r="BN400" s="47">
        <v>1</v>
      </c>
      <c r="BO400" s="46"/>
      <c r="BP400" s="47">
        <v>1</v>
      </c>
      <c r="BQ400" s="46"/>
      <c r="BR400" s="47">
        <v>0</v>
      </c>
      <c r="BS400" s="46"/>
      <c r="BT400" s="47">
        <v>0</v>
      </c>
      <c r="BU400" s="46"/>
      <c r="BV400" s="47">
        <v>3</v>
      </c>
      <c r="BW400" s="46"/>
      <c r="BX400" s="47">
        <v>4</v>
      </c>
      <c r="BY400" s="46"/>
      <c r="BZ400" s="46"/>
      <c r="CA400" s="46"/>
      <c r="CB400" s="46" t="s">
        <v>7521</v>
      </c>
      <c r="CC400" s="46" t="b">
        <v>1</v>
      </c>
      <c r="CD400" s="46" t="b">
        <v>1</v>
      </c>
      <c r="CE400" s="46" t="b">
        <v>0</v>
      </c>
      <c r="CF400" s="46" t="b">
        <v>0</v>
      </c>
      <c r="CG400" s="46" t="b">
        <v>0</v>
      </c>
      <c r="CH400" s="46" t="b">
        <v>0</v>
      </c>
      <c r="CI400" s="46" t="b">
        <v>0</v>
      </c>
      <c r="CJ400" s="46"/>
      <c r="CK400" s="46"/>
      <c r="CL400" s="46"/>
      <c r="CM400" s="46" t="s">
        <v>3423</v>
      </c>
      <c r="CN400" s="46"/>
      <c r="CO400" s="46" t="s">
        <v>5389</v>
      </c>
      <c r="CP400" s="46">
        <v>2054</v>
      </c>
      <c r="CQ400" s="46" t="s">
        <v>5390</v>
      </c>
      <c r="CR400" s="46" t="s">
        <v>5391</v>
      </c>
      <c r="CS400" s="46">
        <v>399</v>
      </c>
      <c r="CT400" s="46"/>
      <c r="CU400" s="46">
        <v>-1</v>
      </c>
    </row>
    <row r="401" spans="1:99" ht="15" customHeight="1">
      <c r="A401" s="47">
        <v>359125050503749</v>
      </c>
      <c r="B401" s="47">
        <v>100</v>
      </c>
      <c r="C401" s="47">
        <v>100</v>
      </c>
      <c r="D401" s="46" t="s">
        <v>5379</v>
      </c>
      <c r="E401" s="46" t="s">
        <v>7894</v>
      </c>
      <c r="F401" s="46">
        <v>13.38441463</v>
      </c>
      <c r="G401" s="46">
        <v>103.85498674999999</v>
      </c>
      <c r="H401" s="46">
        <v>-1</v>
      </c>
      <c r="I401" s="46">
        <v>7</v>
      </c>
      <c r="J401" s="47">
        <v>0</v>
      </c>
      <c r="K401" s="46"/>
      <c r="L401" s="46"/>
      <c r="M401" s="46"/>
      <c r="N401" s="46"/>
      <c r="O401" s="47">
        <v>5</v>
      </c>
      <c r="P401" s="47">
        <v>1</v>
      </c>
      <c r="Q401" s="46">
        <v>5</v>
      </c>
      <c r="R401" s="47">
        <v>1</v>
      </c>
      <c r="S401" s="46"/>
      <c r="T401" s="47">
        <v>4</v>
      </c>
      <c r="U401" s="46"/>
      <c r="V401" s="47">
        <v>4</v>
      </c>
      <c r="W401" s="46"/>
      <c r="X401" s="46"/>
      <c r="Y401" s="46"/>
      <c r="Z401" s="47">
        <v>4</v>
      </c>
      <c r="AA401" s="46"/>
      <c r="AB401" s="47">
        <v>4</v>
      </c>
      <c r="AC401" s="46"/>
      <c r="AD401" s="46"/>
      <c r="AE401" s="46"/>
      <c r="AF401" s="47">
        <v>2</v>
      </c>
      <c r="AG401" s="46"/>
      <c r="AH401" s="47">
        <v>2</v>
      </c>
      <c r="AI401" s="46"/>
      <c r="AJ401" s="46"/>
      <c r="AK401" s="46"/>
      <c r="AL401" s="47">
        <v>3</v>
      </c>
      <c r="AM401" s="46"/>
      <c r="AN401" s="47">
        <v>1</v>
      </c>
      <c r="AO401" s="46"/>
      <c r="AP401" s="47">
        <v>5</v>
      </c>
      <c r="AQ401" s="46" t="s">
        <v>4055</v>
      </c>
      <c r="AR401" s="47">
        <v>1</v>
      </c>
      <c r="AS401" s="46"/>
      <c r="AT401" s="47">
        <v>3</v>
      </c>
      <c r="AU401" s="46"/>
      <c r="AV401" s="47">
        <v>1</v>
      </c>
      <c r="AW401" s="46"/>
      <c r="AX401" s="47">
        <v>5</v>
      </c>
      <c r="AY401" s="46" t="s">
        <v>4055</v>
      </c>
      <c r="AZ401" s="47">
        <v>1</v>
      </c>
      <c r="BA401" s="46"/>
      <c r="BB401" s="46" t="s">
        <v>3841</v>
      </c>
      <c r="BC401" s="46"/>
      <c r="BD401" s="47">
        <v>0</v>
      </c>
      <c r="BE401" s="46"/>
      <c r="BF401" s="46"/>
      <c r="BG401" s="46"/>
      <c r="BH401" s="47">
        <v>3</v>
      </c>
      <c r="BI401" s="46"/>
      <c r="BJ401" s="47">
        <v>4</v>
      </c>
      <c r="BK401" s="46"/>
      <c r="BL401" s="46" t="s">
        <v>3529</v>
      </c>
      <c r="BM401" s="46"/>
      <c r="BN401" s="47">
        <v>1</v>
      </c>
      <c r="BO401" s="46"/>
      <c r="BP401" s="47">
        <v>1</v>
      </c>
      <c r="BQ401" s="46"/>
      <c r="BR401" s="47">
        <v>0</v>
      </c>
      <c r="BS401" s="46"/>
      <c r="BT401" s="47">
        <v>0</v>
      </c>
      <c r="BU401" s="46"/>
      <c r="BV401" s="47">
        <v>3</v>
      </c>
      <c r="BW401" s="46"/>
      <c r="BX401" s="47">
        <v>4</v>
      </c>
      <c r="BY401" s="46"/>
      <c r="BZ401" s="46"/>
      <c r="CA401" s="46"/>
      <c r="CB401" s="46" t="s">
        <v>7521</v>
      </c>
      <c r="CC401" s="46" t="b">
        <v>1</v>
      </c>
      <c r="CD401" s="46" t="b">
        <v>1</v>
      </c>
      <c r="CE401" s="46" t="b">
        <v>0</v>
      </c>
      <c r="CF401" s="46" t="b">
        <v>0</v>
      </c>
      <c r="CG401" s="46" t="b">
        <v>0</v>
      </c>
      <c r="CH401" s="46" t="b">
        <v>0</v>
      </c>
      <c r="CI401" s="46" t="b">
        <v>0</v>
      </c>
      <c r="CJ401" s="46"/>
      <c r="CK401" s="46"/>
      <c r="CL401" s="46"/>
      <c r="CM401" s="46" t="s">
        <v>3423</v>
      </c>
      <c r="CN401" s="46"/>
      <c r="CO401" s="46" t="s">
        <v>5401</v>
      </c>
      <c r="CP401" s="46">
        <v>2055</v>
      </c>
      <c r="CQ401" s="46" t="s">
        <v>5403</v>
      </c>
      <c r="CR401" s="46" t="s">
        <v>5404</v>
      </c>
      <c r="CS401" s="46">
        <v>400</v>
      </c>
      <c r="CT401" s="46"/>
      <c r="CU401" s="46">
        <v>-1</v>
      </c>
    </row>
    <row r="402" spans="1:99" ht="15" customHeight="1">
      <c r="A402" s="47">
        <v>359125050503749</v>
      </c>
      <c r="B402" s="47">
        <v>75</v>
      </c>
      <c r="C402" s="47">
        <v>75</v>
      </c>
      <c r="D402" s="46" t="s">
        <v>5407</v>
      </c>
      <c r="E402" s="46" t="s">
        <v>7895</v>
      </c>
      <c r="F402" s="46">
        <v>13.38447972</v>
      </c>
      <c r="G402" s="46">
        <v>103.85132974</v>
      </c>
      <c r="H402" s="46">
        <v>14</v>
      </c>
      <c r="I402" s="46">
        <v>13</v>
      </c>
      <c r="J402" s="47">
        <v>0</v>
      </c>
      <c r="K402" s="46"/>
      <c r="L402" s="46"/>
      <c r="M402" s="46"/>
      <c r="N402" s="46"/>
      <c r="O402" s="47">
        <v>5</v>
      </c>
      <c r="P402" s="47">
        <v>1</v>
      </c>
      <c r="Q402" s="46">
        <v>2</v>
      </c>
      <c r="R402" s="47">
        <v>0</v>
      </c>
      <c r="S402" s="46"/>
      <c r="T402" s="47">
        <v>3</v>
      </c>
      <c r="U402" s="46"/>
      <c r="V402" s="46"/>
      <c r="W402" s="46"/>
      <c r="X402" s="46"/>
      <c r="Y402" s="46"/>
      <c r="Z402" s="47">
        <v>3</v>
      </c>
      <c r="AA402" s="46"/>
      <c r="AB402" s="46"/>
      <c r="AC402" s="46"/>
      <c r="AD402" s="46"/>
      <c r="AE402" s="46"/>
      <c r="AF402" s="47">
        <v>2</v>
      </c>
      <c r="AG402" s="46"/>
      <c r="AH402" s="46"/>
      <c r="AI402" s="46"/>
      <c r="AJ402" s="46"/>
      <c r="AK402" s="46"/>
      <c r="AL402" s="47">
        <v>3</v>
      </c>
      <c r="AM402" s="46"/>
      <c r="AN402" s="47">
        <v>1</v>
      </c>
      <c r="AO402" s="46"/>
      <c r="AP402" s="47">
        <v>5</v>
      </c>
      <c r="AQ402" s="46" t="s">
        <v>158</v>
      </c>
      <c r="AR402" s="47">
        <v>1</v>
      </c>
      <c r="AS402" s="46"/>
      <c r="AT402" s="46"/>
      <c r="AU402" s="46"/>
      <c r="AV402" s="46"/>
      <c r="AW402" s="46"/>
      <c r="AX402" s="46"/>
      <c r="AY402" s="46"/>
      <c r="AZ402" s="46"/>
      <c r="BA402" s="46"/>
      <c r="BB402" s="46"/>
      <c r="BC402" s="46"/>
      <c r="BD402" s="47">
        <v>0</v>
      </c>
      <c r="BE402" s="46"/>
      <c r="BF402" s="46"/>
      <c r="BG402" s="46"/>
      <c r="BH402" s="47">
        <v>3</v>
      </c>
      <c r="BI402" s="46"/>
      <c r="BJ402" s="46"/>
      <c r="BK402" s="46"/>
      <c r="BL402" s="46" t="s">
        <v>5411</v>
      </c>
      <c r="BM402" s="46"/>
      <c r="BN402" s="47">
        <v>1</v>
      </c>
      <c r="BO402" s="46"/>
      <c r="BP402" s="47">
        <v>1</v>
      </c>
      <c r="BQ402" s="46"/>
      <c r="BR402" s="47">
        <v>0</v>
      </c>
      <c r="BS402" s="46"/>
      <c r="BT402" s="47">
        <v>1</v>
      </c>
      <c r="BU402" s="46"/>
      <c r="BV402" s="47">
        <v>3</v>
      </c>
      <c r="BW402" s="46"/>
      <c r="BX402" s="47">
        <v>4</v>
      </c>
      <c r="BY402" s="46"/>
      <c r="BZ402" s="46"/>
      <c r="CA402" s="46"/>
      <c r="CB402" s="46" t="s">
        <v>7521</v>
      </c>
      <c r="CC402" s="46" t="b">
        <v>1</v>
      </c>
      <c r="CD402" s="46" t="b">
        <v>1</v>
      </c>
      <c r="CE402" s="46" t="b">
        <v>0</v>
      </c>
      <c r="CF402" s="46" t="b">
        <v>0</v>
      </c>
      <c r="CG402" s="46" t="b">
        <v>0</v>
      </c>
      <c r="CH402" s="46" t="b">
        <v>0</v>
      </c>
      <c r="CI402" s="46" t="b">
        <v>0</v>
      </c>
      <c r="CJ402" s="46"/>
      <c r="CK402" s="46"/>
      <c r="CL402" s="46"/>
      <c r="CM402" s="46" t="s">
        <v>1355</v>
      </c>
      <c r="CN402" s="46"/>
      <c r="CO402" s="46" t="s">
        <v>5414</v>
      </c>
      <c r="CP402" s="46">
        <v>2056</v>
      </c>
      <c r="CQ402" s="46" t="s">
        <v>5416</v>
      </c>
      <c r="CR402" s="46" t="s">
        <v>5417</v>
      </c>
      <c r="CS402" s="46">
        <v>401</v>
      </c>
      <c r="CT402" s="46"/>
      <c r="CU402" s="46">
        <v>-1</v>
      </c>
    </row>
    <row r="403" spans="1:99" ht="15" customHeight="1">
      <c r="A403" s="47">
        <v>359125053657070</v>
      </c>
      <c r="B403" s="47">
        <v>3023</v>
      </c>
      <c r="C403" s="47">
        <v>3023</v>
      </c>
      <c r="D403" s="46" t="s">
        <v>5418</v>
      </c>
      <c r="E403" s="46" t="s">
        <v>7896</v>
      </c>
      <c r="F403" s="46">
        <v>13.35337764</v>
      </c>
      <c r="G403" s="46">
        <v>103.84912927000001</v>
      </c>
      <c r="H403" s="46">
        <v>-6</v>
      </c>
      <c r="I403" s="46">
        <v>3</v>
      </c>
      <c r="J403" s="47">
        <v>0</v>
      </c>
      <c r="K403" s="46"/>
      <c r="L403" s="46"/>
      <c r="M403" s="46"/>
      <c r="N403" s="46"/>
      <c r="O403" s="47">
        <v>4</v>
      </c>
      <c r="P403" s="47">
        <v>1</v>
      </c>
      <c r="Q403" s="46">
        <v>10</v>
      </c>
      <c r="R403" s="47">
        <v>1</v>
      </c>
      <c r="S403" s="46"/>
      <c r="T403" s="47">
        <v>4</v>
      </c>
      <c r="U403" s="46"/>
      <c r="V403" s="47">
        <v>4</v>
      </c>
      <c r="W403" s="46"/>
      <c r="X403" s="46"/>
      <c r="Y403" s="46"/>
      <c r="Z403" s="47">
        <v>4</v>
      </c>
      <c r="AA403" s="46"/>
      <c r="AB403" s="47">
        <v>4</v>
      </c>
      <c r="AC403" s="46"/>
      <c r="AD403" s="46"/>
      <c r="AE403" s="46"/>
      <c r="AF403" s="47">
        <v>4</v>
      </c>
      <c r="AG403" s="46"/>
      <c r="AH403" s="47">
        <v>4</v>
      </c>
      <c r="AI403" s="46"/>
      <c r="AJ403" s="46"/>
      <c r="AK403" s="46"/>
      <c r="AL403" s="47">
        <v>3</v>
      </c>
      <c r="AM403" s="46"/>
      <c r="AN403" s="47">
        <v>1</v>
      </c>
      <c r="AO403" s="46"/>
      <c r="AP403" s="47">
        <v>5</v>
      </c>
      <c r="AQ403" s="46" t="s">
        <v>101</v>
      </c>
      <c r="AR403" s="47">
        <v>6</v>
      </c>
      <c r="AS403" s="46" t="s">
        <v>5419</v>
      </c>
      <c r="AT403" s="47">
        <v>3</v>
      </c>
      <c r="AU403" s="46"/>
      <c r="AV403" s="47">
        <v>1</v>
      </c>
      <c r="AW403" s="46"/>
      <c r="AX403" s="47">
        <v>5</v>
      </c>
      <c r="AY403" s="46" t="s">
        <v>121</v>
      </c>
      <c r="AZ403" s="47">
        <v>6</v>
      </c>
      <c r="BA403" s="46" t="s">
        <v>2729</v>
      </c>
      <c r="BB403" s="46" t="s">
        <v>2819</v>
      </c>
      <c r="BC403" s="46"/>
      <c r="BD403" s="47">
        <v>1</v>
      </c>
      <c r="BE403" s="46"/>
      <c r="BF403" s="46"/>
      <c r="BG403" s="46"/>
      <c r="BH403" s="47">
        <v>1</v>
      </c>
      <c r="BI403" s="46"/>
      <c r="BJ403" s="47">
        <v>4</v>
      </c>
      <c r="BK403" s="46"/>
      <c r="BL403" s="46" t="s">
        <v>5420</v>
      </c>
      <c r="BM403" s="46"/>
      <c r="BN403" s="47">
        <v>1</v>
      </c>
      <c r="BO403" s="46"/>
      <c r="BP403" s="47">
        <v>1</v>
      </c>
      <c r="BQ403" s="46"/>
      <c r="BR403" s="47">
        <v>1</v>
      </c>
      <c r="BS403" s="46"/>
      <c r="BT403" s="47">
        <v>0</v>
      </c>
      <c r="BU403" s="46"/>
      <c r="BV403" s="47">
        <v>3</v>
      </c>
      <c r="BW403" s="46"/>
      <c r="BX403" s="47">
        <v>4</v>
      </c>
      <c r="BY403" s="46"/>
      <c r="BZ403" s="46"/>
      <c r="CA403" s="46"/>
      <c r="CB403" s="46" t="s">
        <v>6051</v>
      </c>
      <c r="CC403" s="46" t="b">
        <v>0</v>
      </c>
      <c r="CD403" s="46" t="b">
        <v>1</v>
      </c>
      <c r="CE403" s="46" t="b">
        <v>0</v>
      </c>
      <c r="CF403" s="46" t="b">
        <v>0</v>
      </c>
      <c r="CG403" s="46" t="b">
        <v>0</v>
      </c>
      <c r="CH403" s="46" t="b">
        <v>0</v>
      </c>
      <c r="CI403" s="46" t="b">
        <v>0</v>
      </c>
      <c r="CJ403" s="46"/>
      <c r="CK403" s="46"/>
      <c r="CL403" s="46"/>
      <c r="CM403" s="46" t="s">
        <v>2732</v>
      </c>
      <c r="CN403" s="46"/>
      <c r="CO403" s="46" t="s">
        <v>5421</v>
      </c>
      <c r="CP403" s="46">
        <v>2057</v>
      </c>
      <c r="CQ403" s="46" t="s">
        <v>5422</v>
      </c>
      <c r="CR403" s="46" t="s">
        <v>5423</v>
      </c>
      <c r="CS403" s="46">
        <v>402</v>
      </c>
      <c r="CT403" s="46"/>
      <c r="CU403" s="46">
        <v>-1</v>
      </c>
    </row>
    <row r="404" spans="1:99" ht="15" customHeight="1">
      <c r="A404" s="47">
        <v>359125051929760</v>
      </c>
      <c r="B404" s="47">
        <v>77</v>
      </c>
      <c r="C404" s="47">
        <v>77</v>
      </c>
      <c r="D404" s="46" t="s">
        <v>7897</v>
      </c>
      <c r="E404" s="46" t="s">
        <v>7898</v>
      </c>
      <c r="F404" s="46">
        <v>13.38466792</v>
      </c>
      <c r="G404" s="46">
        <v>103.85121015999999</v>
      </c>
      <c r="H404" s="46">
        <v>-12</v>
      </c>
      <c r="I404" s="46">
        <v>5</v>
      </c>
      <c r="J404" s="47">
        <v>0</v>
      </c>
      <c r="K404" s="46"/>
      <c r="L404" s="46"/>
      <c r="M404" s="46"/>
      <c r="N404" s="46"/>
      <c r="O404" s="47">
        <v>5</v>
      </c>
      <c r="P404" s="47">
        <v>1</v>
      </c>
      <c r="Q404" s="46">
        <v>4</v>
      </c>
      <c r="R404" s="47">
        <v>1</v>
      </c>
      <c r="S404" s="46"/>
      <c r="T404" s="47">
        <v>3</v>
      </c>
      <c r="U404" s="46"/>
      <c r="V404" s="47">
        <v>4</v>
      </c>
      <c r="W404" s="46"/>
      <c r="X404" s="46"/>
      <c r="Y404" s="46"/>
      <c r="Z404" s="47">
        <v>3</v>
      </c>
      <c r="AA404" s="46"/>
      <c r="AB404" s="47">
        <v>3</v>
      </c>
      <c r="AC404" s="46"/>
      <c r="AD404" s="46"/>
      <c r="AE404" s="46"/>
      <c r="AF404" s="47">
        <v>1</v>
      </c>
      <c r="AG404" s="46"/>
      <c r="AH404" s="47">
        <v>1</v>
      </c>
      <c r="AI404" s="46"/>
      <c r="AJ404" s="46"/>
      <c r="AK404" s="46"/>
      <c r="AL404" s="47">
        <v>3</v>
      </c>
      <c r="AM404" s="46"/>
      <c r="AN404" s="47">
        <v>1</v>
      </c>
      <c r="AO404" s="46"/>
      <c r="AP404" s="47">
        <v>5</v>
      </c>
      <c r="AQ404" s="46" t="s">
        <v>4055</v>
      </c>
      <c r="AR404" s="47">
        <v>6</v>
      </c>
      <c r="AS404" s="46" t="s">
        <v>4055</v>
      </c>
      <c r="AT404" s="47">
        <v>3</v>
      </c>
      <c r="AU404" s="46"/>
      <c r="AV404" s="47">
        <v>1</v>
      </c>
      <c r="AW404" s="46"/>
      <c r="AX404" s="47">
        <v>5</v>
      </c>
      <c r="AY404" s="46" t="s">
        <v>4055</v>
      </c>
      <c r="AZ404" s="47">
        <v>6</v>
      </c>
      <c r="BA404" s="46" t="s">
        <v>4055</v>
      </c>
      <c r="BB404" s="46"/>
      <c r="BC404" s="46"/>
      <c r="BD404" s="47">
        <v>0</v>
      </c>
      <c r="BE404" s="46"/>
      <c r="BF404" s="46"/>
      <c r="BG404" s="46"/>
      <c r="BH404" s="47">
        <v>3</v>
      </c>
      <c r="BI404" s="46"/>
      <c r="BJ404" s="47">
        <v>3</v>
      </c>
      <c r="BK404" s="46"/>
      <c r="BL404" s="46" t="s">
        <v>7899</v>
      </c>
      <c r="BM404" s="46"/>
      <c r="BN404" s="47">
        <v>1</v>
      </c>
      <c r="BO404" s="46"/>
      <c r="BP404" s="47">
        <v>1</v>
      </c>
      <c r="BQ404" s="46"/>
      <c r="BR404" s="47">
        <v>1</v>
      </c>
      <c r="BS404" s="46"/>
      <c r="BT404" s="47">
        <v>1</v>
      </c>
      <c r="BU404" s="46"/>
      <c r="BV404" s="47">
        <v>1</v>
      </c>
      <c r="BW404" s="46"/>
      <c r="BX404" s="47">
        <v>4</v>
      </c>
      <c r="BY404" s="46"/>
      <c r="BZ404" s="46"/>
      <c r="CA404" s="46"/>
      <c r="CB404" s="46" t="s">
        <v>7521</v>
      </c>
      <c r="CC404" s="46" t="b">
        <v>1</v>
      </c>
      <c r="CD404" s="46" t="b">
        <v>1</v>
      </c>
      <c r="CE404" s="46" t="b">
        <v>0</v>
      </c>
      <c r="CF404" s="46" t="b">
        <v>0</v>
      </c>
      <c r="CG404" s="46" t="b">
        <v>0</v>
      </c>
      <c r="CH404" s="46" t="b">
        <v>0</v>
      </c>
      <c r="CI404" s="46" t="b">
        <v>0</v>
      </c>
      <c r="CJ404" s="46"/>
      <c r="CK404" s="46"/>
      <c r="CL404" s="46"/>
      <c r="CM404" s="46" t="s">
        <v>3423</v>
      </c>
      <c r="CN404" s="46"/>
      <c r="CO404" s="46" t="s">
        <v>7900</v>
      </c>
      <c r="CP404" s="46">
        <v>2058</v>
      </c>
      <c r="CQ404" s="46" t="s">
        <v>7901</v>
      </c>
      <c r="CR404" s="46" t="s">
        <v>7902</v>
      </c>
      <c r="CS404" s="46">
        <v>403</v>
      </c>
      <c r="CT404" s="46"/>
      <c r="CU404" s="46">
        <v>-1</v>
      </c>
    </row>
    <row r="405" spans="1:99" ht="15" customHeight="1">
      <c r="A405" s="47">
        <v>359125051929760</v>
      </c>
      <c r="B405" s="47">
        <v>78</v>
      </c>
      <c r="C405" s="47">
        <v>78</v>
      </c>
      <c r="D405" s="46" t="s">
        <v>7903</v>
      </c>
      <c r="E405" s="46" t="s">
        <v>7904</v>
      </c>
      <c r="F405" s="46">
        <v>13.384982559999999</v>
      </c>
      <c r="G405" s="46">
        <v>103.85116944000001</v>
      </c>
      <c r="H405" s="46">
        <v>-6</v>
      </c>
      <c r="I405" s="46">
        <v>4</v>
      </c>
      <c r="J405" s="47">
        <v>0</v>
      </c>
      <c r="K405" s="46"/>
      <c r="L405" s="46"/>
      <c r="M405" s="46"/>
      <c r="N405" s="46"/>
      <c r="O405" s="47">
        <v>5</v>
      </c>
      <c r="P405" s="47">
        <v>1</v>
      </c>
      <c r="Q405" s="46">
        <v>7</v>
      </c>
      <c r="R405" s="47">
        <v>1</v>
      </c>
      <c r="S405" s="46"/>
      <c r="T405" s="47">
        <v>3</v>
      </c>
      <c r="U405" s="46"/>
      <c r="V405" s="47">
        <v>3</v>
      </c>
      <c r="W405" s="46"/>
      <c r="X405" s="46"/>
      <c r="Y405" s="46"/>
      <c r="Z405" s="47">
        <v>4</v>
      </c>
      <c r="AA405" s="46"/>
      <c r="AB405" s="47">
        <v>4</v>
      </c>
      <c r="AC405" s="46"/>
      <c r="AD405" s="46"/>
      <c r="AE405" s="46"/>
      <c r="AF405" s="47">
        <v>1</v>
      </c>
      <c r="AG405" s="46"/>
      <c r="AH405" s="47">
        <v>1</v>
      </c>
      <c r="AI405" s="46"/>
      <c r="AJ405" s="46"/>
      <c r="AK405" s="46"/>
      <c r="AL405" s="47">
        <v>3</v>
      </c>
      <c r="AM405" s="46"/>
      <c r="AN405" s="47">
        <v>1</v>
      </c>
      <c r="AO405" s="46"/>
      <c r="AP405" s="47">
        <v>2</v>
      </c>
      <c r="AQ405" s="46"/>
      <c r="AR405" s="47">
        <v>3</v>
      </c>
      <c r="AS405" s="46"/>
      <c r="AT405" s="47">
        <v>3</v>
      </c>
      <c r="AU405" s="46"/>
      <c r="AV405" s="47">
        <v>1</v>
      </c>
      <c r="AW405" s="46"/>
      <c r="AX405" s="47">
        <v>2</v>
      </c>
      <c r="AY405" s="46"/>
      <c r="AZ405" s="47">
        <v>3</v>
      </c>
      <c r="BA405" s="46"/>
      <c r="BB405" s="46"/>
      <c r="BC405" s="46"/>
      <c r="BD405" s="47">
        <v>1</v>
      </c>
      <c r="BE405" s="46"/>
      <c r="BF405" s="46"/>
      <c r="BG405" s="46"/>
      <c r="BH405" s="47">
        <v>4</v>
      </c>
      <c r="BI405" s="46"/>
      <c r="BJ405" s="47">
        <v>4</v>
      </c>
      <c r="BK405" s="46"/>
      <c r="BL405" s="46"/>
      <c r="BM405" s="46"/>
      <c r="BN405" s="47">
        <v>1</v>
      </c>
      <c r="BO405" s="46"/>
      <c r="BP405" s="47">
        <v>1</v>
      </c>
      <c r="BQ405" s="46"/>
      <c r="BR405" s="47">
        <v>1</v>
      </c>
      <c r="BS405" s="46"/>
      <c r="BT405" s="47">
        <v>0</v>
      </c>
      <c r="BU405" s="46"/>
      <c r="BV405" s="47">
        <v>3</v>
      </c>
      <c r="BW405" s="46"/>
      <c r="BX405" s="47">
        <v>4</v>
      </c>
      <c r="BY405" s="46"/>
      <c r="BZ405" s="46"/>
      <c r="CA405" s="46"/>
      <c r="CB405" s="46" t="s">
        <v>7521</v>
      </c>
      <c r="CC405" s="46" t="b">
        <v>1</v>
      </c>
      <c r="CD405" s="46" t="b">
        <v>1</v>
      </c>
      <c r="CE405" s="46" t="b">
        <v>0</v>
      </c>
      <c r="CF405" s="46" t="b">
        <v>0</v>
      </c>
      <c r="CG405" s="46" t="b">
        <v>0</v>
      </c>
      <c r="CH405" s="46" t="b">
        <v>0</v>
      </c>
      <c r="CI405" s="46" t="b">
        <v>0</v>
      </c>
      <c r="CJ405" s="46"/>
      <c r="CK405" s="46"/>
      <c r="CL405" s="46"/>
      <c r="CM405" s="46" t="s">
        <v>3423</v>
      </c>
      <c r="CN405" s="46"/>
      <c r="CO405" s="46" t="s">
        <v>7905</v>
      </c>
      <c r="CP405" s="46">
        <v>2059</v>
      </c>
      <c r="CQ405" s="46" t="s">
        <v>7906</v>
      </c>
      <c r="CR405" s="46" t="s">
        <v>7907</v>
      </c>
      <c r="CS405" s="46">
        <v>404</v>
      </c>
      <c r="CT405" s="46"/>
      <c r="CU405" s="46">
        <v>-1</v>
      </c>
    </row>
    <row r="406" spans="1:99" ht="15" customHeight="1">
      <c r="A406" s="47">
        <v>359125051929760</v>
      </c>
      <c r="B406" s="47">
        <v>80</v>
      </c>
      <c r="C406" s="47">
        <v>80</v>
      </c>
      <c r="D406" s="46" t="s">
        <v>5134</v>
      </c>
      <c r="E406" s="46" t="s">
        <v>7908</v>
      </c>
      <c r="F406" s="46">
        <v>13.38443451</v>
      </c>
      <c r="G406" s="46">
        <v>103.85184456</v>
      </c>
      <c r="H406" s="46">
        <v>1</v>
      </c>
      <c r="I406" s="46">
        <v>5</v>
      </c>
      <c r="J406" s="47">
        <v>0</v>
      </c>
      <c r="K406" s="46"/>
      <c r="L406" s="46"/>
      <c r="M406" s="46"/>
      <c r="N406" s="46"/>
      <c r="O406" s="47">
        <v>5</v>
      </c>
      <c r="P406" s="47">
        <v>1</v>
      </c>
      <c r="Q406" s="46">
        <v>7</v>
      </c>
      <c r="R406" s="47">
        <v>1</v>
      </c>
      <c r="S406" s="46"/>
      <c r="T406" s="47">
        <v>3</v>
      </c>
      <c r="U406" s="46"/>
      <c r="V406" s="47">
        <v>4</v>
      </c>
      <c r="W406" s="46"/>
      <c r="X406" s="46"/>
      <c r="Y406" s="46"/>
      <c r="Z406" s="47">
        <v>3</v>
      </c>
      <c r="AA406" s="46"/>
      <c r="AB406" s="47">
        <v>3</v>
      </c>
      <c r="AC406" s="46"/>
      <c r="AD406" s="46"/>
      <c r="AE406" s="46"/>
      <c r="AF406" s="47">
        <v>1</v>
      </c>
      <c r="AG406" s="46"/>
      <c r="AH406" s="47">
        <v>1</v>
      </c>
      <c r="AI406" s="46"/>
      <c r="AJ406" s="46" t="s">
        <v>183</v>
      </c>
      <c r="AK406" s="46"/>
      <c r="AL406" s="47">
        <v>3</v>
      </c>
      <c r="AM406" s="46"/>
      <c r="AN406" s="47">
        <v>1</v>
      </c>
      <c r="AO406" s="46"/>
      <c r="AP406" s="47">
        <v>5</v>
      </c>
      <c r="AQ406" s="46" t="s">
        <v>4055</v>
      </c>
      <c r="AR406" s="47">
        <v>6</v>
      </c>
      <c r="AS406" s="46" t="s">
        <v>4055</v>
      </c>
      <c r="AT406" s="47">
        <v>3</v>
      </c>
      <c r="AU406" s="46"/>
      <c r="AV406" s="47">
        <v>6</v>
      </c>
      <c r="AW406" s="46" t="s">
        <v>4055</v>
      </c>
      <c r="AX406" s="47">
        <v>5</v>
      </c>
      <c r="AY406" s="46" t="s">
        <v>4055</v>
      </c>
      <c r="AZ406" s="47">
        <v>6</v>
      </c>
      <c r="BA406" s="46" t="s">
        <v>4055</v>
      </c>
      <c r="BB406" s="46"/>
      <c r="BC406" s="46"/>
      <c r="BD406" s="47">
        <v>0</v>
      </c>
      <c r="BE406" s="46"/>
      <c r="BF406" s="46"/>
      <c r="BG406" s="46"/>
      <c r="BH406" s="47">
        <v>3</v>
      </c>
      <c r="BI406" s="46"/>
      <c r="BJ406" s="47">
        <v>3</v>
      </c>
      <c r="BK406" s="46"/>
      <c r="BL406" s="46" t="s">
        <v>7909</v>
      </c>
      <c r="BM406" s="46"/>
      <c r="BN406" s="47">
        <v>1</v>
      </c>
      <c r="BO406" s="46"/>
      <c r="BP406" s="47">
        <v>1</v>
      </c>
      <c r="BQ406" s="46"/>
      <c r="BR406" s="47">
        <v>1</v>
      </c>
      <c r="BS406" s="46"/>
      <c r="BT406" s="47">
        <v>0</v>
      </c>
      <c r="BU406" s="46"/>
      <c r="BV406" s="47">
        <v>3</v>
      </c>
      <c r="BW406" s="46"/>
      <c r="BX406" s="47">
        <v>4</v>
      </c>
      <c r="BY406" s="46"/>
      <c r="BZ406" s="46"/>
      <c r="CA406" s="46"/>
      <c r="CB406" s="46" t="s">
        <v>7527</v>
      </c>
      <c r="CC406" s="46" t="b">
        <v>1</v>
      </c>
      <c r="CD406" s="46" t="b">
        <v>1</v>
      </c>
      <c r="CE406" s="46" t="b">
        <v>0</v>
      </c>
      <c r="CF406" s="46" t="b">
        <v>1</v>
      </c>
      <c r="CG406" s="46" t="b">
        <v>0</v>
      </c>
      <c r="CH406" s="46" t="b">
        <v>0</v>
      </c>
      <c r="CI406" s="46" t="b">
        <v>0</v>
      </c>
      <c r="CJ406" s="46"/>
      <c r="CK406" s="46" t="s">
        <v>3423</v>
      </c>
      <c r="CL406" s="46"/>
      <c r="CM406" s="46" t="s">
        <v>3423</v>
      </c>
      <c r="CN406" s="46"/>
      <c r="CO406" s="46" t="s">
        <v>7910</v>
      </c>
      <c r="CP406" s="46">
        <v>2060</v>
      </c>
      <c r="CQ406" s="46" t="s">
        <v>7911</v>
      </c>
      <c r="CR406" s="46" t="s">
        <v>7912</v>
      </c>
      <c r="CS406" s="46">
        <v>405</v>
      </c>
      <c r="CT406" s="46"/>
      <c r="CU406" s="46">
        <v>-1</v>
      </c>
    </row>
    <row r="407" spans="1:99" ht="15" customHeight="1">
      <c r="A407" s="47">
        <v>359125051929760</v>
      </c>
      <c r="B407" s="47">
        <v>82</v>
      </c>
      <c r="C407" s="47">
        <v>82</v>
      </c>
      <c r="D407" s="46" t="s">
        <v>7913</v>
      </c>
      <c r="E407" s="46" t="s">
        <v>7914</v>
      </c>
      <c r="F407" s="46">
        <v>13.38440014</v>
      </c>
      <c r="G407" s="46">
        <v>103.85185061999999</v>
      </c>
      <c r="H407" s="46">
        <v>8</v>
      </c>
      <c r="I407" s="46">
        <v>5</v>
      </c>
      <c r="J407" s="47">
        <v>0</v>
      </c>
      <c r="K407" s="46"/>
      <c r="L407" s="46"/>
      <c r="M407" s="46"/>
      <c r="N407" s="46"/>
      <c r="O407" s="47">
        <v>5</v>
      </c>
      <c r="P407" s="47">
        <v>1</v>
      </c>
      <c r="Q407" s="46">
        <v>5</v>
      </c>
      <c r="R407" s="47">
        <v>1</v>
      </c>
      <c r="S407" s="46"/>
      <c r="T407" s="47">
        <v>3</v>
      </c>
      <c r="U407" s="46"/>
      <c r="V407" s="47">
        <v>4</v>
      </c>
      <c r="W407" s="46"/>
      <c r="X407" s="46"/>
      <c r="Y407" s="46"/>
      <c r="Z407" s="47">
        <v>3</v>
      </c>
      <c r="AA407" s="46"/>
      <c r="AB407" s="47">
        <v>3</v>
      </c>
      <c r="AC407" s="46"/>
      <c r="AD407" s="46"/>
      <c r="AE407" s="46"/>
      <c r="AF407" s="47">
        <v>1</v>
      </c>
      <c r="AG407" s="46"/>
      <c r="AH407" s="47">
        <v>1</v>
      </c>
      <c r="AI407" s="46"/>
      <c r="AJ407" s="46"/>
      <c r="AK407" s="46"/>
      <c r="AL407" s="47">
        <v>3</v>
      </c>
      <c r="AM407" s="46"/>
      <c r="AN407" s="47">
        <v>1</v>
      </c>
      <c r="AO407" s="46"/>
      <c r="AP407" s="47">
        <v>5</v>
      </c>
      <c r="AQ407" s="46" t="s">
        <v>4055</v>
      </c>
      <c r="AR407" s="47">
        <v>6</v>
      </c>
      <c r="AS407" s="46" t="s">
        <v>4055</v>
      </c>
      <c r="AT407" s="47">
        <v>3</v>
      </c>
      <c r="AU407" s="46"/>
      <c r="AV407" s="47">
        <v>1</v>
      </c>
      <c r="AW407" s="46"/>
      <c r="AX407" s="47">
        <v>5</v>
      </c>
      <c r="AY407" s="46" t="s">
        <v>4055</v>
      </c>
      <c r="AZ407" s="47">
        <v>6</v>
      </c>
      <c r="BA407" s="46" t="s">
        <v>4055</v>
      </c>
      <c r="BB407" s="46" t="s">
        <v>7915</v>
      </c>
      <c r="BC407" s="46"/>
      <c r="BD407" s="47">
        <v>0</v>
      </c>
      <c r="BE407" s="46"/>
      <c r="BF407" s="46"/>
      <c r="BG407" s="46"/>
      <c r="BH407" s="47">
        <v>3</v>
      </c>
      <c r="BI407" s="46"/>
      <c r="BJ407" s="47">
        <v>3</v>
      </c>
      <c r="BK407" s="46"/>
      <c r="BL407" s="46" t="s">
        <v>7916</v>
      </c>
      <c r="BM407" s="46"/>
      <c r="BN407" s="47">
        <v>1</v>
      </c>
      <c r="BO407" s="46"/>
      <c r="BP407" s="47">
        <v>1</v>
      </c>
      <c r="BQ407" s="46"/>
      <c r="BR407" s="47">
        <v>1</v>
      </c>
      <c r="BS407" s="46"/>
      <c r="BT407" s="47">
        <v>1</v>
      </c>
      <c r="BU407" s="46"/>
      <c r="BV407" s="47">
        <v>3</v>
      </c>
      <c r="BW407" s="46"/>
      <c r="BX407" s="47">
        <v>4</v>
      </c>
      <c r="BY407" s="46"/>
      <c r="BZ407" s="46"/>
      <c r="CA407" s="46"/>
      <c r="CB407" s="46" t="s">
        <v>7521</v>
      </c>
      <c r="CC407" s="46" t="b">
        <v>1</v>
      </c>
      <c r="CD407" s="46" t="b">
        <v>1</v>
      </c>
      <c r="CE407" s="46" t="b">
        <v>0</v>
      </c>
      <c r="CF407" s="46" t="b">
        <v>0</v>
      </c>
      <c r="CG407" s="46" t="b">
        <v>0</v>
      </c>
      <c r="CH407" s="46" t="b">
        <v>0</v>
      </c>
      <c r="CI407" s="46" t="b">
        <v>0</v>
      </c>
      <c r="CJ407" s="46"/>
      <c r="CK407" s="46"/>
      <c r="CL407" s="46"/>
      <c r="CM407" s="46" t="s">
        <v>3423</v>
      </c>
      <c r="CN407" s="46"/>
      <c r="CO407" s="46" t="s">
        <v>7917</v>
      </c>
      <c r="CP407" s="46">
        <v>2061</v>
      </c>
      <c r="CQ407" s="46" t="s">
        <v>7918</v>
      </c>
      <c r="CR407" s="46" t="s">
        <v>7919</v>
      </c>
      <c r="CS407" s="46">
        <v>406</v>
      </c>
      <c r="CT407" s="46"/>
      <c r="CU407" s="46">
        <v>-1</v>
      </c>
    </row>
    <row r="408" spans="1:99" ht="15" customHeight="1">
      <c r="A408" s="47">
        <v>359125051929760</v>
      </c>
      <c r="B408" s="47">
        <v>84</v>
      </c>
      <c r="C408" s="47">
        <v>84</v>
      </c>
      <c r="D408" s="46" t="s">
        <v>7920</v>
      </c>
      <c r="E408" s="46" t="s">
        <v>7921</v>
      </c>
      <c r="F408" s="46">
        <v>13.38456541</v>
      </c>
      <c r="G408" s="46">
        <v>103.85207339999999</v>
      </c>
      <c r="H408" s="46">
        <v>-13</v>
      </c>
      <c r="I408" s="46">
        <v>7</v>
      </c>
      <c r="J408" s="47">
        <v>0</v>
      </c>
      <c r="K408" s="46"/>
      <c r="L408" s="46"/>
      <c r="M408" s="46"/>
      <c r="N408" s="46"/>
      <c r="O408" s="47">
        <v>5</v>
      </c>
      <c r="P408" s="47">
        <v>1</v>
      </c>
      <c r="Q408" s="46">
        <v>3</v>
      </c>
      <c r="R408" s="47">
        <v>0</v>
      </c>
      <c r="S408" s="46"/>
      <c r="T408" s="47">
        <v>4</v>
      </c>
      <c r="U408" s="46"/>
      <c r="V408" s="46"/>
      <c r="W408" s="46"/>
      <c r="X408" s="46"/>
      <c r="Y408" s="46"/>
      <c r="Z408" s="47">
        <v>4</v>
      </c>
      <c r="AA408" s="46"/>
      <c r="AB408" s="46"/>
      <c r="AC408" s="46"/>
      <c r="AD408" s="46"/>
      <c r="AE408" s="46"/>
      <c r="AF408" s="47">
        <v>1</v>
      </c>
      <c r="AG408" s="46"/>
      <c r="AH408" s="46"/>
      <c r="AI408" s="46"/>
      <c r="AJ408" s="46"/>
      <c r="AK408" s="46"/>
      <c r="AL408" s="47">
        <v>3</v>
      </c>
      <c r="AM408" s="46"/>
      <c r="AN408" s="47">
        <v>1</v>
      </c>
      <c r="AO408" s="46"/>
      <c r="AP408" s="47">
        <v>2</v>
      </c>
      <c r="AQ408" s="46"/>
      <c r="AR408" s="47">
        <v>3</v>
      </c>
      <c r="AS408" s="46"/>
      <c r="AT408" s="46"/>
      <c r="AU408" s="46"/>
      <c r="AV408" s="46"/>
      <c r="AW408" s="46"/>
      <c r="AX408" s="46"/>
      <c r="AY408" s="46"/>
      <c r="AZ408" s="46"/>
      <c r="BA408" s="46"/>
      <c r="BB408" s="46"/>
      <c r="BC408" s="46"/>
      <c r="BD408" s="47">
        <v>1</v>
      </c>
      <c r="BE408" s="46"/>
      <c r="BF408" s="46"/>
      <c r="BG408" s="46"/>
      <c r="BH408" s="47">
        <v>3</v>
      </c>
      <c r="BI408" s="46"/>
      <c r="BJ408" s="46"/>
      <c r="BK408" s="46"/>
      <c r="BL408" s="46" t="s">
        <v>4427</v>
      </c>
      <c r="BM408" s="46"/>
      <c r="BN408" s="47">
        <v>1</v>
      </c>
      <c r="BO408" s="46"/>
      <c r="BP408" s="47">
        <v>1</v>
      </c>
      <c r="BQ408" s="46"/>
      <c r="BR408" s="47">
        <v>1</v>
      </c>
      <c r="BS408" s="46"/>
      <c r="BT408" s="47">
        <v>1</v>
      </c>
      <c r="BU408" s="46"/>
      <c r="BV408" s="47">
        <v>3</v>
      </c>
      <c r="BW408" s="46"/>
      <c r="BX408" s="47">
        <v>5</v>
      </c>
      <c r="BY408" s="46"/>
      <c r="BZ408" s="46"/>
      <c r="CA408" s="46"/>
      <c r="CB408" s="46" t="s">
        <v>7521</v>
      </c>
      <c r="CC408" s="46" t="b">
        <v>1</v>
      </c>
      <c r="CD408" s="46" t="b">
        <v>1</v>
      </c>
      <c r="CE408" s="46" t="b">
        <v>0</v>
      </c>
      <c r="CF408" s="46" t="b">
        <v>0</v>
      </c>
      <c r="CG408" s="46" t="b">
        <v>0</v>
      </c>
      <c r="CH408" s="46" t="b">
        <v>0</v>
      </c>
      <c r="CI408" s="46" t="b">
        <v>0</v>
      </c>
      <c r="CJ408" s="46"/>
      <c r="CK408" s="46"/>
      <c r="CL408" s="46"/>
      <c r="CM408" s="46" t="s">
        <v>3423</v>
      </c>
      <c r="CN408" s="46"/>
      <c r="CO408" s="46" t="s">
        <v>7922</v>
      </c>
      <c r="CP408" s="46">
        <v>2062</v>
      </c>
      <c r="CQ408" s="46" t="s">
        <v>7923</v>
      </c>
      <c r="CR408" s="46" t="s">
        <v>7924</v>
      </c>
      <c r="CS408" s="46">
        <v>407</v>
      </c>
      <c r="CT408" s="46"/>
      <c r="CU408" s="46">
        <v>-1</v>
      </c>
    </row>
    <row r="409" spans="1:99" ht="15" customHeight="1">
      <c r="A409" s="47">
        <v>359125051929760</v>
      </c>
      <c r="B409" s="47">
        <v>85</v>
      </c>
      <c r="C409" s="47">
        <v>85</v>
      </c>
      <c r="D409" s="46" t="s">
        <v>7925</v>
      </c>
      <c r="E409" s="46" t="s">
        <v>7926</v>
      </c>
      <c r="F409" s="46">
        <v>13.38448634</v>
      </c>
      <c r="G409" s="46">
        <v>103.85202065999999</v>
      </c>
      <c r="H409" s="46">
        <v>-12</v>
      </c>
      <c r="I409" s="46">
        <v>8</v>
      </c>
      <c r="J409" s="47">
        <v>0</v>
      </c>
      <c r="K409" s="46"/>
      <c r="L409" s="46"/>
      <c r="M409" s="46"/>
      <c r="N409" s="46"/>
      <c r="O409" s="47">
        <v>5</v>
      </c>
      <c r="P409" s="47">
        <v>1</v>
      </c>
      <c r="Q409" s="46">
        <v>5</v>
      </c>
      <c r="R409" s="47">
        <v>1</v>
      </c>
      <c r="S409" s="46"/>
      <c r="T409" s="47">
        <v>3</v>
      </c>
      <c r="U409" s="46"/>
      <c r="V409" s="47">
        <v>3</v>
      </c>
      <c r="W409" s="46"/>
      <c r="X409" s="46"/>
      <c r="Y409" s="46"/>
      <c r="Z409" s="47">
        <v>4</v>
      </c>
      <c r="AA409" s="46"/>
      <c r="AB409" s="47">
        <v>4</v>
      </c>
      <c r="AC409" s="46"/>
      <c r="AD409" s="46"/>
      <c r="AE409" s="46"/>
      <c r="AF409" s="47">
        <v>1</v>
      </c>
      <c r="AG409" s="46"/>
      <c r="AH409" s="47">
        <v>4</v>
      </c>
      <c r="AI409" s="46"/>
      <c r="AJ409" s="46"/>
      <c r="AK409" s="46"/>
      <c r="AL409" s="47">
        <v>2</v>
      </c>
      <c r="AM409" s="46"/>
      <c r="AN409" s="47">
        <v>1</v>
      </c>
      <c r="AO409" s="46"/>
      <c r="AP409" s="47">
        <v>3</v>
      </c>
      <c r="AQ409" s="46"/>
      <c r="AR409" s="47">
        <v>3</v>
      </c>
      <c r="AS409" s="46"/>
      <c r="AT409" s="47">
        <v>2</v>
      </c>
      <c r="AU409" s="46"/>
      <c r="AV409" s="47">
        <v>1</v>
      </c>
      <c r="AW409" s="46"/>
      <c r="AX409" s="47">
        <v>3</v>
      </c>
      <c r="AY409" s="46"/>
      <c r="AZ409" s="47">
        <v>3</v>
      </c>
      <c r="BA409" s="46"/>
      <c r="BB409" s="46"/>
      <c r="BC409" s="46"/>
      <c r="BD409" s="47">
        <v>0</v>
      </c>
      <c r="BE409" s="46"/>
      <c r="BF409" s="46" t="s">
        <v>7927</v>
      </c>
      <c r="BG409" s="46"/>
      <c r="BH409" s="47">
        <v>4</v>
      </c>
      <c r="BI409" s="46"/>
      <c r="BJ409" s="47">
        <v>4</v>
      </c>
      <c r="BK409" s="46"/>
      <c r="BL409" s="46"/>
      <c r="BM409" s="46"/>
      <c r="BN409" s="47">
        <v>1</v>
      </c>
      <c r="BO409" s="46"/>
      <c r="BP409" s="47">
        <v>1</v>
      </c>
      <c r="BQ409" s="46"/>
      <c r="BR409" s="47">
        <v>1</v>
      </c>
      <c r="BS409" s="46"/>
      <c r="BT409" s="47">
        <v>1</v>
      </c>
      <c r="BU409" s="46"/>
      <c r="BV409" s="47">
        <v>3</v>
      </c>
      <c r="BW409" s="46"/>
      <c r="BX409" s="47">
        <v>4</v>
      </c>
      <c r="BY409" s="46"/>
      <c r="BZ409" s="46"/>
      <c r="CA409" s="46"/>
      <c r="CB409" s="46" t="s">
        <v>7521</v>
      </c>
      <c r="CC409" s="46" t="b">
        <v>1</v>
      </c>
      <c r="CD409" s="46" t="b">
        <v>1</v>
      </c>
      <c r="CE409" s="46" t="b">
        <v>0</v>
      </c>
      <c r="CF409" s="46" t="b">
        <v>0</v>
      </c>
      <c r="CG409" s="46" t="b">
        <v>0</v>
      </c>
      <c r="CH409" s="46" t="b">
        <v>0</v>
      </c>
      <c r="CI409" s="46" t="b">
        <v>0</v>
      </c>
      <c r="CJ409" s="46"/>
      <c r="CK409" s="46"/>
      <c r="CL409" s="46"/>
      <c r="CM409" s="46" t="s">
        <v>3423</v>
      </c>
      <c r="CN409" s="46"/>
      <c r="CO409" s="46" t="s">
        <v>7928</v>
      </c>
      <c r="CP409" s="46">
        <v>2063</v>
      </c>
      <c r="CQ409" s="46" t="s">
        <v>7929</v>
      </c>
      <c r="CR409" s="46" t="s">
        <v>7930</v>
      </c>
      <c r="CS409" s="46">
        <v>408</v>
      </c>
      <c r="CT409" s="46"/>
      <c r="CU409" s="46">
        <v>-1</v>
      </c>
    </row>
    <row r="410" spans="1:99" ht="15" customHeight="1">
      <c r="A410" s="47">
        <v>359125051929760</v>
      </c>
      <c r="B410" s="47">
        <v>86</v>
      </c>
      <c r="C410" s="47">
        <v>86</v>
      </c>
      <c r="D410" s="46" t="s">
        <v>7931</v>
      </c>
      <c r="E410" s="46" t="s">
        <v>7932</v>
      </c>
      <c r="F410" s="46">
        <v>13.384380800000001</v>
      </c>
      <c r="G410" s="46">
        <v>103.85209287000001</v>
      </c>
      <c r="H410" s="46">
        <v>10</v>
      </c>
      <c r="I410" s="46">
        <v>4</v>
      </c>
      <c r="J410" s="47">
        <v>0</v>
      </c>
      <c r="K410" s="46"/>
      <c r="L410" s="46"/>
      <c r="M410" s="46"/>
      <c r="N410" s="46"/>
      <c r="O410" s="47">
        <v>5</v>
      </c>
      <c r="P410" s="47">
        <v>1</v>
      </c>
      <c r="Q410" s="46">
        <v>6</v>
      </c>
      <c r="R410" s="47">
        <v>1</v>
      </c>
      <c r="S410" s="46"/>
      <c r="T410" s="47">
        <v>4</v>
      </c>
      <c r="U410" s="46"/>
      <c r="V410" s="47">
        <v>3</v>
      </c>
      <c r="W410" s="46"/>
      <c r="X410" s="46"/>
      <c r="Y410" s="46"/>
      <c r="Z410" s="47">
        <v>3</v>
      </c>
      <c r="AA410" s="46"/>
      <c r="AB410" s="47">
        <v>3</v>
      </c>
      <c r="AC410" s="46"/>
      <c r="AD410" s="46"/>
      <c r="AE410" s="46"/>
      <c r="AF410" s="47">
        <v>1</v>
      </c>
      <c r="AG410" s="46"/>
      <c r="AH410" s="47">
        <v>1</v>
      </c>
      <c r="AI410" s="46"/>
      <c r="AJ410" s="46"/>
      <c r="AK410" s="46"/>
      <c r="AL410" s="47">
        <v>2</v>
      </c>
      <c r="AM410" s="46"/>
      <c r="AN410" s="47">
        <v>1</v>
      </c>
      <c r="AO410" s="46"/>
      <c r="AP410" s="47">
        <v>3</v>
      </c>
      <c r="AQ410" s="46"/>
      <c r="AR410" s="47">
        <v>3</v>
      </c>
      <c r="AS410" s="46"/>
      <c r="AT410" s="47">
        <v>2</v>
      </c>
      <c r="AU410" s="46"/>
      <c r="AV410" s="47">
        <v>1</v>
      </c>
      <c r="AW410" s="46"/>
      <c r="AX410" s="47">
        <v>3</v>
      </c>
      <c r="AY410" s="46"/>
      <c r="AZ410" s="47">
        <v>3</v>
      </c>
      <c r="BA410" s="46"/>
      <c r="BB410" s="46"/>
      <c r="BC410" s="46"/>
      <c r="BD410" s="47">
        <v>1</v>
      </c>
      <c r="BE410" s="46"/>
      <c r="BF410" s="46" t="s">
        <v>210</v>
      </c>
      <c r="BG410" s="46"/>
      <c r="BH410" s="47">
        <v>3</v>
      </c>
      <c r="BI410" s="46"/>
      <c r="BJ410" s="47">
        <v>3</v>
      </c>
      <c r="BK410" s="46"/>
      <c r="BL410" s="46" t="s">
        <v>4427</v>
      </c>
      <c r="BM410" s="46"/>
      <c r="BN410" s="47">
        <v>1</v>
      </c>
      <c r="BO410" s="46"/>
      <c r="BP410" s="47">
        <v>1</v>
      </c>
      <c r="BQ410" s="46"/>
      <c r="BR410" s="47">
        <v>1</v>
      </c>
      <c r="BS410" s="46"/>
      <c r="BT410" s="47">
        <v>1</v>
      </c>
      <c r="BU410" s="46"/>
      <c r="BV410" s="47">
        <v>3</v>
      </c>
      <c r="BW410" s="46"/>
      <c r="BX410" s="47">
        <v>5</v>
      </c>
      <c r="BY410" s="46"/>
      <c r="BZ410" s="46"/>
      <c r="CA410" s="46"/>
      <c r="CB410" s="46" t="s">
        <v>7521</v>
      </c>
      <c r="CC410" s="46" t="b">
        <v>1</v>
      </c>
      <c r="CD410" s="46" t="b">
        <v>1</v>
      </c>
      <c r="CE410" s="46" t="b">
        <v>0</v>
      </c>
      <c r="CF410" s="46" t="b">
        <v>0</v>
      </c>
      <c r="CG410" s="46" t="b">
        <v>0</v>
      </c>
      <c r="CH410" s="46" t="b">
        <v>0</v>
      </c>
      <c r="CI410" s="46" t="b">
        <v>0</v>
      </c>
      <c r="CJ410" s="46"/>
      <c r="CK410" s="46"/>
      <c r="CL410" s="46"/>
      <c r="CM410" s="46" t="s">
        <v>3423</v>
      </c>
      <c r="CN410" s="46"/>
      <c r="CO410" s="46" t="s">
        <v>7933</v>
      </c>
      <c r="CP410" s="46">
        <v>2064</v>
      </c>
      <c r="CQ410" s="46" t="s">
        <v>7934</v>
      </c>
      <c r="CR410" s="46" t="s">
        <v>7935</v>
      </c>
      <c r="CS410" s="46">
        <v>409</v>
      </c>
      <c r="CT410" s="46"/>
      <c r="CU410" s="46">
        <v>-1</v>
      </c>
    </row>
    <row r="411" spans="1:99" ht="15" customHeight="1">
      <c r="A411" s="47">
        <v>359125051929760</v>
      </c>
      <c r="B411" s="47">
        <v>88</v>
      </c>
      <c r="C411" s="47">
        <v>88</v>
      </c>
      <c r="D411" s="46" t="s">
        <v>7936</v>
      </c>
      <c r="E411" s="46" t="s">
        <v>7937</v>
      </c>
      <c r="F411" s="46">
        <v>13.384207849999999</v>
      </c>
      <c r="G411" s="46">
        <v>103.85233087</v>
      </c>
      <c r="H411" s="46">
        <v>7</v>
      </c>
      <c r="I411" s="46">
        <v>8</v>
      </c>
      <c r="J411" s="47">
        <v>0</v>
      </c>
      <c r="K411" s="46"/>
      <c r="L411" s="46"/>
      <c r="M411" s="46"/>
      <c r="N411" s="46"/>
      <c r="O411" s="47">
        <v>5</v>
      </c>
      <c r="P411" s="47">
        <v>1</v>
      </c>
      <c r="Q411" s="46">
        <v>10</v>
      </c>
      <c r="R411" s="47">
        <v>1</v>
      </c>
      <c r="S411" s="46"/>
      <c r="T411" s="47">
        <v>3</v>
      </c>
      <c r="U411" s="46"/>
      <c r="V411" s="47">
        <v>5</v>
      </c>
      <c r="W411" s="46"/>
      <c r="X411" s="46"/>
      <c r="Y411" s="46"/>
      <c r="Z411" s="47">
        <v>3</v>
      </c>
      <c r="AA411" s="46"/>
      <c r="AB411" s="47">
        <v>3</v>
      </c>
      <c r="AC411" s="46"/>
      <c r="AD411" s="46"/>
      <c r="AE411" s="46"/>
      <c r="AF411" s="47">
        <v>1</v>
      </c>
      <c r="AG411" s="46"/>
      <c r="AH411" s="47">
        <v>1</v>
      </c>
      <c r="AI411" s="46"/>
      <c r="AJ411" s="46"/>
      <c r="AK411" s="46"/>
      <c r="AL411" s="47">
        <v>3</v>
      </c>
      <c r="AM411" s="46"/>
      <c r="AN411" s="47">
        <v>1</v>
      </c>
      <c r="AO411" s="46"/>
      <c r="AP411" s="47">
        <v>2</v>
      </c>
      <c r="AQ411" s="46"/>
      <c r="AR411" s="47">
        <v>3</v>
      </c>
      <c r="AS411" s="46"/>
      <c r="AT411" s="47">
        <v>3</v>
      </c>
      <c r="AU411" s="46"/>
      <c r="AV411" s="47">
        <v>1</v>
      </c>
      <c r="AW411" s="46"/>
      <c r="AX411" s="47">
        <v>2</v>
      </c>
      <c r="AY411" s="46"/>
      <c r="AZ411" s="47">
        <v>3</v>
      </c>
      <c r="BA411" s="46"/>
      <c r="BB411" s="46"/>
      <c r="BC411" s="46"/>
      <c r="BD411" s="47">
        <v>1</v>
      </c>
      <c r="BE411" s="46"/>
      <c r="BF411" s="46"/>
      <c r="BG411" s="46"/>
      <c r="BH411" s="47">
        <v>3</v>
      </c>
      <c r="BI411" s="46"/>
      <c r="BJ411" s="47">
        <v>3</v>
      </c>
      <c r="BK411" s="46"/>
      <c r="BL411" s="46" t="s">
        <v>7938</v>
      </c>
      <c r="BM411" s="46"/>
      <c r="BN411" s="47">
        <v>1</v>
      </c>
      <c r="BO411" s="46"/>
      <c r="BP411" s="47">
        <v>1</v>
      </c>
      <c r="BQ411" s="46"/>
      <c r="BR411" s="47">
        <v>1</v>
      </c>
      <c r="BS411" s="46"/>
      <c r="BT411" s="47">
        <v>0</v>
      </c>
      <c r="BU411" s="46"/>
      <c r="BV411" s="47">
        <v>1</v>
      </c>
      <c r="BW411" s="46"/>
      <c r="BX411" s="47">
        <v>4</v>
      </c>
      <c r="BY411" s="46"/>
      <c r="BZ411" s="46"/>
      <c r="CA411" s="46"/>
      <c r="CB411" s="46" t="s">
        <v>6050</v>
      </c>
      <c r="CC411" s="46" t="b">
        <v>1</v>
      </c>
      <c r="CD411" s="46" t="b">
        <v>0</v>
      </c>
      <c r="CE411" s="46" t="b">
        <v>0</v>
      </c>
      <c r="CF411" s="46" t="b">
        <v>0</v>
      </c>
      <c r="CG411" s="46" t="b">
        <v>0</v>
      </c>
      <c r="CH411" s="46" t="b">
        <v>0</v>
      </c>
      <c r="CI411" s="46" t="b">
        <v>0</v>
      </c>
      <c r="CJ411" s="46"/>
      <c r="CK411" s="46"/>
      <c r="CL411" s="46"/>
      <c r="CM411" s="46" t="s">
        <v>3423</v>
      </c>
      <c r="CN411" s="46"/>
      <c r="CO411" s="46" t="s">
        <v>7939</v>
      </c>
      <c r="CP411" s="46">
        <v>2065</v>
      </c>
      <c r="CQ411" s="46" t="s">
        <v>7940</v>
      </c>
      <c r="CR411" s="46" t="s">
        <v>7941</v>
      </c>
      <c r="CS411" s="46">
        <v>410</v>
      </c>
      <c r="CT411" s="46"/>
      <c r="CU411" s="46">
        <v>-1</v>
      </c>
    </row>
  </sheetData>
  <autoFilter ref="A1:CT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965"/>
  <sheetViews>
    <sheetView topLeftCell="BN1" zoomScaleNormal="100" zoomScalePageLayoutView="120" workbookViewId="0">
      <pane ySplit="1" topLeftCell="A56" activePane="bottomLeft" state="frozen"/>
      <selection pane="bottomLeft" activeCell="F52" sqref="F52:F102"/>
    </sheetView>
  </sheetViews>
  <sheetFormatPr defaultColWidth="15.140625" defaultRowHeight="15"/>
  <cols>
    <col min="1" max="1" width="22.28515625" customWidth="1"/>
    <col min="2" max="2" width="14.42578125" customWidth="1"/>
    <col min="3" max="3" width="10.28515625" customWidth="1"/>
    <col min="4" max="4" width="14.42578125" customWidth="1"/>
    <col min="5" max="5" width="7.7109375" customWidth="1"/>
    <col min="6" max="6" width="8.140625" customWidth="1"/>
    <col min="7" max="7" width="22.28515625" customWidth="1"/>
    <col min="8" max="8" width="28" customWidth="1"/>
    <col min="9" max="9" width="17" customWidth="1"/>
    <col min="10" max="10" width="18.28515625" customWidth="1"/>
    <col min="11" max="17" width="7.7109375" customWidth="1"/>
    <col min="18" max="18" width="14.140625" style="53" customWidth="1"/>
    <col min="19" max="19" width="18.140625" customWidth="1"/>
    <col min="20" max="21" width="9.7109375" customWidth="1"/>
    <col min="22" max="22" width="14.7109375" customWidth="1"/>
    <col min="23" max="32" width="7.7109375" customWidth="1"/>
    <col min="33" max="33" width="19.140625" customWidth="1"/>
    <col min="34" max="38" width="7.7109375" customWidth="1"/>
    <col min="39" max="39" width="13.42578125" customWidth="1"/>
    <col min="40" max="40" width="12.140625" customWidth="1"/>
    <col min="41" max="58" width="7.7109375" customWidth="1"/>
    <col min="59" max="59" width="90.28515625" customWidth="1"/>
    <col min="60" max="60" width="22.28515625" customWidth="1"/>
    <col min="61" max="61" width="35.7109375" customWidth="1"/>
    <col min="62" max="62" width="32" customWidth="1"/>
    <col min="63" max="70" width="16.42578125" customWidth="1"/>
    <col min="71" max="71" width="41.42578125" customWidth="1"/>
    <col min="72" max="79" width="16.42578125" customWidth="1"/>
  </cols>
  <sheetData>
    <row r="1" spans="1:79">
      <c r="A1" s="46" t="s">
        <v>527</v>
      </c>
      <c r="B1" s="46" t="s">
        <v>528</v>
      </c>
      <c r="C1" s="46" t="s">
        <v>529</v>
      </c>
      <c r="D1" s="46" t="s">
        <v>0</v>
      </c>
      <c r="E1" s="46" t="s">
        <v>4074</v>
      </c>
      <c r="F1" s="46" t="s">
        <v>4075</v>
      </c>
      <c r="G1" s="46" t="s">
        <v>4076</v>
      </c>
      <c r="H1" s="46" t="s">
        <v>4077</v>
      </c>
      <c r="I1" s="46" t="s">
        <v>4078</v>
      </c>
      <c r="J1" s="46" t="s">
        <v>4079</v>
      </c>
      <c r="K1" s="46" t="s">
        <v>4080</v>
      </c>
      <c r="L1" s="46" t="s">
        <v>4081</v>
      </c>
      <c r="M1" s="46" t="s">
        <v>4082</v>
      </c>
      <c r="N1" s="46" t="s">
        <v>4083</v>
      </c>
      <c r="O1" s="46" t="s">
        <v>4084</v>
      </c>
      <c r="P1" s="46" t="s">
        <v>4085</v>
      </c>
      <c r="Q1" s="46" t="s">
        <v>4086</v>
      </c>
      <c r="R1" s="52" t="s">
        <v>4087</v>
      </c>
      <c r="S1" s="46" t="s">
        <v>4088</v>
      </c>
      <c r="T1" s="46" t="s">
        <v>4089</v>
      </c>
      <c r="U1" s="46" t="s">
        <v>4090</v>
      </c>
      <c r="V1" s="46" t="s">
        <v>4091</v>
      </c>
      <c r="W1" s="46" t="s">
        <v>4092</v>
      </c>
      <c r="X1" s="46" t="s">
        <v>4093</v>
      </c>
      <c r="Y1" s="46" t="s">
        <v>4094</v>
      </c>
      <c r="Z1" s="46" t="s">
        <v>4095</v>
      </c>
      <c r="AA1" s="46" t="s">
        <v>4096</v>
      </c>
      <c r="AB1" s="46" t="s">
        <v>4097</v>
      </c>
      <c r="AC1" s="46" t="s">
        <v>4098</v>
      </c>
      <c r="AD1" s="46" t="s">
        <v>4099</v>
      </c>
      <c r="AE1" s="46" t="s">
        <v>4100</v>
      </c>
      <c r="AF1" s="46" t="s">
        <v>4101</v>
      </c>
      <c r="AG1" s="46" t="s">
        <v>4102</v>
      </c>
      <c r="AH1" s="46" t="s">
        <v>4103</v>
      </c>
      <c r="AI1" s="46" t="s">
        <v>4105</v>
      </c>
      <c r="AJ1" s="46" t="s">
        <v>4106</v>
      </c>
      <c r="AK1" s="46" t="s">
        <v>4108</v>
      </c>
      <c r="AL1" s="46" t="s">
        <v>4110</v>
      </c>
      <c r="AM1" s="46" t="s">
        <v>4111</v>
      </c>
      <c r="AN1" s="46" t="s">
        <v>4112</v>
      </c>
      <c r="AO1" s="46" t="s">
        <v>4113</v>
      </c>
      <c r="AP1" s="46" t="s">
        <v>4115</v>
      </c>
      <c r="AQ1" s="46" t="s">
        <v>4116</v>
      </c>
      <c r="AR1" s="46" t="s">
        <v>4117</v>
      </c>
      <c r="AS1" s="46" t="s">
        <v>4118</v>
      </c>
      <c r="AT1" s="46" t="s">
        <v>4119</v>
      </c>
      <c r="AU1" s="46" t="s">
        <v>4120</v>
      </c>
      <c r="AV1" s="46" t="s">
        <v>4121</v>
      </c>
      <c r="AW1" s="46" t="s">
        <v>4122</v>
      </c>
      <c r="AX1" s="46" t="s">
        <v>4123</v>
      </c>
      <c r="AY1" s="46" t="s">
        <v>4124</v>
      </c>
      <c r="AZ1" s="46" t="s">
        <v>4125</v>
      </c>
      <c r="BA1" s="46" t="s">
        <v>4126</v>
      </c>
      <c r="BB1" s="46" t="s">
        <v>4127</v>
      </c>
      <c r="BC1" s="46" t="s">
        <v>4128</v>
      </c>
      <c r="BD1" s="46" t="s">
        <v>4129</v>
      </c>
      <c r="BE1" s="46" t="s">
        <v>4130</v>
      </c>
      <c r="BF1" s="46" t="s">
        <v>4131</v>
      </c>
      <c r="BG1" s="46" t="s">
        <v>4132</v>
      </c>
      <c r="BH1" s="46" t="s">
        <v>4133</v>
      </c>
      <c r="BI1" s="46" t="s">
        <v>4134</v>
      </c>
      <c r="BJ1" s="46" t="s">
        <v>4135</v>
      </c>
      <c r="BK1" s="46" t="s">
        <v>4137</v>
      </c>
      <c r="BL1" s="46" t="s">
        <v>4139</v>
      </c>
      <c r="BM1" s="46" t="s">
        <v>4141</v>
      </c>
      <c r="BN1" s="46" t="s">
        <v>4142</v>
      </c>
      <c r="BO1" s="46" t="s">
        <v>4143</v>
      </c>
      <c r="BP1" s="46" t="s">
        <v>4144</v>
      </c>
      <c r="BQ1" s="46" t="s">
        <v>4146</v>
      </c>
      <c r="BR1" s="46" t="s">
        <v>4147</v>
      </c>
      <c r="BS1" s="46" t="s">
        <v>4148</v>
      </c>
      <c r="BT1" s="46" t="s">
        <v>566</v>
      </c>
      <c r="BU1" s="46" t="s">
        <v>2</v>
      </c>
      <c r="BV1" s="46" t="s">
        <v>3</v>
      </c>
      <c r="BW1" s="46" t="s">
        <v>4</v>
      </c>
      <c r="BX1" s="46" t="s">
        <v>5</v>
      </c>
      <c r="BY1" s="46" t="s">
        <v>6</v>
      </c>
      <c r="BZ1" s="46" t="s">
        <v>7</v>
      </c>
      <c r="CA1" s="46" t="s">
        <v>8</v>
      </c>
    </row>
    <row r="2" spans="1:79">
      <c r="A2" s="46" t="s">
        <v>4149</v>
      </c>
      <c r="B2" s="47">
        <v>456061515513798</v>
      </c>
      <c r="C2" s="47">
        <v>8.9855060816551301E+18</v>
      </c>
      <c r="D2" s="47">
        <v>359125052280981</v>
      </c>
      <c r="E2" s="46" t="s">
        <v>4152</v>
      </c>
      <c r="F2" s="46" t="s">
        <v>4152</v>
      </c>
      <c r="G2" s="46" t="s">
        <v>4153</v>
      </c>
      <c r="H2" s="46" t="s">
        <v>4154</v>
      </c>
      <c r="I2" s="46">
        <v>13.35658123</v>
      </c>
      <c r="J2" s="46">
        <v>103.88562143999999</v>
      </c>
      <c r="K2" s="46">
        <v>-5</v>
      </c>
      <c r="L2" s="46">
        <v>5</v>
      </c>
      <c r="M2" s="47">
        <v>0</v>
      </c>
      <c r="N2" s="46"/>
      <c r="O2" s="46"/>
      <c r="P2" s="46"/>
      <c r="Q2" s="46"/>
      <c r="R2" s="55">
        <v>1</v>
      </c>
      <c r="S2" s="47">
        <v>23</v>
      </c>
      <c r="T2" s="46"/>
      <c r="U2" s="46"/>
      <c r="V2" s="46"/>
      <c r="W2" s="46"/>
      <c r="X2" s="46"/>
      <c r="Y2" s="46"/>
      <c r="Z2" s="46"/>
      <c r="AA2" s="46"/>
      <c r="AB2" s="46"/>
      <c r="AC2" s="46"/>
      <c r="AD2" s="46"/>
      <c r="AE2" s="46"/>
      <c r="AF2" s="46"/>
      <c r="AG2" s="46"/>
      <c r="AH2" s="46"/>
      <c r="AI2" s="46"/>
      <c r="AJ2" s="46"/>
      <c r="AK2" s="46"/>
      <c r="AL2" s="46"/>
      <c r="AM2" s="46"/>
      <c r="AN2" s="46"/>
      <c r="AO2" s="46"/>
      <c r="AP2" s="46"/>
      <c r="AQ2" s="46"/>
      <c r="AR2" s="47">
        <v>1</v>
      </c>
      <c r="AS2" s="46"/>
      <c r="AT2" s="47">
        <v>0</v>
      </c>
      <c r="AU2" s="46"/>
      <c r="AV2" s="46"/>
      <c r="AW2" s="46"/>
      <c r="AX2" s="46"/>
      <c r="AY2" s="46"/>
      <c r="AZ2" s="46"/>
      <c r="BA2" s="46"/>
      <c r="BB2" s="46"/>
      <c r="BC2" s="46"/>
      <c r="BD2" s="46"/>
      <c r="BE2" s="46"/>
      <c r="BF2" s="46"/>
      <c r="BG2" s="46"/>
      <c r="BH2" s="46"/>
      <c r="BI2" s="46"/>
      <c r="BJ2" s="46"/>
      <c r="BK2" s="46"/>
      <c r="BL2" s="46"/>
      <c r="BM2" s="46"/>
      <c r="BN2" s="46"/>
      <c r="BO2" s="46"/>
      <c r="BP2" s="46"/>
      <c r="BQ2" s="46"/>
      <c r="BR2" s="46" t="s">
        <v>4159</v>
      </c>
      <c r="BS2" s="46" t="s">
        <v>4160</v>
      </c>
      <c r="BT2" s="46" t="s">
        <v>4161</v>
      </c>
      <c r="BU2" s="46" t="s">
        <v>4162</v>
      </c>
      <c r="BV2" s="46">
        <v>940</v>
      </c>
      <c r="BW2" s="46" t="s">
        <v>4163</v>
      </c>
      <c r="BX2" s="46" t="s">
        <v>4164</v>
      </c>
      <c r="BY2" s="46">
        <v>29</v>
      </c>
      <c r="BZ2" s="46"/>
      <c r="CA2" s="46">
        <v>-1</v>
      </c>
    </row>
    <row r="3" spans="1:79">
      <c r="A3" s="46" t="s">
        <v>4165</v>
      </c>
      <c r="B3" s="47">
        <v>456061515513798</v>
      </c>
      <c r="C3" s="47">
        <v>8.9855060816551301E+18</v>
      </c>
      <c r="D3" s="47">
        <v>359125052280981</v>
      </c>
      <c r="E3" s="46" t="s">
        <v>4166</v>
      </c>
      <c r="F3" s="46" t="s">
        <v>4166</v>
      </c>
      <c r="G3" s="46" t="s">
        <v>4167</v>
      </c>
      <c r="H3" s="46" t="s">
        <v>4168</v>
      </c>
      <c r="I3" s="46">
        <v>13.35701001</v>
      </c>
      <c r="J3" s="46">
        <v>103.88568952</v>
      </c>
      <c r="K3" s="46">
        <v>3</v>
      </c>
      <c r="L3" s="46">
        <v>5</v>
      </c>
      <c r="M3" s="47">
        <v>0</v>
      </c>
      <c r="N3" s="46"/>
      <c r="O3" s="46"/>
      <c r="P3" s="46"/>
      <c r="Q3" s="46"/>
      <c r="R3" s="55">
        <v>1</v>
      </c>
      <c r="S3" s="47">
        <v>23</v>
      </c>
      <c r="T3" s="46"/>
      <c r="U3" s="46"/>
      <c r="V3" s="46"/>
      <c r="W3" s="46"/>
      <c r="X3" s="46"/>
      <c r="Y3" s="46"/>
      <c r="Z3" s="46"/>
      <c r="AA3" s="46"/>
      <c r="AB3" s="46"/>
      <c r="AC3" s="46"/>
      <c r="AD3" s="46"/>
      <c r="AE3" s="46"/>
      <c r="AF3" s="46"/>
      <c r="AG3" s="46"/>
      <c r="AH3" s="46"/>
      <c r="AI3" s="46"/>
      <c r="AJ3" s="46"/>
      <c r="AK3" s="46"/>
      <c r="AL3" s="46"/>
      <c r="AM3" s="46"/>
      <c r="AN3" s="46"/>
      <c r="AO3" s="46"/>
      <c r="AP3" s="46"/>
      <c r="AQ3" s="46"/>
      <c r="AR3" s="47">
        <v>1</v>
      </c>
      <c r="AS3" s="46"/>
      <c r="AT3" s="47">
        <v>0</v>
      </c>
      <c r="AU3" s="46"/>
      <c r="AV3" s="46"/>
      <c r="AW3" s="46"/>
      <c r="AX3" s="46"/>
      <c r="AY3" s="46"/>
      <c r="AZ3" s="46"/>
      <c r="BA3" s="46"/>
      <c r="BB3" s="46"/>
      <c r="BC3" s="46"/>
      <c r="BD3" s="46"/>
      <c r="BE3" s="46"/>
      <c r="BF3" s="46"/>
      <c r="BG3" s="46"/>
      <c r="BH3" s="46"/>
      <c r="BI3" s="46"/>
      <c r="BJ3" s="46"/>
      <c r="BK3" s="46"/>
      <c r="BL3" s="46"/>
      <c r="BM3" s="46"/>
      <c r="BN3" s="46"/>
      <c r="BO3" s="46"/>
      <c r="BP3" s="46"/>
      <c r="BQ3" s="46"/>
      <c r="BR3" s="46" t="s">
        <v>4159</v>
      </c>
      <c r="BS3" s="46" t="s">
        <v>4170</v>
      </c>
      <c r="BT3" s="46" t="s">
        <v>4172</v>
      </c>
      <c r="BU3" s="46" t="s">
        <v>4174</v>
      </c>
      <c r="BV3" s="46">
        <v>941</v>
      </c>
      <c r="BW3" s="46" t="s">
        <v>4176</v>
      </c>
      <c r="BX3" s="46" t="s">
        <v>4177</v>
      </c>
      <c r="BY3" s="46">
        <v>30</v>
      </c>
      <c r="BZ3" s="46"/>
      <c r="CA3" s="46">
        <v>-1</v>
      </c>
    </row>
    <row r="4" spans="1:79">
      <c r="A4" s="46" t="s">
        <v>4179</v>
      </c>
      <c r="B4" s="47">
        <v>456061515513798</v>
      </c>
      <c r="C4" s="47">
        <v>8.9855060816551301E+18</v>
      </c>
      <c r="D4" s="47">
        <v>359125052280981</v>
      </c>
      <c r="E4" s="46" t="s">
        <v>4180</v>
      </c>
      <c r="F4" s="46" t="s">
        <v>4180</v>
      </c>
      <c r="G4" s="46" t="s">
        <v>4181</v>
      </c>
      <c r="H4" s="46" t="s">
        <v>4182</v>
      </c>
      <c r="I4" s="46">
        <v>13.357522619999999</v>
      </c>
      <c r="J4" s="46">
        <v>103.88668816000001</v>
      </c>
      <c r="K4" s="46">
        <v>5</v>
      </c>
      <c r="L4" s="46">
        <v>6</v>
      </c>
      <c r="M4" s="47">
        <v>0</v>
      </c>
      <c r="N4" s="46"/>
      <c r="O4" s="46"/>
      <c r="P4" s="46"/>
      <c r="Q4" s="46"/>
      <c r="R4" s="55">
        <v>1</v>
      </c>
      <c r="S4" s="47">
        <v>23</v>
      </c>
      <c r="T4" s="46"/>
      <c r="U4" s="46"/>
      <c r="V4" s="46"/>
      <c r="W4" s="46"/>
      <c r="X4" s="46"/>
      <c r="Y4" s="46"/>
      <c r="Z4" s="46"/>
      <c r="AA4" s="46"/>
      <c r="AB4" s="46"/>
      <c r="AC4" s="46"/>
      <c r="AD4" s="46"/>
      <c r="AE4" s="46"/>
      <c r="AF4" s="46"/>
      <c r="AG4" s="46"/>
      <c r="AH4" s="46"/>
      <c r="AI4" s="46"/>
      <c r="AJ4" s="46"/>
      <c r="AK4" s="46"/>
      <c r="AL4" s="46"/>
      <c r="AM4" s="46"/>
      <c r="AN4" s="46"/>
      <c r="AO4" s="46"/>
      <c r="AP4" s="46"/>
      <c r="AQ4" s="46"/>
      <c r="AR4" s="47">
        <v>1</v>
      </c>
      <c r="AS4" s="46"/>
      <c r="AT4" s="47">
        <v>0</v>
      </c>
      <c r="AU4" s="46"/>
      <c r="AV4" s="46"/>
      <c r="AW4" s="46"/>
      <c r="AX4" s="46"/>
      <c r="AY4" s="46"/>
      <c r="AZ4" s="46"/>
      <c r="BA4" s="46"/>
      <c r="BB4" s="46"/>
      <c r="BC4" s="46"/>
      <c r="BD4" s="46"/>
      <c r="BE4" s="46"/>
      <c r="BF4" s="46"/>
      <c r="BG4" s="46"/>
      <c r="BH4" s="46"/>
      <c r="BI4" s="46"/>
      <c r="BJ4" s="46"/>
      <c r="BK4" s="46"/>
      <c r="BL4" s="46"/>
      <c r="BM4" s="46"/>
      <c r="BN4" s="46"/>
      <c r="BO4" s="46"/>
      <c r="BP4" s="46"/>
      <c r="BQ4" s="46"/>
      <c r="BR4" s="46" t="s">
        <v>4159</v>
      </c>
      <c r="BS4" s="46" t="s">
        <v>4184</v>
      </c>
      <c r="BT4" s="46" t="s">
        <v>4185</v>
      </c>
      <c r="BU4" s="46" t="s">
        <v>4186</v>
      </c>
      <c r="BV4" s="46">
        <v>976</v>
      </c>
      <c r="BW4" s="46" t="s">
        <v>4187</v>
      </c>
      <c r="BX4" s="46" t="s">
        <v>4188</v>
      </c>
      <c r="BY4" s="46">
        <v>43</v>
      </c>
      <c r="BZ4" s="46"/>
      <c r="CA4" s="46">
        <v>-1</v>
      </c>
    </row>
    <row r="5" spans="1:79">
      <c r="A5" s="46" t="s">
        <v>4191</v>
      </c>
      <c r="B5" s="47">
        <v>456061515513798</v>
      </c>
      <c r="C5" s="47">
        <v>8.9855060816551301E+18</v>
      </c>
      <c r="D5" s="47">
        <v>359125052280981</v>
      </c>
      <c r="E5" s="46" t="s">
        <v>4193</v>
      </c>
      <c r="F5" s="46" t="s">
        <v>4193</v>
      </c>
      <c r="G5" s="46" t="s">
        <v>4194</v>
      </c>
      <c r="H5" s="46" t="s">
        <v>4196</v>
      </c>
      <c r="I5" s="46">
        <v>13.357398209999999</v>
      </c>
      <c r="J5" s="46">
        <v>103.8867625</v>
      </c>
      <c r="K5" s="46">
        <v>43</v>
      </c>
      <c r="L5" s="46">
        <v>5</v>
      </c>
      <c r="M5" s="47">
        <v>0</v>
      </c>
      <c r="N5" s="46"/>
      <c r="O5" s="46"/>
      <c r="P5" s="46"/>
      <c r="Q5" s="46"/>
      <c r="R5" s="55">
        <v>1</v>
      </c>
      <c r="S5" s="47">
        <v>23</v>
      </c>
      <c r="T5" s="46"/>
      <c r="U5" s="46"/>
      <c r="V5" s="46"/>
      <c r="W5" s="46"/>
      <c r="X5" s="46"/>
      <c r="Y5" s="46"/>
      <c r="Z5" s="46"/>
      <c r="AA5" s="46"/>
      <c r="AB5" s="46"/>
      <c r="AC5" s="46"/>
      <c r="AD5" s="46"/>
      <c r="AE5" s="46"/>
      <c r="AF5" s="46"/>
      <c r="AG5" s="46"/>
      <c r="AH5" s="46"/>
      <c r="AI5" s="46"/>
      <c r="AJ5" s="46"/>
      <c r="AK5" s="46"/>
      <c r="AL5" s="46"/>
      <c r="AM5" s="46"/>
      <c r="AN5" s="46"/>
      <c r="AO5" s="46"/>
      <c r="AP5" s="46"/>
      <c r="AQ5" s="46"/>
      <c r="AR5" s="47">
        <v>1</v>
      </c>
      <c r="AS5" s="46"/>
      <c r="AT5" s="47">
        <v>1</v>
      </c>
      <c r="AU5" s="47">
        <v>0</v>
      </c>
      <c r="AV5" s="46"/>
      <c r="AW5" s="46"/>
      <c r="AX5" s="46"/>
      <c r="AY5" s="46"/>
      <c r="AZ5" s="46"/>
      <c r="BA5" s="46"/>
      <c r="BB5" s="46"/>
      <c r="BC5" s="46"/>
      <c r="BD5" s="46"/>
      <c r="BE5" s="46"/>
      <c r="BF5" s="46"/>
      <c r="BG5" s="46"/>
      <c r="BH5" s="46"/>
      <c r="BI5" s="46"/>
      <c r="BJ5" s="46"/>
      <c r="BK5" s="46"/>
      <c r="BL5" s="46"/>
      <c r="BM5" s="46"/>
      <c r="BN5" s="46"/>
      <c r="BO5" s="46"/>
      <c r="BP5" s="46"/>
      <c r="BQ5" s="46"/>
      <c r="BR5" s="46" t="s">
        <v>4159</v>
      </c>
      <c r="BS5" s="46" t="s">
        <v>4198</v>
      </c>
      <c r="BT5" s="46" t="s">
        <v>4199</v>
      </c>
      <c r="BU5" s="46" t="s">
        <v>4200</v>
      </c>
      <c r="BV5" s="46">
        <v>977</v>
      </c>
      <c r="BW5" s="46" t="s">
        <v>4201</v>
      </c>
      <c r="BX5" s="46" t="s">
        <v>4202</v>
      </c>
      <c r="BY5" s="46">
        <v>44</v>
      </c>
      <c r="BZ5" s="46"/>
      <c r="CA5" s="46">
        <v>-1</v>
      </c>
    </row>
    <row r="6" spans="1:79">
      <c r="A6" s="46" t="s">
        <v>4203</v>
      </c>
      <c r="B6" s="47">
        <v>456061515513798</v>
      </c>
      <c r="C6" s="47">
        <v>8.9855060816551301E+18</v>
      </c>
      <c r="D6" s="47">
        <v>359125052280981</v>
      </c>
      <c r="E6" s="46" t="s">
        <v>4205</v>
      </c>
      <c r="F6" s="46" t="s">
        <v>4205</v>
      </c>
      <c r="G6" s="46" t="s">
        <v>4207</v>
      </c>
      <c r="H6" s="46" t="s">
        <v>4209</v>
      </c>
      <c r="I6" s="46">
        <v>13.35700664</v>
      </c>
      <c r="J6" s="46">
        <v>103.88634208000001</v>
      </c>
      <c r="K6" s="46">
        <v>-2</v>
      </c>
      <c r="L6" s="46">
        <v>5</v>
      </c>
      <c r="M6" s="47">
        <v>0</v>
      </c>
      <c r="N6" s="46"/>
      <c r="O6" s="46"/>
      <c r="P6" s="46"/>
      <c r="Q6" s="46"/>
      <c r="R6" s="55">
        <v>1</v>
      </c>
      <c r="S6" s="47">
        <v>23</v>
      </c>
      <c r="T6" s="46"/>
      <c r="U6" s="46"/>
      <c r="V6" s="46"/>
      <c r="W6" s="46"/>
      <c r="X6" s="46"/>
      <c r="Y6" s="46"/>
      <c r="Z6" s="46"/>
      <c r="AA6" s="46"/>
      <c r="AB6" s="46"/>
      <c r="AC6" s="46"/>
      <c r="AD6" s="46"/>
      <c r="AE6" s="46"/>
      <c r="AF6" s="46"/>
      <c r="AG6" s="46"/>
      <c r="AH6" s="46"/>
      <c r="AI6" s="46"/>
      <c r="AJ6" s="46"/>
      <c r="AK6" s="46"/>
      <c r="AL6" s="46"/>
      <c r="AM6" s="46"/>
      <c r="AN6" s="46"/>
      <c r="AO6" s="46"/>
      <c r="AP6" s="46"/>
      <c r="AQ6" s="46"/>
      <c r="AR6" s="47">
        <v>1</v>
      </c>
      <c r="AS6" s="46"/>
      <c r="AT6" s="47">
        <v>0</v>
      </c>
      <c r="AU6" s="46"/>
      <c r="AV6" s="46"/>
      <c r="AW6" s="46"/>
      <c r="AX6" s="46"/>
      <c r="AY6" s="46"/>
      <c r="AZ6" s="46"/>
      <c r="BA6" s="46"/>
      <c r="BB6" s="46"/>
      <c r="BC6" s="46"/>
      <c r="BD6" s="46"/>
      <c r="BE6" s="46"/>
      <c r="BF6" s="46"/>
      <c r="BG6" s="46"/>
      <c r="BH6" s="46"/>
      <c r="BI6" s="46"/>
      <c r="BJ6" s="46"/>
      <c r="BK6" s="46"/>
      <c r="BL6" s="46"/>
      <c r="BM6" s="46"/>
      <c r="BN6" s="46"/>
      <c r="BO6" s="46"/>
      <c r="BP6" s="46"/>
      <c r="BQ6" s="46"/>
      <c r="BR6" s="46" t="s">
        <v>4159</v>
      </c>
      <c r="BS6" s="46" t="s">
        <v>4211</v>
      </c>
      <c r="BT6" s="46" t="s">
        <v>4212</v>
      </c>
      <c r="BU6" s="46" t="s">
        <v>4213</v>
      </c>
      <c r="BV6" s="46">
        <v>1034</v>
      </c>
      <c r="BW6" s="46" t="s">
        <v>4214</v>
      </c>
      <c r="BX6" s="46" t="s">
        <v>4215</v>
      </c>
      <c r="BY6" s="46">
        <v>6</v>
      </c>
      <c r="BZ6" s="46"/>
      <c r="CA6" s="46">
        <v>-1</v>
      </c>
    </row>
    <row r="7" spans="1:79">
      <c r="A7" s="46" t="s">
        <v>5071</v>
      </c>
      <c r="B7" s="47">
        <v>456061515513798</v>
      </c>
      <c r="C7" s="47">
        <v>8.9855060816551301E+18</v>
      </c>
      <c r="D7" s="47">
        <v>359125052280981</v>
      </c>
      <c r="E7" s="46" t="s">
        <v>7942</v>
      </c>
      <c r="F7" s="46" t="s">
        <v>7942</v>
      </c>
      <c r="G7" s="46" t="s">
        <v>5073</v>
      </c>
      <c r="H7" s="46" t="s">
        <v>5074</v>
      </c>
      <c r="I7" s="46">
        <v>13.3563972</v>
      </c>
      <c r="J7" s="46">
        <v>103.88553731</v>
      </c>
      <c r="K7" s="46">
        <v>-12</v>
      </c>
      <c r="L7" s="46">
        <v>5</v>
      </c>
      <c r="M7" s="47">
        <v>0</v>
      </c>
      <c r="N7" s="46"/>
      <c r="O7" s="46"/>
      <c r="P7" s="46"/>
      <c r="Q7" s="46"/>
      <c r="R7" s="55">
        <v>1</v>
      </c>
      <c r="S7" s="47">
        <v>23</v>
      </c>
      <c r="T7" s="46"/>
      <c r="U7" s="46"/>
      <c r="V7" s="46"/>
      <c r="W7" s="46"/>
      <c r="X7" s="46"/>
      <c r="Y7" s="46"/>
      <c r="Z7" s="46"/>
      <c r="AA7" s="46"/>
      <c r="AB7" s="46"/>
      <c r="AC7" s="46"/>
      <c r="AD7" s="46"/>
      <c r="AE7" s="46"/>
      <c r="AF7" s="46"/>
      <c r="AG7" s="46"/>
      <c r="AH7" s="46"/>
      <c r="AI7" s="46"/>
      <c r="AJ7" s="46"/>
      <c r="AK7" s="46"/>
      <c r="AL7" s="46"/>
      <c r="AM7" s="46"/>
      <c r="AN7" s="46"/>
      <c r="AO7" s="46"/>
      <c r="AP7" s="46"/>
      <c r="AQ7" s="46"/>
      <c r="AR7" s="47">
        <v>1</v>
      </c>
      <c r="AS7" s="46"/>
      <c r="AT7" s="47">
        <v>0</v>
      </c>
      <c r="AU7" s="46"/>
      <c r="AV7" s="46"/>
      <c r="AW7" s="46"/>
      <c r="AX7" s="46"/>
      <c r="AY7" s="46"/>
      <c r="AZ7" s="46"/>
      <c r="BA7" s="46"/>
      <c r="BB7" s="46"/>
      <c r="BC7" s="46"/>
      <c r="BD7" s="46"/>
      <c r="BE7" s="46"/>
      <c r="BF7" s="46"/>
      <c r="BG7" s="46"/>
      <c r="BH7" s="46"/>
      <c r="BI7" s="46"/>
      <c r="BJ7" s="46"/>
      <c r="BK7" s="46"/>
      <c r="BL7" s="46"/>
      <c r="BM7" s="46"/>
      <c r="BN7" s="46"/>
      <c r="BO7" s="46"/>
      <c r="BP7" s="46"/>
      <c r="BQ7" s="46"/>
      <c r="BR7" s="46" t="s">
        <v>4159</v>
      </c>
      <c r="BS7" s="46" t="s">
        <v>5079</v>
      </c>
      <c r="BT7" s="46" t="s">
        <v>5080</v>
      </c>
      <c r="BU7" s="46" t="s">
        <v>5081</v>
      </c>
      <c r="BV7" s="46">
        <v>1035</v>
      </c>
      <c r="BW7" s="46" t="s">
        <v>5082</v>
      </c>
      <c r="BX7" s="46" t="s">
        <v>5083</v>
      </c>
      <c r="BY7" s="46">
        <v>7</v>
      </c>
      <c r="BZ7" s="46"/>
      <c r="CA7" s="46">
        <v>-1</v>
      </c>
    </row>
    <row r="8" spans="1:79">
      <c r="A8" s="46" t="s">
        <v>4216</v>
      </c>
      <c r="B8" s="47">
        <v>456061515513798</v>
      </c>
      <c r="C8" s="47">
        <v>8.9855060816551301E+18</v>
      </c>
      <c r="D8" s="47">
        <v>359125052280981</v>
      </c>
      <c r="E8" s="46" t="s">
        <v>4217</v>
      </c>
      <c r="F8" s="46" t="s">
        <v>4217</v>
      </c>
      <c r="G8" s="46" t="s">
        <v>4218</v>
      </c>
      <c r="H8" s="46" t="s">
        <v>4219</v>
      </c>
      <c r="I8" s="46">
        <v>13.357328000000001</v>
      </c>
      <c r="J8" s="46">
        <v>103.8861698</v>
      </c>
      <c r="K8" s="46">
        <v>-45</v>
      </c>
      <c r="L8" s="46">
        <v>5</v>
      </c>
      <c r="M8" s="47">
        <v>0</v>
      </c>
      <c r="N8" s="46"/>
      <c r="O8" s="46"/>
      <c r="P8" s="46"/>
      <c r="Q8" s="46"/>
      <c r="R8" s="55">
        <v>1</v>
      </c>
      <c r="S8" s="47">
        <v>23</v>
      </c>
      <c r="T8" s="46"/>
      <c r="U8" s="46"/>
      <c r="V8" s="46"/>
      <c r="W8" s="46"/>
      <c r="X8" s="46"/>
      <c r="Y8" s="46"/>
      <c r="Z8" s="46"/>
      <c r="AA8" s="46"/>
      <c r="AB8" s="46"/>
      <c r="AC8" s="46"/>
      <c r="AD8" s="46"/>
      <c r="AE8" s="46"/>
      <c r="AF8" s="46"/>
      <c r="AG8" s="46"/>
      <c r="AH8" s="46"/>
      <c r="AI8" s="46"/>
      <c r="AJ8" s="46"/>
      <c r="AK8" s="46"/>
      <c r="AL8" s="46"/>
      <c r="AM8" s="46"/>
      <c r="AN8" s="46"/>
      <c r="AO8" s="46"/>
      <c r="AP8" s="46"/>
      <c r="AQ8" s="46"/>
      <c r="AR8" s="47">
        <v>1</v>
      </c>
      <c r="AS8" s="46"/>
      <c r="AT8" s="47">
        <v>0</v>
      </c>
      <c r="AU8" s="46"/>
      <c r="AV8" s="46"/>
      <c r="AW8" s="46"/>
      <c r="AX8" s="46"/>
      <c r="AY8" s="46"/>
      <c r="AZ8" s="46"/>
      <c r="BA8" s="46"/>
      <c r="BB8" s="46"/>
      <c r="BC8" s="46"/>
      <c r="BD8" s="46"/>
      <c r="BE8" s="46"/>
      <c r="BF8" s="46"/>
      <c r="BG8" s="46"/>
      <c r="BH8" s="46"/>
      <c r="BI8" s="46"/>
      <c r="BJ8" s="46"/>
      <c r="BK8" s="46"/>
      <c r="BL8" s="46"/>
      <c r="BM8" s="46"/>
      <c r="BN8" s="46"/>
      <c r="BO8" s="46"/>
      <c r="BP8" s="46"/>
      <c r="BQ8" s="46"/>
      <c r="BR8" s="46" t="s">
        <v>4159</v>
      </c>
      <c r="BS8" s="46" t="s">
        <v>4224</v>
      </c>
      <c r="BT8" s="46" t="s">
        <v>4225</v>
      </c>
      <c r="BU8" s="46" t="s">
        <v>4226</v>
      </c>
      <c r="BV8" s="46">
        <v>1053</v>
      </c>
      <c r="BW8" s="46" t="s">
        <v>4227</v>
      </c>
      <c r="BX8" s="46" t="s">
        <v>4228</v>
      </c>
      <c r="BY8" s="46">
        <v>12</v>
      </c>
      <c r="BZ8" s="46"/>
      <c r="CA8" s="46">
        <v>-1</v>
      </c>
    </row>
    <row r="9" spans="1:79">
      <c r="A9" s="46" t="s">
        <v>4229</v>
      </c>
      <c r="B9" s="47">
        <v>456061515513798</v>
      </c>
      <c r="C9" s="47">
        <v>8.9855060816551301E+18</v>
      </c>
      <c r="D9" s="47">
        <v>359125052280981</v>
      </c>
      <c r="E9" s="46" t="s">
        <v>4230</v>
      </c>
      <c r="F9" s="46" t="s">
        <v>4230</v>
      </c>
      <c r="G9" s="46" t="s">
        <v>4231</v>
      </c>
      <c r="H9" s="46" t="s">
        <v>4232</v>
      </c>
      <c r="I9" s="46">
        <v>13.356997639999999</v>
      </c>
      <c r="J9" s="46">
        <v>103.88568300999999</v>
      </c>
      <c r="K9" s="46">
        <v>10</v>
      </c>
      <c r="L9" s="46">
        <v>5</v>
      </c>
      <c r="M9" s="47">
        <v>0</v>
      </c>
      <c r="N9" s="46"/>
      <c r="O9" s="46"/>
      <c r="P9" s="46"/>
      <c r="Q9" s="46"/>
      <c r="R9" s="55">
        <v>1</v>
      </c>
      <c r="S9" s="47">
        <v>23</v>
      </c>
      <c r="T9" s="46"/>
      <c r="U9" s="46"/>
      <c r="V9" s="46"/>
      <c r="W9" s="46"/>
      <c r="X9" s="46"/>
      <c r="Y9" s="46"/>
      <c r="Z9" s="46"/>
      <c r="AA9" s="46"/>
      <c r="AB9" s="46"/>
      <c r="AC9" s="46"/>
      <c r="AD9" s="46"/>
      <c r="AE9" s="46"/>
      <c r="AF9" s="46"/>
      <c r="AG9" s="46"/>
      <c r="AH9" s="46"/>
      <c r="AI9" s="46"/>
      <c r="AJ9" s="46"/>
      <c r="AK9" s="46"/>
      <c r="AL9" s="46"/>
      <c r="AM9" s="46"/>
      <c r="AN9" s="46"/>
      <c r="AO9" s="46"/>
      <c r="AP9" s="46"/>
      <c r="AQ9" s="46"/>
      <c r="AR9" s="47">
        <v>1</v>
      </c>
      <c r="AS9" s="46"/>
      <c r="AT9" s="47">
        <v>0</v>
      </c>
      <c r="AU9" s="46"/>
      <c r="AV9" s="46"/>
      <c r="AW9" s="46"/>
      <c r="AX9" s="46"/>
      <c r="AY9" s="46"/>
      <c r="AZ9" s="46"/>
      <c r="BA9" s="46"/>
      <c r="BB9" s="46"/>
      <c r="BC9" s="46"/>
      <c r="BD9" s="46"/>
      <c r="BE9" s="46"/>
      <c r="BF9" s="46"/>
      <c r="BG9" s="46"/>
      <c r="BH9" s="46"/>
      <c r="BI9" s="46"/>
      <c r="BJ9" s="46"/>
      <c r="BK9" s="46"/>
      <c r="BL9" s="46"/>
      <c r="BM9" s="46"/>
      <c r="BN9" s="46"/>
      <c r="BO9" s="46"/>
      <c r="BP9" s="46"/>
      <c r="BQ9" s="46"/>
      <c r="BR9" s="46" t="s">
        <v>4159</v>
      </c>
      <c r="BS9" s="46" t="s">
        <v>4233</v>
      </c>
      <c r="BT9" s="46" t="s">
        <v>4234</v>
      </c>
      <c r="BU9" s="46" t="s">
        <v>4236</v>
      </c>
      <c r="BV9" s="46">
        <v>1077</v>
      </c>
      <c r="BW9" s="46" t="s">
        <v>4237</v>
      </c>
      <c r="BX9" s="46" t="s">
        <v>4239</v>
      </c>
      <c r="BY9" s="46">
        <v>24</v>
      </c>
      <c r="BZ9" s="46"/>
      <c r="CA9" s="46">
        <v>-1</v>
      </c>
    </row>
    <row r="10" spans="1:79">
      <c r="A10" s="46" t="s">
        <v>4241</v>
      </c>
      <c r="B10" s="47">
        <v>456061515513798</v>
      </c>
      <c r="C10" s="47">
        <v>8.9855060816551301E+18</v>
      </c>
      <c r="D10" s="47">
        <v>359125052280981</v>
      </c>
      <c r="E10" s="46" t="s">
        <v>4243</v>
      </c>
      <c r="F10" s="46" t="s">
        <v>4243</v>
      </c>
      <c r="G10" s="46" t="s">
        <v>4244</v>
      </c>
      <c r="H10" s="46" t="s">
        <v>4245</v>
      </c>
      <c r="I10" s="46">
        <v>13.35718142</v>
      </c>
      <c r="J10" s="46">
        <v>103.88630618000001</v>
      </c>
      <c r="K10" s="46">
        <v>7</v>
      </c>
      <c r="L10" s="46">
        <v>5</v>
      </c>
      <c r="M10" s="47">
        <v>0</v>
      </c>
      <c r="N10" s="46"/>
      <c r="O10" s="46"/>
      <c r="P10" s="46"/>
      <c r="Q10" s="46"/>
      <c r="R10" s="55">
        <v>1</v>
      </c>
      <c r="S10" s="47">
        <v>23</v>
      </c>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7">
        <v>1</v>
      </c>
      <c r="AS10" s="46"/>
      <c r="AT10" s="47">
        <v>0</v>
      </c>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t="s">
        <v>4159</v>
      </c>
      <c r="BS10" s="46" t="s">
        <v>4247</v>
      </c>
      <c r="BT10" s="46" t="s">
        <v>4248</v>
      </c>
      <c r="BU10" s="46" t="s">
        <v>4249</v>
      </c>
      <c r="BV10" s="46">
        <v>1078</v>
      </c>
      <c r="BW10" s="46" t="s">
        <v>4250</v>
      </c>
      <c r="BX10" s="46" t="s">
        <v>4251</v>
      </c>
      <c r="BY10" s="46">
        <v>25</v>
      </c>
      <c r="BZ10" s="46"/>
      <c r="CA10" s="46">
        <v>-1</v>
      </c>
    </row>
    <row r="11" spans="1:79">
      <c r="A11" s="46" t="s">
        <v>4253</v>
      </c>
      <c r="B11" s="47">
        <v>456061515513798</v>
      </c>
      <c r="C11" s="47">
        <v>8.9855060816551301E+18</v>
      </c>
      <c r="D11" s="47">
        <v>359125052280981</v>
      </c>
      <c r="E11" s="46" t="s">
        <v>4256</v>
      </c>
      <c r="F11" s="46" t="s">
        <v>4256</v>
      </c>
      <c r="G11" s="46" t="s">
        <v>4257</v>
      </c>
      <c r="H11" s="46" t="s">
        <v>4259</v>
      </c>
      <c r="I11" s="46">
        <v>13.35758727</v>
      </c>
      <c r="J11" s="46">
        <v>103.88654971</v>
      </c>
      <c r="K11" s="46">
        <v>7</v>
      </c>
      <c r="L11" s="46">
        <v>5</v>
      </c>
      <c r="M11" s="47">
        <v>0</v>
      </c>
      <c r="N11" s="46"/>
      <c r="O11" s="46"/>
      <c r="P11" s="46"/>
      <c r="Q11" s="46"/>
      <c r="R11" s="55">
        <v>1</v>
      </c>
      <c r="S11" s="47">
        <v>23</v>
      </c>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7">
        <v>1</v>
      </c>
      <c r="AS11" s="46"/>
      <c r="AT11" s="47">
        <v>0</v>
      </c>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t="s">
        <v>4159</v>
      </c>
      <c r="BS11" s="46" t="s">
        <v>4260</v>
      </c>
      <c r="BT11" s="46" t="s">
        <v>4261</v>
      </c>
      <c r="BU11" s="46" t="s">
        <v>4263</v>
      </c>
      <c r="BV11" s="46">
        <v>1095</v>
      </c>
      <c r="BW11" s="46" t="s">
        <v>4264</v>
      </c>
      <c r="BX11" s="46" t="s">
        <v>4265</v>
      </c>
      <c r="BY11" s="46">
        <v>56</v>
      </c>
      <c r="BZ11" s="46"/>
      <c r="CA11" s="46">
        <v>-1</v>
      </c>
    </row>
    <row r="12" spans="1:79">
      <c r="A12" s="46" t="s">
        <v>4266</v>
      </c>
      <c r="B12" s="46" t="s">
        <v>6047</v>
      </c>
      <c r="C12" s="46" t="s">
        <v>4150</v>
      </c>
      <c r="D12" s="46" t="s">
        <v>6048</v>
      </c>
      <c r="E12" s="46" t="s">
        <v>4267</v>
      </c>
      <c r="F12" s="46" t="s">
        <v>4267</v>
      </c>
      <c r="G12" s="46" t="s">
        <v>4268</v>
      </c>
      <c r="H12" s="46" t="s">
        <v>4269</v>
      </c>
      <c r="I12" s="46">
        <v>13.37605668</v>
      </c>
      <c r="J12" s="46">
        <v>103.85883006</v>
      </c>
      <c r="K12" s="46">
        <v>1</v>
      </c>
      <c r="L12" s="46">
        <v>5</v>
      </c>
      <c r="M12" s="47">
        <v>0</v>
      </c>
      <c r="N12" s="46"/>
      <c r="O12" s="46"/>
      <c r="P12" s="46"/>
      <c r="Q12" s="46"/>
      <c r="R12" s="55">
        <v>2</v>
      </c>
      <c r="S12" s="47">
        <v>23</v>
      </c>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7">
        <v>1</v>
      </c>
      <c r="AS12" s="46"/>
      <c r="AT12" s="47">
        <v>1</v>
      </c>
      <c r="AU12" s="47">
        <v>1</v>
      </c>
      <c r="AV12" s="46"/>
      <c r="AW12" s="46"/>
      <c r="AX12" s="46"/>
      <c r="AY12" s="46"/>
      <c r="AZ12" s="46"/>
      <c r="BA12" s="46"/>
      <c r="BB12" s="46"/>
      <c r="BC12" s="46"/>
      <c r="BD12" s="46"/>
      <c r="BE12" s="46"/>
      <c r="BF12" s="46"/>
      <c r="BG12" s="46"/>
      <c r="BH12" s="46"/>
      <c r="BI12" s="46"/>
      <c r="BJ12" s="46"/>
      <c r="BK12" s="46"/>
      <c r="BL12" s="46"/>
      <c r="BM12" s="46"/>
      <c r="BN12" s="46"/>
      <c r="BO12" s="46"/>
      <c r="BP12" s="46"/>
      <c r="BQ12" s="46"/>
      <c r="BR12" s="46" t="s">
        <v>4159</v>
      </c>
      <c r="BS12" s="46" t="s">
        <v>4274</v>
      </c>
      <c r="BT12" s="46" t="s">
        <v>4275</v>
      </c>
      <c r="BU12" s="46" t="s">
        <v>4276</v>
      </c>
      <c r="BV12" s="46">
        <v>1141</v>
      </c>
      <c r="BW12" s="46" t="s">
        <v>4277</v>
      </c>
      <c r="BX12" s="46" t="s">
        <v>4278</v>
      </c>
      <c r="BY12" s="46">
        <v>73</v>
      </c>
      <c r="BZ12" s="46"/>
      <c r="CA12" s="46">
        <v>-1</v>
      </c>
    </row>
    <row r="13" spans="1:79">
      <c r="A13" s="46" t="s">
        <v>4279</v>
      </c>
      <c r="B13" s="46" t="s">
        <v>6047</v>
      </c>
      <c r="C13" s="46" t="s">
        <v>4150</v>
      </c>
      <c r="D13" s="46" t="s">
        <v>6048</v>
      </c>
      <c r="E13" s="46" t="s">
        <v>4280</v>
      </c>
      <c r="F13" s="46" t="s">
        <v>4280</v>
      </c>
      <c r="G13" s="46" t="s">
        <v>4281</v>
      </c>
      <c r="H13" s="46" t="s">
        <v>4282</v>
      </c>
      <c r="I13" s="46">
        <v>13.376405480000001</v>
      </c>
      <c r="J13" s="46">
        <v>103.85766383000001</v>
      </c>
      <c r="K13" s="46">
        <v>-17</v>
      </c>
      <c r="L13" s="46">
        <v>6</v>
      </c>
      <c r="M13" s="47">
        <v>0</v>
      </c>
      <c r="N13" s="46"/>
      <c r="O13" s="46"/>
      <c r="P13" s="46"/>
      <c r="Q13" s="46"/>
      <c r="R13" s="55">
        <v>2</v>
      </c>
      <c r="S13" s="47">
        <v>23</v>
      </c>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7">
        <v>1</v>
      </c>
      <c r="AS13" s="46"/>
      <c r="AT13" s="47">
        <v>0</v>
      </c>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t="s">
        <v>4159</v>
      </c>
      <c r="BS13" s="46" t="s">
        <v>4287</v>
      </c>
      <c r="BT13" s="46" t="s">
        <v>4288</v>
      </c>
      <c r="BU13" s="46" t="s">
        <v>4289</v>
      </c>
      <c r="BV13" s="46">
        <v>1146</v>
      </c>
      <c r="BW13" s="46" t="s">
        <v>4290</v>
      </c>
      <c r="BX13" s="46" t="s">
        <v>4291</v>
      </c>
      <c r="BY13" s="46">
        <v>78</v>
      </c>
      <c r="BZ13" s="46"/>
      <c r="CA13" s="46">
        <v>-1</v>
      </c>
    </row>
    <row r="14" spans="1:79">
      <c r="A14" s="46" t="s">
        <v>4292</v>
      </c>
      <c r="B14" s="46" t="s">
        <v>6047</v>
      </c>
      <c r="C14" s="46" t="s">
        <v>4150</v>
      </c>
      <c r="D14" s="46" t="s">
        <v>6048</v>
      </c>
      <c r="E14" s="46" t="s">
        <v>4293</v>
      </c>
      <c r="F14" s="46" t="s">
        <v>4293</v>
      </c>
      <c r="G14" s="46" t="s">
        <v>4294</v>
      </c>
      <c r="H14" s="46" t="s">
        <v>4295</v>
      </c>
      <c r="I14" s="46">
        <v>13.3765438</v>
      </c>
      <c r="J14" s="46">
        <v>103.85774956</v>
      </c>
      <c r="K14" s="46">
        <v>-7</v>
      </c>
      <c r="L14" s="46">
        <v>6</v>
      </c>
      <c r="M14" s="47">
        <v>0</v>
      </c>
      <c r="N14" s="46"/>
      <c r="O14" s="46"/>
      <c r="P14" s="46"/>
      <c r="Q14" s="46"/>
      <c r="R14" s="55">
        <v>2</v>
      </c>
      <c r="S14" s="47">
        <v>23</v>
      </c>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7">
        <v>1</v>
      </c>
      <c r="AS14" s="46"/>
      <c r="AT14" s="47">
        <v>0</v>
      </c>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t="s">
        <v>4159</v>
      </c>
      <c r="BS14" s="46" t="s">
        <v>4296</v>
      </c>
      <c r="BT14" s="46" t="s">
        <v>4297</v>
      </c>
      <c r="BU14" s="46" t="s">
        <v>4298</v>
      </c>
      <c r="BV14" s="46">
        <v>1213</v>
      </c>
      <c r="BW14" s="46" t="s">
        <v>4299</v>
      </c>
      <c r="BX14" s="46" t="s">
        <v>4300</v>
      </c>
      <c r="BY14" s="46">
        <v>87</v>
      </c>
      <c r="BZ14" s="46"/>
      <c r="CA14" s="46">
        <v>-1</v>
      </c>
    </row>
    <row r="15" spans="1:79">
      <c r="A15" s="46" t="s">
        <v>4301</v>
      </c>
      <c r="B15" s="46" t="s">
        <v>6047</v>
      </c>
      <c r="C15" s="46" t="s">
        <v>4150</v>
      </c>
      <c r="D15" s="46" t="s">
        <v>6048</v>
      </c>
      <c r="E15" s="46" t="s">
        <v>4302</v>
      </c>
      <c r="F15" s="46" t="s">
        <v>4302</v>
      </c>
      <c r="G15" s="46" t="s">
        <v>4303</v>
      </c>
      <c r="H15" s="46" t="s">
        <v>4304</v>
      </c>
      <c r="I15" s="46">
        <v>13.37670271</v>
      </c>
      <c r="J15" s="46">
        <v>103.85779868</v>
      </c>
      <c r="K15" s="46">
        <v>-8</v>
      </c>
      <c r="L15" s="46">
        <v>5</v>
      </c>
      <c r="M15" s="47">
        <v>0</v>
      </c>
      <c r="N15" s="46"/>
      <c r="O15" s="46"/>
      <c r="P15" s="46"/>
      <c r="Q15" s="46"/>
      <c r="R15" s="55">
        <v>2</v>
      </c>
      <c r="S15" s="47">
        <v>23</v>
      </c>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7">
        <v>1</v>
      </c>
      <c r="AS15" s="46"/>
      <c r="AT15" s="47">
        <v>1</v>
      </c>
      <c r="AU15" s="47">
        <v>0</v>
      </c>
      <c r="AV15" s="46"/>
      <c r="AW15" s="46"/>
      <c r="AX15" s="46"/>
      <c r="AY15" s="46"/>
      <c r="AZ15" s="46"/>
      <c r="BA15" s="46"/>
      <c r="BB15" s="46"/>
      <c r="BC15" s="46"/>
      <c r="BD15" s="46"/>
      <c r="BE15" s="46"/>
      <c r="BF15" s="46"/>
      <c r="BG15" s="46"/>
      <c r="BH15" s="46"/>
      <c r="BI15" s="46"/>
      <c r="BJ15" s="46"/>
      <c r="BK15" s="46"/>
      <c r="BL15" s="46"/>
      <c r="BM15" s="46"/>
      <c r="BN15" s="46"/>
      <c r="BO15" s="46"/>
      <c r="BP15" s="46"/>
      <c r="BQ15" s="46"/>
      <c r="BR15" s="46" t="s">
        <v>4159</v>
      </c>
      <c r="BS15" s="46" t="s">
        <v>4309</v>
      </c>
      <c r="BT15" s="46" t="s">
        <v>4310</v>
      </c>
      <c r="BU15" s="46" t="s">
        <v>4311</v>
      </c>
      <c r="BV15" s="46">
        <v>1214</v>
      </c>
      <c r="BW15" s="46" t="s">
        <v>4312</v>
      </c>
      <c r="BX15" s="46" t="s">
        <v>4313</v>
      </c>
      <c r="BY15" s="46">
        <v>88</v>
      </c>
      <c r="BZ15" s="46"/>
      <c r="CA15" s="46">
        <v>-1</v>
      </c>
    </row>
    <row r="16" spans="1:79">
      <c r="A16" s="46" t="s">
        <v>4314</v>
      </c>
      <c r="B16" s="46" t="s">
        <v>6047</v>
      </c>
      <c r="C16" s="46" t="s">
        <v>4150</v>
      </c>
      <c r="D16" s="46" t="s">
        <v>6048</v>
      </c>
      <c r="E16" s="46" t="s">
        <v>4315</v>
      </c>
      <c r="F16" s="46" t="s">
        <v>4315</v>
      </c>
      <c r="G16" s="46" t="s">
        <v>4316</v>
      </c>
      <c r="H16" s="46" t="s">
        <v>4317</v>
      </c>
      <c r="I16" s="46">
        <v>13.376380169999999</v>
      </c>
      <c r="J16" s="46">
        <v>103.85768173</v>
      </c>
      <c r="K16" s="46">
        <v>6</v>
      </c>
      <c r="L16" s="46">
        <v>6</v>
      </c>
      <c r="M16" s="47">
        <v>0</v>
      </c>
      <c r="N16" s="46"/>
      <c r="O16" s="46"/>
      <c r="P16" s="46"/>
      <c r="Q16" s="46"/>
      <c r="R16" s="55">
        <v>2</v>
      </c>
      <c r="S16" s="47">
        <v>23</v>
      </c>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7">
        <v>1</v>
      </c>
      <c r="AS16" s="46"/>
      <c r="AT16" s="47">
        <v>1</v>
      </c>
      <c r="AU16" s="47">
        <v>0</v>
      </c>
      <c r="AV16" s="46"/>
      <c r="AW16" s="46"/>
      <c r="AX16" s="46"/>
      <c r="AY16" s="46"/>
      <c r="AZ16" s="46"/>
      <c r="BA16" s="46"/>
      <c r="BB16" s="46"/>
      <c r="BC16" s="46"/>
      <c r="BD16" s="46"/>
      <c r="BE16" s="46"/>
      <c r="BF16" s="46"/>
      <c r="BG16" s="46"/>
      <c r="BH16" s="46"/>
      <c r="BI16" s="46"/>
      <c r="BJ16" s="46"/>
      <c r="BK16" s="46"/>
      <c r="BL16" s="46"/>
      <c r="BM16" s="46"/>
      <c r="BN16" s="46"/>
      <c r="BO16" s="46"/>
      <c r="BP16" s="46"/>
      <c r="BQ16" s="46"/>
      <c r="BR16" s="46" t="s">
        <v>4159</v>
      </c>
      <c r="BS16" s="46" t="s">
        <v>4322</v>
      </c>
      <c r="BT16" s="46" t="s">
        <v>4323</v>
      </c>
      <c r="BU16" s="46" t="s">
        <v>4324</v>
      </c>
      <c r="BV16" s="46">
        <v>1218</v>
      </c>
      <c r="BW16" s="46" t="s">
        <v>4326</v>
      </c>
      <c r="BX16" s="46" t="s">
        <v>4327</v>
      </c>
      <c r="BY16" s="46">
        <v>92</v>
      </c>
      <c r="BZ16" s="46"/>
      <c r="CA16" s="46">
        <v>-1</v>
      </c>
    </row>
    <row r="17" spans="1:79">
      <c r="A17" s="46" t="s">
        <v>4328</v>
      </c>
      <c r="B17" s="46" t="s">
        <v>6047</v>
      </c>
      <c r="C17" s="46" t="s">
        <v>4150</v>
      </c>
      <c r="D17" s="46" t="s">
        <v>6048</v>
      </c>
      <c r="E17" s="46" t="s">
        <v>4329</v>
      </c>
      <c r="F17" s="46" t="s">
        <v>4329</v>
      </c>
      <c r="G17" s="46" t="s">
        <v>4330</v>
      </c>
      <c r="H17" s="46" t="s">
        <v>4331</v>
      </c>
      <c r="I17" s="46">
        <v>13.376581099999999</v>
      </c>
      <c r="J17" s="46">
        <v>103.85762612000001</v>
      </c>
      <c r="K17" s="46">
        <v>-8</v>
      </c>
      <c r="L17" s="46">
        <v>5</v>
      </c>
      <c r="M17" s="47">
        <v>0</v>
      </c>
      <c r="N17" s="46"/>
      <c r="O17" s="46"/>
      <c r="P17" s="46"/>
      <c r="Q17" s="46"/>
      <c r="R17" s="55">
        <v>2</v>
      </c>
      <c r="S17" s="47">
        <v>23</v>
      </c>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v>1</v>
      </c>
      <c r="AS17" s="46"/>
      <c r="AT17" s="47">
        <v>1</v>
      </c>
      <c r="AU17" s="47">
        <v>0</v>
      </c>
      <c r="AV17" s="46"/>
      <c r="AW17" s="46"/>
      <c r="AX17" s="46"/>
      <c r="AY17" s="46"/>
      <c r="AZ17" s="46"/>
      <c r="BA17" s="46"/>
      <c r="BB17" s="46"/>
      <c r="BC17" s="46"/>
      <c r="BD17" s="46"/>
      <c r="BE17" s="46"/>
      <c r="BF17" s="46"/>
      <c r="BG17" s="46"/>
      <c r="BH17" s="46"/>
      <c r="BI17" s="46"/>
      <c r="BJ17" s="46"/>
      <c r="BK17" s="46"/>
      <c r="BL17" s="46"/>
      <c r="BM17" s="46"/>
      <c r="BN17" s="46"/>
      <c r="BO17" s="46"/>
      <c r="BP17" s="46"/>
      <c r="BQ17" s="46"/>
      <c r="BR17" s="46" t="s">
        <v>4159</v>
      </c>
      <c r="BS17" s="46" t="s">
        <v>4334</v>
      </c>
      <c r="BT17" s="46" t="s">
        <v>4336</v>
      </c>
      <c r="BU17" s="46" t="s">
        <v>4337</v>
      </c>
      <c r="BV17" s="46">
        <v>1219</v>
      </c>
      <c r="BW17" s="46" t="s">
        <v>4338</v>
      </c>
      <c r="BX17" s="46" t="s">
        <v>4340</v>
      </c>
      <c r="BY17" s="46">
        <v>93</v>
      </c>
      <c r="BZ17" s="46"/>
      <c r="CA17" s="46">
        <v>-1</v>
      </c>
    </row>
    <row r="18" spans="1:79">
      <c r="A18" s="46" t="s">
        <v>4341</v>
      </c>
      <c r="B18" s="46" t="s">
        <v>6047</v>
      </c>
      <c r="C18" s="46" t="s">
        <v>4150</v>
      </c>
      <c r="D18" s="46" t="s">
        <v>6048</v>
      </c>
      <c r="E18" s="46" t="s">
        <v>4342</v>
      </c>
      <c r="F18" s="46" t="s">
        <v>4342</v>
      </c>
      <c r="G18" s="46" t="s">
        <v>4343</v>
      </c>
      <c r="H18" s="46" t="s">
        <v>4344</v>
      </c>
      <c r="I18" s="46">
        <v>13.37647454</v>
      </c>
      <c r="J18" s="46">
        <v>103.85671977</v>
      </c>
      <c r="K18" s="46">
        <v>-7</v>
      </c>
      <c r="L18" s="46">
        <v>5</v>
      </c>
      <c r="M18" s="47">
        <v>0</v>
      </c>
      <c r="N18" s="46"/>
      <c r="O18" s="46"/>
      <c r="P18" s="46"/>
      <c r="Q18" s="46"/>
      <c r="R18" s="55">
        <v>2</v>
      </c>
      <c r="S18" s="47">
        <v>23</v>
      </c>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t="s">
        <v>6050</v>
      </c>
      <c r="AS18" s="46"/>
      <c r="AT18" s="46" t="s">
        <v>6049</v>
      </c>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t="s">
        <v>4159</v>
      </c>
      <c r="BS18" s="46" t="s">
        <v>4346</v>
      </c>
      <c r="BT18" s="46" t="s">
        <v>4347</v>
      </c>
      <c r="BU18" s="46" t="s">
        <v>4349</v>
      </c>
      <c r="BV18" s="46">
        <v>1243</v>
      </c>
      <c r="BW18" s="46" t="s">
        <v>4351</v>
      </c>
      <c r="BX18" s="46" t="s">
        <v>4353</v>
      </c>
      <c r="BY18" s="46">
        <v>103</v>
      </c>
      <c r="BZ18" s="46"/>
      <c r="CA18" s="46">
        <v>-1</v>
      </c>
    </row>
    <row r="19" spans="1:79">
      <c r="A19" s="46" t="s">
        <v>4355</v>
      </c>
      <c r="B19" s="46" t="s">
        <v>6047</v>
      </c>
      <c r="C19" s="46" t="s">
        <v>4150</v>
      </c>
      <c r="D19" s="46" t="s">
        <v>6048</v>
      </c>
      <c r="E19" s="46" t="s">
        <v>4356</v>
      </c>
      <c r="F19" s="46" t="s">
        <v>4356</v>
      </c>
      <c r="G19" s="46" t="s">
        <v>4357</v>
      </c>
      <c r="H19" s="46" t="s">
        <v>4358</v>
      </c>
      <c r="I19" s="46">
        <v>13.3762937</v>
      </c>
      <c r="J19" s="46">
        <v>103.85702569</v>
      </c>
      <c r="K19" s="46">
        <v>-12</v>
      </c>
      <c r="L19" s="46">
        <v>5</v>
      </c>
      <c r="M19" s="46" t="s">
        <v>6049</v>
      </c>
      <c r="N19" s="46"/>
      <c r="O19" s="46"/>
      <c r="P19" s="46"/>
      <c r="Q19" s="46"/>
      <c r="R19" s="48" t="s">
        <v>6051</v>
      </c>
      <c r="S19" s="46" t="s">
        <v>6053</v>
      </c>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t="s">
        <v>6050</v>
      </c>
      <c r="AS19" s="46"/>
      <c r="AT19" s="46" t="s">
        <v>6049</v>
      </c>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t="s">
        <v>4159</v>
      </c>
      <c r="BS19" s="46" t="s">
        <v>4363</v>
      </c>
      <c r="BT19" s="46" t="s">
        <v>4364</v>
      </c>
      <c r="BU19" s="46" t="s">
        <v>4365</v>
      </c>
      <c r="BV19" s="46">
        <v>1244</v>
      </c>
      <c r="BW19" s="46" t="s">
        <v>4366</v>
      </c>
      <c r="BX19" s="46" t="s">
        <v>4367</v>
      </c>
      <c r="BY19" s="46">
        <v>104</v>
      </c>
      <c r="BZ19" s="46"/>
      <c r="CA19" s="46">
        <v>-1</v>
      </c>
    </row>
    <row r="20" spans="1:79">
      <c r="A20" s="46" t="s">
        <v>4368</v>
      </c>
      <c r="B20" s="46" t="s">
        <v>6047</v>
      </c>
      <c r="C20" s="46" t="s">
        <v>4150</v>
      </c>
      <c r="D20" s="46" t="s">
        <v>6048</v>
      </c>
      <c r="E20" s="46" t="s">
        <v>4369</v>
      </c>
      <c r="F20" s="46" t="s">
        <v>4369</v>
      </c>
      <c r="G20" s="46" t="s">
        <v>4371</v>
      </c>
      <c r="H20" s="46" t="s">
        <v>4372</v>
      </c>
      <c r="I20" s="46">
        <v>13.37644485</v>
      </c>
      <c r="J20" s="46">
        <v>103.85693283000001</v>
      </c>
      <c r="K20" s="46">
        <v>3</v>
      </c>
      <c r="L20" s="46">
        <v>5</v>
      </c>
      <c r="M20" s="46" t="s">
        <v>6049</v>
      </c>
      <c r="N20" s="46"/>
      <c r="O20" s="46"/>
      <c r="P20" s="46"/>
      <c r="Q20" s="46"/>
      <c r="R20" s="48" t="s">
        <v>6051</v>
      </c>
      <c r="S20" s="46" t="s">
        <v>6053</v>
      </c>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t="s">
        <v>6050</v>
      </c>
      <c r="AS20" s="46"/>
      <c r="AT20" s="46" t="s">
        <v>6049</v>
      </c>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t="s">
        <v>4159</v>
      </c>
      <c r="BS20" s="46" t="s">
        <v>4376</v>
      </c>
      <c r="BT20" s="46" t="s">
        <v>4377</v>
      </c>
      <c r="BU20" s="46" t="s">
        <v>4379</v>
      </c>
      <c r="BV20" s="46">
        <v>1246</v>
      </c>
      <c r="BW20" s="46" t="s">
        <v>4380</v>
      </c>
      <c r="BX20" s="46" t="s">
        <v>4381</v>
      </c>
      <c r="BY20" s="46">
        <v>106</v>
      </c>
      <c r="BZ20" s="46"/>
      <c r="CA20" s="46">
        <v>-1</v>
      </c>
    </row>
    <row r="21" spans="1:79">
      <c r="A21" s="46" t="s">
        <v>4382</v>
      </c>
      <c r="B21" s="46" t="s">
        <v>6047</v>
      </c>
      <c r="C21" s="46" t="s">
        <v>4150</v>
      </c>
      <c r="D21" s="46" t="s">
        <v>6048</v>
      </c>
      <c r="E21" s="46" t="s">
        <v>4383</v>
      </c>
      <c r="F21" s="46" t="s">
        <v>4383</v>
      </c>
      <c r="G21" s="46" t="s">
        <v>4384</v>
      </c>
      <c r="H21" s="46" t="s">
        <v>4385</v>
      </c>
      <c r="I21" s="46">
        <v>13.377139830000001</v>
      </c>
      <c r="J21" s="46">
        <v>103.85266673</v>
      </c>
      <c r="K21" s="46">
        <v>-1</v>
      </c>
      <c r="L21" s="46">
        <v>8</v>
      </c>
      <c r="M21" s="46" t="s">
        <v>6049</v>
      </c>
      <c r="N21" s="46"/>
      <c r="O21" s="46"/>
      <c r="P21" s="46"/>
      <c r="Q21" s="46"/>
      <c r="R21" s="48" t="s">
        <v>6051</v>
      </c>
      <c r="S21" s="46" t="s">
        <v>6053</v>
      </c>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t="s">
        <v>6050</v>
      </c>
      <c r="AS21" s="46"/>
      <c r="AT21" s="46" t="s">
        <v>6049</v>
      </c>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t="s">
        <v>4159</v>
      </c>
      <c r="BS21" s="46" t="s">
        <v>4391</v>
      </c>
      <c r="BT21" s="46" t="s">
        <v>4392</v>
      </c>
      <c r="BU21" s="46" t="s">
        <v>4393</v>
      </c>
      <c r="BV21" s="46">
        <v>1282</v>
      </c>
      <c r="BW21" s="46" t="s">
        <v>4394</v>
      </c>
      <c r="BX21" s="46" t="s">
        <v>4395</v>
      </c>
      <c r="BY21" s="46">
        <v>118</v>
      </c>
      <c r="BZ21" s="46"/>
      <c r="CA21" s="46">
        <v>-1</v>
      </c>
    </row>
    <row r="22" spans="1:79">
      <c r="A22" s="46" t="s">
        <v>4396</v>
      </c>
      <c r="B22" s="46" t="s">
        <v>6047</v>
      </c>
      <c r="C22" s="46" t="s">
        <v>4150</v>
      </c>
      <c r="D22" s="46" t="s">
        <v>6048</v>
      </c>
      <c r="E22" s="46" t="s">
        <v>4397</v>
      </c>
      <c r="F22" s="46" t="s">
        <v>4397</v>
      </c>
      <c r="G22" s="46" t="s">
        <v>4399</v>
      </c>
      <c r="H22" s="46" t="s">
        <v>4400</v>
      </c>
      <c r="I22" s="46">
        <v>13.353427610000001</v>
      </c>
      <c r="J22" s="46">
        <v>103.84953077999999</v>
      </c>
      <c r="K22" s="46">
        <v>14</v>
      </c>
      <c r="L22" s="46">
        <v>5</v>
      </c>
      <c r="M22" s="46" t="s">
        <v>6049</v>
      </c>
      <c r="N22" s="46"/>
      <c r="O22" s="46"/>
      <c r="P22" s="46"/>
      <c r="Q22" s="46"/>
      <c r="R22" s="48" t="s">
        <v>6056</v>
      </c>
      <c r="S22" s="46" t="s">
        <v>6053</v>
      </c>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t="s">
        <v>6050</v>
      </c>
      <c r="AS22" s="46"/>
      <c r="AT22" s="46" t="s">
        <v>6050</v>
      </c>
      <c r="AU22" s="46" t="s">
        <v>6050</v>
      </c>
      <c r="AV22" s="46"/>
      <c r="AW22" s="46"/>
      <c r="AX22" s="46"/>
      <c r="AY22" s="46"/>
      <c r="AZ22" s="46"/>
      <c r="BA22" s="46"/>
      <c r="BB22" s="46"/>
      <c r="BC22" s="46"/>
      <c r="BD22" s="46"/>
      <c r="BE22" s="46"/>
      <c r="BF22" s="46"/>
      <c r="BG22" s="46"/>
      <c r="BH22" s="46"/>
      <c r="BI22" s="46"/>
      <c r="BJ22" s="46"/>
      <c r="BK22" s="46"/>
      <c r="BL22" s="46"/>
      <c r="BM22" s="46"/>
      <c r="BN22" s="46"/>
      <c r="BO22" s="46"/>
      <c r="BP22" s="46"/>
      <c r="BQ22" s="46"/>
      <c r="BR22" s="46" t="s">
        <v>4159</v>
      </c>
      <c r="BS22" s="46" t="s">
        <v>6080</v>
      </c>
      <c r="BT22" s="46" t="s">
        <v>4405</v>
      </c>
      <c r="BU22" s="46" t="s">
        <v>4406</v>
      </c>
      <c r="BV22" s="46">
        <v>1332</v>
      </c>
      <c r="BW22" s="46" t="s">
        <v>4407</v>
      </c>
      <c r="BX22" s="46" t="s">
        <v>4408</v>
      </c>
      <c r="BY22" s="46">
        <v>127</v>
      </c>
      <c r="BZ22" s="46"/>
      <c r="CA22" s="46">
        <v>-1</v>
      </c>
    </row>
    <row r="23" spans="1:79">
      <c r="A23" s="46" t="s">
        <v>4409</v>
      </c>
      <c r="B23" s="46" t="s">
        <v>6047</v>
      </c>
      <c r="C23" s="46" t="s">
        <v>4150</v>
      </c>
      <c r="D23" s="46" t="s">
        <v>6048</v>
      </c>
      <c r="E23" s="46" t="s">
        <v>4410</v>
      </c>
      <c r="F23" s="46" t="s">
        <v>4410</v>
      </c>
      <c r="G23" s="46" t="s">
        <v>4411</v>
      </c>
      <c r="H23" s="46" t="s">
        <v>4412</v>
      </c>
      <c r="I23" s="46">
        <v>13.353733679999999</v>
      </c>
      <c r="J23" s="46">
        <v>103.84937957</v>
      </c>
      <c r="K23" s="46">
        <v>-2</v>
      </c>
      <c r="L23" s="46">
        <v>5</v>
      </c>
      <c r="M23" s="46" t="s">
        <v>6049</v>
      </c>
      <c r="N23" s="46"/>
      <c r="O23" s="46"/>
      <c r="P23" s="46"/>
      <c r="Q23" s="46"/>
      <c r="R23" s="48" t="s">
        <v>6056</v>
      </c>
      <c r="S23" s="46" t="s">
        <v>6053</v>
      </c>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t="s">
        <v>6050</v>
      </c>
      <c r="AS23" s="46"/>
      <c r="AT23" s="46" t="s">
        <v>6050</v>
      </c>
      <c r="AU23" s="46" t="s">
        <v>6050</v>
      </c>
      <c r="AV23" s="46"/>
      <c r="AW23" s="46"/>
      <c r="AX23" s="46"/>
      <c r="AY23" s="46"/>
      <c r="AZ23" s="46"/>
      <c r="BA23" s="46"/>
      <c r="BB23" s="46"/>
      <c r="BC23" s="46"/>
      <c r="BD23" s="46"/>
      <c r="BE23" s="46"/>
      <c r="BF23" s="46"/>
      <c r="BG23" s="46"/>
      <c r="BH23" s="46"/>
      <c r="BI23" s="46"/>
      <c r="BJ23" s="46"/>
      <c r="BK23" s="46"/>
      <c r="BL23" s="46"/>
      <c r="BM23" s="46"/>
      <c r="BN23" s="46"/>
      <c r="BO23" s="46"/>
      <c r="BP23" s="46"/>
      <c r="BQ23" s="46"/>
      <c r="BR23" s="46" t="s">
        <v>4159</v>
      </c>
      <c r="BS23" s="46" t="s">
        <v>4414</v>
      </c>
      <c r="BT23" s="46" t="s">
        <v>4415</v>
      </c>
      <c r="BU23" s="46" t="s">
        <v>4417</v>
      </c>
      <c r="BV23" s="46">
        <v>1335</v>
      </c>
      <c r="BW23" s="46" t="s">
        <v>4419</v>
      </c>
      <c r="BX23" s="46" t="s">
        <v>4421</v>
      </c>
      <c r="BY23" s="46">
        <v>130</v>
      </c>
      <c r="BZ23" s="46"/>
      <c r="CA23" s="46">
        <v>-1</v>
      </c>
    </row>
    <row r="24" spans="1:79">
      <c r="A24" s="46" t="s">
        <v>4422</v>
      </c>
      <c r="B24" s="46" t="s">
        <v>6047</v>
      </c>
      <c r="C24" s="46" t="s">
        <v>4150</v>
      </c>
      <c r="D24" s="46" t="s">
        <v>6048</v>
      </c>
      <c r="E24" s="46" t="s">
        <v>4424</v>
      </c>
      <c r="F24" s="46" t="s">
        <v>4424</v>
      </c>
      <c r="G24" s="46" t="s">
        <v>4425</v>
      </c>
      <c r="H24" s="46" t="s">
        <v>4426</v>
      </c>
      <c r="I24" s="46">
        <v>13.35295604</v>
      </c>
      <c r="J24" s="46">
        <v>103.84864066</v>
      </c>
      <c r="K24" s="46">
        <v>5</v>
      </c>
      <c r="L24" s="46">
        <v>5</v>
      </c>
      <c r="M24" s="46" t="s">
        <v>6049</v>
      </c>
      <c r="N24" s="46"/>
      <c r="O24" s="46"/>
      <c r="P24" s="46"/>
      <c r="Q24" s="46"/>
      <c r="R24" s="48" t="s">
        <v>6056</v>
      </c>
      <c r="S24" s="46" t="s">
        <v>6053</v>
      </c>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t="s">
        <v>6050</v>
      </c>
      <c r="AS24" s="46"/>
      <c r="AT24" s="46" t="s">
        <v>6050</v>
      </c>
      <c r="AU24" s="46" t="s">
        <v>6049</v>
      </c>
      <c r="AV24" s="46"/>
      <c r="AW24" s="46"/>
      <c r="AX24" s="46"/>
      <c r="AY24" s="46"/>
      <c r="AZ24" s="46"/>
      <c r="BA24" s="46"/>
      <c r="BB24" s="46"/>
      <c r="BC24" s="46"/>
      <c r="BD24" s="46"/>
      <c r="BE24" s="46"/>
      <c r="BF24" s="46"/>
      <c r="BG24" s="46"/>
      <c r="BH24" s="46"/>
      <c r="BI24" s="46"/>
      <c r="BJ24" s="46"/>
      <c r="BK24" s="46"/>
      <c r="BL24" s="46"/>
      <c r="BM24" s="46"/>
      <c r="BN24" s="46"/>
      <c r="BO24" s="46"/>
      <c r="BP24" s="46"/>
      <c r="BQ24" s="46"/>
      <c r="BR24" s="46" t="s">
        <v>4159</v>
      </c>
      <c r="BS24" s="46" t="s">
        <v>4428</v>
      </c>
      <c r="BT24" s="46" t="s">
        <v>4429</v>
      </c>
      <c r="BU24" s="46" t="s">
        <v>4431</v>
      </c>
      <c r="BV24" s="46">
        <v>1379</v>
      </c>
      <c r="BW24" s="46" t="s">
        <v>4434</v>
      </c>
      <c r="BX24" s="46" t="s">
        <v>4435</v>
      </c>
      <c r="BY24" s="46">
        <v>158</v>
      </c>
      <c r="BZ24" s="46"/>
      <c r="CA24" s="46">
        <v>-1</v>
      </c>
    </row>
    <row r="25" spans="1:79">
      <c r="A25" s="46" t="s">
        <v>4437</v>
      </c>
      <c r="B25" s="46" t="s">
        <v>6047</v>
      </c>
      <c r="C25" s="46" t="s">
        <v>4150</v>
      </c>
      <c r="D25" s="46" t="s">
        <v>6048</v>
      </c>
      <c r="E25" s="46" t="s">
        <v>4438</v>
      </c>
      <c r="F25" s="46" t="s">
        <v>4438</v>
      </c>
      <c r="G25" s="46" t="s">
        <v>4439</v>
      </c>
      <c r="H25" s="46" t="s">
        <v>4440</v>
      </c>
      <c r="I25" s="46">
        <v>13.352660759999999</v>
      </c>
      <c r="J25" s="46">
        <v>103.84888171999999</v>
      </c>
      <c r="K25" s="46">
        <v>15</v>
      </c>
      <c r="L25" s="46">
        <v>5</v>
      </c>
      <c r="M25" s="46" t="s">
        <v>6049</v>
      </c>
      <c r="N25" s="46"/>
      <c r="O25" s="46"/>
      <c r="P25" s="46"/>
      <c r="Q25" s="46"/>
      <c r="R25" s="48" t="s">
        <v>6056</v>
      </c>
      <c r="S25" s="46" t="s">
        <v>6053</v>
      </c>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t="s">
        <v>6050</v>
      </c>
      <c r="AS25" s="46"/>
      <c r="AT25" s="46" t="s">
        <v>6049</v>
      </c>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t="s">
        <v>4159</v>
      </c>
      <c r="BS25" s="46" t="s">
        <v>4441</v>
      </c>
      <c r="BT25" s="46" t="s">
        <v>4442</v>
      </c>
      <c r="BU25" s="46" t="s">
        <v>4443</v>
      </c>
      <c r="BV25" s="46">
        <v>1380</v>
      </c>
      <c r="BW25" s="46" t="s">
        <v>4444</v>
      </c>
      <c r="BX25" s="46" t="s">
        <v>4445</v>
      </c>
      <c r="BY25" s="46">
        <v>159</v>
      </c>
      <c r="BZ25" s="46"/>
      <c r="CA25" s="46">
        <v>-1</v>
      </c>
    </row>
    <row r="26" spans="1:79">
      <c r="A26" s="46" t="s">
        <v>6090</v>
      </c>
      <c r="B26" s="46" t="s">
        <v>6047</v>
      </c>
      <c r="C26" s="46" t="s">
        <v>4150</v>
      </c>
      <c r="D26" s="46" t="s">
        <v>6048</v>
      </c>
      <c r="E26" s="46" t="s">
        <v>6091</v>
      </c>
      <c r="F26" s="46" t="s">
        <v>6091</v>
      </c>
      <c r="G26" s="46" t="s">
        <v>6092</v>
      </c>
      <c r="H26" s="46" t="s">
        <v>6093</v>
      </c>
      <c r="I26" s="46">
        <v>13.353679809999999</v>
      </c>
      <c r="J26" s="46">
        <v>103.85091838</v>
      </c>
      <c r="K26" s="46">
        <v>-14</v>
      </c>
      <c r="L26" s="46">
        <v>6</v>
      </c>
      <c r="M26" s="46" t="s">
        <v>6049</v>
      </c>
      <c r="N26" s="46"/>
      <c r="O26" s="46"/>
      <c r="P26" s="46"/>
      <c r="Q26" s="46"/>
      <c r="R26" s="48" t="s">
        <v>6056</v>
      </c>
      <c r="S26" s="46" t="s">
        <v>6053</v>
      </c>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t="s">
        <v>6050</v>
      </c>
      <c r="AS26" s="46"/>
      <c r="AT26" s="46" t="s">
        <v>6049</v>
      </c>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t="s">
        <v>4159</v>
      </c>
      <c r="BS26" s="46" t="s">
        <v>6094</v>
      </c>
      <c r="BT26" s="46" t="s">
        <v>6095</v>
      </c>
      <c r="BU26" s="46" t="s">
        <v>6096</v>
      </c>
      <c r="BV26" s="46">
        <v>1452</v>
      </c>
      <c r="BW26" s="46" t="s">
        <v>6097</v>
      </c>
      <c r="BX26" s="46" t="s">
        <v>6098</v>
      </c>
      <c r="BY26" s="46">
        <v>171</v>
      </c>
      <c r="BZ26" s="46"/>
      <c r="CA26" s="46">
        <v>-1</v>
      </c>
    </row>
    <row r="27" spans="1:79">
      <c r="A27" s="46" t="s">
        <v>6117</v>
      </c>
      <c r="B27" s="46" t="s">
        <v>6047</v>
      </c>
      <c r="C27" s="46" t="s">
        <v>4150</v>
      </c>
      <c r="D27" s="46" t="s">
        <v>6048</v>
      </c>
      <c r="E27" s="46" t="s">
        <v>6118</v>
      </c>
      <c r="F27" s="46" t="s">
        <v>6118</v>
      </c>
      <c r="G27" s="46" t="s">
        <v>6119</v>
      </c>
      <c r="H27" s="46" t="s">
        <v>6120</v>
      </c>
      <c r="I27" s="46">
        <v>13.3538523</v>
      </c>
      <c r="J27" s="46">
        <v>103.85028373999999</v>
      </c>
      <c r="K27" s="46">
        <v>5</v>
      </c>
      <c r="L27" s="46">
        <v>5</v>
      </c>
      <c r="M27" s="46" t="s">
        <v>6049</v>
      </c>
      <c r="N27" s="46"/>
      <c r="O27" s="46"/>
      <c r="P27" s="46"/>
      <c r="Q27" s="46"/>
      <c r="R27" s="48" t="s">
        <v>6056</v>
      </c>
      <c r="S27" s="46" t="s">
        <v>6053</v>
      </c>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t="s">
        <v>6050</v>
      </c>
      <c r="AS27" s="46"/>
      <c r="AT27" s="46" t="s">
        <v>6050</v>
      </c>
      <c r="AU27" s="46" t="s">
        <v>6049</v>
      </c>
      <c r="AV27" s="46"/>
      <c r="AW27" s="46"/>
      <c r="AX27" s="46"/>
      <c r="AY27" s="46"/>
      <c r="AZ27" s="46"/>
      <c r="BA27" s="46"/>
      <c r="BB27" s="46"/>
      <c r="BC27" s="46"/>
      <c r="BD27" s="46"/>
      <c r="BE27" s="46"/>
      <c r="BF27" s="46"/>
      <c r="BG27" s="46"/>
      <c r="BH27" s="46"/>
      <c r="BI27" s="46"/>
      <c r="BJ27" s="46"/>
      <c r="BK27" s="46"/>
      <c r="BL27" s="46"/>
      <c r="BM27" s="46"/>
      <c r="BN27" s="46"/>
      <c r="BO27" s="46"/>
      <c r="BP27" s="46"/>
      <c r="BQ27" s="46"/>
      <c r="BR27" s="46" t="s">
        <v>4159</v>
      </c>
      <c r="BS27" s="46" t="s">
        <v>6121</v>
      </c>
      <c r="BT27" s="46" t="s">
        <v>6122</v>
      </c>
      <c r="BU27" s="46" t="s">
        <v>6123</v>
      </c>
      <c r="BV27" s="46">
        <v>1455</v>
      </c>
      <c r="BW27" s="46" t="s">
        <v>6124</v>
      </c>
      <c r="BX27" s="46" t="s">
        <v>6125</v>
      </c>
      <c r="BY27" s="46">
        <v>174</v>
      </c>
      <c r="BZ27" s="46"/>
      <c r="CA27" s="46">
        <v>-1</v>
      </c>
    </row>
    <row r="28" spans="1:79">
      <c r="A28" s="46" t="s">
        <v>6126</v>
      </c>
      <c r="B28" s="46" t="s">
        <v>6047</v>
      </c>
      <c r="C28" s="46" t="s">
        <v>4150</v>
      </c>
      <c r="D28" s="46" t="s">
        <v>6048</v>
      </c>
      <c r="E28" s="46" t="s">
        <v>6127</v>
      </c>
      <c r="F28" s="46" t="s">
        <v>6127</v>
      </c>
      <c r="G28" s="46" t="s">
        <v>6128</v>
      </c>
      <c r="H28" s="46" t="s">
        <v>6129</v>
      </c>
      <c r="I28" s="46">
        <v>13.35364603</v>
      </c>
      <c r="J28" s="46">
        <v>103.85102627000001</v>
      </c>
      <c r="K28" s="46">
        <v>-27</v>
      </c>
      <c r="L28" s="46">
        <v>5</v>
      </c>
      <c r="M28" s="46" t="s">
        <v>6049</v>
      </c>
      <c r="N28" s="46"/>
      <c r="O28" s="46"/>
      <c r="P28" s="46"/>
      <c r="Q28" s="46"/>
      <c r="R28" s="48" t="s">
        <v>6056</v>
      </c>
      <c r="S28" s="46" t="s">
        <v>6053</v>
      </c>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t="s">
        <v>6050</v>
      </c>
      <c r="AS28" s="46"/>
      <c r="AT28" s="46" t="s">
        <v>6050</v>
      </c>
      <c r="AU28" s="46" t="s">
        <v>6049</v>
      </c>
      <c r="AV28" s="46"/>
      <c r="AW28" s="46"/>
      <c r="AX28" s="46"/>
      <c r="AY28" s="46"/>
      <c r="AZ28" s="46"/>
      <c r="BA28" s="46"/>
      <c r="BB28" s="46"/>
      <c r="BC28" s="46"/>
      <c r="BD28" s="46"/>
      <c r="BE28" s="46"/>
      <c r="BF28" s="46"/>
      <c r="BG28" s="46"/>
      <c r="BH28" s="46"/>
      <c r="BI28" s="46"/>
      <c r="BJ28" s="46"/>
      <c r="BK28" s="46"/>
      <c r="BL28" s="46"/>
      <c r="BM28" s="46"/>
      <c r="BN28" s="46"/>
      <c r="BO28" s="46"/>
      <c r="BP28" s="46"/>
      <c r="BQ28" s="46"/>
      <c r="BR28" s="46" t="s">
        <v>4159</v>
      </c>
      <c r="BS28" s="46" t="s">
        <v>6130</v>
      </c>
      <c r="BT28" s="46" t="s">
        <v>6131</v>
      </c>
      <c r="BU28" s="46" t="s">
        <v>6132</v>
      </c>
      <c r="BV28" s="46">
        <v>1456</v>
      </c>
      <c r="BW28" s="46" t="s">
        <v>6133</v>
      </c>
      <c r="BX28" s="46" t="s">
        <v>6134</v>
      </c>
      <c r="BY28" s="46">
        <v>175</v>
      </c>
      <c r="BZ28" s="46"/>
      <c r="CA28" s="46">
        <v>-1</v>
      </c>
    </row>
    <row r="29" spans="1:79">
      <c r="A29" s="46" t="s">
        <v>6270</v>
      </c>
      <c r="B29" s="46" t="s">
        <v>6047</v>
      </c>
      <c r="C29" s="46" t="s">
        <v>4150</v>
      </c>
      <c r="D29" s="46" t="s">
        <v>6048</v>
      </c>
      <c r="E29" s="46" t="s">
        <v>6271</v>
      </c>
      <c r="F29" s="46" t="s">
        <v>6271</v>
      </c>
      <c r="G29" s="46" t="s">
        <v>6272</v>
      </c>
      <c r="H29" s="46" t="s">
        <v>6273</v>
      </c>
      <c r="I29" s="46">
        <v>13.35325769</v>
      </c>
      <c r="J29" s="46">
        <v>103.85071459</v>
      </c>
      <c r="K29" s="46">
        <v>13</v>
      </c>
      <c r="L29" s="46">
        <v>5</v>
      </c>
      <c r="M29" s="46" t="s">
        <v>6049</v>
      </c>
      <c r="N29" s="46"/>
      <c r="O29" s="46"/>
      <c r="P29" s="46"/>
      <c r="Q29" s="46"/>
      <c r="R29" s="48" t="s">
        <v>6056</v>
      </c>
      <c r="S29" s="46" t="s">
        <v>6053</v>
      </c>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t="s">
        <v>6050</v>
      </c>
      <c r="AS29" s="46"/>
      <c r="AT29" s="46" t="s">
        <v>6049</v>
      </c>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t="s">
        <v>4159</v>
      </c>
      <c r="BS29" s="46" t="s">
        <v>6274</v>
      </c>
      <c r="BT29" s="46" t="s">
        <v>6275</v>
      </c>
      <c r="BU29" s="46" t="s">
        <v>6276</v>
      </c>
      <c r="BV29" s="46">
        <v>1478</v>
      </c>
      <c r="BW29" s="46" t="s">
        <v>6277</v>
      </c>
      <c r="BX29" s="46" t="s">
        <v>6278</v>
      </c>
      <c r="BY29" s="46">
        <v>193</v>
      </c>
      <c r="BZ29" s="46"/>
      <c r="CA29" s="46">
        <v>-1</v>
      </c>
    </row>
    <row r="30" spans="1:79">
      <c r="A30" s="46" t="s">
        <v>6296</v>
      </c>
      <c r="B30" s="46" t="s">
        <v>6047</v>
      </c>
      <c r="C30" s="46" t="s">
        <v>4150</v>
      </c>
      <c r="D30" s="46" t="s">
        <v>6048</v>
      </c>
      <c r="E30" s="46" t="s">
        <v>6297</v>
      </c>
      <c r="F30" s="46" t="s">
        <v>6297</v>
      </c>
      <c r="G30" s="46" t="s">
        <v>6298</v>
      </c>
      <c r="H30" s="46" t="s">
        <v>6299</v>
      </c>
      <c r="I30" s="46">
        <v>13.353710789999999</v>
      </c>
      <c r="J30" s="46">
        <v>103.84937652000001</v>
      </c>
      <c r="K30" s="46">
        <v>-27</v>
      </c>
      <c r="L30" s="46">
        <v>6</v>
      </c>
      <c r="M30" s="46" t="s">
        <v>6049</v>
      </c>
      <c r="N30" s="46"/>
      <c r="O30" s="46"/>
      <c r="P30" s="46"/>
      <c r="Q30" s="46"/>
      <c r="R30" s="48" t="s">
        <v>6056</v>
      </c>
      <c r="S30" s="46" t="s">
        <v>6053</v>
      </c>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t="s">
        <v>6050</v>
      </c>
      <c r="AS30" s="46"/>
      <c r="AT30" s="46" t="s">
        <v>6050</v>
      </c>
      <c r="AU30" s="46" t="s">
        <v>6050</v>
      </c>
      <c r="AV30" s="46"/>
      <c r="AW30" s="46"/>
      <c r="AX30" s="46"/>
      <c r="AY30" s="46"/>
      <c r="AZ30" s="46"/>
      <c r="BA30" s="46"/>
      <c r="BB30" s="46"/>
      <c r="BC30" s="46"/>
      <c r="BD30" s="46"/>
      <c r="BE30" s="46"/>
      <c r="BF30" s="46"/>
      <c r="BG30" s="46"/>
      <c r="BH30" s="46"/>
      <c r="BI30" s="46"/>
      <c r="BJ30" s="46"/>
      <c r="BK30" s="46"/>
      <c r="BL30" s="46"/>
      <c r="BM30" s="46"/>
      <c r="BN30" s="46"/>
      <c r="BO30" s="46"/>
      <c r="BP30" s="46"/>
      <c r="BQ30" s="46"/>
      <c r="BR30" s="46" t="s">
        <v>4159</v>
      </c>
      <c r="BS30" s="46" t="s">
        <v>6300</v>
      </c>
      <c r="BT30" s="46" t="s">
        <v>6301</v>
      </c>
      <c r="BU30" s="46" t="s">
        <v>6302</v>
      </c>
      <c r="BV30" s="46">
        <v>1481</v>
      </c>
      <c r="BW30" s="46" t="s">
        <v>6303</v>
      </c>
      <c r="BX30" s="46" t="s">
        <v>6304</v>
      </c>
      <c r="BY30" s="46">
        <v>196</v>
      </c>
      <c r="BZ30" s="46"/>
      <c r="CA30" s="46">
        <v>-1</v>
      </c>
    </row>
    <row r="31" spans="1:79">
      <c r="A31" s="46" t="s">
        <v>6314</v>
      </c>
      <c r="B31" s="46" t="s">
        <v>6047</v>
      </c>
      <c r="C31" s="46" t="s">
        <v>4150</v>
      </c>
      <c r="D31" s="46" t="s">
        <v>6048</v>
      </c>
      <c r="E31" s="46" t="s">
        <v>6315</v>
      </c>
      <c r="F31" s="46" t="s">
        <v>6315</v>
      </c>
      <c r="G31" s="46" t="s">
        <v>6316</v>
      </c>
      <c r="H31" s="46" t="s">
        <v>6317</v>
      </c>
      <c r="I31" s="46">
        <v>13.354073619999999</v>
      </c>
      <c r="J31" s="46">
        <v>103.85124190000001</v>
      </c>
      <c r="K31" s="46">
        <v>6</v>
      </c>
      <c r="L31" s="46">
        <v>10</v>
      </c>
      <c r="M31" s="46" t="s">
        <v>6049</v>
      </c>
      <c r="N31" s="46"/>
      <c r="O31" s="46"/>
      <c r="P31" s="46"/>
      <c r="Q31" s="46"/>
      <c r="R31" s="48" t="s">
        <v>6056</v>
      </c>
      <c r="S31" s="46" t="s">
        <v>6053</v>
      </c>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t="s">
        <v>6050</v>
      </c>
      <c r="AS31" s="46"/>
      <c r="AT31" s="46" t="s">
        <v>6049</v>
      </c>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t="s">
        <v>4159</v>
      </c>
      <c r="BS31" s="46" t="s">
        <v>6318</v>
      </c>
      <c r="BT31" s="46" t="s">
        <v>6319</v>
      </c>
      <c r="BU31" s="46" t="s">
        <v>6320</v>
      </c>
      <c r="BV31" s="46">
        <v>1509</v>
      </c>
      <c r="BW31" s="46" t="s">
        <v>6321</v>
      </c>
      <c r="BX31" s="46" t="s">
        <v>6322</v>
      </c>
      <c r="BY31" s="46">
        <v>198</v>
      </c>
      <c r="BZ31" s="46"/>
      <c r="CA31" s="46">
        <v>-1</v>
      </c>
    </row>
    <row r="32" spans="1:79">
      <c r="A32" s="46" t="s">
        <v>6456</v>
      </c>
      <c r="B32" s="46" t="s">
        <v>6047</v>
      </c>
      <c r="C32" s="46" t="s">
        <v>4150</v>
      </c>
      <c r="D32" s="46" t="s">
        <v>6048</v>
      </c>
      <c r="E32" s="46" t="s">
        <v>6457</v>
      </c>
      <c r="F32" s="46" t="s">
        <v>6457</v>
      </c>
      <c r="G32" s="46" t="s">
        <v>6458</v>
      </c>
      <c r="H32" s="46" t="s">
        <v>6459</v>
      </c>
      <c r="I32" s="46">
        <v>13.37615126</v>
      </c>
      <c r="J32" s="46">
        <v>103.85829547</v>
      </c>
      <c r="K32" s="46">
        <v>8</v>
      </c>
      <c r="L32" s="46">
        <v>6</v>
      </c>
      <c r="M32" s="46" t="s">
        <v>6049</v>
      </c>
      <c r="N32" s="46"/>
      <c r="O32" s="46"/>
      <c r="P32" s="46"/>
      <c r="Q32" s="46"/>
      <c r="R32" s="52" t="s">
        <v>6057</v>
      </c>
      <c r="S32" s="46" t="s">
        <v>6053</v>
      </c>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t="s">
        <v>6050</v>
      </c>
      <c r="AS32" s="46"/>
      <c r="AT32" s="46" t="s">
        <v>6050</v>
      </c>
      <c r="AU32" s="46" t="s">
        <v>6050</v>
      </c>
      <c r="AV32" s="46"/>
      <c r="AW32" s="46"/>
      <c r="AX32" s="46"/>
      <c r="AY32" s="46"/>
      <c r="AZ32" s="46"/>
      <c r="BA32" s="46"/>
      <c r="BB32" s="46"/>
      <c r="BC32" s="46"/>
      <c r="BD32" s="46"/>
      <c r="BE32" s="46"/>
      <c r="BF32" s="46"/>
      <c r="BG32" s="46"/>
      <c r="BH32" s="46"/>
      <c r="BI32" s="46"/>
      <c r="BJ32" s="46"/>
      <c r="BK32" s="46"/>
      <c r="BL32" s="46"/>
      <c r="BM32" s="46"/>
      <c r="BN32" s="46"/>
      <c r="BO32" s="46"/>
      <c r="BP32" s="46"/>
      <c r="BQ32" s="46"/>
      <c r="BR32" s="46" t="s">
        <v>4159</v>
      </c>
      <c r="BS32" s="46" t="s">
        <v>6460</v>
      </c>
      <c r="BT32" s="46" t="s">
        <v>6461</v>
      </c>
      <c r="BU32" s="46" t="s">
        <v>6462</v>
      </c>
      <c r="BV32" s="46">
        <v>1584</v>
      </c>
      <c r="BW32" s="46" t="s">
        <v>6463</v>
      </c>
      <c r="BX32" s="46" t="s">
        <v>6464</v>
      </c>
      <c r="BY32" s="46">
        <v>214</v>
      </c>
      <c r="BZ32" s="46"/>
      <c r="CA32" s="46">
        <v>-1</v>
      </c>
    </row>
    <row r="33" spans="1:79">
      <c r="A33" s="46" t="s">
        <v>6465</v>
      </c>
      <c r="B33" s="46" t="s">
        <v>6047</v>
      </c>
      <c r="C33" s="46" t="s">
        <v>4150</v>
      </c>
      <c r="D33" s="46" t="s">
        <v>6048</v>
      </c>
      <c r="E33" s="46" t="s">
        <v>6466</v>
      </c>
      <c r="F33" s="46" t="s">
        <v>6466</v>
      </c>
      <c r="G33" s="46" t="s">
        <v>6467</v>
      </c>
      <c r="H33" s="46" t="s">
        <v>6468</v>
      </c>
      <c r="I33" s="46">
        <v>13.375482379999999</v>
      </c>
      <c r="J33" s="46">
        <v>103.85826896</v>
      </c>
      <c r="K33" s="46">
        <v>-24</v>
      </c>
      <c r="L33" s="46">
        <v>7</v>
      </c>
      <c r="M33" s="46" t="s">
        <v>6049</v>
      </c>
      <c r="N33" s="46"/>
      <c r="O33" s="46"/>
      <c r="P33" s="46"/>
      <c r="Q33" s="46"/>
      <c r="R33" s="52" t="s">
        <v>6057</v>
      </c>
      <c r="S33" s="46" t="s">
        <v>6053</v>
      </c>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t="s">
        <v>6050</v>
      </c>
      <c r="AS33" s="46"/>
      <c r="AT33" s="46" t="s">
        <v>6050</v>
      </c>
      <c r="AU33" s="46" t="s">
        <v>6050</v>
      </c>
      <c r="AV33" s="46"/>
      <c r="AW33" s="46"/>
      <c r="AX33" s="46"/>
      <c r="AY33" s="46"/>
      <c r="AZ33" s="46"/>
      <c r="BA33" s="46"/>
      <c r="BB33" s="46"/>
      <c r="BC33" s="46"/>
      <c r="BD33" s="46"/>
      <c r="BE33" s="46"/>
      <c r="BF33" s="46"/>
      <c r="BG33" s="46"/>
      <c r="BH33" s="46"/>
      <c r="BI33" s="46"/>
      <c r="BJ33" s="46"/>
      <c r="BK33" s="46"/>
      <c r="BL33" s="46"/>
      <c r="BM33" s="46"/>
      <c r="BN33" s="46"/>
      <c r="BO33" s="46"/>
      <c r="BP33" s="46"/>
      <c r="BQ33" s="46"/>
      <c r="BR33" s="46" t="s">
        <v>4159</v>
      </c>
      <c r="BS33" s="46" t="s">
        <v>6103</v>
      </c>
      <c r="BT33" s="46" t="s">
        <v>6469</v>
      </c>
      <c r="BU33" s="46" t="s">
        <v>6470</v>
      </c>
      <c r="BV33" s="46">
        <v>1585</v>
      </c>
      <c r="BW33" s="46" t="s">
        <v>6471</v>
      </c>
      <c r="BX33" s="46" t="s">
        <v>6472</v>
      </c>
      <c r="BY33" s="46">
        <v>215</v>
      </c>
      <c r="BZ33" s="46"/>
      <c r="CA33" s="46">
        <v>-1</v>
      </c>
    </row>
    <row r="34" spans="1:79">
      <c r="A34" s="46" t="s">
        <v>6526</v>
      </c>
      <c r="B34" s="46" t="s">
        <v>6047</v>
      </c>
      <c r="C34" s="46" t="s">
        <v>4150</v>
      </c>
      <c r="D34" s="46" t="s">
        <v>6048</v>
      </c>
      <c r="E34" s="46" t="s">
        <v>6527</v>
      </c>
      <c r="F34" s="46" t="s">
        <v>6527</v>
      </c>
      <c r="G34" s="46" t="s">
        <v>6528</v>
      </c>
      <c r="H34" s="46" t="s">
        <v>6529</v>
      </c>
      <c r="I34" s="46">
        <v>13.37581198</v>
      </c>
      <c r="J34" s="46">
        <v>103.85892101</v>
      </c>
      <c r="K34" s="46">
        <v>8</v>
      </c>
      <c r="L34" s="46">
        <v>5</v>
      </c>
      <c r="M34" s="46" t="s">
        <v>6049</v>
      </c>
      <c r="N34" s="46"/>
      <c r="O34" s="46"/>
      <c r="P34" s="46"/>
      <c r="Q34" s="46"/>
      <c r="R34" s="52" t="s">
        <v>6057</v>
      </c>
      <c r="S34" s="46" t="s">
        <v>6053</v>
      </c>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t="s">
        <v>6050</v>
      </c>
      <c r="AS34" s="46"/>
      <c r="AT34" s="46" t="s">
        <v>6050</v>
      </c>
      <c r="AU34" s="46" t="s">
        <v>6050</v>
      </c>
      <c r="AV34" s="46"/>
      <c r="AW34" s="46"/>
      <c r="AX34" s="46"/>
      <c r="AY34" s="46"/>
      <c r="AZ34" s="46"/>
      <c r="BA34" s="46"/>
      <c r="BB34" s="46"/>
      <c r="BC34" s="46"/>
      <c r="BD34" s="46"/>
      <c r="BE34" s="46"/>
      <c r="BF34" s="46"/>
      <c r="BG34" s="46"/>
      <c r="BH34" s="46"/>
      <c r="BI34" s="46"/>
      <c r="BJ34" s="46"/>
      <c r="BK34" s="46"/>
      <c r="BL34" s="46"/>
      <c r="BM34" s="46"/>
      <c r="BN34" s="46"/>
      <c r="BO34" s="46"/>
      <c r="BP34" s="46"/>
      <c r="BQ34" s="46"/>
      <c r="BR34" s="46" t="s">
        <v>4159</v>
      </c>
      <c r="BS34" s="46" t="s">
        <v>6530</v>
      </c>
      <c r="BT34" s="46" t="s">
        <v>6531</v>
      </c>
      <c r="BU34" s="46" t="s">
        <v>6532</v>
      </c>
      <c r="BV34" s="46">
        <v>1603</v>
      </c>
      <c r="BW34" s="46" t="s">
        <v>6533</v>
      </c>
      <c r="BX34" s="46" t="s">
        <v>6534</v>
      </c>
      <c r="BY34" s="46">
        <v>222</v>
      </c>
      <c r="BZ34" s="46"/>
      <c r="CA34" s="46">
        <v>-1</v>
      </c>
    </row>
    <row r="35" spans="1:79">
      <c r="A35" s="46" t="s">
        <v>6543</v>
      </c>
      <c r="B35" s="46" t="s">
        <v>6047</v>
      </c>
      <c r="C35" s="46" t="s">
        <v>4150</v>
      </c>
      <c r="D35" s="46" t="s">
        <v>6048</v>
      </c>
      <c r="E35" s="46" t="s">
        <v>6544</v>
      </c>
      <c r="F35" s="46" t="s">
        <v>6544</v>
      </c>
      <c r="G35" s="46" t="s">
        <v>6545</v>
      </c>
      <c r="H35" s="46" t="s">
        <v>6546</v>
      </c>
      <c r="I35" s="46">
        <v>13.375634399999999</v>
      </c>
      <c r="J35" s="46">
        <v>103.8587433</v>
      </c>
      <c r="K35" s="46">
        <v>4</v>
      </c>
      <c r="L35" s="46">
        <v>5</v>
      </c>
      <c r="M35" s="46" t="s">
        <v>6049</v>
      </c>
      <c r="N35" s="46"/>
      <c r="O35" s="46"/>
      <c r="P35" s="46"/>
      <c r="Q35" s="46"/>
      <c r="R35" s="52" t="s">
        <v>6057</v>
      </c>
      <c r="S35" s="46" t="s">
        <v>6053</v>
      </c>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t="s">
        <v>6050</v>
      </c>
      <c r="AS35" s="46"/>
      <c r="AT35" s="46" t="s">
        <v>6050</v>
      </c>
      <c r="AU35" s="46" t="s">
        <v>6050</v>
      </c>
      <c r="AV35" s="46"/>
      <c r="AW35" s="46"/>
      <c r="AX35" s="46"/>
      <c r="AY35" s="46"/>
      <c r="AZ35" s="46"/>
      <c r="BA35" s="46"/>
      <c r="BB35" s="46"/>
      <c r="BC35" s="46"/>
      <c r="BD35" s="46"/>
      <c r="BE35" s="46"/>
      <c r="BF35" s="46"/>
      <c r="BG35" s="46"/>
      <c r="BH35" s="46"/>
      <c r="BI35" s="46"/>
      <c r="BJ35" s="46"/>
      <c r="BK35" s="46"/>
      <c r="BL35" s="46"/>
      <c r="BM35" s="46"/>
      <c r="BN35" s="46"/>
      <c r="BO35" s="46"/>
      <c r="BP35" s="46"/>
      <c r="BQ35" s="46"/>
      <c r="BR35" s="46" t="s">
        <v>4159</v>
      </c>
      <c r="BS35" s="46" t="s">
        <v>6547</v>
      </c>
      <c r="BT35" s="46" t="s">
        <v>6548</v>
      </c>
      <c r="BU35" s="46" t="s">
        <v>6549</v>
      </c>
      <c r="BV35" s="46">
        <v>1605</v>
      </c>
      <c r="BW35" s="46" t="s">
        <v>6550</v>
      </c>
      <c r="BX35" s="46" t="s">
        <v>6551</v>
      </c>
      <c r="BY35" s="46">
        <v>224</v>
      </c>
      <c r="BZ35" s="46"/>
      <c r="CA35" s="46">
        <v>-1</v>
      </c>
    </row>
    <row r="36" spans="1:79">
      <c r="A36" s="46" t="s">
        <v>6611</v>
      </c>
      <c r="B36" s="46" t="s">
        <v>6047</v>
      </c>
      <c r="C36" s="46" t="s">
        <v>4150</v>
      </c>
      <c r="D36" s="46" t="s">
        <v>6048</v>
      </c>
      <c r="E36" s="46" t="s">
        <v>6612</v>
      </c>
      <c r="F36" s="46" t="s">
        <v>6612</v>
      </c>
      <c r="G36" s="46" t="s">
        <v>6613</v>
      </c>
      <c r="H36" s="46" t="s">
        <v>6614</v>
      </c>
      <c r="I36" s="46">
        <v>13.375270520000001</v>
      </c>
      <c r="J36" s="46">
        <v>103.85759073</v>
      </c>
      <c r="K36" s="46">
        <v>10</v>
      </c>
      <c r="L36" s="46">
        <v>5</v>
      </c>
      <c r="M36" s="46" t="s">
        <v>6049</v>
      </c>
      <c r="N36" s="46"/>
      <c r="O36" s="46"/>
      <c r="P36" s="46"/>
      <c r="Q36" s="46"/>
      <c r="R36" s="52" t="s">
        <v>6057</v>
      </c>
      <c r="S36" s="46" t="s">
        <v>6053</v>
      </c>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t="s">
        <v>6050</v>
      </c>
      <c r="AS36" s="46"/>
      <c r="AT36" s="46" t="s">
        <v>6050</v>
      </c>
      <c r="AU36" s="46" t="s">
        <v>6050</v>
      </c>
      <c r="AV36" s="46"/>
      <c r="AW36" s="46"/>
      <c r="AX36" s="46"/>
      <c r="AY36" s="46"/>
      <c r="AZ36" s="46"/>
      <c r="BA36" s="46"/>
      <c r="BB36" s="46"/>
      <c r="BC36" s="46"/>
      <c r="BD36" s="46"/>
      <c r="BE36" s="46"/>
      <c r="BF36" s="46"/>
      <c r="BG36" s="46"/>
      <c r="BH36" s="46"/>
      <c r="BI36" s="46"/>
      <c r="BJ36" s="46"/>
      <c r="BK36" s="46"/>
      <c r="BL36" s="46"/>
      <c r="BM36" s="46"/>
      <c r="BN36" s="46"/>
      <c r="BO36" s="46"/>
      <c r="BP36" s="46"/>
      <c r="BQ36" s="46"/>
      <c r="BR36" s="46" t="s">
        <v>4159</v>
      </c>
      <c r="BS36" s="46" t="s">
        <v>6103</v>
      </c>
      <c r="BT36" s="46" t="s">
        <v>6615</v>
      </c>
      <c r="BU36" s="46" t="s">
        <v>6616</v>
      </c>
      <c r="BV36" s="46">
        <v>1637</v>
      </c>
      <c r="BW36" s="46" t="s">
        <v>6617</v>
      </c>
      <c r="BX36" s="46" t="s">
        <v>6618</v>
      </c>
      <c r="BY36" s="46">
        <v>232</v>
      </c>
      <c r="BZ36" s="46"/>
      <c r="CA36" s="46">
        <v>-1</v>
      </c>
    </row>
    <row r="37" spans="1:79">
      <c r="A37" s="46" t="s">
        <v>6619</v>
      </c>
      <c r="B37" s="46" t="s">
        <v>6047</v>
      </c>
      <c r="C37" s="46" t="s">
        <v>4150</v>
      </c>
      <c r="D37" s="46" t="s">
        <v>6048</v>
      </c>
      <c r="E37" s="46" t="s">
        <v>6620</v>
      </c>
      <c r="F37" s="46" t="s">
        <v>6620</v>
      </c>
      <c r="G37" s="46" t="s">
        <v>6621</v>
      </c>
      <c r="H37" s="46" t="s">
        <v>6622</v>
      </c>
      <c r="I37" s="46">
        <v>13.3752943</v>
      </c>
      <c r="J37" s="46">
        <v>103.85757712</v>
      </c>
      <c r="K37" s="46">
        <v>7</v>
      </c>
      <c r="L37" s="46">
        <v>5</v>
      </c>
      <c r="M37" s="46" t="s">
        <v>6049</v>
      </c>
      <c r="N37" s="46"/>
      <c r="O37" s="46"/>
      <c r="P37" s="46"/>
      <c r="Q37" s="46"/>
      <c r="R37" s="52" t="s">
        <v>6057</v>
      </c>
      <c r="S37" s="46" t="s">
        <v>6053</v>
      </c>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t="s">
        <v>6050</v>
      </c>
      <c r="AS37" s="46"/>
      <c r="AT37" s="46" t="s">
        <v>6050</v>
      </c>
      <c r="AU37" s="46" t="s">
        <v>6050</v>
      </c>
      <c r="AV37" s="46"/>
      <c r="AW37" s="46"/>
      <c r="AX37" s="46"/>
      <c r="AY37" s="46"/>
      <c r="AZ37" s="46"/>
      <c r="BA37" s="46"/>
      <c r="BB37" s="46"/>
      <c r="BC37" s="46"/>
      <c r="BD37" s="46"/>
      <c r="BE37" s="46"/>
      <c r="BF37" s="46"/>
      <c r="BG37" s="46"/>
      <c r="BH37" s="46"/>
      <c r="BI37" s="46"/>
      <c r="BJ37" s="46"/>
      <c r="BK37" s="46"/>
      <c r="BL37" s="46"/>
      <c r="BM37" s="46"/>
      <c r="BN37" s="46"/>
      <c r="BO37" s="46"/>
      <c r="BP37" s="46"/>
      <c r="BQ37" s="46"/>
      <c r="BR37" s="46" t="s">
        <v>4159</v>
      </c>
      <c r="BS37" s="46" t="s">
        <v>6623</v>
      </c>
      <c r="BT37" s="46" t="s">
        <v>6624</v>
      </c>
      <c r="BU37" s="46" t="s">
        <v>6625</v>
      </c>
      <c r="BV37" s="46">
        <v>1638</v>
      </c>
      <c r="BW37" s="46" t="s">
        <v>6626</v>
      </c>
      <c r="BX37" s="46" t="s">
        <v>6627</v>
      </c>
      <c r="BY37" s="46">
        <v>233</v>
      </c>
      <c r="BZ37" s="46"/>
      <c r="CA37" s="46">
        <v>-1</v>
      </c>
    </row>
    <row r="38" spans="1:79">
      <c r="A38" s="46" t="s">
        <v>6662</v>
      </c>
      <c r="B38" s="46" t="s">
        <v>6047</v>
      </c>
      <c r="C38" s="46" t="s">
        <v>4150</v>
      </c>
      <c r="D38" s="46" t="s">
        <v>6048</v>
      </c>
      <c r="E38" s="46" t="s">
        <v>6663</v>
      </c>
      <c r="F38" s="46" t="s">
        <v>6663</v>
      </c>
      <c r="G38" s="46" t="s">
        <v>6664</v>
      </c>
      <c r="H38" s="46" t="s">
        <v>6665</v>
      </c>
      <c r="I38" s="46">
        <v>13.375271659999999</v>
      </c>
      <c r="J38" s="46">
        <v>103.85710508</v>
      </c>
      <c r="K38" s="46">
        <v>-33</v>
      </c>
      <c r="L38" s="46">
        <v>10</v>
      </c>
      <c r="M38" s="46" t="s">
        <v>6049</v>
      </c>
      <c r="N38" s="46"/>
      <c r="O38" s="46"/>
      <c r="P38" s="46"/>
      <c r="Q38" s="46"/>
      <c r="R38" s="52" t="s">
        <v>6057</v>
      </c>
      <c r="S38" s="46" t="s">
        <v>6053</v>
      </c>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t="s">
        <v>6050</v>
      </c>
      <c r="AS38" s="46"/>
      <c r="AT38" s="46" t="s">
        <v>6049</v>
      </c>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t="s">
        <v>4159</v>
      </c>
      <c r="BS38" s="46" t="s">
        <v>6666</v>
      </c>
      <c r="BT38" s="46" t="s">
        <v>6667</v>
      </c>
      <c r="BU38" s="46" t="s">
        <v>6668</v>
      </c>
      <c r="BV38" s="46">
        <v>1712</v>
      </c>
      <c r="BW38" s="46" t="s">
        <v>6669</v>
      </c>
      <c r="BX38" s="46" t="s">
        <v>6670</v>
      </c>
      <c r="BY38" s="46">
        <v>238</v>
      </c>
      <c r="BZ38" s="46"/>
      <c r="CA38" s="46">
        <v>-1</v>
      </c>
    </row>
    <row r="39" spans="1:79">
      <c r="A39" s="46" t="s">
        <v>6679</v>
      </c>
      <c r="B39" s="46" t="s">
        <v>6047</v>
      </c>
      <c r="C39" s="46" t="s">
        <v>4150</v>
      </c>
      <c r="D39" s="46" t="s">
        <v>6048</v>
      </c>
      <c r="E39" s="46" t="s">
        <v>6680</v>
      </c>
      <c r="F39" s="46" t="s">
        <v>6680</v>
      </c>
      <c r="G39" s="46" t="s">
        <v>6681</v>
      </c>
      <c r="H39" s="46" t="s">
        <v>6682</v>
      </c>
      <c r="I39" s="46">
        <v>13.37543193</v>
      </c>
      <c r="J39" s="46">
        <v>103.85667397</v>
      </c>
      <c r="K39" s="46">
        <v>-6</v>
      </c>
      <c r="L39" s="46">
        <v>5</v>
      </c>
      <c r="M39" s="46" t="s">
        <v>6049</v>
      </c>
      <c r="N39" s="46"/>
      <c r="O39" s="46"/>
      <c r="P39" s="46"/>
      <c r="Q39" s="46"/>
      <c r="R39" s="52" t="s">
        <v>6057</v>
      </c>
      <c r="S39" s="46" t="s">
        <v>6053</v>
      </c>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t="s">
        <v>6050</v>
      </c>
      <c r="AS39" s="46"/>
      <c r="AT39" s="46" t="s">
        <v>6050</v>
      </c>
      <c r="AU39" s="46" t="s">
        <v>6050</v>
      </c>
      <c r="AV39" s="46"/>
      <c r="AW39" s="46"/>
      <c r="AX39" s="46"/>
      <c r="AY39" s="46"/>
      <c r="AZ39" s="46"/>
      <c r="BA39" s="46"/>
      <c r="BB39" s="46"/>
      <c r="BC39" s="46"/>
      <c r="BD39" s="46"/>
      <c r="BE39" s="46"/>
      <c r="BF39" s="46"/>
      <c r="BG39" s="46"/>
      <c r="BH39" s="46"/>
      <c r="BI39" s="46"/>
      <c r="BJ39" s="46"/>
      <c r="BK39" s="46"/>
      <c r="BL39" s="46"/>
      <c r="BM39" s="46"/>
      <c r="BN39" s="46"/>
      <c r="BO39" s="46"/>
      <c r="BP39" s="46"/>
      <c r="BQ39" s="46"/>
      <c r="BR39" s="46" t="s">
        <v>4159</v>
      </c>
      <c r="BS39" s="46" t="s">
        <v>6683</v>
      </c>
      <c r="BT39" s="46" t="s">
        <v>6684</v>
      </c>
      <c r="BU39" s="46" t="s">
        <v>6685</v>
      </c>
      <c r="BV39" s="46">
        <v>1714</v>
      </c>
      <c r="BW39" s="46" t="s">
        <v>6686</v>
      </c>
      <c r="BX39" s="46" t="s">
        <v>6687</v>
      </c>
      <c r="BY39" s="46">
        <v>240</v>
      </c>
      <c r="BZ39" s="46"/>
      <c r="CA39" s="46">
        <v>-1</v>
      </c>
    </row>
    <row r="40" spans="1:79">
      <c r="A40" s="46" t="s">
        <v>6705</v>
      </c>
      <c r="B40" s="46" t="s">
        <v>6047</v>
      </c>
      <c r="C40" s="46" t="s">
        <v>4150</v>
      </c>
      <c r="D40" s="46" t="s">
        <v>6048</v>
      </c>
      <c r="E40" s="46" t="s">
        <v>6706</v>
      </c>
      <c r="F40" s="46" t="s">
        <v>6706</v>
      </c>
      <c r="G40" s="46" t="s">
        <v>6707</v>
      </c>
      <c r="H40" s="46" t="s">
        <v>6708</v>
      </c>
      <c r="I40" s="46">
        <v>13.3757678</v>
      </c>
      <c r="J40" s="46">
        <v>103.85631112</v>
      </c>
      <c r="K40" s="46">
        <v>-4</v>
      </c>
      <c r="L40" s="46">
        <v>5</v>
      </c>
      <c r="M40" s="46" t="s">
        <v>6049</v>
      </c>
      <c r="N40" s="46"/>
      <c r="O40" s="46"/>
      <c r="P40" s="46"/>
      <c r="Q40" s="46"/>
      <c r="R40" s="52" t="s">
        <v>6057</v>
      </c>
      <c r="S40" s="46" t="s">
        <v>6053</v>
      </c>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t="s">
        <v>6050</v>
      </c>
      <c r="AS40" s="46"/>
      <c r="AT40" s="46" t="s">
        <v>6050</v>
      </c>
      <c r="AU40" s="46" t="s">
        <v>6050</v>
      </c>
      <c r="AV40" s="46"/>
      <c r="AW40" s="46"/>
      <c r="AX40" s="46"/>
      <c r="AY40" s="46"/>
      <c r="AZ40" s="46"/>
      <c r="BA40" s="46"/>
      <c r="BB40" s="46"/>
      <c r="BC40" s="46"/>
      <c r="BD40" s="46"/>
      <c r="BE40" s="46"/>
      <c r="BF40" s="46"/>
      <c r="BG40" s="46"/>
      <c r="BH40" s="46"/>
      <c r="BI40" s="46"/>
      <c r="BJ40" s="46"/>
      <c r="BK40" s="46"/>
      <c r="BL40" s="46"/>
      <c r="BM40" s="46"/>
      <c r="BN40" s="46"/>
      <c r="BO40" s="46"/>
      <c r="BP40" s="46"/>
      <c r="BQ40" s="46"/>
      <c r="BR40" s="46" t="s">
        <v>4159</v>
      </c>
      <c r="BS40" s="46" t="s">
        <v>6709</v>
      </c>
      <c r="BT40" s="46" t="s">
        <v>6710</v>
      </c>
      <c r="BU40" s="46" t="s">
        <v>6711</v>
      </c>
      <c r="BV40" s="46">
        <v>1717</v>
      </c>
      <c r="BW40" s="46" t="s">
        <v>6712</v>
      </c>
      <c r="BX40" s="46" t="s">
        <v>6713</v>
      </c>
      <c r="BY40" s="46">
        <v>243</v>
      </c>
      <c r="BZ40" s="46"/>
      <c r="CA40" s="46">
        <v>-1</v>
      </c>
    </row>
    <row r="41" spans="1:79">
      <c r="A41" s="46" t="s">
        <v>6782</v>
      </c>
      <c r="B41" s="46" t="s">
        <v>6047</v>
      </c>
      <c r="C41" s="46" t="s">
        <v>4150</v>
      </c>
      <c r="D41" s="46" t="s">
        <v>6048</v>
      </c>
      <c r="E41" s="46" t="s">
        <v>6783</v>
      </c>
      <c r="F41" s="46" t="s">
        <v>6783</v>
      </c>
      <c r="G41" s="46" t="s">
        <v>6784</v>
      </c>
      <c r="H41" s="46" t="s">
        <v>6785</v>
      </c>
      <c r="I41" s="46">
        <v>13.37554738</v>
      </c>
      <c r="J41" s="46">
        <v>103.85599085</v>
      </c>
      <c r="K41" s="46">
        <v>-20</v>
      </c>
      <c r="L41" s="46">
        <v>5</v>
      </c>
      <c r="M41" s="46" t="s">
        <v>6049</v>
      </c>
      <c r="N41" s="46"/>
      <c r="O41" s="46"/>
      <c r="P41" s="46"/>
      <c r="Q41" s="46"/>
      <c r="R41" s="52" t="s">
        <v>6057</v>
      </c>
      <c r="S41" s="46" t="s">
        <v>6053</v>
      </c>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t="s">
        <v>6050</v>
      </c>
      <c r="AS41" s="46"/>
      <c r="AT41" s="46" t="s">
        <v>6049</v>
      </c>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t="s">
        <v>4159</v>
      </c>
      <c r="BS41" s="46" t="s">
        <v>6786</v>
      </c>
      <c r="BT41" s="46" t="s">
        <v>6787</v>
      </c>
      <c r="BU41" s="46" t="s">
        <v>6788</v>
      </c>
      <c r="BV41" s="46">
        <v>1726</v>
      </c>
      <c r="BW41" s="46" t="s">
        <v>6789</v>
      </c>
      <c r="BX41" s="46" t="s">
        <v>6790</v>
      </c>
      <c r="BY41" s="46">
        <v>252</v>
      </c>
      <c r="BZ41" s="46"/>
      <c r="CA41" s="46">
        <v>-1</v>
      </c>
    </row>
    <row r="42" spans="1:79">
      <c r="A42" s="46" t="s">
        <v>6840</v>
      </c>
      <c r="B42" s="46" t="s">
        <v>6047</v>
      </c>
      <c r="C42" s="46" t="s">
        <v>4150</v>
      </c>
      <c r="D42" s="46" t="s">
        <v>6048</v>
      </c>
      <c r="E42" s="46" t="s">
        <v>6841</v>
      </c>
      <c r="F42" s="46" t="s">
        <v>6841</v>
      </c>
      <c r="G42" s="46" t="s">
        <v>6842</v>
      </c>
      <c r="H42" s="46" t="s">
        <v>6843</v>
      </c>
      <c r="I42" s="46">
        <v>13.383259000000001</v>
      </c>
      <c r="J42" s="46">
        <v>103.85474148999999</v>
      </c>
      <c r="K42" s="46">
        <v>-4</v>
      </c>
      <c r="L42" s="46">
        <v>6</v>
      </c>
      <c r="M42" s="46" t="s">
        <v>6049</v>
      </c>
      <c r="N42" s="46"/>
      <c r="O42" s="46"/>
      <c r="P42" s="46"/>
      <c r="Q42" s="46"/>
      <c r="R42" s="48">
        <v>5</v>
      </c>
      <c r="S42" s="46" t="s">
        <v>6053</v>
      </c>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t="s">
        <v>6050</v>
      </c>
      <c r="AS42" s="46"/>
      <c r="AT42" s="46" t="s">
        <v>6050</v>
      </c>
      <c r="AU42" s="46" t="s">
        <v>6050</v>
      </c>
      <c r="AV42" s="46"/>
      <c r="AW42" s="46"/>
      <c r="AX42" s="46"/>
      <c r="AY42" s="46"/>
      <c r="AZ42" s="46"/>
      <c r="BA42" s="46"/>
      <c r="BB42" s="46"/>
      <c r="BC42" s="46"/>
      <c r="BD42" s="46"/>
      <c r="BE42" s="46"/>
      <c r="BF42" s="46"/>
      <c r="BG42" s="46"/>
      <c r="BH42" s="46"/>
      <c r="BI42" s="46"/>
      <c r="BJ42" s="46"/>
      <c r="BK42" s="46"/>
      <c r="BL42" s="46"/>
      <c r="BM42" s="46"/>
      <c r="BN42" s="46"/>
      <c r="BO42" s="46"/>
      <c r="BP42" s="46"/>
      <c r="BQ42" s="46"/>
      <c r="BR42" s="46" t="s">
        <v>4159</v>
      </c>
      <c r="BS42" s="46" t="s">
        <v>6844</v>
      </c>
      <c r="BT42" s="46" t="s">
        <v>6845</v>
      </c>
      <c r="BU42" s="46" t="s">
        <v>6846</v>
      </c>
      <c r="BV42" s="46">
        <v>1819</v>
      </c>
      <c r="BW42" s="46" t="s">
        <v>6847</v>
      </c>
      <c r="BX42" s="46" t="s">
        <v>6848</v>
      </c>
      <c r="BY42" s="46">
        <v>259</v>
      </c>
      <c r="BZ42" s="46"/>
      <c r="CA42" s="46">
        <v>-1</v>
      </c>
    </row>
    <row r="43" spans="1:79">
      <c r="A43" s="46" t="s">
        <v>6858</v>
      </c>
      <c r="B43" s="46" t="s">
        <v>6047</v>
      </c>
      <c r="C43" s="46" t="s">
        <v>4150</v>
      </c>
      <c r="D43" s="46" t="s">
        <v>6048</v>
      </c>
      <c r="E43" s="46" t="s">
        <v>6859</v>
      </c>
      <c r="F43" s="46" t="s">
        <v>6859</v>
      </c>
      <c r="G43" s="46" t="s">
        <v>6860</v>
      </c>
      <c r="H43" s="46" t="s">
        <v>6861</v>
      </c>
      <c r="I43" s="46">
        <v>13.38294164</v>
      </c>
      <c r="J43" s="46">
        <v>103.85290956</v>
      </c>
      <c r="K43" s="46">
        <v>-10</v>
      </c>
      <c r="L43" s="46">
        <v>6</v>
      </c>
      <c r="M43" s="46" t="s">
        <v>6049</v>
      </c>
      <c r="N43" s="46"/>
      <c r="O43" s="46"/>
      <c r="P43" s="46"/>
      <c r="Q43" s="46"/>
      <c r="R43" s="48">
        <v>5</v>
      </c>
      <c r="S43" s="46" t="s">
        <v>6053</v>
      </c>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t="s">
        <v>6050</v>
      </c>
      <c r="AS43" s="46"/>
      <c r="AT43" s="46" t="s">
        <v>6050</v>
      </c>
      <c r="AU43" s="46" t="s">
        <v>6050</v>
      </c>
      <c r="AV43" s="46"/>
      <c r="AW43" s="46"/>
      <c r="AX43" s="46"/>
      <c r="AY43" s="46"/>
      <c r="AZ43" s="46"/>
      <c r="BA43" s="46"/>
      <c r="BB43" s="46"/>
      <c r="BC43" s="46"/>
      <c r="BD43" s="46"/>
      <c r="BE43" s="46"/>
      <c r="BF43" s="46"/>
      <c r="BG43" s="46"/>
      <c r="BH43" s="46"/>
      <c r="BI43" s="46"/>
      <c r="BJ43" s="46"/>
      <c r="BK43" s="46"/>
      <c r="BL43" s="46"/>
      <c r="BM43" s="46"/>
      <c r="BN43" s="46"/>
      <c r="BO43" s="46"/>
      <c r="BP43" s="46"/>
      <c r="BQ43" s="46"/>
      <c r="BR43" s="46" t="s">
        <v>4159</v>
      </c>
      <c r="BS43" s="46" t="s">
        <v>6862</v>
      </c>
      <c r="BT43" s="46" t="s">
        <v>6863</v>
      </c>
      <c r="BU43" s="46" t="s">
        <v>6864</v>
      </c>
      <c r="BV43" s="46">
        <v>1821</v>
      </c>
      <c r="BW43" s="46" t="s">
        <v>6865</v>
      </c>
      <c r="BX43" s="46" t="s">
        <v>6866</v>
      </c>
      <c r="BY43" s="46">
        <v>261</v>
      </c>
      <c r="BZ43" s="46"/>
      <c r="CA43" s="46">
        <v>-1</v>
      </c>
    </row>
    <row r="44" spans="1:79">
      <c r="A44" s="46" t="s">
        <v>6949</v>
      </c>
      <c r="B44" s="46" t="s">
        <v>6047</v>
      </c>
      <c r="C44" s="46" t="s">
        <v>4150</v>
      </c>
      <c r="D44" s="46" t="s">
        <v>6048</v>
      </c>
      <c r="E44" s="46" t="s">
        <v>6950</v>
      </c>
      <c r="F44" s="46" t="s">
        <v>6950</v>
      </c>
      <c r="G44" s="46" t="s">
        <v>6951</v>
      </c>
      <c r="H44" s="46" t="s">
        <v>6952</v>
      </c>
      <c r="I44" s="46">
        <v>13.38447202</v>
      </c>
      <c r="J44" s="46">
        <v>103.85231459000001</v>
      </c>
      <c r="K44" s="46">
        <v>-9</v>
      </c>
      <c r="L44" s="46">
        <v>5</v>
      </c>
      <c r="M44" s="46" t="s">
        <v>6049</v>
      </c>
      <c r="N44" s="46"/>
      <c r="O44" s="46"/>
      <c r="P44" s="46"/>
      <c r="Q44" s="46"/>
      <c r="R44" s="48" t="s">
        <v>6934</v>
      </c>
      <c r="S44" s="46" t="s">
        <v>6053</v>
      </c>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t="s">
        <v>6050</v>
      </c>
      <c r="AS44" s="46"/>
      <c r="AT44" s="46" t="s">
        <v>6049</v>
      </c>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t="s">
        <v>4159</v>
      </c>
      <c r="BS44" s="46" t="s">
        <v>6953</v>
      </c>
      <c r="BT44" s="46" t="s">
        <v>6954</v>
      </c>
      <c r="BU44" s="46" t="s">
        <v>6955</v>
      </c>
      <c r="BV44" s="46">
        <v>1871</v>
      </c>
      <c r="BW44" s="46" t="s">
        <v>6956</v>
      </c>
      <c r="BX44" s="46" t="s">
        <v>6957</v>
      </c>
      <c r="BY44" s="46">
        <v>271</v>
      </c>
      <c r="BZ44" s="46"/>
      <c r="CA44" s="46">
        <v>-1</v>
      </c>
    </row>
    <row r="45" spans="1:79">
      <c r="A45" s="46" t="s">
        <v>6958</v>
      </c>
      <c r="B45" s="46" t="s">
        <v>6047</v>
      </c>
      <c r="C45" s="46" t="s">
        <v>4150</v>
      </c>
      <c r="D45" s="46" t="s">
        <v>6048</v>
      </c>
      <c r="E45" s="46" t="s">
        <v>6959</v>
      </c>
      <c r="F45" s="46" t="s">
        <v>6959</v>
      </c>
      <c r="G45" s="46" t="s">
        <v>6960</v>
      </c>
      <c r="H45" s="46" t="s">
        <v>6961</v>
      </c>
      <c r="I45" s="46">
        <v>13.38506716</v>
      </c>
      <c r="J45" s="46">
        <v>103.85241712</v>
      </c>
      <c r="K45" s="46">
        <v>-42</v>
      </c>
      <c r="L45" s="46">
        <v>5</v>
      </c>
      <c r="M45" s="46" t="s">
        <v>6049</v>
      </c>
      <c r="N45" s="46"/>
      <c r="O45" s="46"/>
      <c r="P45" s="46"/>
      <c r="Q45" s="46"/>
      <c r="R45" s="48" t="s">
        <v>6934</v>
      </c>
      <c r="S45" s="46" t="s">
        <v>6053</v>
      </c>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t="s">
        <v>6051</v>
      </c>
      <c r="AS45" s="46"/>
      <c r="AT45" s="46" t="s">
        <v>6049</v>
      </c>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t="s">
        <v>4159</v>
      </c>
      <c r="BS45" s="46" t="s">
        <v>6962</v>
      </c>
      <c r="BT45" s="46" t="s">
        <v>6963</v>
      </c>
      <c r="BU45" s="46" t="s">
        <v>6964</v>
      </c>
      <c r="BV45" s="46">
        <v>1872</v>
      </c>
      <c r="BW45" s="46" t="s">
        <v>6965</v>
      </c>
      <c r="BX45" s="46" t="s">
        <v>6966</v>
      </c>
      <c r="BY45" s="46">
        <v>272</v>
      </c>
      <c r="BZ45" s="46"/>
      <c r="CA45" s="46">
        <v>-1</v>
      </c>
    </row>
    <row r="46" spans="1:79">
      <c r="A46" s="46" t="s">
        <v>7060</v>
      </c>
      <c r="B46" s="46" t="s">
        <v>6047</v>
      </c>
      <c r="C46" s="46" t="s">
        <v>4150</v>
      </c>
      <c r="D46" s="46" t="s">
        <v>6048</v>
      </c>
      <c r="E46" s="46" t="s">
        <v>7061</v>
      </c>
      <c r="F46" s="46" t="s">
        <v>7061</v>
      </c>
      <c r="G46" s="46" t="s">
        <v>7062</v>
      </c>
      <c r="H46" s="46" t="s">
        <v>7063</v>
      </c>
      <c r="I46" s="46">
        <v>13.38404667</v>
      </c>
      <c r="J46" s="46">
        <v>103.8513985</v>
      </c>
      <c r="K46" s="46">
        <v>-36</v>
      </c>
      <c r="L46" s="46">
        <v>5</v>
      </c>
      <c r="M46" s="46" t="s">
        <v>6049</v>
      </c>
      <c r="N46" s="46"/>
      <c r="O46" s="46"/>
      <c r="P46" s="46"/>
      <c r="Q46" s="46"/>
      <c r="R46" s="48" t="s">
        <v>6934</v>
      </c>
      <c r="S46" s="46" t="s">
        <v>6053</v>
      </c>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t="s">
        <v>6050</v>
      </c>
      <c r="AS46" s="46"/>
      <c r="AT46" s="46" t="s">
        <v>6049</v>
      </c>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t="s">
        <v>4159</v>
      </c>
      <c r="BS46" s="46" t="s">
        <v>7064</v>
      </c>
      <c r="BT46" s="46" t="s">
        <v>7065</v>
      </c>
      <c r="BU46" s="46" t="s">
        <v>7066</v>
      </c>
      <c r="BV46" s="46">
        <v>1938</v>
      </c>
      <c r="BW46" s="46" t="s">
        <v>7067</v>
      </c>
      <c r="BX46" s="46" t="s">
        <v>7068</v>
      </c>
      <c r="BY46" s="46">
        <v>284</v>
      </c>
      <c r="BZ46" s="46"/>
      <c r="CA46" s="46">
        <v>-1</v>
      </c>
    </row>
    <row r="47" spans="1:79">
      <c r="A47" s="46" t="s">
        <v>7111</v>
      </c>
      <c r="B47" s="46" t="s">
        <v>6047</v>
      </c>
      <c r="C47" s="46" t="s">
        <v>4150</v>
      </c>
      <c r="D47" s="46" t="s">
        <v>6048</v>
      </c>
      <c r="E47" s="46" t="s">
        <v>7112</v>
      </c>
      <c r="F47" s="46" t="s">
        <v>7112</v>
      </c>
      <c r="G47" s="46" t="s">
        <v>7113</v>
      </c>
      <c r="H47" s="46" t="s">
        <v>7114</v>
      </c>
      <c r="I47" s="46">
        <v>13.3838282</v>
      </c>
      <c r="J47" s="46">
        <v>103.85070329</v>
      </c>
      <c r="K47" s="46">
        <v>-7</v>
      </c>
      <c r="L47" s="46">
        <v>5</v>
      </c>
      <c r="M47" s="46" t="s">
        <v>6049</v>
      </c>
      <c r="N47" s="46"/>
      <c r="O47" s="46"/>
      <c r="P47" s="46"/>
      <c r="Q47" s="46"/>
      <c r="R47" s="48" t="s">
        <v>6934</v>
      </c>
      <c r="S47" s="46" t="s">
        <v>6053</v>
      </c>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t="s">
        <v>6051</v>
      </c>
      <c r="AS47" s="46"/>
      <c r="AT47" s="46" t="s">
        <v>6049</v>
      </c>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t="s">
        <v>4159</v>
      </c>
      <c r="BS47" s="46" t="s">
        <v>7115</v>
      </c>
      <c r="BT47" s="46" t="s">
        <v>7116</v>
      </c>
      <c r="BU47" s="46" t="s">
        <v>7117</v>
      </c>
      <c r="BV47" s="46">
        <v>1944</v>
      </c>
      <c r="BW47" s="46" t="s">
        <v>7118</v>
      </c>
      <c r="BX47" s="46" t="s">
        <v>7119</v>
      </c>
      <c r="BY47" s="46">
        <v>290</v>
      </c>
      <c r="BZ47" s="46"/>
      <c r="CA47" s="46">
        <v>-1</v>
      </c>
    </row>
    <row r="48" spans="1:79">
      <c r="A48" s="46" t="s">
        <v>7138</v>
      </c>
      <c r="B48" s="46" t="s">
        <v>6047</v>
      </c>
      <c r="C48" s="46" t="s">
        <v>4150</v>
      </c>
      <c r="D48" s="46" t="s">
        <v>6048</v>
      </c>
      <c r="E48" s="46" t="s">
        <v>7139</v>
      </c>
      <c r="F48" s="46" t="s">
        <v>7139</v>
      </c>
      <c r="G48" s="46" t="s">
        <v>7140</v>
      </c>
      <c r="H48" s="46" t="s">
        <v>7141</v>
      </c>
      <c r="I48" s="46">
        <v>13.3854427</v>
      </c>
      <c r="J48" s="46">
        <v>103.85049277</v>
      </c>
      <c r="K48" s="46">
        <v>7</v>
      </c>
      <c r="L48" s="46">
        <v>5</v>
      </c>
      <c r="M48" s="46" t="s">
        <v>6049</v>
      </c>
      <c r="N48" s="46"/>
      <c r="O48" s="46"/>
      <c r="P48" s="46"/>
      <c r="Q48" s="46"/>
      <c r="R48" s="48" t="s">
        <v>6934</v>
      </c>
      <c r="S48" s="46" t="s">
        <v>6053</v>
      </c>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t="s">
        <v>6050</v>
      </c>
      <c r="AS48" s="46"/>
      <c r="AT48" s="46" t="s">
        <v>6049</v>
      </c>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t="s">
        <v>4159</v>
      </c>
      <c r="BS48" s="46" t="s">
        <v>7142</v>
      </c>
      <c r="BT48" s="46" t="s">
        <v>7143</v>
      </c>
      <c r="BU48" s="46" t="s">
        <v>7144</v>
      </c>
      <c r="BV48" s="46">
        <v>1947</v>
      </c>
      <c r="BW48" s="46" t="s">
        <v>7145</v>
      </c>
      <c r="BX48" s="46" t="s">
        <v>7146</v>
      </c>
      <c r="BY48" s="46">
        <v>293</v>
      </c>
      <c r="BZ48" s="46"/>
      <c r="CA48" s="46">
        <v>-1</v>
      </c>
    </row>
    <row r="49" spans="1:79">
      <c r="A49" s="46" t="s">
        <v>7196</v>
      </c>
      <c r="B49" s="46" t="s">
        <v>6047</v>
      </c>
      <c r="C49" s="46" t="s">
        <v>4150</v>
      </c>
      <c r="D49" s="46" t="s">
        <v>6048</v>
      </c>
      <c r="E49" s="46" t="s">
        <v>7197</v>
      </c>
      <c r="F49" s="46" t="s">
        <v>7197</v>
      </c>
      <c r="G49" s="46" t="s">
        <v>7198</v>
      </c>
      <c r="H49" s="46" t="s">
        <v>7199</v>
      </c>
      <c r="I49" s="46">
        <v>13.384335610000001</v>
      </c>
      <c r="J49" s="46">
        <v>103.85504054</v>
      </c>
      <c r="K49" s="46">
        <v>-6</v>
      </c>
      <c r="L49" s="46">
        <v>5</v>
      </c>
      <c r="M49" s="46" t="s">
        <v>6049</v>
      </c>
      <c r="N49" s="46"/>
      <c r="O49" s="46"/>
      <c r="P49" s="46"/>
      <c r="Q49" s="46"/>
      <c r="R49" s="48" t="s">
        <v>6934</v>
      </c>
      <c r="S49" s="46" t="s">
        <v>6053</v>
      </c>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t="s">
        <v>6050</v>
      </c>
      <c r="AS49" s="46"/>
      <c r="AT49" s="46" t="s">
        <v>6049</v>
      </c>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t="s">
        <v>4159</v>
      </c>
      <c r="BS49" s="46" t="s">
        <v>7200</v>
      </c>
      <c r="BT49" s="46" t="s">
        <v>7201</v>
      </c>
      <c r="BU49" s="46" t="s">
        <v>7202</v>
      </c>
      <c r="BV49" s="46">
        <v>1968</v>
      </c>
      <c r="BW49" s="46" t="s">
        <v>7203</v>
      </c>
      <c r="BX49" s="46" t="s">
        <v>7204</v>
      </c>
      <c r="BY49" s="46">
        <v>300</v>
      </c>
      <c r="BZ49" s="46"/>
      <c r="CA49" s="46">
        <v>-1</v>
      </c>
    </row>
    <row r="50" spans="1:79">
      <c r="A50" s="46" t="s">
        <v>7232</v>
      </c>
      <c r="B50" s="46" t="s">
        <v>6047</v>
      </c>
      <c r="C50" s="46" t="s">
        <v>4150</v>
      </c>
      <c r="D50" s="46" t="s">
        <v>6048</v>
      </c>
      <c r="E50" s="46" t="s">
        <v>7233</v>
      </c>
      <c r="F50" s="46" t="s">
        <v>7233</v>
      </c>
      <c r="G50" s="46" t="s">
        <v>7234</v>
      </c>
      <c r="H50" s="46" t="s">
        <v>7235</v>
      </c>
      <c r="I50" s="46">
        <v>13.38561924</v>
      </c>
      <c r="J50" s="46">
        <v>103.85324743</v>
      </c>
      <c r="K50" s="46">
        <v>6</v>
      </c>
      <c r="L50" s="46">
        <v>5</v>
      </c>
      <c r="M50" s="46" t="s">
        <v>6049</v>
      </c>
      <c r="N50" s="46"/>
      <c r="O50" s="46"/>
      <c r="P50" s="46"/>
      <c r="Q50" s="46"/>
      <c r="R50" s="48" t="s">
        <v>6934</v>
      </c>
      <c r="S50" s="46" t="s">
        <v>6053</v>
      </c>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t="s">
        <v>6050</v>
      </c>
      <c r="AS50" s="46"/>
      <c r="AT50" s="46" t="s">
        <v>6049</v>
      </c>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t="s">
        <v>4159</v>
      </c>
      <c r="BS50" s="46" t="s">
        <v>7236</v>
      </c>
      <c r="BT50" s="46" t="s">
        <v>7237</v>
      </c>
      <c r="BU50" s="46" t="s">
        <v>7238</v>
      </c>
      <c r="BV50" s="46">
        <v>1972</v>
      </c>
      <c r="BW50" s="46" t="s">
        <v>7239</v>
      </c>
      <c r="BX50" s="46" t="s">
        <v>7240</v>
      </c>
      <c r="BY50" s="46">
        <v>304</v>
      </c>
      <c r="BZ50" s="46"/>
      <c r="CA50" s="46">
        <v>-1</v>
      </c>
    </row>
    <row r="51" spans="1:79">
      <c r="A51" s="46" t="s">
        <v>7268</v>
      </c>
      <c r="B51" s="46" t="s">
        <v>6047</v>
      </c>
      <c r="C51" s="46" t="s">
        <v>4150</v>
      </c>
      <c r="D51" s="46" t="s">
        <v>6048</v>
      </c>
      <c r="E51" s="46" t="s">
        <v>7269</v>
      </c>
      <c r="F51" s="46" t="s">
        <v>7269</v>
      </c>
      <c r="G51" s="46" t="s">
        <v>7270</v>
      </c>
      <c r="H51" s="46" t="s">
        <v>7271</v>
      </c>
      <c r="I51" s="46">
        <v>13.384521830000001</v>
      </c>
      <c r="J51" s="46">
        <v>103.85062786</v>
      </c>
      <c r="K51" s="46">
        <v>3</v>
      </c>
      <c r="L51" s="46">
        <v>5</v>
      </c>
      <c r="M51" s="46" t="s">
        <v>6049</v>
      </c>
      <c r="N51" s="46"/>
      <c r="O51" s="46"/>
      <c r="P51" s="46"/>
      <c r="Q51" s="46"/>
      <c r="R51" s="48" t="s">
        <v>6934</v>
      </c>
      <c r="S51" s="46" t="s">
        <v>6053</v>
      </c>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t="s">
        <v>6050</v>
      </c>
      <c r="AS51" s="46"/>
      <c r="AT51" s="46" t="s">
        <v>6049</v>
      </c>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t="s">
        <v>4159</v>
      </c>
      <c r="BS51" s="46" t="s">
        <v>7272</v>
      </c>
      <c r="BT51" s="46" t="s">
        <v>7273</v>
      </c>
      <c r="BU51" s="46" t="s">
        <v>7274</v>
      </c>
      <c r="BV51" s="46">
        <v>1976</v>
      </c>
      <c r="BW51" s="46" t="s">
        <v>7275</v>
      </c>
      <c r="BX51" s="46" t="s">
        <v>7276</v>
      </c>
      <c r="BY51" s="46">
        <v>308</v>
      </c>
      <c r="BZ51" s="46"/>
      <c r="CA51" s="46">
        <v>-1</v>
      </c>
    </row>
    <row r="52" spans="1:79">
      <c r="A52" s="46" t="s">
        <v>4447</v>
      </c>
      <c r="B52" s="46" t="s">
        <v>6047</v>
      </c>
      <c r="C52" s="46" t="s">
        <v>4150</v>
      </c>
      <c r="D52" s="46" t="s">
        <v>6048</v>
      </c>
      <c r="E52" s="46" t="s">
        <v>4448</v>
      </c>
      <c r="F52" s="46" t="s">
        <v>4448</v>
      </c>
      <c r="G52" s="46" t="s">
        <v>4449</v>
      </c>
      <c r="H52" s="46" t="s">
        <v>4450</v>
      </c>
      <c r="I52" s="46">
        <v>13.356862359999999</v>
      </c>
      <c r="J52" s="46">
        <v>103.88516844999999</v>
      </c>
      <c r="K52" s="46">
        <v>-8</v>
      </c>
      <c r="L52" s="46">
        <v>5</v>
      </c>
      <c r="M52" s="46" t="s">
        <v>6049</v>
      </c>
      <c r="N52" s="46"/>
      <c r="O52" s="46"/>
      <c r="P52" s="46"/>
      <c r="Q52" s="46"/>
      <c r="R52" s="48" t="s">
        <v>6050</v>
      </c>
      <c r="S52" s="46" t="s">
        <v>6054</v>
      </c>
      <c r="T52" s="46"/>
      <c r="U52" s="46"/>
      <c r="V52" s="46"/>
      <c r="W52" s="46"/>
      <c r="X52" s="46"/>
      <c r="Y52" s="46"/>
      <c r="Z52" s="46"/>
      <c r="AA52" s="46"/>
      <c r="AB52" s="46"/>
      <c r="AC52" s="46"/>
      <c r="AD52" s="46"/>
      <c r="AE52" s="46"/>
      <c r="AF52" s="46"/>
      <c r="AG52" s="46"/>
      <c r="AH52" s="46"/>
      <c r="AI52" s="46"/>
      <c r="AJ52" s="46"/>
      <c r="AK52" s="46"/>
      <c r="AL52" s="46"/>
      <c r="AM52" s="46" t="s">
        <v>6050</v>
      </c>
      <c r="AN52" s="46"/>
      <c r="AO52" s="46" t="s">
        <v>6050</v>
      </c>
      <c r="AP52" s="46" t="s">
        <v>6050</v>
      </c>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t="s">
        <v>4159</v>
      </c>
      <c r="BS52" s="46" t="s">
        <v>4455</v>
      </c>
      <c r="BT52" s="46" t="s">
        <v>4456</v>
      </c>
      <c r="BU52" s="46" t="s">
        <v>4457</v>
      </c>
      <c r="BV52" s="46">
        <v>937</v>
      </c>
      <c r="BW52" s="46" t="s">
        <v>4458</v>
      </c>
      <c r="BX52" s="46" t="s">
        <v>4459</v>
      </c>
      <c r="BY52" s="46">
        <v>26</v>
      </c>
      <c r="BZ52" s="46"/>
      <c r="CA52" s="46">
        <v>-1</v>
      </c>
    </row>
    <row r="53" spans="1:79">
      <c r="A53" s="46" t="s">
        <v>4461</v>
      </c>
      <c r="B53" s="46" t="s">
        <v>6047</v>
      </c>
      <c r="C53" s="46" t="s">
        <v>4150</v>
      </c>
      <c r="D53" s="46" t="s">
        <v>6048</v>
      </c>
      <c r="E53" s="46" t="s">
        <v>4462</v>
      </c>
      <c r="F53" s="46" t="s">
        <v>4462</v>
      </c>
      <c r="G53" s="46" t="s">
        <v>4463</v>
      </c>
      <c r="H53" s="46" t="s">
        <v>4464</v>
      </c>
      <c r="I53" s="46">
        <v>13.356902270000001</v>
      </c>
      <c r="J53" s="46">
        <v>103.88517720999999</v>
      </c>
      <c r="K53" s="46">
        <v>1</v>
      </c>
      <c r="L53" s="46">
        <v>5</v>
      </c>
      <c r="M53" s="46" t="s">
        <v>6049</v>
      </c>
      <c r="N53" s="46"/>
      <c r="O53" s="46"/>
      <c r="P53" s="46"/>
      <c r="Q53" s="46"/>
      <c r="R53" s="48" t="s">
        <v>6050</v>
      </c>
      <c r="S53" s="46" t="s">
        <v>6054</v>
      </c>
      <c r="T53" s="46"/>
      <c r="U53" s="46"/>
      <c r="V53" s="46"/>
      <c r="W53" s="46"/>
      <c r="X53" s="46"/>
      <c r="Y53" s="46"/>
      <c r="Z53" s="46"/>
      <c r="AA53" s="46"/>
      <c r="AB53" s="46"/>
      <c r="AC53" s="46"/>
      <c r="AD53" s="46"/>
      <c r="AE53" s="46"/>
      <c r="AF53" s="46"/>
      <c r="AG53" s="46"/>
      <c r="AH53" s="46"/>
      <c r="AI53" s="46"/>
      <c r="AJ53" s="46"/>
      <c r="AK53" s="46"/>
      <c r="AL53" s="46"/>
      <c r="AM53" s="46" t="s">
        <v>6051</v>
      </c>
      <c r="AN53" s="46"/>
      <c r="AO53" s="46" t="s">
        <v>6050</v>
      </c>
      <c r="AP53" s="46" t="s">
        <v>6050</v>
      </c>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t="s">
        <v>4159</v>
      </c>
      <c r="BS53" s="46" t="s">
        <v>4455</v>
      </c>
      <c r="BT53" s="46" t="s">
        <v>4469</v>
      </c>
      <c r="BU53" s="46" t="s">
        <v>4471</v>
      </c>
      <c r="BV53" s="46">
        <v>938</v>
      </c>
      <c r="BW53" s="46" t="s">
        <v>4472</v>
      </c>
      <c r="BX53" s="46" t="s">
        <v>4474</v>
      </c>
      <c r="BY53" s="46">
        <v>27</v>
      </c>
      <c r="BZ53" s="46"/>
      <c r="CA53" s="46">
        <v>-1</v>
      </c>
    </row>
    <row r="54" spans="1:79">
      <c r="A54" s="46" t="s">
        <v>4476</v>
      </c>
      <c r="B54" s="46" t="s">
        <v>6047</v>
      </c>
      <c r="C54" s="46" t="s">
        <v>4150</v>
      </c>
      <c r="D54" s="46" t="s">
        <v>6048</v>
      </c>
      <c r="E54" s="46" t="s">
        <v>4478</v>
      </c>
      <c r="F54" s="46" t="s">
        <v>4478</v>
      </c>
      <c r="G54" s="46" t="s">
        <v>4479</v>
      </c>
      <c r="H54" s="46" t="s">
        <v>4480</v>
      </c>
      <c r="I54" s="46">
        <v>13.356802160000001</v>
      </c>
      <c r="J54" s="46">
        <v>103.88667078</v>
      </c>
      <c r="K54" s="46">
        <v>7</v>
      </c>
      <c r="L54" s="46">
        <v>4</v>
      </c>
      <c r="M54" s="46" t="s">
        <v>6049</v>
      </c>
      <c r="N54" s="46"/>
      <c r="O54" s="46"/>
      <c r="P54" s="46"/>
      <c r="Q54" s="46"/>
      <c r="R54" s="48" t="s">
        <v>6050</v>
      </c>
      <c r="S54" s="46" t="s">
        <v>6054</v>
      </c>
      <c r="T54" s="46"/>
      <c r="U54" s="46"/>
      <c r="V54" s="46"/>
      <c r="W54" s="46"/>
      <c r="X54" s="46"/>
      <c r="Y54" s="46"/>
      <c r="Z54" s="46"/>
      <c r="AA54" s="46"/>
      <c r="AB54" s="46"/>
      <c r="AC54" s="46"/>
      <c r="AD54" s="46"/>
      <c r="AE54" s="46"/>
      <c r="AF54" s="46"/>
      <c r="AG54" s="46"/>
      <c r="AH54" s="46"/>
      <c r="AI54" s="46"/>
      <c r="AJ54" s="46"/>
      <c r="AK54" s="46"/>
      <c r="AL54" s="46"/>
      <c r="AM54" s="46" t="s">
        <v>6051</v>
      </c>
      <c r="AN54" s="46"/>
      <c r="AO54" s="46" t="s">
        <v>6050</v>
      </c>
      <c r="AP54" s="46" t="s">
        <v>6050</v>
      </c>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t="s">
        <v>4159</v>
      </c>
      <c r="BS54" s="46" t="s">
        <v>4484</v>
      </c>
      <c r="BT54" s="46" t="s">
        <v>4485</v>
      </c>
      <c r="BU54" s="46" t="s">
        <v>4487</v>
      </c>
      <c r="BV54" s="46">
        <v>968</v>
      </c>
      <c r="BW54" s="46" t="s">
        <v>4488</v>
      </c>
      <c r="BX54" s="46" t="s">
        <v>4489</v>
      </c>
      <c r="BY54" s="46">
        <v>41</v>
      </c>
      <c r="BZ54" s="46"/>
      <c r="CA54" s="46">
        <v>-1</v>
      </c>
    </row>
    <row r="55" spans="1:79">
      <c r="A55" s="46" t="s">
        <v>4490</v>
      </c>
      <c r="B55" s="46" t="s">
        <v>6047</v>
      </c>
      <c r="C55" s="46" t="s">
        <v>4150</v>
      </c>
      <c r="D55" s="46" t="s">
        <v>6048</v>
      </c>
      <c r="E55" s="46" t="s">
        <v>4491</v>
      </c>
      <c r="F55" s="46" t="s">
        <v>4491</v>
      </c>
      <c r="G55" s="46" t="s">
        <v>4492</v>
      </c>
      <c r="H55" s="46" t="s">
        <v>4493</v>
      </c>
      <c r="I55" s="46">
        <v>13.356716410000001</v>
      </c>
      <c r="J55" s="46">
        <v>103.88672278999999</v>
      </c>
      <c r="K55" s="46">
        <v>2</v>
      </c>
      <c r="L55" s="46">
        <v>5</v>
      </c>
      <c r="M55" s="46" t="s">
        <v>6049</v>
      </c>
      <c r="N55" s="46"/>
      <c r="O55" s="46"/>
      <c r="P55" s="46"/>
      <c r="Q55" s="46"/>
      <c r="R55" s="48" t="s">
        <v>6050</v>
      </c>
      <c r="S55" s="46" t="s">
        <v>6054</v>
      </c>
      <c r="T55" s="46"/>
      <c r="U55" s="46"/>
      <c r="V55" s="46"/>
      <c r="W55" s="46"/>
      <c r="X55" s="46"/>
      <c r="Y55" s="46"/>
      <c r="Z55" s="46"/>
      <c r="AA55" s="46"/>
      <c r="AB55" s="46"/>
      <c r="AC55" s="46"/>
      <c r="AD55" s="46"/>
      <c r="AE55" s="46"/>
      <c r="AF55" s="46"/>
      <c r="AG55" s="46"/>
      <c r="AH55" s="46"/>
      <c r="AI55" s="46"/>
      <c r="AJ55" s="46"/>
      <c r="AK55" s="46"/>
      <c r="AL55" s="46"/>
      <c r="AM55" s="46" t="s">
        <v>6051</v>
      </c>
      <c r="AN55" s="46"/>
      <c r="AO55" s="46" t="s">
        <v>6050</v>
      </c>
      <c r="AP55" s="46" t="s">
        <v>6050</v>
      </c>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t="s">
        <v>4159</v>
      </c>
      <c r="BS55" s="46" t="s">
        <v>4495</v>
      </c>
      <c r="BT55" s="46" t="s">
        <v>4496</v>
      </c>
      <c r="BU55" s="46" t="s">
        <v>4497</v>
      </c>
      <c r="BV55" s="46">
        <v>969</v>
      </c>
      <c r="BW55" s="46" t="s">
        <v>4498</v>
      </c>
      <c r="BX55" s="46" t="s">
        <v>4499</v>
      </c>
      <c r="BY55" s="46">
        <v>42</v>
      </c>
      <c r="BZ55" s="46"/>
      <c r="CA55" s="46">
        <v>-1</v>
      </c>
    </row>
    <row r="56" spans="1:79">
      <c r="A56" s="46" t="s">
        <v>4500</v>
      </c>
      <c r="B56" s="46" t="s">
        <v>6047</v>
      </c>
      <c r="C56" s="46" t="s">
        <v>4150</v>
      </c>
      <c r="D56" s="46" t="s">
        <v>6048</v>
      </c>
      <c r="E56" s="46" t="s">
        <v>4501</v>
      </c>
      <c r="F56" s="46" t="s">
        <v>4501</v>
      </c>
      <c r="G56" s="46" t="s">
        <v>4502</v>
      </c>
      <c r="H56" s="46" t="s">
        <v>4503</v>
      </c>
      <c r="I56" s="46">
        <v>13.35659253</v>
      </c>
      <c r="J56" s="46">
        <v>103.88678281</v>
      </c>
      <c r="K56" s="46">
        <v>-1</v>
      </c>
      <c r="L56" s="46">
        <v>5</v>
      </c>
      <c r="M56" s="46" t="s">
        <v>6049</v>
      </c>
      <c r="N56" s="46"/>
      <c r="O56" s="46"/>
      <c r="P56" s="46"/>
      <c r="Q56" s="46"/>
      <c r="R56" s="48" t="s">
        <v>6050</v>
      </c>
      <c r="S56" s="46" t="s">
        <v>6054</v>
      </c>
      <c r="T56" s="46"/>
      <c r="U56" s="46"/>
      <c r="V56" s="46"/>
      <c r="W56" s="46"/>
      <c r="X56" s="46"/>
      <c r="Y56" s="46"/>
      <c r="Z56" s="46"/>
      <c r="AA56" s="46"/>
      <c r="AB56" s="46"/>
      <c r="AC56" s="46"/>
      <c r="AD56" s="46"/>
      <c r="AE56" s="46"/>
      <c r="AF56" s="46"/>
      <c r="AG56" s="46"/>
      <c r="AH56" s="46"/>
      <c r="AI56" s="46"/>
      <c r="AJ56" s="46"/>
      <c r="AK56" s="46"/>
      <c r="AL56" s="46"/>
      <c r="AM56" s="46" t="s">
        <v>6050</v>
      </c>
      <c r="AN56" s="46"/>
      <c r="AO56" s="46" t="s">
        <v>6050</v>
      </c>
      <c r="AP56" s="46" t="s">
        <v>6050</v>
      </c>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t="s">
        <v>4159</v>
      </c>
      <c r="BS56" s="46" t="s">
        <v>4508</v>
      </c>
      <c r="BT56" s="46" t="s">
        <v>4509</v>
      </c>
      <c r="BU56" s="46" t="s">
        <v>4510</v>
      </c>
      <c r="BV56" s="46">
        <v>978</v>
      </c>
      <c r="BW56" s="46" t="s">
        <v>4511</v>
      </c>
      <c r="BX56" s="46" t="s">
        <v>4512</v>
      </c>
      <c r="BY56" s="46">
        <v>45</v>
      </c>
      <c r="BZ56" s="46"/>
      <c r="CA56" s="46">
        <v>-1</v>
      </c>
    </row>
    <row r="57" spans="1:79">
      <c r="A57" s="46" t="s">
        <v>4513</v>
      </c>
      <c r="B57" s="46" t="s">
        <v>6047</v>
      </c>
      <c r="C57" s="46" t="s">
        <v>4150</v>
      </c>
      <c r="D57" s="46" t="s">
        <v>6048</v>
      </c>
      <c r="E57" s="46" t="s">
        <v>4514</v>
      </c>
      <c r="F57" s="46" t="s">
        <v>4514</v>
      </c>
      <c r="G57" s="46" t="s">
        <v>4515</v>
      </c>
      <c r="H57" s="46" t="s">
        <v>4516</v>
      </c>
      <c r="I57" s="46">
        <v>13.35663885</v>
      </c>
      <c r="J57" s="46">
        <v>103.88536542</v>
      </c>
      <c r="K57" s="46">
        <v>-43</v>
      </c>
      <c r="L57" s="46">
        <v>5</v>
      </c>
      <c r="M57" s="46" t="s">
        <v>6049</v>
      </c>
      <c r="N57" s="46"/>
      <c r="O57" s="46"/>
      <c r="P57" s="46"/>
      <c r="Q57" s="46"/>
      <c r="R57" s="48" t="s">
        <v>6050</v>
      </c>
      <c r="S57" s="46" t="s">
        <v>6054</v>
      </c>
      <c r="T57" s="46"/>
      <c r="U57" s="46"/>
      <c r="V57" s="46"/>
      <c r="W57" s="46"/>
      <c r="X57" s="46"/>
      <c r="Y57" s="46"/>
      <c r="Z57" s="46"/>
      <c r="AA57" s="46"/>
      <c r="AB57" s="46"/>
      <c r="AC57" s="46"/>
      <c r="AD57" s="46"/>
      <c r="AE57" s="46"/>
      <c r="AF57" s="46"/>
      <c r="AG57" s="46"/>
      <c r="AH57" s="46"/>
      <c r="AI57" s="46"/>
      <c r="AJ57" s="46"/>
      <c r="AK57" s="46"/>
      <c r="AL57" s="46"/>
      <c r="AM57" s="46" t="s">
        <v>6050</v>
      </c>
      <c r="AN57" s="46"/>
      <c r="AO57" s="46" t="s">
        <v>6050</v>
      </c>
      <c r="AP57" s="46" t="s">
        <v>6050</v>
      </c>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t="s">
        <v>4159</v>
      </c>
      <c r="BS57" s="46" t="s">
        <v>4521</v>
      </c>
      <c r="BT57" s="46" t="s">
        <v>4522</v>
      </c>
      <c r="BU57" s="46" t="s">
        <v>4523</v>
      </c>
      <c r="BV57" s="46">
        <v>1037</v>
      </c>
      <c r="BW57" s="46" t="s">
        <v>4524</v>
      </c>
      <c r="BX57" s="46" t="s">
        <v>4525</v>
      </c>
      <c r="BY57" s="46">
        <v>8</v>
      </c>
      <c r="BZ57" s="46"/>
      <c r="CA57" s="46">
        <v>-1</v>
      </c>
    </row>
    <row r="58" spans="1:79">
      <c r="A58" s="46" t="s">
        <v>4526</v>
      </c>
      <c r="B58" s="46" t="s">
        <v>6047</v>
      </c>
      <c r="C58" s="46" t="s">
        <v>4150</v>
      </c>
      <c r="D58" s="46" t="s">
        <v>6048</v>
      </c>
      <c r="E58" s="46" t="s">
        <v>4527</v>
      </c>
      <c r="F58" s="46" t="s">
        <v>4527</v>
      </c>
      <c r="G58" s="46" t="s">
        <v>4528</v>
      </c>
      <c r="H58" s="46" t="s">
        <v>4529</v>
      </c>
      <c r="I58" s="46">
        <v>13.35669429</v>
      </c>
      <c r="J58" s="46">
        <v>103.88516204</v>
      </c>
      <c r="K58" s="46">
        <v>-5</v>
      </c>
      <c r="L58" s="46">
        <v>5</v>
      </c>
      <c r="M58" s="46" t="s">
        <v>6049</v>
      </c>
      <c r="N58" s="46"/>
      <c r="O58" s="46"/>
      <c r="P58" s="46"/>
      <c r="Q58" s="46"/>
      <c r="R58" s="48" t="s">
        <v>6050</v>
      </c>
      <c r="S58" s="46" t="s">
        <v>6054</v>
      </c>
      <c r="T58" s="46"/>
      <c r="U58" s="46"/>
      <c r="V58" s="46"/>
      <c r="W58" s="46"/>
      <c r="X58" s="46"/>
      <c r="Y58" s="46"/>
      <c r="Z58" s="46"/>
      <c r="AA58" s="46"/>
      <c r="AB58" s="46"/>
      <c r="AC58" s="46"/>
      <c r="AD58" s="46"/>
      <c r="AE58" s="46"/>
      <c r="AF58" s="46"/>
      <c r="AG58" s="46"/>
      <c r="AH58" s="46"/>
      <c r="AI58" s="46"/>
      <c r="AJ58" s="46"/>
      <c r="AK58" s="46"/>
      <c r="AL58" s="46"/>
      <c r="AM58" s="46" t="s">
        <v>6051</v>
      </c>
      <c r="AN58" s="46"/>
      <c r="AO58" s="46" t="s">
        <v>6050</v>
      </c>
      <c r="AP58" s="46" t="s">
        <v>6050</v>
      </c>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t="s">
        <v>4159</v>
      </c>
      <c r="BS58" s="46" t="s">
        <v>4521</v>
      </c>
      <c r="BT58" s="46" t="s">
        <v>4534</v>
      </c>
      <c r="BU58" s="46" t="s">
        <v>4535</v>
      </c>
      <c r="BV58" s="46">
        <v>1038</v>
      </c>
      <c r="BW58" s="46" t="s">
        <v>4536</v>
      </c>
      <c r="BX58" s="46" t="s">
        <v>4537</v>
      </c>
      <c r="BY58" s="46">
        <v>53</v>
      </c>
      <c r="BZ58" s="46"/>
      <c r="CA58" s="46">
        <v>-1</v>
      </c>
    </row>
    <row r="59" spans="1:79">
      <c r="A59" s="46" t="s">
        <v>4539</v>
      </c>
      <c r="B59" s="46" t="s">
        <v>6047</v>
      </c>
      <c r="C59" s="46" t="s">
        <v>4150</v>
      </c>
      <c r="D59" s="46" t="s">
        <v>6048</v>
      </c>
      <c r="E59" s="46" t="s">
        <v>4540</v>
      </c>
      <c r="F59" s="46" t="s">
        <v>4540</v>
      </c>
      <c r="G59" s="46" t="s">
        <v>4541</v>
      </c>
      <c r="H59" s="46" t="s">
        <v>4542</v>
      </c>
      <c r="I59" s="46">
        <v>13.357083149999999</v>
      </c>
      <c r="J59" s="46">
        <v>103.88700822</v>
      </c>
      <c r="K59" s="46">
        <v>16</v>
      </c>
      <c r="L59" s="46">
        <v>5</v>
      </c>
      <c r="M59" s="46" t="s">
        <v>6049</v>
      </c>
      <c r="N59" s="46"/>
      <c r="O59" s="46"/>
      <c r="P59" s="46"/>
      <c r="Q59" s="46"/>
      <c r="R59" s="48" t="s">
        <v>6050</v>
      </c>
      <c r="S59" s="46">
        <v>22</v>
      </c>
      <c r="T59" s="46"/>
      <c r="U59" s="46"/>
      <c r="V59" s="46"/>
      <c r="W59" s="46"/>
      <c r="X59" s="46"/>
      <c r="Y59" s="46"/>
      <c r="Z59" s="46"/>
      <c r="AA59" s="46"/>
      <c r="AB59" s="46"/>
      <c r="AC59" s="46"/>
      <c r="AD59" s="46"/>
      <c r="AE59" s="46"/>
      <c r="AF59" s="46"/>
      <c r="AG59" s="46"/>
      <c r="AH59" s="46"/>
      <c r="AI59" s="46"/>
      <c r="AJ59" s="46"/>
      <c r="AK59" s="46"/>
      <c r="AL59" s="46"/>
      <c r="AM59" s="46" t="s">
        <v>6050</v>
      </c>
      <c r="AN59" s="46"/>
      <c r="AO59" s="46" t="s">
        <v>6050</v>
      </c>
      <c r="AP59" s="46" t="s">
        <v>6050</v>
      </c>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t="s">
        <v>4159</v>
      </c>
      <c r="BS59" s="46" t="s">
        <v>4547</v>
      </c>
      <c r="BT59" s="46" t="s">
        <v>4548</v>
      </c>
      <c r="BU59" s="46" t="s">
        <v>4549</v>
      </c>
      <c r="BV59" s="46">
        <v>1072</v>
      </c>
      <c r="BW59" s="46" t="s">
        <v>4550</v>
      </c>
      <c r="BX59" s="46" t="s">
        <v>4551</v>
      </c>
      <c r="BY59" s="46">
        <v>19</v>
      </c>
      <c r="BZ59" s="46"/>
      <c r="CA59" s="46">
        <v>-1</v>
      </c>
    </row>
    <row r="60" spans="1:79">
      <c r="A60" s="46" t="s">
        <v>4552</v>
      </c>
      <c r="B60" s="46" t="s">
        <v>6047</v>
      </c>
      <c r="C60" s="46" t="s">
        <v>4150</v>
      </c>
      <c r="D60" s="46" t="s">
        <v>6048</v>
      </c>
      <c r="E60" s="46" t="s">
        <v>4553</v>
      </c>
      <c r="F60" s="46" t="s">
        <v>4553</v>
      </c>
      <c r="G60" s="46" t="s">
        <v>4554</v>
      </c>
      <c r="H60" s="46" t="s">
        <v>4555</v>
      </c>
      <c r="I60" s="46">
        <v>13.35719456</v>
      </c>
      <c r="J60" s="46">
        <v>103.88705095</v>
      </c>
      <c r="K60" s="46">
        <v>25</v>
      </c>
      <c r="L60" s="46">
        <v>5</v>
      </c>
      <c r="M60" s="46" t="s">
        <v>6049</v>
      </c>
      <c r="N60" s="46"/>
      <c r="O60" s="46"/>
      <c r="P60" s="46"/>
      <c r="Q60" s="46"/>
      <c r="R60" s="48" t="s">
        <v>6050</v>
      </c>
      <c r="S60" s="46" t="s">
        <v>6054</v>
      </c>
      <c r="T60" s="46"/>
      <c r="U60" s="46"/>
      <c r="V60" s="46"/>
      <c r="W60" s="46"/>
      <c r="X60" s="46"/>
      <c r="Y60" s="46"/>
      <c r="Z60" s="46"/>
      <c r="AA60" s="46"/>
      <c r="AB60" s="46"/>
      <c r="AC60" s="46"/>
      <c r="AD60" s="46"/>
      <c r="AE60" s="46"/>
      <c r="AF60" s="46"/>
      <c r="AG60" s="46"/>
      <c r="AH60" s="46"/>
      <c r="AI60" s="46"/>
      <c r="AJ60" s="46"/>
      <c r="AK60" s="46"/>
      <c r="AL60" s="46"/>
      <c r="AM60" s="46" t="s">
        <v>6051</v>
      </c>
      <c r="AN60" s="46"/>
      <c r="AO60" s="46" t="s">
        <v>6050</v>
      </c>
      <c r="AP60" s="46" t="s">
        <v>6050</v>
      </c>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t="s">
        <v>4159</v>
      </c>
      <c r="BS60" s="46" t="s">
        <v>4557</v>
      </c>
      <c r="BT60" s="46" t="s">
        <v>4559</v>
      </c>
      <c r="BU60" s="46" t="s">
        <v>4561</v>
      </c>
      <c r="BV60" s="46">
        <v>1073</v>
      </c>
      <c r="BW60" s="46" t="s">
        <v>4562</v>
      </c>
      <c r="BX60" s="46" t="s">
        <v>4563</v>
      </c>
      <c r="BY60" s="46">
        <v>20</v>
      </c>
      <c r="BZ60" s="46"/>
      <c r="CA60" s="46">
        <v>-1</v>
      </c>
    </row>
    <row r="61" spans="1:79">
      <c r="A61" s="46" t="s">
        <v>4565</v>
      </c>
      <c r="B61" s="46" t="s">
        <v>6047</v>
      </c>
      <c r="C61" s="46" t="s">
        <v>4150</v>
      </c>
      <c r="D61" s="46" t="s">
        <v>6048</v>
      </c>
      <c r="E61" s="46" t="s">
        <v>4566</v>
      </c>
      <c r="F61" s="46" t="s">
        <v>4566</v>
      </c>
      <c r="G61" s="46" t="s">
        <v>4567</v>
      </c>
      <c r="H61" s="46" t="s">
        <v>4568</v>
      </c>
      <c r="I61" s="46">
        <v>13.356769180000001</v>
      </c>
      <c r="J61" s="46">
        <v>103.88669274</v>
      </c>
      <c r="K61" s="46">
        <v>-15</v>
      </c>
      <c r="L61" s="46">
        <v>5</v>
      </c>
      <c r="M61" s="46" t="s">
        <v>6049</v>
      </c>
      <c r="N61" s="46"/>
      <c r="O61" s="46"/>
      <c r="P61" s="46"/>
      <c r="Q61" s="46"/>
      <c r="R61" s="48" t="s">
        <v>6050</v>
      </c>
      <c r="S61" s="46" t="s">
        <v>6054</v>
      </c>
      <c r="T61" s="46"/>
      <c r="U61" s="46"/>
      <c r="V61" s="46"/>
      <c r="W61" s="46"/>
      <c r="X61" s="46"/>
      <c r="Y61" s="46"/>
      <c r="Z61" s="46"/>
      <c r="AA61" s="46"/>
      <c r="AB61" s="46"/>
      <c r="AC61" s="46"/>
      <c r="AD61" s="46"/>
      <c r="AE61" s="46"/>
      <c r="AF61" s="46"/>
      <c r="AG61" s="46"/>
      <c r="AH61" s="46"/>
      <c r="AI61" s="46"/>
      <c r="AJ61" s="46"/>
      <c r="AK61" s="46"/>
      <c r="AL61" s="46"/>
      <c r="AM61" s="46" t="s">
        <v>6050</v>
      </c>
      <c r="AN61" s="46"/>
      <c r="AO61" s="46" t="s">
        <v>6050</v>
      </c>
      <c r="AP61" s="46" t="s">
        <v>6050</v>
      </c>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t="s">
        <v>4159</v>
      </c>
      <c r="BS61" s="46" t="s">
        <v>4557</v>
      </c>
      <c r="BT61" s="46" t="s">
        <v>4570</v>
      </c>
      <c r="BU61" s="46" t="s">
        <v>4571</v>
      </c>
      <c r="BV61" s="46">
        <v>1096</v>
      </c>
      <c r="BW61" s="46" t="s">
        <v>4572</v>
      </c>
      <c r="BX61" s="46" t="s">
        <v>4573</v>
      </c>
      <c r="BY61" s="46">
        <v>57</v>
      </c>
      <c r="BZ61" s="46"/>
      <c r="CA61" s="46">
        <v>-1</v>
      </c>
    </row>
    <row r="62" spans="1:79">
      <c r="A62" s="46" t="s">
        <v>4575</v>
      </c>
      <c r="B62" s="46" t="s">
        <v>6047</v>
      </c>
      <c r="C62" s="46" t="s">
        <v>4150</v>
      </c>
      <c r="D62" s="46" t="s">
        <v>6048</v>
      </c>
      <c r="E62" s="46" t="s">
        <v>4578</v>
      </c>
      <c r="F62" s="46" t="s">
        <v>4578</v>
      </c>
      <c r="G62" s="46" t="s">
        <v>4580</v>
      </c>
      <c r="H62" s="46" t="s">
        <v>4581</v>
      </c>
      <c r="I62" s="46">
        <v>13.37640264</v>
      </c>
      <c r="J62" s="46">
        <v>103.85764188</v>
      </c>
      <c r="K62" s="46">
        <v>5</v>
      </c>
      <c r="L62" s="46">
        <v>5</v>
      </c>
      <c r="M62" s="46" t="s">
        <v>6049</v>
      </c>
      <c r="N62" s="46"/>
      <c r="O62" s="46"/>
      <c r="P62" s="46"/>
      <c r="Q62" s="46"/>
      <c r="R62" s="48" t="s">
        <v>6051</v>
      </c>
      <c r="S62" s="46" t="s">
        <v>6054</v>
      </c>
      <c r="T62" s="46"/>
      <c r="U62" s="46"/>
      <c r="V62" s="46"/>
      <c r="W62" s="46"/>
      <c r="X62" s="46"/>
      <c r="Y62" s="46"/>
      <c r="Z62" s="46"/>
      <c r="AA62" s="46"/>
      <c r="AB62" s="46"/>
      <c r="AC62" s="46"/>
      <c r="AD62" s="46"/>
      <c r="AE62" s="46"/>
      <c r="AF62" s="46"/>
      <c r="AG62" s="46"/>
      <c r="AH62" s="46"/>
      <c r="AI62" s="46"/>
      <c r="AJ62" s="46"/>
      <c r="AK62" s="46"/>
      <c r="AL62" s="46"/>
      <c r="AM62" s="46" t="s">
        <v>6051</v>
      </c>
      <c r="AN62" s="46"/>
      <c r="AO62" s="46" t="s">
        <v>6050</v>
      </c>
      <c r="AP62" s="46" t="s">
        <v>6050</v>
      </c>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t="s">
        <v>4159</v>
      </c>
      <c r="BS62" s="46" t="s">
        <v>4583</v>
      </c>
      <c r="BT62" s="46" t="s">
        <v>4584</v>
      </c>
      <c r="BU62" s="46" t="s">
        <v>4585</v>
      </c>
      <c r="BV62" s="46">
        <v>1148</v>
      </c>
      <c r="BW62" s="46" t="s">
        <v>4586</v>
      </c>
      <c r="BX62" s="46" t="s">
        <v>4587</v>
      </c>
      <c r="BY62" s="46">
        <v>80</v>
      </c>
      <c r="BZ62" s="46"/>
      <c r="CA62" s="46">
        <v>-1</v>
      </c>
    </row>
    <row r="63" spans="1:79">
      <c r="A63" s="46" t="s">
        <v>4588</v>
      </c>
      <c r="B63" s="46" t="s">
        <v>6047</v>
      </c>
      <c r="C63" s="46" t="s">
        <v>4150</v>
      </c>
      <c r="D63" s="46" t="s">
        <v>6048</v>
      </c>
      <c r="E63" s="46" t="s">
        <v>4590</v>
      </c>
      <c r="F63" s="46" t="s">
        <v>4590</v>
      </c>
      <c r="G63" s="46" t="s">
        <v>4592</v>
      </c>
      <c r="H63" s="46" t="s">
        <v>4594</v>
      </c>
      <c r="I63" s="46">
        <v>13.376369820000001</v>
      </c>
      <c r="J63" s="46">
        <v>103.85760392</v>
      </c>
      <c r="K63" s="46">
        <v>1</v>
      </c>
      <c r="L63" s="46">
        <v>5</v>
      </c>
      <c r="M63" s="46" t="s">
        <v>6049</v>
      </c>
      <c r="N63" s="46"/>
      <c r="O63" s="46"/>
      <c r="P63" s="46"/>
      <c r="Q63" s="46"/>
      <c r="R63" s="48" t="s">
        <v>6051</v>
      </c>
      <c r="S63" s="46" t="s">
        <v>6054</v>
      </c>
      <c r="T63" s="46"/>
      <c r="U63" s="46"/>
      <c r="V63" s="46"/>
      <c r="W63" s="46"/>
      <c r="X63" s="46"/>
      <c r="Y63" s="46"/>
      <c r="Z63" s="46"/>
      <c r="AA63" s="46"/>
      <c r="AB63" s="46"/>
      <c r="AC63" s="46"/>
      <c r="AD63" s="46"/>
      <c r="AE63" s="46"/>
      <c r="AF63" s="46"/>
      <c r="AG63" s="46"/>
      <c r="AH63" s="46"/>
      <c r="AI63" s="46"/>
      <c r="AJ63" s="46"/>
      <c r="AK63" s="46"/>
      <c r="AL63" s="46"/>
      <c r="AM63" s="46" t="s">
        <v>6050</v>
      </c>
      <c r="AN63" s="46"/>
      <c r="AO63" s="46" t="s">
        <v>6050</v>
      </c>
      <c r="AP63" s="46" t="s">
        <v>6050</v>
      </c>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t="s">
        <v>4159</v>
      </c>
      <c r="BS63" s="46" t="s">
        <v>4583</v>
      </c>
      <c r="BT63" s="46" t="s">
        <v>4596</v>
      </c>
      <c r="BU63" s="46" t="s">
        <v>4597</v>
      </c>
      <c r="BV63" s="46">
        <v>1149</v>
      </c>
      <c r="BW63" s="46" t="s">
        <v>4598</v>
      </c>
      <c r="BX63" s="46" t="s">
        <v>4599</v>
      </c>
      <c r="BY63" s="46">
        <v>81</v>
      </c>
      <c r="BZ63" s="46"/>
      <c r="CA63" s="46">
        <v>-1</v>
      </c>
    </row>
    <row r="64" spans="1:79">
      <c r="A64" s="46" t="s">
        <v>4601</v>
      </c>
      <c r="B64" s="46" t="s">
        <v>6047</v>
      </c>
      <c r="C64" s="46" t="s">
        <v>4150</v>
      </c>
      <c r="D64" s="46" t="s">
        <v>6048</v>
      </c>
      <c r="E64" s="46" t="s">
        <v>4604</v>
      </c>
      <c r="F64" s="46" t="s">
        <v>4604</v>
      </c>
      <c r="G64" s="46" t="s">
        <v>4605</v>
      </c>
      <c r="H64" s="46" t="s">
        <v>4606</v>
      </c>
      <c r="I64" s="46">
        <v>13.37802303</v>
      </c>
      <c r="J64" s="46">
        <v>103.85896869</v>
      </c>
      <c r="K64" s="46">
        <v>-26</v>
      </c>
      <c r="L64" s="46">
        <v>5</v>
      </c>
      <c r="M64" s="46" t="s">
        <v>6049</v>
      </c>
      <c r="N64" s="46"/>
      <c r="O64" s="46"/>
      <c r="P64" s="46"/>
      <c r="Q64" s="46"/>
      <c r="R64" s="48" t="s">
        <v>6051</v>
      </c>
      <c r="S64" s="46" t="s">
        <v>6054</v>
      </c>
      <c r="T64" s="46"/>
      <c r="U64" s="46"/>
      <c r="V64" s="46"/>
      <c r="W64" s="46"/>
      <c r="X64" s="46"/>
      <c r="Y64" s="46"/>
      <c r="Z64" s="46"/>
      <c r="AA64" s="46"/>
      <c r="AB64" s="46"/>
      <c r="AC64" s="46"/>
      <c r="AD64" s="46"/>
      <c r="AE64" s="46"/>
      <c r="AF64" s="46"/>
      <c r="AG64" s="46"/>
      <c r="AH64" s="46"/>
      <c r="AI64" s="46"/>
      <c r="AJ64" s="46"/>
      <c r="AK64" s="46"/>
      <c r="AL64" s="46"/>
      <c r="AM64" s="46" t="s">
        <v>6051</v>
      </c>
      <c r="AN64" s="46"/>
      <c r="AO64" s="46" t="s">
        <v>6050</v>
      </c>
      <c r="AP64" s="46" t="s">
        <v>6050</v>
      </c>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t="s">
        <v>4159</v>
      </c>
      <c r="BS64" s="46" t="s">
        <v>4608</v>
      </c>
      <c r="BT64" s="46" t="s">
        <v>4609</v>
      </c>
      <c r="BU64" s="46" t="s">
        <v>4610</v>
      </c>
      <c r="BV64" s="46">
        <v>1150</v>
      </c>
      <c r="BW64" s="46" t="s">
        <v>4611</v>
      </c>
      <c r="BX64" s="46" t="s">
        <v>4612</v>
      </c>
      <c r="BY64" s="46">
        <v>82</v>
      </c>
      <c r="BZ64" s="46"/>
      <c r="CA64" s="46">
        <v>-1</v>
      </c>
    </row>
    <row r="65" spans="1:79">
      <c r="A65" s="46" t="s">
        <v>4613</v>
      </c>
      <c r="B65" s="46" t="s">
        <v>6047</v>
      </c>
      <c r="C65" s="46" t="s">
        <v>4150</v>
      </c>
      <c r="D65" s="46" t="s">
        <v>6048</v>
      </c>
      <c r="E65" s="46" t="s">
        <v>4614</v>
      </c>
      <c r="F65" s="46" t="s">
        <v>4614</v>
      </c>
      <c r="G65" s="46" t="s">
        <v>4616</v>
      </c>
      <c r="H65" s="46" t="s">
        <v>4618</v>
      </c>
      <c r="I65" s="46">
        <v>13.37787737</v>
      </c>
      <c r="J65" s="46">
        <v>103.85884050999999</v>
      </c>
      <c r="K65" s="46">
        <v>14</v>
      </c>
      <c r="L65" s="46">
        <v>5</v>
      </c>
      <c r="M65" s="46" t="s">
        <v>6049</v>
      </c>
      <c r="N65" s="46"/>
      <c r="O65" s="46"/>
      <c r="P65" s="46"/>
      <c r="Q65" s="46"/>
      <c r="R65" s="48" t="s">
        <v>6051</v>
      </c>
      <c r="S65" s="46" t="s">
        <v>6054</v>
      </c>
      <c r="T65" s="46"/>
      <c r="U65" s="46"/>
      <c r="V65" s="46"/>
      <c r="W65" s="46"/>
      <c r="X65" s="46"/>
      <c r="Y65" s="46"/>
      <c r="Z65" s="46"/>
      <c r="AA65" s="46"/>
      <c r="AB65" s="46"/>
      <c r="AC65" s="46"/>
      <c r="AD65" s="46"/>
      <c r="AE65" s="46"/>
      <c r="AF65" s="46"/>
      <c r="AG65" s="46"/>
      <c r="AH65" s="46"/>
      <c r="AI65" s="46"/>
      <c r="AJ65" s="46"/>
      <c r="AK65" s="46"/>
      <c r="AL65" s="46"/>
      <c r="AM65" s="46" t="s">
        <v>6051</v>
      </c>
      <c r="AN65" s="46"/>
      <c r="AO65" s="46" t="s">
        <v>6050</v>
      </c>
      <c r="AP65" s="46" t="s">
        <v>6050</v>
      </c>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t="s">
        <v>4159</v>
      </c>
      <c r="BS65" s="46" t="s">
        <v>6078</v>
      </c>
      <c r="BT65" s="46" t="s">
        <v>4621</v>
      </c>
      <c r="BU65" s="46" t="s">
        <v>4622</v>
      </c>
      <c r="BV65" s="46">
        <v>1152</v>
      </c>
      <c r="BW65" s="46" t="s">
        <v>4623</v>
      </c>
      <c r="BX65" s="46" t="s">
        <v>4624</v>
      </c>
      <c r="BY65" s="46">
        <v>84</v>
      </c>
      <c r="BZ65" s="46"/>
      <c r="CA65" s="46">
        <v>-1</v>
      </c>
    </row>
    <row r="66" spans="1:79">
      <c r="A66" s="46" t="s">
        <v>4625</v>
      </c>
      <c r="B66" s="46" t="s">
        <v>6047</v>
      </c>
      <c r="C66" s="46" t="s">
        <v>4150</v>
      </c>
      <c r="D66" s="46" t="s">
        <v>6048</v>
      </c>
      <c r="E66" s="46" t="s">
        <v>4626</v>
      </c>
      <c r="F66" s="46" t="s">
        <v>4626</v>
      </c>
      <c r="G66" s="46" t="s">
        <v>4627</v>
      </c>
      <c r="H66" s="46" t="s">
        <v>4628</v>
      </c>
      <c r="I66" s="46">
        <v>13.37627386</v>
      </c>
      <c r="J66" s="46">
        <v>103.85755073</v>
      </c>
      <c r="K66" s="46">
        <v>-19</v>
      </c>
      <c r="L66" s="46">
        <v>5</v>
      </c>
      <c r="M66" s="46" t="s">
        <v>6049</v>
      </c>
      <c r="N66" s="46"/>
      <c r="O66" s="46"/>
      <c r="P66" s="46"/>
      <c r="Q66" s="46"/>
      <c r="R66" s="48" t="s">
        <v>6051</v>
      </c>
      <c r="S66" s="46" t="s">
        <v>6054</v>
      </c>
      <c r="T66" s="46"/>
      <c r="U66" s="46"/>
      <c r="V66" s="46"/>
      <c r="W66" s="46"/>
      <c r="X66" s="46"/>
      <c r="Y66" s="46"/>
      <c r="Z66" s="46"/>
      <c r="AA66" s="46"/>
      <c r="AB66" s="46"/>
      <c r="AC66" s="46"/>
      <c r="AD66" s="46"/>
      <c r="AE66" s="46"/>
      <c r="AF66" s="46"/>
      <c r="AG66" s="46"/>
      <c r="AH66" s="46"/>
      <c r="AI66" s="46"/>
      <c r="AJ66" s="46"/>
      <c r="AK66" s="46"/>
      <c r="AL66" s="46"/>
      <c r="AM66" s="46" t="s">
        <v>6050</v>
      </c>
      <c r="AN66" s="46"/>
      <c r="AO66" s="46" t="s">
        <v>6050</v>
      </c>
      <c r="AP66" s="46" t="s">
        <v>6050</v>
      </c>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t="s">
        <v>4159</v>
      </c>
      <c r="BS66" s="46" t="s">
        <v>4633</v>
      </c>
      <c r="BT66" s="46" t="s">
        <v>4634</v>
      </c>
      <c r="BU66" s="46" t="s">
        <v>4635</v>
      </c>
      <c r="BV66" s="46">
        <v>1215</v>
      </c>
      <c r="BW66" s="46" t="s">
        <v>4636</v>
      </c>
      <c r="BX66" s="46" t="s">
        <v>4637</v>
      </c>
      <c r="BY66" s="46">
        <v>89</v>
      </c>
      <c r="BZ66" s="46"/>
      <c r="CA66" s="46">
        <v>-1</v>
      </c>
    </row>
    <row r="67" spans="1:79">
      <c r="A67" s="46" t="s">
        <v>4638</v>
      </c>
      <c r="B67" s="46" t="s">
        <v>6047</v>
      </c>
      <c r="C67" s="46" t="s">
        <v>4150</v>
      </c>
      <c r="D67" s="46" t="s">
        <v>6048</v>
      </c>
      <c r="E67" s="46" t="s">
        <v>4639</v>
      </c>
      <c r="F67" s="46" t="s">
        <v>4639</v>
      </c>
      <c r="G67" s="46" t="s">
        <v>4640</v>
      </c>
      <c r="H67" s="46" t="s">
        <v>4641</v>
      </c>
      <c r="I67" s="46">
        <v>13.376340430000001</v>
      </c>
      <c r="J67" s="46">
        <v>103.85765354999999</v>
      </c>
      <c r="K67" s="46">
        <v>3</v>
      </c>
      <c r="L67" s="46">
        <v>5</v>
      </c>
      <c r="M67" s="46" t="s">
        <v>6049</v>
      </c>
      <c r="N67" s="46"/>
      <c r="O67" s="46"/>
      <c r="P67" s="46"/>
      <c r="Q67" s="46"/>
      <c r="R67" s="48" t="s">
        <v>6051</v>
      </c>
      <c r="S67" s="46" t="s">
        <v>6054</v>
      </c>
      <c r="T67" s="46"/>
      <c r="U67" s="46"/>
      <c r="V67" s="46"/>
      <c r="W67" s="46"/>
      <c r="X67" s="46"/>
      <c r="Y67" s="46"/>
      <c r="Z67" s="46"/>
      <c r="AA67" s="46"/>
      <c r="AB67" s="46"/>
      <c r="AC67" s="46"/>
      <c r="AD67" s="46"/>
      <c r="AE67" s="46"/>
      <c r="AF67" s="46"/>
      <c r="AG67" s="46"/>
      <c r="AH67" s="46"/>
      <c r="AI67" s="46"/>
      <c r="AJ67" s="46"/>
      <c r="AK67" s="46"/>
      <c r="AL67" s="46"/>
      <c r="AM67" s="46" t="s">
        <v>6051</v>
      </c>
      <c r="AN67" s="46"/>
      <c r="AO67" s="46" t="s">
        <v>6050</v>
      </c>
      <c r="AP67" s="46" t="s">
        <v>6050</v>
      </c>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t="s">
        <v>4159</v>
      </c>
      <c r="BS67" s="46" t="s">
        <v>4646</v>
      </c>
      <c r="BT67" s="46" t="s">
        <v>4647</v>
      </c>
      <c r="BU67" s="46" t="s">
        <v>4649</v>
      </c>
      <c r="BV67" s="46">
        <v>1217</v>
      </c>
      <c r="BW67" s="46" t="s">
        <v>4650</v>
      </c>
      <c r="BX67" s="46" t="s">
        <v>4651</v>
      </c>
      <c r="BY67" s="46">
        <v>91</v>
      </c>
      <c r="BZ67" s="46"/>
      <c r="CA67" s="46">
        <v>-1</v>
      </c>
    </row>
    <row r="68" spans="1:79">
      <c r="A68" s="46" t="s">
        <v>4652</v>
      </c>
      <c r="B68" s="46" t="s">
        <v>6047</v>
      </c>
      <c r="C68" s="46" t="s">
        <v>4150</v>
      </c>
      <c r="D68" s="46" t="s">
        <v>6048</v>
      </c>
      <c r="E68" s="46" t="s">
        <v>4653</v>
      </c>
      <c r="F68" s="46" t="s">
        <v>4653</v>
      </c>
      <c r="G68" s="46" t="s">
        <v>4654</v>
      </c>
      <c r="H68" s="46" t="s">
        <v>4655</v>
      </c>
      <c r="I68" s="46">
        <v>13.377147020000001</v>
      </c>
      <c r="J68" s="46">
        <v>103.85848176</v>
      </c>
      <c r="K68" s="46">
        <v>6</v>
      </c>
      <c r="L68" s="46">
        <v>5</v>
      </c>
      <c r="M68" s="46" t="s">
        <v>6049</v>
      </c>
      <c r="N68" s="46"/>
      <c r="O68" s="46"/>
      <c r="P68" s="46"/>
      <c r="Q68" s="46"/>
      <c r="R68" s="48" t="s">
        <v>6051</v>
      </c>
      <c r="S68" s="46" t="s">
        <v>6054</v>
      </c>
      <c r="T68" s="46"/>
      <c r="U68" s="46"/>
      <c r="V68" s="46"/>
      <c r="W68" s="46"/>
      <c r="X68" s="46"/>
      <c r="Y68" s="46"/>
      <c r="Z68" s="46"/>
      <c r="AA68" s="46"/>
      <c r="AB68" s="46"/>
      <c r="AC68" s="46"/>
      <c r="AD68" s="46"/>
      <c r="AE68" s="46"/>
      <c r="AF68" s="46"/>
      <c r="AG68" s="46"/>
      <c r="AH68" s="46"/>
      <c r="AI68" s="46"/>
      <c r="AJ68" s="46"/>
      <c r="AK68" s="46"/>
      <c r="AL68" s="46"/>
      <c r="AM68" s="46" t="s">
        <v>6050</v>
      </c>
      <c r="AN68" s="46"/>
      <c r="AO68" s="46" t="s">
        <v>6050</v>
      </c>
      <c r="AP68" s="46" t="s">
        <v>6050</v>
      </c>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t="s">
        <v>4159</v>
      </c>
      <c r="BS68" s="46" t="s">
        <v>4646</v>
      </c>
      <c r="BT68" s="46" t="s">
        <v>4656</v>
      </c>
      <c r="BU68" s="46" t="s">
        <v>4657</v>
      </c>
      <c r="BV68" s="46">
        <v>1220</v>
      </c>
      <c r="BW68" s="46" t="s">
        <v>4658</v>
      </c>
      <c r="BX68" s="46" t="s">
        <v>4659</v>
      </c>
      <c r="BY68" s="46">
        <v>94</v>
      </c>
      <c r="BZ68" s="46"/>
      <c r="CA68" s="46">
        <v>-1</v>
      </c>
    </row>
    <row r="69" spans="1:79">
      <c r="A69" s="46" t="s">
        <v>4661</v>
      </c>
      <c r="B69" s="46" t="s">
        <v>6047</v>
      </c>
      <c r="C69" s="46" t="s">
        <v>4150</v>
      </c>
      <c r="D69" s="46" t="s">
        <v>6048</v>
      </c>
      <c r="E69" s="46" t="s">
        <v>4665</v>
      </c>
      <c r="F69" s="46" t="s">
        <v>4665</v>
      </c>
      <c r="G69" s="46" t="s">
        <v>4666</v>
      </c>
      <c r="H69" s="46" t="s">
        <v>4667</v>
      </c>
      <c r="I69" s="46">
        <v>13.37672066</v>
      </c>
      <c r="J69" s="46">
        <v>103.85481993000001</v>
      </c>
      <c r="K69" s="46">
        <v>-12</v>
      </c>
      <c r="L69" s="46">
        <v>5</v>
      </c>
      <c r="M69" s="46" t="s">
        <v>6049</v>
      </c>
      <c r="N69" s="46"/>
      <c r="O69" s="46"/>
      <c r="P69" s="46"/>
      <c r="Q69" s="46"/>
      <c r="R69" s="48" t="s">
        <v>6051</v>
      </c>
      <c r="S69" s="46" t="s">
        <v>6054</v>
      </c>
      <c r="T69" s="46"/>
      <c r="U69" s="46"/>
      <c r="V69" s="46"/>
      <c r="W69" s="46"/>
      <c r="X69" s="46"/>
      <c r="Y69" s="46"/>
      <c r="Z69" s="46"/>
      <c r="AA69" s="46"/>
      <c r="AB69" s="46"/>
      <c r="AC69" s="46"/>
      <c r="AD69" s="46"/>
      <c r="AE69" s="46"/>
      <c r="AF69" s="46"/>
      <c r="AG69" s="46"/>
      <c r="AH69" s="46"/>
      <c r="AI69" s="46"/>
      <c r="AJ69" s="46"/>
      <c r="AK69" s="46"/>
      <c r="AL69" s="46"/>
      <c r="AM69" s="46" t="s">
        <v>6050</v>
      </c>
      <c r="AN69" s="46"/>
      <c r="AO69" s="46" t="s">
        <v>6050</v>
      </c>
      <c r="AP69" s="46" t="s">
        <v>6050</v>
      </c>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t="s">
        <v>4159</v>
      </c>
      <c r="BS69" s="46" t="s">
        <v>4669</v>
      </c>
      <c r="BT69" s="46" t="s">
        <v>4670</v>
      </c>
      <c r="BU69" s="46" t="s">
        <v>4671</v>
      </c>
      <c r="BV69" s="46">
        <v>1252</v>
      </c>
      <c r="BW69" s="46" t="s">
        <v>4672</v>
      </c>
      <c r="BX69" s="46" t="s">
        <v>4675</v>
      </c>
      <c r="BY69" s="46">
        <v>112</v>
      </c>
      <c r="BZ69" s="46"/>
      <c r="CA69" s="46">
        <v>-1</v>
      </c>
    </row>
    <row r="70" spans="1:79">
      <c r="A70" s="46" t="s">
        <v>4677</v>
      </c>
      <c r="B70" s="46" t="s">
        <v>6047</v>
      </c>
      <c r="C70" s="46" t="s">
        <v>4150</v>
      </c>
      <c r="D70" s="46" t="s">
        <v>6048</v>
      </c>
      <c r="E70" s="46" t="s">
        <v>4679</v>
      </c>
      <c r="F70" s="46" t="s">
        <v>4679</v>
      </c>
      <c r="G70" s="46" t="s">
        <v>4680</v>
      </c>
      <c r="H70" s="46" t="s">
        <v>4681</v>
      </c>
      <c r="I70" s="46">
        <v>13.37667667</v>
      </c>
      <c r="J70" s="46">
        <v>103.8547178</v>
      </c>
      <c r="K70" s="46">
        <v>-2</v>
      </c>
      <c r="L70" s="46">
        <v>6</v>
      </c>
      <c r="M70" s="46" t="s">
        <v>6049</v>
      </c>
      <c r="N70" s="46"/>
      <c r="O70" s="46"/>
      <c r="P70" s="46"/>
      <c r="Q70" s="46"/>
      <c r="R70" s="48" t="s">
        <v>6051</v>
      </c>
      <c r="S70" s="46" t="s">
        <v>6054</v>
      </c>
      <c r="T70" s="46"/>
      <c r="U70" s="46"/>
      <c r="V70" s="46"/>
      <c r="W70" s="46"/>
      <c r="X70" s="46"/>
      <c r="Y70" s="46"/>
      <c r="Z70" s="46"/>
      <c r="AA70" s="46"/>
      <c r="AB70" s="46"/>
      <c r="AC70" s="46"/>
      <c r="AD70" s="46"/>
      <c r="AE70" s="46"/>
      <c r="AF70" s="46"/>
      <c r="AG70" s="46"/>
      <c r="AH70" s="46"/>
      <c r="AI70" s="46"/>
      <c r="AJ70" s="46"/>
      <c r="AK70" s="46"/>
      <c r="AL70" s="46"/>
      <c r="AM70" s="46" t="s">
        <v>6051</v>
      </c>
      <c r="AN70" s="46"/>
      <c r="AO70" s="46" t="s">
        <v>6050</v>
      </c>
      <c r="AP70" s="46" t="s">
        <v>6050</v>
      </c>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t="s">
        <v>4159</v>
      </c>
      <c r="BS70" s="46" t="s">
        <v>4682</v>
      </c>
      <c r="BT70" s="46" t="s">
        <v>4683</v>
      </c>
      <c r="BU70" s="46" t="s">
        <v>4684</v>
      </c>
      <c r="BV70" s="46">
        <v>1253</v>
      </c>
      <c r="BW70" s="46" t="s">
        <v>4685</v>
      </c>
      <c r="BX70" s="46" t="s">
        <v>4686</v>
      </c>
      <c r="BY70" s="46">
        <v>113</v>
      </c>
      <c r="BZ70" s="46"/>
      <c r="CA70" s="46">
        <v>-1</v>
      </c>
    </row>
    <row r="71" spans="1:79">
      <c r="A71" s="46" t="s">
        <v>4690</v>
      </c>
      <c r="B71" s="46" t="s">
        <v>6047</v>
      </c>
      <c r="C71" s="46" t="s">
        <v>4150</v>
      </c>
      <c r="D71" s="46" t="s">
        <v>6048</v>
      </c>
      <c r="E71" s="46" t="s">
        <v>4692</v>
      </c>
      <c r="F71" s="46" t="s">
        <v>4692</v>
      </c>
      <c r="G71" s="46" t="s">
        <v>4693</v>
      </c>
      <c r="H71" s="46" t="s">
        <v>4694</v>
      </c>
      <c r="I71" s="46">
        <v>13.377143090000001</v>
      </c>
      <c r="J71" s="46">
        <v>103.85268864</v>
      </c>
      <c r="K71" s="46">
        <v>-4</v>
      </c>
      <c r="L71" s="46">
        <v>8</v>
      </c>
      <c r="M71" s="46" t="s">
        <v>6049</v>
      </c>
      <c r="N71" s="46"/>
      <c r="O71" s="46"/>
      <c r="P71" s="46"/>
      <c r="Q71" s="46"/>
      <c r="R71" s="48" t="s">
        <v>6051</v>
      </c>
      <c r="S71" s="46" t="s">
        <v>6054</v>
      </c>
      <c r="T71" s="46"/>
      <c r="U71" s="46"/>
      <c r="V71" s="46"/>
      <c r="W71" s="46"/>
      <c r="X71" s="46"/>
      <c r="Y71" s="46"/>
      <c r="Z71" s="46"/>
      <c r="AA71" s="46"/>
      <c r="AB71" s="46"/>
      <c r="AC71" s="46"/>
      <c r="AD71" s="46"/>
      <c r="AE71" s="46"/>
      <c r="AF71" s="46"/>
      <c r="AG71" s="46"/>
      <c r="AH71" s="46"/>
      <c r="AI71" s="46"/>
      <c r="AJ71" s="46"/>
      <c r="AK71" s="46"/>
      <c r="AL71" s="46"/>
      <c r="AM71" s="46" t="s">
        <v>6050</v>
      </c>
      <c r="AN71" s="46"/>
      <c r="AO71" s="46" t="s">
        <v>6050</v>
      </c>
      <c r="AP71" s="46" t="s">
        <v>6050</v>
      </c>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t="s">
        <v>4159</v>
      </c>
      <c r="BS71" s="46" t="s">
        <v>4695</v>
      </c>
      <c r="BT71" s="46" t="s">
        <v>4696</v>
      </c>
      <c r="BU71" s="46" t="s">
        <v>4697</v>
      </c>
      <c r="BV71" s="46">
        <v>1281</v>
      </c>
      <c r="BW71" s="46" t="s">
        <v>4698</v>
      </c>
      <c r="BX71" s="46" t="s">
        <v>4699</v>
      </c>
      <c r="BY71" s="46">
        <v>117</v>
      </c>
      <c r="BZ71" s="46"/>
      <c r="CA71" s="46">
        <v>-1</v>
      </c>
    </row>
    <row r="72" spans="1:79">
      <c r="A72" s="46" t="s">
        <v>4700</v>
      </c>
      <c r="B72" s="46" t="s">
        <v>6047</v>
      </c>
      <c r="C72" s="46" t="s">
        <v>4150</v>
      </c>
      <c r="D72" s="46" t="s">
        <v>6048</v>
      </c>
      <c r="E72" s="46" t="s">
        <v>4701</v>
      </c>
      <c r="F72" s="46" t="s">
        <v>4701</v>
      </c>
      <c r="G72" s="46" t="s">
        <v>4704</v>
      </c>
      <c r="H72" s="46" t="s">
        <v>4706</v>
      </c>
      <c r="I72" s="46">
        <v>13.3537386</v>
      </c>
      <c r="J72" s="46">
        <v>103.84942805</v>
      </c>
      <c r="K72" s="46">
        <v>3</v>
      </c>
      <c r="L72" s="46">
        <v>5</v>
      </c>
      <c r="M72" s="46" t="s">
        <v>6049</v>
      </c>
      <c r="N72" s="46"/>
      <c r="O72" s="46"/>
      <c r="P72" s="46"/>
      <c r="Q72" s="46"/>
      <c r="R72" s="48" t="s">
        <v>6056</v>
      </c>
      <c r="S72" s="46" t="s">
        <v>6054</v>
      </c>
      <c r="T72" s="46"/>
      <c r="U72" s="46"/>
      <c r="V72" s="46"/>
      <c r="W72" s="46"/>
      <c r="X72" s="46"/>
      <c r="Y72" s="46"/>
      <c r="Z72" s="46"/>
      <c r="AA72" s="46"/>
      <c r="AB72" s="46"/>
      <c r="AC72" s="46"/>
      <c r="AD72" s="46"/>
      <c r="AE72" s="46"/>
      <c r="AF72" s="46"/>
      <c r="AG72" s="46"/>
      <c r="AH72" s="46"/>
      <c r="AI72" s="46"/>
      <c r="AJ72" s="46"/>
      <c r="AK72" s="46"/>
      <c r="AL72" s="46"/>
      <c r="AM72" s="46" t="s">
        <v>6050</v>
      </c>
      <c r="AN72" s="46"/>
      <c r="AO72" s="46" t="s">
        <v>6050</v>
      </c>
      <c r="AP72" s="46" t="s">
        <v>6050</v>
      </c>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t="s">
        <v>4159</v>
      </c>
      <c r="BS72" s="46" t="s">
        <v>4708</v>
      </c>
      <c r="BT72" s="46" t="s">
        <v>4709</v>
      </c>
      <c r="BU72" s="46" t="s">
        <v>4710</v>
      </c>
      <c r="BV72" s="46">
        <v>1333</v>
      </c>
      <c r="BW72" s="46" t="s">
        <v>4711</v>
      </c>
      <c r="BX72" s="46" t="s">
        <v>4712</v>
      </c>
      <c r="BY72" s="46">
        <v>128</v>
      </c>
      <c r="BZ72" s="46"/>
      <c r="CA72" s="46">
        <v>-1</v>
      </c>
    </row>
    <row r="73" spans="1:79">
      <c r="A73" s="46" t="s">
        <v>4713</v>
      </c>
      <c r="B73" s="46" t="s">
        <v>6047</v>
      </c>
      <c r="C73" s="46" t="s">
        <v>4150</v>
      </c>
      <c r="D73" s="46" t="s">
        <v>6048</v>
      </c>
      <c r="E73" s="46" t="s">
        <v>4714</v>
      </c>
      <c r="F73" s="46" t="s">
        <v>4714</v>
      </c>
      <c r="G73" s="46" t="s">
        <v>4715</v>
      </c>
      <c r="H73" s="46" t="s">
        <v>4716</v>
      </c>
      <c r="I73" s="46">
        <v>13.35374212</v>
      </c>
      <c r="J73" s="46">
        <v>103.84942433000001</v>
      </c>
      <c r="K73" s="46">
        <v>3</v>
      </c>
      <c r="L73" s="46">
        <v>5</v>
      </c>
      <c r="M73" s="46" t="s">
        <v>6049</v>
      </c>
      <c r="N73" s="46"/>
      <c r="O73" s="46"/>
      <c r="P73" s="46"/>
      <c r="Q73" s="46"/>
      <c r="R73" s="48" t="s">
        <v>6056</v>
      </c>
      <c r="S73" s="46" t="s">
        <v>6054</v>
      </c>
      <c r="T73" s="46"/>
      <c r="U73" s="46"/>
      <c r="V73" s="46"/>
      <c r="W73" s="46"/>
      <c r="X73" s="46"/>
      <c r="Y73" s="46"/>
      <c r="Z73" s="46"/>
      <c r="AA73" s="46"/>
      <c r="AB73" s="46"/>
      <c r="AC73" s="46"/>
      <c r="AD73" s="46"/>
      <c r="AE73" s="46"/>
      <c r="AF73" s="46"/>
      <c r="AG73" s="46"/>
      <c r="AH73" s="46"/>
      <c r="AI73" s="46"/>
      <c r="AJ73" s="46"/>
      <c r="AK73" s="46"/>
      <c r="AL73" s="46"/>
      <c r="AM73" s="46" t="s">
        <v>6051</v>
      </c>
      <c r="AN73" s="46"/>
      <c r="AO73" s="46" t="s">
        <v>6050</v>
      </c>
      <c r="AP73" s="46" t="s">
        <v>6050</v>
      </c>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c r="BP73" s="46"/>
      <c r="BQ73" s="46"/>
      <c r="BR73" s="46" t="s">
        <v>4159</v>
      </c>
      <c r="BS73" s="46" t="s">
        <v>4721</v>
      </c>
      <c r="BT73" s="46" t="s">
        <v>4722</v>
      </c>
      <c r="BU73" s="46" t="s">
        <v>4723</v>
      </c>
      <c r="BV73" s="46">
        <v>1334</v>
      </c>
      <c r="BW73" s="46" t="s">
        <v>4724</v>
      </c>
      <c r="BX73" s="46" t="s">
        <v>4725</v>
      </c>
      <c r="BY73" s="46">
        <v>129</v>
      </c>
      <c r="BZ73" s="46"/>
      <c r="CA73" s="46">
        <v>-1</v>
      </c>
    </row>
    <row r="74" spans="1:79">
      <c r="A74" s="46" t="s">
        <v>6081</v>
      </c>
      <c r="B74" s="46" t="s">
        <v>6047</v>
      </c>
      <c r="C74" s="46" t="s">
        <v>4150</v>
      </c>
      <c r="D74" s="46" t="s">
        <v>6048</v>
      </c>
      <c r="E74" s="46" t="s">
        <v>6082</v>
      </c>
      <c r="F74" s="46" t="s">
        <v>6082</v>
      </c>
      <c r="G74" s="46" t="s">
        <v>6083</v>
      </c>
      <c r="H74" s="46" t="s">
        <v>6084</v>
      </c>
      <c r="I74" s="46">
        <v>13.35290554</v>
      </c>
      <c r="J74" s="46">
        <v>103.84909474</v>
      </c>
      <c r="K74" s="46">
        <v>-15</v>
      </c>
      <c r="L74" s="46">
        <v>5</v>
      </c>
      <c r="M74" s="46" t="s">
        <v>6049</v>
      </c>
      <c r="N74" s="46"/>
      <c r="O74" s="46"/>
      <c r="P74" s="46"/>
      <c r="Q74" s="46"/>
      <c r="R74" s="48" t="s">
        <v>6056</v>
      </c>
      <c r="S74" s="46" t="s">
        <v>6054</v>
      </c>
      <c r="T74" s="46"/>
      <c r="U74" s="46"/>
      <c r="V74" s="46"/>
      <c r="W74" s="46"/>
      <c r="X74" s="46"/>
      <c r="Y74" s="46"/>
      <c r="Z74" s="46"/>
      <c r="AA74" s="46"/>
      <c r="AB74" s="46"/>
      <c r="AC74" s="46"/>
      <c r="AD74" s="46"/>
      <c r="AE74" s="46"/>
      <c r="AF74" s="46"/>
      <c r="AG74" s="46"/>
      <c r="AH74" s="46"/>
      <c r="AI74" s="46"/>
      <c r="AJ74" s="46"/>
      <c r="AK74" s="46"/>
      <c r="AL74" s="46"/>
      <c r="AM74" s="46" t="s">
        <v>6050</v>
      </c>
      <c r="AN74" s="46"/>
      <c r="AO74" s="46" t="s">
        <v>6050</v>
      </c>
      <c r="AP74" s="46" t="s">
        <v>6050</v>
      </c>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46"/>
      <c r="BO74" s="46"/>
      <c r="BP74" s="46"/>
      <c r="BQ74" s="46"/>
      <c r="BR74" s="46" t="s">
        <v>4159</v>
      </c>
      <c r="BS74" s="46" t="s">
        <v>6085</v>
      </c>
      <c r="BT74" s="46" t="s">
        <v>6086</v>
      </c>
      <c r="BU74" s="46" t="s">
        <v>6087</v>
      </c>
      <c r="BV74" s="46">
        <v>1356</v>
      </c>
      <c r="BW74" s="46" t="s">
        <v>6088</v>
      </c>
      <c r="BX74" s="46" t="s">
        <v>6089</v>
      </c>
      <c r="BY74" s="46">
        <v>146</v>
      </c>
      <c r="BZ74" s="46"/>
      <c r="CA74" s="46">
        <v>-1</v>
      </c>
    </row>
    <row r="75" spans="1:79">
      <c r="A75" s="46" t="s">
        <v>4752</v>
      </c>
      <c r="B75" s="46" t="s">
        <v>6047</v>
      </c>
      <c r="C75" s="46" t="s">
        <v>4150</v>
      </c>
      <c r="D75" s="46" t="s">
        <v>6048</v>
      </c>
      <c r="E75" s="46" t="s">
        <v>4753</v>
      </c>
      <c r="F75" s="46" t="s">
        <v>4753</v>
      </c>
      <c r="G75" s="46" t="s">
        <v>4754</v>
      </c>
      <c r="H75" s="46" t="s">
        <v>4755</v>
      </c>
      <c r="I75" s="46">
        <v>13.353742199999999</v>
      </c>
      <c r="J75" s="46">
        <v>103.84930097</v>
      </c>
      <c r="K75" s="46">
        <v>-17</v>
      </c>
      <c r="L75" s="46">
        <v>5</v>
      </c>
      <c r="M75" s="46" t="s">
        <v>6049</v>
      </c>
      <c r="N75" s="46"/>
      <c r="O75" s="46"/>
      <c r="P75" s="46"/>
      <c r="Q75" s="46"/>
      <c r="R75" s="48" t="s">
        <v>6056</v>
      </c>
      <c r="S75" s="46" t="s">
        <v>6054</v>
      </c>
      <c r="T75" s="46"/>
      <c r="U75" s="46"/>
      <c r="V75" s="46"/>
      <c r="W75" s="46"/>
      <c r="X75" s="46"/>
      <c r="Y75" s="46"/>
      <c r="Z75" s="46"/>
      <c r="AA75" s="46"/>
      <c r="AB75" s="46"/>
      <c r="AC75" s="46"/>
      <c r="AD75" s="46"/>
      <c r="AE75" s="46"/>
      <c r="AF75" s="46"/>
      <c r="AG75" s="46"/>
      <c r="AH75" s="46"/>
      <c r="AI75" s="46"/>
      <c r="AJ75" s="46"/>
      <c r="AK75" s="46"/>
      <c r="AL75" s="46"/>
      <c r="AM75" s="46" t="s">
        <v>6050</v>
      </c>
      <c r="AN75" s="46"/>
      <c r="AO75" s="46" t="s">
        <v>6050</v>
      </c>
      <c r="AP75" s="46" t="s">
        <v>6050</v>
      </c>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c r="BP75" s="46"/>
      <c r="BQ75" s="46"/>
      <c r="BR75" s="46" t="s">
        <v>4159</v>
      </c>
      <c r="BS75" s="46" t="s">
        <v>4756</v>
      </c>
      <c r="BT75" s="46" t="s">
        <v>4757</v>
      </c>
      <c r="BU75" s="46" t="s">
        <v>4758</v>
      </c>
      <c r="BV75" s="46">
        <v>1382</v>
      </c>
      <c r="BW75" s="46" t="s">
        <v>4759</v>
      </c>
      <c r="BX75" s="46" t="s">
        <v>4760</v>
      </c>
      <c r="BY75" s="46">
        <v>161</v>
      </c>
      <c r="BZ75" s="46"/>
      <c r="CA75" s="46">
        <v>-1</v>
      </c>
    </row>
    <row r="76" spans="1:79">
      <c r="A76" s="46" t="s">
        <v>4762</v>
      </c>
      <c r="B76" s="46" t="s">
        <v>6047</v>
      </c>
      <c r="C76" s="46" t="s">
        <v>4150</v>
      </c>
      <c r="D76" s="46" t="s">
        <v>6048</v>
      </c>
      <c r="E76" s="46" t="s">
        <v>4766</v>
      </c>
      <c r="F76" s="46" t="s">
        <v>4766</v>
      </c>
      <c r="G76" s="46" t="s">
        <v>4767</v>
      </c>
      <c r="H76" s="46" t="s">
        <v>4768</v>
      </c>
      <c r="I76" s="46">
        <v>13.35303672</v>
      </c>
      <c r="J76" s="46">
        <v>103.85095378</v>
      </c>
      <c r="K76" s="46">
        <v>13</v>
      </c>
      <c r="L76" s="46">
        <v>5</v>
      </c>
      <c r="M76" s="46" t="s">
        <v>6049</v>
      </c>
      <c r="N76" s="46"/>
      <c r="O76" s="46"/>
      <c r="P76" s="46"/>
      <c r="Q76" s="46"/>
      <c r="R76" s="48" t="s">
        <v>6056</v>
      </c>
      <c r="S76" s="46" t="s">
        <v>6054</v>
      </c>
      <c r="T76" s="46"/>
      <c r="U76" s="46"/>
      <c r="V76" s="46"/>
      <c r="W76" s="46"/>
      <c r="X76" s="46"/>
      <c r="Y76" s="46"/>
      <c r="Z76" s="46"/>
      <c r="AA76" s="46"/>
      <c r="AB76" s="46"/>
      <c r="AC76" s="46"/>
      <c r="AD76" s="46"/>
      <c r="AE76" s="46"/>
      <c r="AF76" s="46"/>
      <c r="AG76" s="46"/>
      <c r="AH76" s="46"/>
      <c r="AI76" s="46"/>
      <c r="AJ76" s="46"/>
      <c r="AK76" s="46"/>
      <c r="AL76" s="46"/>
      <c r="AM76" s="46" t="s">
        <v>6050</v>
      </c>
      <c r="AN76" s="46"/>
      <c r="AO76" s="46" t="s">
        <v>6050</v>
      </c>
      <c r="AP76" s="46" t="s">
        <v>6050</v>
      </c>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t="s">
        <v>4159</v>
      </c>
      <c r="BS76" s="46" t="s">
        <v>4770</v>
      </c>
      <c r="BT76" s="46" t="s">
        <v>4771</v>
      </c>
      <c r="BU76" s="46" t="s">
        <v>4772</v>
      </c>
      <c r="BV76" s="46">
        <v>1431</v>
      </c>
      <c r="BW76" s="46" t="s">
        <v>4773</v>
      </c>
      <c r="BX76" s="46" t="s">
        <v>4774</v>
      </c>
      <c r="BY76" s="46">
        <v>162</v>
      </c>
      <c r="BZ76" s="46"/>
      <c r="CA76" s="46">
        <v>-1</v>
      </c>
    </row>
    <row r="77" spans="1:79">
      <c r="A77" s="46" t="s">
        <v>4775</v>
      </c>
      <c r="B77" s="46" t="s">
        <v>6047</v>
      </c>
      <c r="C77" s="46" t="s">
        <v>4150</v>
      </c>
      <c r="D77" s="46" t="s">
        <v>6048</v>
      </c>
      <c r="E77" s="46" t="s">
        <v>4776</v>
      </c>
      <c r="F77" s="46" t="s">
        <v>4776</v>
      </c>
      <c r="G77" s="46" t="s">
        <v>4778</v>
      </c>
      <c r="H77" s="46" t="s">
        <v>4781</v>
      </c>
      <c r="I77" s="46">
        <v>13.35297933</v>
      </c>
      <c r="J77" s="46">
        <v>103.85105489999999</v>
      </c>
      <c r="K77" s="46">
        <v>2</v>
      </c>
      <c r="L77" s="46">
        <v>5</v>
      </c>
      <c r="M77" s="46" t="s">
        <v>6049</v>
      </c>
      <c r="N77" s="46"/>
      <c r="O77" s="46"/>
      <c r="P77" s="46"/>
      <c r="Q77" s="46"/>
      <c r="R77" s="48" t="s">
        <v>6056</v>
      </c>
      <c r="S77" s="46" t="s">
        <v>6054</v>
      </c>
      <c r="T77" s="46"/>
      <c r="U77" s="46"/>
      <c r="V77" s="46"/>
      <c r="W77" s="46"/>
      <c r="X77" s="46"/>
      <c r="Y77" s="46"/>
      <c r="Z77" s="46"/>
      <c r="AA77" s="46"/>
      <c r="AB77" s="46"/>
      <c r="AC77" s="46"/>
      <c r="AD77" s="46"/>
      <c r="AE77" s="46"/>
      <c r="AF77" s="46"/>
      <c r="AG77" s="46"/>
      <c r="AH77" s="46"/>
      <c r="AI77" s="46"/>
      <c r="AJ77" s="46"/>
      <c r="AK77" s="46"/>
      <c r="AL77" s="46"/>
      <c r="AM77" s="46" t="s">
        <v>6051</v>
      </c>
      <c r="AN77" s="46"/>
      <c r="AO77" s="46" t="s">
        <v>6050</v>
      </c>
      <c r="AP77" s="46" t="s">
        <v>6050</v>
      </c>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t="s">
        <v>4159</v>
      </c>
      <c r="BS77" s="46" t="s">
        <v>4783</v>
      </c>
      <c r="BT77" s="46" t="s">
        <v>4784</v>
      </c>
      <c r="BU77" s="46" t="s">
        <v>4785</v>
      </c>
      <c r="BV77" s="46">
        <v>1432</v>
      </c>
      <c r="BW77" s="46" t="s">
        <v>4786</v>
      </c>
      <c r="BX77" s="46" t="s">
        <v>4787</v>
      </c>
      <c r="BY77" s="46">
        <v>163</v>
      </c>
      <c r="BZ77" s="46"/>
      <c r="CA77" s="46">
        <v>-1</v>
      </c>
    </row>
    <row r="78" spans="1:79">
      <c r="A78" s="46" t="s">
        <v>6279</v>
      </c>
      <c r="B78" s="46" t="s">
        <v>6047</v>
      </c>
      <c r="C78" s="46" t="s">
        <v>4150</v>
      </c>
      <c r="D78" s="46" t="s">
        <v>6048</v>
      </c>
      <c r="E78" s="46" t="s">
        <v>6280</v>
      </c>
      <c r="F78" s="46" t="s">
        <v>6280</v>
      </c>
      <c r="G78" s="46" t="s">
        <v>6281</v>
      </c>
      <c r="H78" s="46" t="s">
        <v>6282</v>
      </c>
      <c r="I78" s="46">
        <v>13.35375108</v>
      </c>
      <c r="J78" s="46">
        <v>103.84929013</v>
      </c>
      <c r="K78" s="46">
        <v>-1</v>
      </c>
      <c r="L78" s="46">
        <v>5</v>
      </c>
      <c r="M78" s="46" t="s">
        <v>6049</v>
      </c>
      <c r="N78" s="46"/>
      <c r="O78" s="46"/>
      <c r="P78" s="46"/>
      <c r="Q78" s="46"/>
      <c r="R78" s="48" t="s">
        <v>6056</v>
      </c>
      <c r="S78" s="46" t="s">
        <v>6054</v>
      </c>
      <c r="T78" s="46"/>
      <c r="U78" s="46"/>
      <c r="V78" s="46"/>
      <c r="W78" s="46"/>
      <c r="X78" s="46"/>
      <c r="Y78" s="46"/>
      <c r="Z78" s="46"/>
      <c r="AA78" s="46"/>
      <c r="AB78" s="46"/>
      <c r="AC78" s="46"/>
      <c r="AD78" s="46"/>
      <c r="AE78" s="46"/>
      <c r="AF78" s="46"/>
      <c r="AG78" s="46"/>
      <c r="AH78" s="46"/>
      <c r="AI78" s="46"/>
      <c r="AJ78" s="46"/>
      <c r="AK78" s="46"/>
      <c r="AL78" s="46"/>
      <c r="AM78" s="46" t="s">
        <v>6051</v>
      </c>
      <c r="AN78" s="46"/>
      <c r="AO78" s="46" t="s">
        <v>6050</v>
      </c>
      <c r="AP78" s="46" t="s">
        <v>6050</v>
      </c>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t="s">
        <v>4159</v>
      </c>
      <c r="BS78" s="46" t="s">
        <v>6283</v>
      </c>
      <c r="BT78" s="46" t="s">
        <v>6284</v>
      </c>
      <c r="BU78" s="46" t="s">
        <v>6285</v>
      </c>
      <c r="BV78" s="46">
        <v>1479</v>
      </c>
      <c r="BW78" s="46" t="s">
        <v>6286</v>
      </c>
      <c r="BX78" s="46" t="s">
        <v>6287</v>
      </c>
      <c r="BY78" s="46">
        <v>194</v>
      </c>
      <c r="BZ78" s="46"/>
      <c r="CA78" s="46">
        <v>-1</v>
      </c>
    </row>
    <row r="79" spans="1:79">
      <c r="A79" s="46" t="s">
        <v>6288</v>
      </c>
      <c r="B79" s="46" t="s">
        <v>6047</v>
      </c>
      <c r="C79" s="46" t="s">
        <v>4150</v>
      </c>
      <c r="D79" s="46" t="s">
        <v>6048</v>
      </c>
      <c r="E79" s="46" t="s">
        <v>6289</v>
      </c>
      <c r="F79" s="46" t="s">
        <v>6289</v>
      </c>
      <c r="G79" s="46" t="s">
        <v>6290</v>
      </c>
      <c r="H79" s="46" t="s">
        <v>6291</v>
      </c>
      <c r="I79" s="46">
        <v>13.353743939999999</v>
      </c>
      <c r="J79" s="46">
        <v>103.84929287</v>
      </c>
      <c r="K79" s="46">
        <v>-3</v>
      </c>
      <c r="L79" s="46">
        <v>5</v>
      </c>
      <c r="M79" s="46" t="s">
        <v>6049</v>
      </c>
      <c r="N79" s="46"/>
      <c r="O79" s="46"/>
      <c r="P79" s="46"/>
      <c r="Q79" s="46"/>
      <c r="R79" s="48" t="s">
        <v>6056</v>
      </c>
      <c r="S79" s="46" t="s">
        <v>6054</v>
      </c>
      <c r="T79" s="46"/>
      <c r="U79" s="46"/>
      <c r="V79" s="46"/>
      <c r="W79" s="46"/>
      <c r="X79" s="46"/>
      <c r="Y79" s="46"/>
      <c r="Z79" s="46"/>
      <c r="AA79" s="46"/>
      <c r="AB79" s="46"/>
      <c r="AC79" s="46"/>
      <c r="AD79" s="46"/>
      <c r="AE79" s="46"/>
      <c r="AF79" s="46"/>
      <c r="AG79" s="46"/>
      <c r="AH79" s="46"/>
      <c r="AI79" s="46"/>
      <c r="AJ79" s="46"/>
      <c r="AK79" s="46"/>
      <c r="AL79" s="46"/>
      <c r="AM79" s="46" t="s">
        <v>6050</v>
      </c>
      <c r="AN79" s="46"/>
      <c r="AO79" s="46" t="s">
        <v>6050</v>
      </c>
      <c r="AP79" s="46" t="s">
        <v>6050</v>
      </c>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t="s">
        <v>4159</v>
      </c>
      <c r="BS79" s="46" t="s">
        <v>4708</v>
      </c>
      <c r="BT79" s="46" t="s">
        <v>6292</v>
      </c>
      <c r="BU79" s="46" t="s">
        <v>6293</v>
      </c>
      <c r="BV79" s="46">
        <v>1480</v>
      </c>
      <c r="BW79" s="46" t="s">
        <v>6294</v>
      </c>
      <c r="BX79" s="46" t="s">
        <v>6295</v>
      </c>
      <c r="BY79" s="46">
        <v>195</v>
      </c>
      <c r="BZ79" s="46"/>
      <c r="CA79" s="46">
        <v>-1</v>
      </c>
    </row>
    <row r="80" spans="1:79">
      <c r="A80" s="46" t="s">
        <v>6384</v>
      </c>
      <c r="B80" s="46" t="s">
        <v>6047</v>
      </c>
      <c r="C80" s="46" t="s">
        <v>4150</v>
      </c>
      <c r="D80" s="46" t="s">
        <v>6048</v>
      </c>
      <c r="E80" s="46" t="s">
        <v>6385</v>
      </c>
      <c r="F80" s="46" t="s">
        <v>6385</v>
      </c>
      <c r="G80" s="46" t="s">
        <v>6386</v>
      </c>
      <c r="H80" s="46" t="s">
        <v>6387</v>
      </c>
      <c r="I80" s="46">
        <v>13.352938480000001</v>
      </c>
      <c r="J80" s="46">
        <v>103.84913090000001</v>
      </c>
      <c r="K80" s="46">
        <v>-11</v>
      </c>
      <c r="L80" s="46">
        <v>5</v>
      </c>
      <c r="M80" s="46" t="s">
        <v>6049</v>
      </c>
      <c r="N80" s="46"/>
      <c r="O80" s="46"/>
      <c r="P80" s="46"/>
      <c r="Q80" s="46"/>
      <c r="R80" s="48" t="s">
        <v>6056</v>
      </c>
      <c r="S80" s="46" t="s">
        <v>6054</v>
      </c>
      <c r="T80" s="46"/>
      <c r="U80" s="46"/>
      <c r="V80" s="46"/>
      <c r="W80" s="46"/>
      <c r="X80" s="46"/>
      <c r="Y80" s="46"/>
      <c r="Z80" s="46"/>
      <c r="AA80" s="46"/>
      <c r="AB80" s="46"/>
      <c r="AC80" s="46"/>
      <c r="AD80" s="46"/>
      <c r="AE80" s="46"/>
      <c r="AF80" s="46"/>
      <c r="AG80" s="46"/>
      <c r="AH80" s="46"/>
      <c r="AI80" s="46"/>
      <c r="AJ80" s="46"/>
      <c r="AK80" s="46"/>
      <c r="AL80" s="46"/>
      <c r="AM80" s="46" t="s">
        <v>6050</v>
      </c>
      <c r="AN80" s="46"/>
      <c r="AO80" s="46" t="s">
        <v>6050</v>
      </c>
      <c r="AP80" s="46" t="s">
        <v>6050</v>
      </c>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c r="BP80" s="46"/>
      <c r="BQ80" s="46"/>
      <c r="BR80" s="46" t="s">
        <v>4159</v>
      </c>
      <c r="BS80" s="46" t="s">
        <v>6388</v>
      </c>
      <c r="BT80" s="46" t="s">
        <v>6389</v>
      </c>
      <c r="BU80" s="46" t="s">
        <v>6390</v>
      </c>
      <c r="BV80" s="46">
        <v>1517</v>
      </c>
      <c r="BW80" s="46" t="s">
        <v>6391</v>
      </c>
      <c r="BX80" s="46" t="s">
        <v>6392</v>
      </c>
      <c r="BY80" s="46">
        <v>206</v>
      </c>
      <c r="BZ80" s="46"/>
      <c r="CA80" s="46">
        <v>-1</v>
      </c>
    </row>
    <row r="81" spans="1:79">
      <c r="A81" s="46" t="s">
        <v>7172</v>
      </c>
      <c r="B81" s="46" t="s">
        <v>6047</v>
      </c>
      <c r="C81" s="46" t="s">
        <v>4150</v>
      </c>
      <c r="D81" s="46" t="s">
        <v>6048</v>
      </c>
      <c r="E81" s="46" t="s">
        <v>7173</v>
      </c>
      <c r="F81" s="46" t="s">
        <v>7173</v>
      </c>
      <c r="G81" s="46" t="s">
        <v>7174</v>
      </c>
      <c r="H81" s="46" t="s">
        <v>7175</v>
      </c>
      <c r="I81" s="46">
        <v>13.352969590000001</v>
      </c>
      <c r="J81" s="46">
        <v>103.84907251</v>
      </c>
      <c r="K81" s="46">
        <v>17</v>
      </c>
      <c r="L81" s="46">
        <v>5</v>
      </c>
      <c r="M81" s="46" t="s">
        <v>6049</v>
      </c>
      <c r="N81" s="46"/>
      <c r="O81" s="46"/>
      <c r="P81" s="46"/>
      <c r="Q81" s="46"/>
      <c r="R81" s="48" t="s">
        <v>6056</v>
      </c>
      <c r="S81" s="46" t="s">
        <v>6054</v>
      </c>
      <c r="T81" s="46"/>
      <c r="U81" s="46"/>
      <c r="V81" s="46"/>
      <c r="W81" s="46"/>
      <c r="X81" s="46"/>
      <c r="Y81" s="46"/>
      <c r="Z81" s="46"/>
      <c r="AA81" s="46"/>
      <c r="AB81" s="46"/>
      <c r="AC81" s="46"/>
      <c r="AD81" s="46"/>
      <c r="AE81" s="46"/>
      <c r="AF81" s="46"/>
      <c r="AG81" s="46"/>
      <c r="AH81" s="46"/>
      <c r="AI81" s="46"/>
      <c r="AJ81" s="46"/>
      <c r="AK81" s="46"/>
      <c r="AL81" s="46"/>
      <c r="AM81" s="46" t="s">
        <v>6051</v>
      </c>
      <c r="AN81" s="46"/>
      <c r="AO81" s="46" t="s">
        <v>6050</v>
      </c>
      <c r="AP81" s="46" t="s">
        <v>6050</v>
      </c>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c r="BP81" s="46"/>
      <c r="BQ81" s="46"/>
      <c r="BR81" s="46" t="s">
        <v>4159</v>
      </c>
      <c r="BS81" s="46" t="s">
        <v>4756</v>
      </c>
      <c r="BT81" s="46" t="s">
        <v>7176</v>
      </c>
      <c r="BU81" s="46" t="s">
        <v>7177</v>
      </c>
      <c r="BV81" s="46">
        <v>1965</v>
      </c>
      <c r="BW81" s="46" t="s">
        <v>7178</v>
      </c>
      <c r="BX81" s="46" t="s">
        <v>7179</v>
      </c>
      <c r="BY81" s="46">
        <v>297</v>
      </c>
      <c r="BZ81" s="46"/>
      <c r="CA81" s="46">
        <v>-1</v>
      </c>
    </row>
    <row r="82" spans="1:79">
      <c r="A82" s="46" t="s">
        <v>7180</v>
      </c>
      <c r="B82" s="46" t="s">
        <v>6047</v>
      </c>
      <c r="C82" s="46" t="s">
        <v>4150</v>
      </c>
      <c r="D82" s="46" t="s">
        <v>6048</v>
      </c>
      <c r="E82" s="46" t="s">
        <v>7181</v>
      </c>
      <c r="F82" s="46" t="s">
        <v>7181</v>
      </c>
      <c r="G82" s="46" t="s">
        <v>7182</v>
      </c>
      <c r="H82" s="46" t="s">
        <v>7183</v>
      </c>
      <c r="I82" s="46">
        <v>13.352884449999999</v>
      </c>
      <c r="J82" s="46">
        <v>103.84907677</v>
      </c>
      <c r="K82" s="46">
        <v>-15</v>
      </c>
      <c r="L82" s="46">
        <v>5</v>
      </c>
      <c r="M82" s="46" t="s">
        <v>6049</v>
      </c>
      <c r="N82" s="46"/>
      <c r="O82" s="46"/>
      <c r="P82" s="46"/>
      <c r="Q82" s="46"/>
      <c r="R82" s="48" t="s">
        <v>6056</v>
      </c>
      <c r="S82" s="46" t="s">
        <v>6054</v>
      </c>
      <c r="T82" s="46"/>
      <c r="U82" s="46"/>
      <c r="V82" s="46"/>
      <c r="W82" s="46"/>
      <c r="X82" s="46"/>
      <c r="Y82" s="46"/>
      <c r="Z82" s="46"/>
      <c r="AA82" s="46"/>
      <c r="AB82" s="46"/>
      <c r="AC82" s="46"/>
      <c r="AD82" s="46"/>
      <c r="AE82" s="46"/>
      <c r="AF82" s="46"/>
      <c r="AG82" s="46"/>
      <c r="AH82" s="46"/>
      <c r="AI82" s="46"/>
      <c r="AJ82" s="46"/>
      <c r="AK82" s="46"/>
      <c r="AL82" s="46"/>
      <c r="AM82" s="46" t="s">
        <v>6050</v>
      </c>
      <c r="AN82" s="46"/>
      <c r="AO82" s="46" t="s">
        <v>6050</v>
      </c>
      <c r="AP82" s="46" t="s">
        <v>6050</v>
      </c>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c r="BP82" s="46"/>
      <c r="BQ82" s="46"/>
      <c r="BR82" s="46" t="s">
        <v>4159</v>
      </c>
      <c r="BS82" s="46" t="s">
        <v>4756</v>
      </c>
      <c r="BT82" s="46" t="s">
        <v>7184</v>
      </c>
      <c r="BU82" s="46" t="s">
        <v>7185</v>
      </c>
      <c r="BV82" s="46">
        <v>1966</v>
      </c>
      <c r="BW82" s="46" t="s">
        <v>7186</v>
      </c>
      <c r="BX82" s="46" t="s">
        <v>7187</v>
      </c>
      <c r="BY82" s="46">
        <v>298</v>
      </c>
      <c r="BZ82" s="46"/>
      <c r="CA82" s="46">
        <v>-1</v>
      </c>
    </row>
    <row r="83" spans="1:79">
      <c r="A83" s="46" t="s">
        <v>6393</v>
      </c>
      <c r="B83" s="46" t="s">
        <v>6047</v>
      </c>
      <c r="C83" s="46" t="s">
        <v>4150</v>
      </c>
      <c r="D83" s="46" t="s">
        <v>6048</v>
      </c>
      <c r="E83" s="46" t="s">
        <v>6394</v>
      </c>
      <c r="F83" s="46" t="s">
        <v>6394</v>
      </c>
      <c r="G83" s="46" t="s">
        <v>6395</v>
      </c>
      <c r="H83" s="46" t="s">
        <v>6396</v>
      </c>
      <c r="I83" s="46">
        <v>13.375828500000001</v>
      </c>
      <c r="J83" s="46">
        <v>103.85880519</v>
      </c>
      <c r="K83" s="46">
        <v>5</v>
      </c>
      <c r="L83" s="46">
        <v>5</v>
      </c>
      <c r="M83" s="46" t="s">
        <v>6049</v>
      </c>
      <c r="N83" s="46"/>
      <c r="O83" s="46"/>
      <c r="P83" s="46"/>
      <c r="Q83" s="46"/>
      <c r="R83" s="52" t="s">
        <v>6057</v>
      </c>
      <c r="S83" s="46" t="s">
        <v>6054</v>
      </c>
      <c r="T83" s="46"/>
      <c r="U83" s="46"/>
      <c r="V83" s="46"/>
      <c r="W83" s="46"/>
      <c r="X83" s="46"/>
      <c r="Y83" s="46"/>
      <c r="Z83" s="46"/>
      <c r="AA83" s="46"/>
      <c r="AB83" s="46"/>
      <c r="AC83" s="46"/>
      <c r="AD83" s="46"/>
      <c r="AE83" s="46"/>
      <c r="AF83" s="46"/>
      <c r="AG83" s="46"/>
      <c r="AH83" s="46"/>
      <c r="AI83" s="46"/>
      <c r="AJ83" s="46"/>
      <c r="AK83" s="46"/>
      <c r="AL83" s="46"/>
      <c r="AM83" s="46" t="s">
        <v>6050</v>
      </c>
      <c r="AN83" s="46"/>
      <c r="AO83" s="46" t="s">
        <v>6050</v>
      </c>
      <c r="AP83" s="46" t="s">
        <v>6050</v>
      </c>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c r="BP83" s="46"/>
      <c r="BQ83" s="46"/>
      <c r="BR83" s="46" t="s">
        <v>4159</v>
      </c>
      <c r="BS83" s="46" t="s">
        <v>6397</v>
      </c>
      <c r="BT83" s="46" t="s">
        <v>6398</v>
      </c>
      <c r="BU83" s="46" t="s">
        <v>6399</v>
      </c>
      <c r="BV83" s="46">
        <v>1577</v>
      </c>
      <c r="BW83" s="46" t="s">
        <v>6400</v>
      </c>
      <c r="BX83" s="46" t="s">
        <v>6401</v>
      </c>
      <c r="BY83" s="46">
        <v>207</v>
      </c>
      <c r="BZ83" s="46"/>
      <c r="CA83" s="46">
        <v>-1</v>
      </c>
    </row>
    <row r="84" spans="1:79">
      <c r="A84" s="46" t="s">
        <v>6402</v>
      </c>
      <c r="B84" s="46" t="s">
        <v>6047</v>
      </c>
      <c r="C84" s="46" t="s">
        <v>4150</v>
      </c>
      <c r="D84" s="46" t="s">
        <v>6048</v>
      </c>
      <c r="E84" s="46" t="s">
        <v>6403</v>
      </c>
      <c r="F84" s="46" t="s">
        <v>6403</v>
      </c>
      <c r="G84" s="46" t="s">
        <v>6404</v>
      </c>
      <c r="H84" s="46" t="s">
        <v>6405</v>
      </c>
      <c r="I84" s="46">
        <v>13.375841230000001</v>
      </c>
      <c r="J84" s="46">
        <v>103.85879106</v>
      </c>
      <c r="K84" s="46">
        <v>3</v>
      </c>
      <c r="L84" s="46">
        <v>5</v>
      </c>
      <c r="M84" s="46" t="s">
        <v>6049</v>
      </c>
      <c r="N84" s="46"/>
      <c r="O84" s="46"/>
      <c r="P84" s="46"/>
      <c r="Q84" s="46"/>
      <c r="R84" s="52" t="s">
        <v>6057</v>
      </c>
      <c r="S84" s="46" t="s">
        <v>6054</v>
      </c>
      <c r="T84" s="46"/>
      <c r="U84" s="46"/>
      <c r="V84" s="46"/>
      <c r="W84" s="46"/>
      <c r="X84" s="46"/>
      <c r="Y84" s="46"/>
      <c r="Z84" s="46"/>
      <c r="AA84" s="46"/>
      <c r="AB84" s="46"/>
      <c r="AC84" s="46"/>
      <c r="AD84" s="46"/>
      <c r="AE84" s="46"/>
      <c r="AF84" s="46"/>
      <c r="AG84" s="46"/>
      <c r="AH84" s="46"/>
      <c r="AI84" s="46"/>
      <c r="AJ84" s="46"/>
      <c r="AK84" s="46"/>
      <c r="AL84" s="46"/>
      <c r="AM84" s="46" t="s">
        <v>6051</v>
      </c>
      <c r="AN84" s="46"/>
      <c r="AO84" s="46" t="s">
        <v>6050</v>
      </c>
      <c r="AP84" s="46" t="s">
        <v>6050</v>
      </c>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c r="BP84" s="46"/>
      <c r="BQ84" s="46"/>
      <c r="BR84" s="46" t="s">
        <v>4159</v>
      </c>
      <c r="BS84" s="46" t="s">
        <v>6397</v>
      </c>
      <c r="BT84" s="46" t="s">
        <v>6406</v>
      </c>
      <c r="BU84" s="46" t="s">
        <v>6407</v>
      </c>
      <c r="BV84" s="46">
        <v>1578</v>
      </c>
      <c r="BW84" s="46" t="s">
        <v>6408</v>
      </c>
      <c r="BX84" s="46" t="s">
        <v>6409</v>
      </c>
      <c r="BY84" s="46">
        <v>208</v>
      </c>
      <c r="BZ84" s="46"/>
      <c r="CA84" s="46">
        <v>-1</v>
      </c>
    </row>
    <row r="85" spans="1:79">
      <c r="A85" s="46" t="s">
        <v>6517</v>
      </c>
      <c r="B85" s="46" t="s">
        <v>6047</v>
      </c>
      <c r="C85" s="46" t="s">
        <v>4150</v>
      </c>
      <c r="D85" s="46" t="s">
        <v>6048</v>
      </c>
      <c r="E85" s="46" t="s">
        <v>6518</v>
      </c>
      <c r="F85" s="46" t="s">
        <v>6518</v>
      </c>
      <c r="G85" s="46" t="s">
        <v>6519</v>
      </c>
      <c r="H85" s="46" t="s">
        <v>6520</v>
      </c>
      <c r="I85" s="46">
        <v>13.375876310000001</v>
      </c>
      <c r="J85" s="46">
        <v>103.85884986000001</v>
      </c>
      <c r="K85" s="46">
        <v>2</v>
      </c>
      <c r="L85" s="46">
        <v>5</v>
      </c>
      <c r="M85" s="46" t="s">
        <v>6049</v>
      </c>
      <c r="N85" s="46"/>
      <c r="O85" s="46"/>
      <c r="P85" s="46"/>
      <c r="Q85" s="46"/>
      <c r="R85" s="52" t="s">
        <v>6057</v>
      </c>
      <c r="S85" s="46" t="s">
        <v>6054</v>
      </c>
      <c r="T85" s="46"/>
      <c r="U85" s="46"/>
      <c r="V85" s="46"/>
      <c r="W85" s="46"/>
      <c r="X85" s="46"/>
      <c r="Y85" s="46"/>
      <c r="Z85" s="46"/>
      <c r="AA85" s="46"/>
      <c r="AB85" s="46"/>
      <c r="AC85" s="46"/>
      <c r="AD85" s="46"/>
      <c r="AE85" s="46"/>
      <c r="AF85" s="46"/>
      <c r="AG85" s="46"/>
      <c r="AH85" s="46"/>
      <c r="AI85" s="46"/>
      <c r="AJ85" s="46"/>
      <c r="AK85" s="46"/>
      <c r="AL85" s="46"/>
      <c r="AM85" s="46" t="s">
        <v>6051</v>
      </c>
      <c r="AN85" s="46"/>
      <c r="AO85" s="46" t="s">
        <v>6050</v>
      </c>
      <c r="AP85" s="46" t="s">
        <v>6050</v>
      </c>
      <c r="AQ85" s="46"/>
      <c r="AR85" s="46"/>
      <c r="AS85" s="46"/>
      <c r="AT85" s="46"/>
      <c r="AU85" s="46"/>
      <c r="AV85" s="46"/>
      <c r="AW85" s="46"/>
      <c r="AX85" s="46"/>
      <c r="AY85" s="46"/>
      <c r="AZ85" s="46"/>
      <c r="BA85" s="46"/>
      <c r="BB85" s="46"/>
      <c r="BC85" s="46"/>
      <c r="BD85" s="46"/>
      <c r="BE85" s="46"/>
      <c r="BF85" s="46"/>
      <c r="BG85" s="46"/>
      <c r="BH85" s="46"/>
      <c r="BI85" s="46"/>
      <c r="BJ85" s="46"/>
      <c r="BK85" s="46"/>
      <c r="BL85" s="46"/>
      <c r="BM85" s="46"/>
      <c r="BN85" s="46"/>
      <c r="BO85" s="46"/>
      <c r="BP85" s="46"/>
      <c r="BQ85" s="46"/>
      <c r="BR85" s="46" t="s">
        <v>4159</v>
      </c>
      <c r="BS85" s="46" t="s">
        <v>6521</v>
      </c>
      <c r="BT85" s="46" t="s">
        <v>6522</v>
      </c>
      <c r="BU85" s="46" t="s">
        <v>6523</v>
      </c>
      <c r="BV85" s="46">
        <v>1602</v>
      </c>
      <c r="BW85" s="46" t="s">
        <v>6524</v>
      </c>
      <c r="BX85" s="46" t="s">
        <v>6525</v>
      </c>
      <c r="BY85" s="46">
        <v>221</v>
      </c>
      <c r="BZ85" s="46"/>
      <c r="CA85" s="46">
        <v>-1</v>
      </c>
    </row>
    <row r="86" spans="1:79">
      <c r="A86" s="46" t="s">
        <v>6552</v>
      </c>
      <c r="B86" s="46" t="s">
        <v>6047</v>
      </c>
      <c r="C86" s="46" t="s">
        <v>4150</v>
      </c>
      <c r="D86" s="46" t="s">
        <v>6048</v>
      </c>
      <c r="E86" s="46" t="s">
        <v>6553</v>
      </c>
      <c r="F86" s="46" t="s">
        <v>6553</v>
      </c>
      <c r="G86" s="46" t="s">
        <v>6554</v>
      </c>
      <c r="H86" s="46" t="s">
        <v>6555</v>
      </c>
      <c r="I86" s="46">
        <v>13.37576385</v>
      </c>
      <c r="J86" s="46">
        <v>103.85915002</v>
      </c>
      <c r="K86" s="46">
        <v>15</v>
      </c>
      <c r="L86" s="46">
        <v>5</v>
      </c>
      <c r="M86" s="46" t="s">
        <v>6049</v>
      </c>
      <c r="N86" s="46"/>
      <c r="O86" s="46"/>
      <c r="P86" s="46"/>
      <c r="Q86" s="46"/>
      <c r="R86" s="52" t="s">
        <v>6057</v>
      </c>
      <c r="S86" s="46" t="s">
        <v>6054</v>
      </c>
      <c r="T86" s="46"/>
      <c r="U86" s="46"/>
      <c r="V86" s="46"/>
      <c r="W86" s="46"/>
      <c r="X86" s="46"/>
      <c r="Y86" s="46"/>
      <c r="Z86" s="46"/>
      <c r="AA86" s="46"/>
      <c r="AB86" s="46"/>
      <c r="AC86" s="46"/>
      <c r="AD86" s="46"/>
      <c r="AE86" s="46"/>
      <c r="AF86" s="46"/>
      <c r="AG86" s="46"/>
      <c r="AH86" s="46"/>
      <c r="AI86" s="46"/>
      <c r="AJ86" s="46"/>
      <c r="AK86" s="46"/>
      <c r="AL86" s="46"/>
      <c r="AM86" s="46" t="s">
        <v>6051</v>
      </c>
      <c r="AN86" s="46"/>
      <c r="AO86" s="46" t="s">
        <v>6050</v>
      </c>
      <c r="AP86" s="46" t="s">
        <v>6050</v>
      </c>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t="s">
        <v>4159</v>
      </c>
      <c r="BS86" s="46" t="s">
        <v>4708</v>
      </c>
      <c r="BT86" s="46" t="s">
        <v>6556</v>
      </c>
      <c r="BU86" s="46" t="s">
        <v>6557</v>
      </c>
      <c r="BV86" s="46">
        <v>1606</v>
      </c>
      <c r="BW86" s="46" t="s">
        <v>6558</v>
      </c>
      <c r="BX86" s="46" t="s">
        <v>6559</v>
      </c>
      <c r="BY86" s="46">
        <v>225</v>
      </c>
      <c r="BZ86" s="46"/>
      <c r="CA86" s="46">
        <v>-1</v>
      </c>
    </row>
    <row r="87" spans="1:79">
      <c r="A87" s="46" t="s">
        <v>6628</v>
      </c>
      <c r="B87" s="46" t="s">
        <v>6047</v>
      </c>
      <c r="C87" s="46" t="s">
        <v>4150</v>
      </c>
      <c r="D87" s="46" t="s">
        <v>6048</v>
      </c>
      <c r="E87" s="46" t="s">
        <v>6629</v>
      </c>
      <c r="F87" s="46" t="s">
        <v>6629</v>
      </c>
      <c r="G87" s="46" t="s">
        <v>6630</v>
      </c>
      <c r="H87" s="46" t="s">
        <v>6631</v>
      </c>
      <c r="I87" s="46">
        <v>13.37548198</v>
      </c>
      <c r="J87" s="46">
        <v>103.85673079999999</v>
      </c>
      <c r="K87" s="46">
        <v>11</v>
      </c>
      <c r="L87" s="46">
        <v>5</v>
      </c>
      <c r="M87" s="46" t="s">
        <v>6049</v>
      </c>
      <c r="N87" s="46"/>
      <c r="O87" s="46"/>
      <c r="P87" s="46"/>
      <c r="Q87" s="46"/>
      <c r="R87" s="52" t="s">
        <v>6057</v>
      </c>
      <c r="S87" s="46" t="s">
        <v>6054</v>
      </c>
      <c r="T87" s="46"/>
      <c r="U87" s="46"/>
      <c r="V87" s="46"/>
      <c r="W87" s="46"/>
      <c r="X87" s="46"/>
      <c r="Y87" s="46"/>
      <c r="Z87" s="46"/>
      <c r="AA87" s="46"/>
      <c r="AB87" s="46"/>
      <c r="AC87" s="46"/>
      <c r="AD87" s="46"/>
      <c r="AE87" s="46"/>
      <c r="AF87" s="46"/>
      <c r="AG87" s="46"/>
      <c r="AH87" s="46"/>
      <c r="AI87" s="46"/>
      <c r="AJ87" s="46"/>
      <c r="AK87" s="46"/>
      <c r="AL87" s="46"/>
      <c r="AM87" s="46" t="s">
        <v>6050</v>
      </c>
      <c r="AN87" s="46"/>
      <c r="AO87" s="46" t="s">
        <v>6050</v>
      </c>
      <c r="AP87" s="46" t="s">
        <v>6050</v>
      </c>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t="s">
        <v>4159</v>
      </c>
      <c r="BS87" s="46" t="s">
        <v>6589</v>
      </c>
      <c r="BT87" s="46" t="s">
        <v>6632</v>
      </c>
      <c r="BU87" s="46" t="s">
        <v>6633</v>
      </c>
      <c r="BV87" s="46">
        <v>1639</v>
      </c>
      <c r="BW87" s="46" t="s">
        <v>6634</v>
      </c>
      <c r="BX87" s="46" t="s">
        <v>6635</v>
      </c>
      <c r="BY87" s="46">
        <v>234</v>
      </c>
      <c r="BZ87" s="46"/>
      <c r="CA87" s="46">
        <v>-1</v>
      </c>
    </row>
    <row r="88" spans="1:79">
      <c r="A88" s="46" t="s">
        <v>6636</v>
      </c>
      <c r="B88" s="46" t="s">
        <v>6047</v>
      </c>
      <c r="C88" s="46" t="s">
        <v>4150</v>
      </c>
      <c r="D88" s="46" t="s">
        <v>6048</v>
      </c>
      <c r="E88" s="46" t="s">
        <v>6637</v>
      </c>
      <c r="F88" s="46" t="s">
        <v>6637</v>
      </c>
      <c r="G88" s="46" t="s">
        <v>6638</v>
      </c>
      <c r="H88" s="46" t="s">
        <v>6639</v>
      </c>
      <c r="I88" s="46">
        <v>13.375488689999999</v>
      </c>
      <c r="J88" s="46">
        <v>103.8567187</v>
      </c>
      <c r="K88" s="46">
        <v>8</v>
      </c>
      <c r="L88" s="46">
        <v>5</v>
      </c>
      <c r="M88" s="46" t="s">
        <v>6049</v>
      </c>
      <c r="N88" s="46"/>
      <c r="O88" s="46"/>
      <c r="P88" s="46"/>
      <c r="Q88" s="46"/>
      <c r="R88" s="52" t="s">
        <v>6057</v>
      </c>
      <c r="S88" s="46" t="s">
        <v>6054</v>
      </c>
      <c r="T88" s="46"/>
      <c r="U88" s="46"/>
      <c r="V88" s="46"/>
      <c r="W88" s="46"/>
      <c r="X88" s="46"/>
      <c r="Y88" s="46"/>
      <c r="Z88" s="46"/>
      <c r="AA88" s="46"/>
      <c r="AB88" s="46"/>
      <c r="AC88" s="46"/>
      <c r="AD88" s="46"/>
      <c r="AE88" s="46"/>
      <c r="AF88" s="46"/>
      <c r="AG88" s="46"/>
      <c r="AH88" s="46"/>
      <c r="AI88" s="46"/>
      <c r="AJ88" s="46"/>
      <c r="AK88" s="46"/>
      <c r="AL88" s="46"/>
      <c r="AM88" s="46" t="s">
        <v>6051</v>
      </c>
      <c r="AN88" s="46"/>
      <c r="AO88" s="46" t="s">
        <v>6050</v>
      </c>
      <c r="AP88" s="46" t="s">
        <v>6050</v>
      </c>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c r="BP88" s="46"/>
      <c r="BQ88" s="46"/>
      <c r="BR88" s="46" t="s">
        <v>4159</v>
      </c>
      <c r="BS88" s="46" t="s">
        <v>6640</v>
      </c>
      <c r="BT88" s="46" t="s">
        <v>6641</v>
      </c>
      <c r="BU88" s="46" t="s">
        <v>6642</v>
      </c>
      <c r="BV88" s="46">
        <v>1640</v>
      </c>
      <c r="BW88" s="46" t="s">
        <v>6643</v>
      </c>
      <c r="BX88" s="46" t="s">
        <v>6644</v>
      </c>
      <c r="BY88" s="46">
        <v>235</v>
      </c>
      <c r="BZ88" s="46"/>
      <c r="CA88" s="46">
        <v>-1</v>
      </c>
    </row>
    <row r="89" spans="1:79">
      <c r="A89" s="46" t="s">
        <v>6653</v>
      </c>
      <c r="B89" s="46" t="s">
        <v>6047</v>
      </c>
      <c r="C89" s="46" t="s">
        <v>4150</v>
      </c>
      <c r="D89" s="46" t="s">
        <v>6048</v>
      </c>
      <c r="E89" s="46" t="s">
        <v>6654</v>
      </c>
      <c r="F89" s="46" t="s">
        <v>6654</v>
      </c>
      <c r="G89" s="46" t="s">
        <v>6655</v>
      </c>
      <c r="H89" s="46" t="s">
        <v>6656</v>
      </c>
      <c r="I89" s="46">
        <v>13.37618717</v>
      </c>
      <c r="J89" s="46">
        <v>103.85383486000001</v>
      </c>
      <c r="K89" s="46">
        <v>40</v>
      </c>
      <c r="L89" s="46">
        <v>5</v>
      </c>
      <c r="M89" s="46" t="s">
        <v>6049</v>
      </c>
      <c r="N89" s="46"/>
      <c r="O89" s="46"/>
      <c r="P89" s="46"/>
      <c r="Q89" s="46"/>
      <c r="R89" s="52" t="s">
        <v>6057</v>
      </c>
      <c r="S89" s="46" t="s">
        <v>6054</v>
      </c>
      <c r="T89" s="46"/>
      <c r="U89" s="46"/>
      <c r="V89" s="46"/>
      <c r="W89" s="46"/>
      <c r="X89" s="46"/>
      <c r="Y89" s="46"/>
      <c r="Z89" s="46"/>
      <c r="AA89" s="46"/>
      <c r="AB89" s="46"/>
      <c r="AC89" s="46"/>
      <c r="AD89" s="46"/>
      <c r="AE89" s="46"/>
      <c r="AF89" s="46"/>
      <c r="AG89" s="46"/>
      <c r="AH89" s="46"/>
      <c r="AI89" s="46"/>
      <c r="AJ89" s="46"/>
      <c r="AK89" s="46"/>
      <c r="AL89" s="46"/>
      <c r="AM89" s="46" t="s">
        <v>6050</v>
      </c>
      <c r="AN89" s="46"/>
      <c r="AO89" s="46" t="s">
        <v>6050</v>
      </c>
      <c r="AP89" s="46" t="s">
        <v>6050</v>
      </c>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c r="BP89" s="46"/>
      <c r="BQ89" s="46"/>
      <c r="BR89" s="46" t="s">
        <v>4159</v>
      </c>
      <c r="BS89" s="46" t="s">
        <v>6657</v>
      </c>
      <c r="BT89" s="46" t="s">
        <v>6658</v>
      </c>
      <c r="BU89" s="46" t="s">
        <v>6659</v>
      </c>
      <c r="BV89" s="46">
        <v>1642</v>
      </c>
      <c r="BW89" s="46" t="s">
        <v>6660</v>
      </c>
      <c r="BX89" s="46" t="s">
        <v>6661</v>
      </c>
      <c r="BY89" s="46">
        <v>237</v>
      </c>
      <c r="BZ89" s="46"/>
      <c r="CA89" s="46">
        <v>-1</v>
      </c>
    </row>
    <row r="90" spans="1:79">
      <c r="A90" s="46" t="s">
        <v>6800</v>
      </c>
      <c r="B90" s="46" t="s">
        <v>6047</v>
      </c>
      <c r="C90" s="46" t="s">
        <v>4150</v>
      </c>
      <c r="D90" s="46" t="s">
        <v>6048</v>
      </c>
      <c r="E90" s="46" t="s">
        <v>6801</v>
      </c>
      <c r="F90" s="46" t="s">
        <v>6801</v>
      </c>
      <c r="G90" s="46" t="s">
        <v>6802</v>
      </c>
      <c r="H90" s="46" t="s">
        <v>6803</v>
      </c>
      <c r="I90" s="46">
        <v>13.3755969</v>
      </c>
      <c r="J90" s="46">
        <v>103.85370888</v>
      </c>
      <c r="K90" s="46">
        <v>-4</v>
      </c>
      <c r="L90" s="46">
        <v>5</v>
      </c>
      <c r="M90" s="46" t="s">
        <v>6049</v>
      </c>
      <c r="N90" s="46"/>
      <c r="O90" s="46"/>
      <c r="P90" s="46"/>
      <c r="Q90" s="46"/>
      <c r="R90" s="52" t="s">
        <v>6057</v>
      </c>
      <c r="S90" s="46" t="s">
        <v>6054</v>
      </c>
      <c r="T90" s="46"/>
      <c r="U90" s="46"/>
      <c r="V90" s="46"/>
      <c r="W90" s="46"/>
      <c r="X90" s="46"/>
      <c r="Y90" s="46"/>
      <c r="Z90" s="46"/>
      <c r="AA90" s="46"/>
      <c r="AB90" s="46"/>
      <c r="AC90" s="46"/>
      <c r="AD90" s="46"/>
      <c r="AE90" s="46"/>
      <c r="AF90" s="46"/>
      <c r="AG90" s="46"/>
      <c r="AH90" s="46"/>
      <c r="AI90" s="46"/>
      <c r="AJ90" s="46"/>
      <c r="AK90" s="46"/>
      <c r="AL90" s="46"/>
      <c r="AM90" s="46" t="s">
        <v>6051</v>
      </c>
      <c r="AN90" s="46"/>
      <c r="AO90" s="46" t="s">
        <v>6050</v>
      </c>
      <c r="AP90" s="46" t="s">
        <v>6050</v>
      </c>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t="s">
        <v>4159</v>
      </c>
      <c r="BS90" s="46" t="s">
        <v>6397</v>
      </c>
      <c r="BT90" s="46" t="s">
        <v>6804</v>
      </c>
      <c r="BU90" s="46" t="s">
        <v>6805</v>
      </c>
      <c r="BV90" s="46">
        <v>1728</v>
      </c>
      <c r="BW90" s="46" t="s">
        <v>6806</v>
      </c>
      <c r="BX90" s="46" t="s">
        <v>6807</v>
      </c>
      <c r="BY90" s="46">
        <v>254</v>
      </c>
      <c r="BZ90" s="46"/>
      <c r="CA90" s="46">
        <v>-1</v>
      </c>
    </row>
    <row r="91" spans="1:79">
      <c r="A91" s="46" t="s">
        <v>6808</v>
      </c>
      <c r="B91" s="46" t="s">
        <v>6047</v>
      </c>
      <c r="C91" s="46" t="s">
        <v>4150</v>
      </c>
      <c r="D91" s="46" t="s">
        <v>6048</v>
      </c>
      <c r="E91" s="46" t="s">
        <v>6809</v>
      </c>
      <c r="F91" s="46" t="s">
        <v>6809</v>
      </c>
      <c r="G91" s="46" t="s">
        <v>6810</v>
      </c>
      <c r="H91" s="46" t="s">
        <v>6811</v>
      </c>
      <c r="I91" s="46">
        <v>13.37558246</v>
      </c>
      <c r="J91" s="46">
        <v>103.85370638000001</v>
      </c>
      <c r="K91" s="46">
        <v>-8</v>
      </c>
      <c r="L91" s="46">
        <v>5</v>
      </c>
      <c r="M91" s="46" t="s">
        <v>6049</v>
      </c>
      <c r="N91" s="46"/>
      <c r="O91" s="46"/>
      <c r="P91" s="46"/>
      <c r="Q91" s="46"/>
      <c r="R91" s="52" t="s">
        <v>6057</v>
      </c>
      <c r="S91" s="46" t="s">
        <v>6054</v>
      </c>
      <c r="T91" s="46"/>
      <c r="U91" s="46"/>
      <c r="V91" s="46"/>
      <c r="W91" s="46"/>
      <c r="X91" s="46"/>
      <c r="Y91" s="46"/>
      <c r="Z91" s="46"/>
      <c r="AA91" s="46"/>
      <c r="AB91" s="46"/>
      <c r="AC91" s="46"/>
      <c r="AD91" s="46"/>
      <c r="AE91" s="46"/>
      <c r="AF91" s="46"/>
      <c r="AG91" s="46"/>
      <c r="AH91" s="46"/>
      <c r="AI91" s="46"/>
      <c r="AJ91" s="46"/>
      <c r="AK91" s="46"/>
      <c r="AL91" s="46"/>
      <c r="AM91" s="46" t="s">
        <v>6050</v>
      </c>
      <c r="AN91" s="46"/>
      <c r="AO91" s="46" t="s">
        <v>6050</v>
      </c>
      <c r="AP91" s="46" t="s">
        <v>6050</v>
      </c>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c r="BP91" s="46"/>
      <c r="BQ91" s="46"/>
      <c r="BR91" s="46" t="s">
        <v>4159</v>
      </c>
      <c r="BS91" s="46" t="s">
        <v>6397</v>
      </c>
      <c r="BT91" s="46" t="s">
        <v>6812</v>
      </c>
      <c r="BU91" s="46" t="s">
        <v>6813</v>
      </c>
      <c r="BV91" s="46">
        <v>1729</v>
      </c>
      <c r="BW91" s="46" t="s">
        <v>6814</v>
      </c>
      <c r="BX91" s="46" t="s">
        <v>6815</v>
      </c>
      <c r="BY91" s="46">
        <v>255</v>
      </c>
      <c r="BZ91" s="46"/>
      <c r="CA91" s="46">
        <v>-1</v>
      </c>
    </row>
    <row r="92" spans="1:79">
      <c r="A92" s="46" t="s">
        <v>6816</v>
      </c>
      <c r="B92" s="46" t="s">
        <v>6047</v>
      </c>
      <c r="C92" s="46" t="s">
        <v>4150</v>
      </c>
      <c r="D92" s="46" t="s">
        <v>6048</v>
      </c>
      <c r="E92" s="46" t="s">
        <v>6817</v>
      </c>
      <c r="F92" s="46" t="s">
        <v>6817</v>
      </c>
      <c r="G92" s="46" t="s">
        <v>6818</v>
      </c>
      <c r="H92" s="46" t="s">
        <v>6819</v>
      </c>
      <c r="I92" s="46">
        <v>13.377278390000001</v>
      </c>
      <c r="J92" s="46">
        <v>103.85391101</v>
      </c>
      <c r="K92" s="46">
        <v>-8</v>
      </c>
      <c r="L92" s="46">
        <v>5</v>
      </c>
      <c r="M92" s="46" t="s">
        <v>6049</v>
      </c>
      <c r="N92" s="46"/>
      <c r="O92" s="46"/>
      <c r="P92" s="46"/>
      <c r="Q92" s="46"/>
      <c r="R92" s="52" t="s">
        <v>6057</v>
      </c>
      <c r="S92" s="46" t="s">
        <v>6054</v>
      </c>
      <c r="T92" s="46"/>
      <c r="U92" s="46"/>
      <c r="V92" s="46"/>
      <c r="W92" s="46"/>
      <c r="X92" s="46"/>
      <c r="Y92" s="46"/>
      <c r="Z92" s="46"/>
      <c r="AA92" s="46"/>
      <c r="AB92" s="46"/>
      <c r="AC92" s="46"/>
      <c r="AD92" s="46"/>
      <c r="AE92" s="46"/>
      <c r="AF92" s="46"/>
      <c r="AG92" s="46"/>
      <c r="AH92" s="46"/>
      <c r="AI92" s="46"/>
      <c r="AJ92" s="46"/>
      <c r="AK92" s="46"/>
      <c r="AL92" s="46"/>
      <c r="AM92" s="46" t="s">
        <v>6050</v>
      </c>
      <c r="AN92" s="46"/>
      <c r="AO92" s="46" t="s">
        <v>6050</v>
      </c>
      <c r="AP92" s="46" t="s">
        <v>6050</v>
      </c>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c r="BP92" s="46"/>
      <c r="BQ92" s="46"/>
      <c r="BR92" s="46" t="s">
        <v>4159</v>
      </c>
      <c r="BS92" s="46" t="s">
        <v>6521</v>
      </c>
      <c r="BT92" s="46" t="s">
        <v>6820</v>
      </c>
      <c r="BU92" s="46" t="s">
        <v>6821</v>
      </c>
      <c r="BV92" s="46">
        <v>1730</v>
      </c>
      <c r="BW92" s="46" t="s">
        <v>6822</v>
      </c>
      <c r="BX92" s="46" t="s">
        <v>6823</v>
      </c>
      <c r="BY92" s="46">
        <v>256</v>
      </c>
      <c r="BZ92" s="46"/>
      <c r="CA92" s="46">
        <v>-1</v>
      </c>
    </row>
    <row r="93" spans="1:79">
      <c r="A93" s="46" t="s">
        <v>6824</v>
      </c>
      <c r="B93" s="46" t="s">
        <v>6047</v>
      </c>
      <c r="C93" s="46" t="s">
        <v>4150</v>
      </c>
      <c r="D93" s="46" t="s">
        <v>6048</v>
      </c>
      <c r="E93" s="46" t="s">
        <v>6825</v>
      </c>
      <c r="F93" s="46" t="s">
        <v>6825</v>
      </c>
      <c r="G93" s="46" t="s">
        <v>6826</v>
      </c>
      <c r="H93" s="46" t="s">
        <v>6827</v>
      </c>
      <c r="I93" s="46">
        <v>13.38305242</v>
      </c>
      <c r="J93" s="46">
        <v>103.85482869000001</v>
      </c>
      <c r="K93" s="46">
        <v>-1</v>
      </c>
      <c r="L93" s="46">
        <v>5</v>
      </c>
      <c r="M93" s="46" t="s">
        <v>6049</v>
      </c>
      <c r="N93" s="46"/>
      <c r="O93" s="46"/>
      <c r="P93" s="46"/>
      <c r="Q93" s="46"/>
      <c r="R93" s="48">
        <v>5</v>
      </c>
      <c r="S93" s="46" t="s">
        <v>6054</v>
      </c>
      <c r="T93" s="46"/>
      <c r="U93" s="46"/>
      <c r="V93" s="46"/>
      <c r="W93" s="46"/>
      <c r="X93" s="46"/>
      <c r="Y93" s="46"/>
      <c r="Z93" s="46"/>
      <c r="AA93" s="46"/>
      <c r="AB93" s="46"/>
      <c r="AC93" s="46"/>
      <c r="AD93" s="46"/>
      <c r="AE93" s="46"/>
      <c r="AF93" s="46"/>
      <c r="AG93" s="46"/>
      <c r="AH93" s="46"/>
      <c r="AI93" s="46"/>
      <c r="AJ93" s="46"/>
      <c r="AK93" s="46"/>
      <c r="AL93" s="46"/>
      <c r="AM93" s="46" t="s">
        <v>6051</v>
      </c>
      <c r="AN93" s="46"/>
      <c r="AO93" s="46" t="s">
        <v>6050</v>
      </c>
      <c r="AP93" s="46" t="s">
        <v>6050</v>
      </c>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t="s">
        <v>4159</v>
      </c>
      <c r="BS93" s="46" t="s">
        <v>6640</v>
      </c>
      <c r="BT93" s="46" t="s">
        <v>6828</v>
      </c>
      <c r="BU93" s="46" t="s">
        <v>6829</v>
      </c>
      <c r="BV93" s="46">
        <v>1817</v>
      </c>
      <c r="BW93" s="46" t="s">
        <v>6830</v>
      </c>
      <c r="BX93" s="46" t="s">
        <v>6831</v>
      </c>
      <c r="BY93" s="46">
        <v>257</v>
      </c>
      <c r="BZ93" s="46"/>
      <c r="CA93" s="46">
        <v>-1</v>
      </c>
    </row>
    <row r="94" spans="1:79">
      <c r="A94" s="46" t="s">
        <v>6832</v>
      </c>
      <c r="B94" s="46" t="s">
        <v>6047</v>
      </c>
      <c r="C94" s="46" t="s">
        <v>4150</v>
      </c>
      <c r="D94" s="46" t="s">
        <v>6048</v>
      </c>
      <c r="E94" s="46" t="s">
        <v>6833</v>
      </c>
      <c r="F94" s="46" t="s">
        <v>6833</v>
      </c>
      <c r="G94" s="46" t="s">
        <v>6834</v>
      </c>
      <c r="H94" s="46" t="s">
        <v>6835</v>
      </c>
      <c r="I94" s="46">
        <v>13.38312447</v>
      </c>
      <c r="J94" s="46">
        <v>103.85480271</v>
      </c>
      <c r="K94" s="46">
        <v>2</v>
      </c>
      <c r="L94" s="46">
        <v>5</v>
      </c>
      <c r="M94" s="46" t="s">
        <v>6049</v>
      </c>
      <c r="N94" s="46"/>
      <c r="O94" s="46"/>
      <c r="P94" s="46"/>
      <c r="Q94" s="46"/>
      <c r="R94" s="48">
        <v>5</v>
      </c>
      <c r="S94" s="46" t="s">
        <v>6054</v>
      </c>
      <c r="T94" s="46"/>
      <c r="U94" s="46"/>
      <c r="V94" s="46"/>
      <c r="W94" s="46"/>
      <c r="X94" s="46"/>
      <c r="Y94" s="46"/>
      <c r="Z94" s="46"/>
      <c r="AA94" s="46"/>
      <c r="AB94" s="46"/>
      <c r="AC94" s="46"/>
      <c r="AD94" s="46"/>
      <c r="AE94" s="46"/>
      <c r="AF94" s="46"/>
      <c r="AG94" s="46"/>
      <c r="AH94" s="46"/>
      <c r="AI94" s="46"/>
      <c r="AJ94" s="46"/>
      <c r="AK94" s="46"/>
      <c r="AL94" s="46"/>
      <c r="AM94" s="46" t="s">
        <v>6050</v>
      </c>
      <c r="AN94" s="46"/>
      <c r="AO94" s="46" t="s">
        <v>6050</v>
      </c>
      <c r="AP94" s="46" t="s">
        <v>6050</v>
      </c>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c r="BP94" s="46"/>
      <c r="BQ94" s="46"/>
      <c r="BR94" s="46" t="s">
        <v>4159</v>
      </c>
      <c r="BS94" s="46" t="s">
        <v>6640</v>
      </c>
      <c r="BT94" s="46" t="s">
        <v>6836</v>
      </c>
      <c r="BU94" s="46" t="s">
        <v>6837</v>
      </c>
      <c r="BV94" s="46">
        <v>1818</v>
      </c>
      <c r="BW94" s="46" t="s">
        <v>6838</v>
      </c>
      <c r="BX94" s="46" t="s">
        <v>6839</v>
      </c>
      <c r="BY94" s="46">
        <v>258</v>
      </c>
      <c r="BZ94" s="46"/>
      <c r="CA94" s="46">
        <v>-1</v>
      </c>
    </row>
    <row r="95" spans="1:79">
      <c r="A95" s="46" t="s">
        <v>6967</v>
      </c>
      <c r="B95" s="46" t="s">
        <v>6047</v>
      </c>
      <c r="C95" s="46" t="s">
        <v>4150</v>
      </c>
      <c r="D95" s="46" t="s">
        <v>6048</v>
      </c>
      <c r="E95" s="46" t="s">
        <v>6968</v>
      </c>
      <c r="F95" s="46" t="s">
        <v>6968</v>
      </c>
      <c r="G95" s="46" t="s">
        <v>6969</v>
      </c>
      <c r="H95" s="46" t="s">
        <v>6970</v>
      </c>
      <c r="I95" s="46">
        <v>13.38498983</v>
      </c>
      <c r="J95" s="46">
        <v>103.85235406</v>
      </c>
      <c r="K95" s="46">
        <v>27</v>
      </c>
      <c r="L95" s="46">
        <v>5</v>
      </c>
      <c r="M95" s="46" t="s">
        <v>6049</v>
      </c>
      <c r="N95" s="46"/>
      <c r="O95" s="46"/>
      <c r="P95" s="46"/>
      <c r="Q95" s="46"/>
      <c r="R95" s="48" t="s">
        <v>6934</v>
      </c>
      <c r="S95" s="46" t="s">
        <v>6054</v>
      </c>
      <c r="T95" s="46"/>
      <c r="U95" s="46"/>
      <c r="V95" s="46"/>
      <c r="W95" s="46"/>
      <c r="X95" s="46"/>
      <c r="Y95" s="46"/>
      <c r="Z95" s="46"/>
      <c r="AA95" s="46"/>
      <c r="AB95" s="46"/>
      <c r="AC95" s="46"/>
      <c r="AD95" s="46"/>
      <c r="AE95" s="46"/>
      <c r="AF95" s="46"/>
      <c r="AG95" s="46"/>
      <c r="AH95" s="46"/>
      <c r="AI95" s="46"/>
      <c r="AJ95" s="46"/>
      <c r="AK95" s="46"/>
      <c r="AL95" s="46"/>
      <c r="AM95" s="46" t="s">
        <v>6051</v>
      </c>
      <c r="AN95" s="46"/>
      <c r="AO95" s="46" t="s">
        <v>6050</v>
      </c>
      <c r="AP95" s="46" t="s">
        <v>6050</v>
      </c>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c r="BP95" s="46"/>
      <c r="BQ95" s="46"/>
      <c r="BR95" s="46" t="s">
        <v>4159</v>
      </c>
      <c r="BS95" s="46" t="s">
        <v>6640</v>
      </c>
      <c r="BT95" s="46" t="s">
        <v>6971</v>
      </c>
      <c r="BU95" s="46" t="s">
        <v>6972</v>
      </c>
      <c r="BV95" s="46">
        <v>1873</v>
      </c>
      <c r="BW95" s="46" t="s">
        <v>6973</v>
      </c>
      <c r="BX95" s="46" t="s">
        <v>6974</v>
      </c>
      <c r="BY95" s="46">
        <v>273</v>
      </c>
      <c r="BZ95" s="46"/>
      <c r="CA95" s="46">
        <v>-1</v>
      </c>
    </row>
    <row r="96" spans="1:79">
      <c r="A96" s="46" t="s">
        <v>6975</v>
      </c>
      <c r="B96" s="46" t="s">
        <v>6047</v>
      </c>
      <c r="C96" s="46" t="s">
        <v>4150</v>
      </c>
      <c r="D96" s="46" t="s">
        <v>6048</v>
      </c>
      <c r="E96" s="46" t="s">
        <v>6976</v>
      </c>
      <c r="F96" s="46" t="s">
        <v>6976</v>
      </c>
      <c r="G96" s="46" t="s">
        <v>6977</v>
      </c>
      <c r="H96" s="46" t="s">
        <v>6978</v>
      </c>
      <c r="I96" s="46">
        <v>13.384965190000001</v>
      </c>
      <c r="J96" s="46">
        <v>103.85239796</v>
      </c>
      <c r="K96" s="46">
        <v>-10</v>
      </c>
      <c r="L96" s="46">
        <v>5</v>
      </c>
      <c r="M96" s="46" t="s">
        <v>6049</v>
      </c>
      <c r="N96" s="46"/>
      <c r="O96" s="46"/>
      <c r="P96" s="46"/>
      <c r="Q96" s="46"/>
      <c r="R96" s="48" t="s">
        <v>6934</v>
      </c>
      <c r="S96" s="46" t="s">
        <v>6054</v>
      </c>
      <c r="T96" s="46"/>
      <c r="U96" s="46"/>
      <c r="V96" s="46"/>
      <c r="W96" s="46"/>
      <c r="X96" s="46"/>
      <c r="Y96" s="46"/>
      <c r="Z96" s="46"/>
      <c r="AA96" s="46"/>
      <c r="AB96" s="46"/>
      <c r="AC96" s="46"/>
      <c r="AD96" s="46"/>
      <c r="AE96" s="46"/>
      <c r="AF96" s="46"/>
      <c r="AG96" s="46"/>
      <c r="AH96" s="46"/>
      <c r="AI96" s="46"/>
      <c r="AJ96" s="46"/>
      <c r="AK96" s="46"/>
      <c r="AL96" s="46"/>
      <c r="AM96" s="46" t="s">
        <v>6050</v>
      </c>
      <c r="AN96" s="46"/>
      <c r="AO96" s="46" t="s">
        <v>6050</v>
      </c>
      <c r="AP96" s="46" t="s">
        <v>6050</v>
      </c>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c r="BP96" s="46"/>
      <c r="BQ96" s="46"/>
      <c r="BR96" s="46" t="s">
        <v>4159</v>
      </c>
      <c r="BS96" s="46" t="s">
        <v>6979</v>
      </c>
      <c r="BT96" s="46" t="s">
        <v>6980</v>
      </c>
      <c r="BU96" s="46" t="s">
        <v>6981</v>
      </c>
      <c r="BV96" s="46">
        <v>1874</v>
      </c>
      <c r="BW96" s="46" t="s">
        <v>6982</v>
      </c>
      <c r="BX96" s="46" t="s">
        <v>6983</v>
      </c>
      <c r="BY96" s="46">
        <v>274</v>
      </c>
      <c r="BZ96" s="46"/>
      <c r="CA96" s="46">
        <v>-1</v>
      </c>
    </row>
    <row r="97" spans="1:79">
      <c r="A97" s="46" t="s">
        <v>7009</v>
      </c>
      <c r="B97" s="46" t="s">
        <v>6047</v>
      </c>
      <c r="C97" s="46" t="s">
        <v>4150</v>
      </c>
      <c r="D97" s="46" t="s">
        <v>6048</v>
      </c>
      <c r="E97" s="46" t="s">
        <v>7010</v>
      </c>
      <c r="F97" s="46" t="s">
        <v>7010</v>
      </c>
      <c r="G97" s="46" t="s">
        <v>7011</v>
      </c>
      <c r="H97" s="46" t="s">
        <v>7012</v>
      </c>
      <c r="I97" s="46">
        <v>13.384543470000001</v>
      </c>
      <c r="J97" s="46">
        <v>103.85197964</v>
      </c>
      <c r="K97" s="46">
        <v>5</v>
      </c>
      <c r="L97" s="46">
        <v>5</v>
      </c>
      <c r="M97" s="46" t="s">
        <v>6049</v>
      </c>
      <c r="N97" s="46"/>
      <c r="O97" s="46"/>
      <c r="P97" s="46"/>
      <c r="Q97" s="46"/>
      <c r="R97" s="48" t="s">
        <v>6934</v>
      </c>
      <c r="S97" s="46" t="s">
        <v>6054</v>
      </c>
      <c r="T97" s="46"/>
      <c r="U97" s="46"/>
      <c r="V97" s="46"/>
      <c r="W97" s="46"/>
      <c r="X97" s="46"/>
      <c r="Y97" s="46"/>
      <c r="Z97" s="46"/>
      <c r="AA97" s="46"/>
      <c r="AB97" s="46"/>
      <c r="AC97" s="46"/>
      <c r="AD97" s="46"/>
      <c r="AE97" s="46"/>
      <c r="AF97" s="46"/>
      <c r="AG97" s="46"/>
      <c r="AH97" s="46"/>
      <c r="AI97" s="46"/>
      <c r="AJ97" s="46"/>
      <c r="AK97" s="46"/>
      <c r="AL97" s="46"/>
      <c r="AM97" s="46" t="s">
        <v>6051</v>
      </c>
      <c r="AN97" s="46"/>
      <c r="AO97" s="46" t="s">
        <v>6050</v>
      </c>
      <c r="AP97" s="46" t="s">
        <v>6050</v>
      </c>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c r="BP97" s="46"/>
      <c r="BQ97" s="46"/>
      <c r="BR97" s="46" t="s">
        <v>4159</v>
      </c>
      <c r="BS97" s="46" t="s">
        <v>7013</v>
      </c>
      <c r="BT97" s="46" t="s">
        <v>7014</v>
      </c>
      <c r="BU97" s="46" t="s">
        <v>7015</v>
      </c>
      <c r="BV97" s="46">
        <v>1878</v>
      </c>
      <c r="BW97" s="46" t="s">
        <v>7016</v>
      </c>
      <c r="BX97" s="46" t="s">
        <v>7017</v>
      </c>
      <c r="BY97" s="46">
        <v>278</v>
      </c>
      <c r="BZ97" s="46"/>
      <c r="CA97" s="46">
        <v>-1</v>
      </c>
    </row>
    <row r="98" spans="1:79">
      <c r="A98" s="46" t="s">
        <v>7078</v>
      </c>
      <c r="B98" s="46" t="s">
        <v>6047</v>
      </c>
      <c r="C98" s="46" t="s">
        <v>4150</v>
      </c>
      <c r="D98" s="46" t="s">
        <v>6048</v>
      </c>
      <c r="E98" s="46" t="s">
        <v>7079</v>
      </c>
      <c r="F98" s="46" t="s">
        <v>7079</v>
      </c>
      <c r="G98" s="46" t="s">
        <v>7080</v>
      </c>
      <c r="H98" s="46" t="s">
        <v>7081</v>
      </c>
      <c r="I98" s="46">
        <v>13.383617409999999</v>
      </c>
      <c r="J98" s="46">
        <v>103.85128838</v>
      </c>
      <c r="K98" s="46">
        <v>-16</v>
      </c>
      <c r="L98" s="46">
        <v>5</v>
      </c>
      <c r="M98" s="46" t="s">
        <v>6049</v>
      </c>
      <c r="N98" s="46"/>
      <c r="O98" s="46"/>
      <c r="P98" s="46"/>
      <c r="Q98" s="46"/>
      <c r="R98" s="48" t="s">
        <v>6934</v>
      </c>
      <c r="S98" s="46" t="s">
        <v>6054</v>
      </c>
      <c r="T98" s="46"/>
      <c r="U98" s="46"/>
      <c r="V98" s="46"/>
      <c r="W98" s="46"/>
      <c r="X98" s="46"/>
      <c r="Y98" s="46"/>
      <c r="Z98" s="46"/>
      <c r="AA98" s="46"/>
      <c r="AB98" s="46"/>
      <c r="AC98" s="46"/>
      <c r="AD98" s="46"/>
      <c r="AE98" s="46"/>
      <c r="AF98" s="46"/>
      <c r="AG98" s="46"/>
      <c r="AH98" s="46"/>
      <c r="AI98" s="46"/>
      <c r="AJ98" s="46"/>
      <c r="AK98" s="46"/>
      <c r="AL98" s="46"/>
      <c r="AM98" s="46" t="s">
        <v>6050</v>
      </c>
      <c r="AN98" s="46"/>
      <c r="AO98" s="46" t="s">
        <v>6050</v>
      </c>
      <c r="AP98" s="46" t="s">
        <v>6050</v>
      </c>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c r="BP98" s="46"/>
      <c r="BQ98" s="46"/>
      <c r="BR98" s="46" t="s">
        <v>4159</v>
      </c>
      <c r="BS98" s="46" t="s">
        <v>6640</v>
      </c>
      <c r="BT98" s="46" t="s">
        <v>7082</v>
      </c>
      <c r="BU98" s="46" t="s">
        <v>7083</v>
      </c>
      <c r="BV98" s="46">
        <v>1940</v>
      </c>
      <c r="BW98" s="46" t="s">
        <v>7084</v>
      </c>
      <c r="BX98" s="46" t="s">
        <v>7085</v>
      </c>
      <c r="BY98" s="46">
        <v>286</v>
      </c>
      <c r="BZ98" s="46"/>
      <c r="CA98" s="46">
        <v>-1</v>
      </c>
    </row>
    <row r="99" spans="1:79">
      <c r="A99" s="46" t="s">
        <v>7095</v>
      </c>
      <c r="B99" s="46" t="s">
        <v>6047</v>
      </c>
      <c r="C99" s="46" t="s">
        <v>4150</v>
      </c>
      <c r="D99" s="46" t="s">
        <v>6048</v>
      </c>
      <c r="E99" s="46" t="s">
        <v>7096</v>
      </c>
      <c r="F99" s="46" t="s">
        <v>7096</v>
      </c>
      <c r="G99" s="46" t="s">
        <v>7097</v>
      </c>
      <c r="H99" s="46" t="s">
        <v>7098</v>
      </c>
      <c r="I99" s="46">
        <v>13.38373086</v>
      </c>
      <c r="J99" s="46">
        <v>103.85079324</v>
      </c>
      <c r="K99" s="46">
        <v>-1</v>
      </c>
      <c r="L99" s="46">
        <v>5</v>
      </c>
      <c r="M99" s="46" t="s">
        <v>6049</v>
      </c>
      <c r="N99" s="46"/>
      <c r="O99" s="46"/>
      <c r="P99" s="46"/>
      <c r="Q99" s="46"/>
      <c r="R99" s="48" t="s">
        <v>6934</v>
      </c>
      <c r="S99" s="46" t="s">
        <v>6054</v>
      </c>
      <c r="T99" s="46"/>
      <c r="U99" s="46"/>
      <c r="V99" s="46"/>
      <c r="W99" s="46"/>
      <c r="X99" s="46"/>
      <c r="Y99" s="46"/>
      <c r="Z99" s="46"/>
      <c r="AA99" s="46"/>
      <c r="AB99" s="46"/>
      <c r="AC99" s="46"/>
      <c r="AD99" s="46"/>
      <c r="AE99" s="46"/>
      <c r="AF99" s="46"/>
      <c r="AG99" s="46"/>
      <c r="AH99" s="46"/>
      <c r="AI99" s="46"/>
      <c r="AJ99" s="46"/>
      <c r="AK99" s="46"/>
      <c r="AL99" s="46"/>
      <c r="AM99" s="46" t="s">
        <v>6051</v>
      </c>
      <c r="AN99" s="46"/>
      <c r="AO99" s="46" t="s">
        <v>6050</v>
      </c>
      <c r="AP99" s="46" t="s">
        <v>6050</v>
      </c>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c r="BP99" s="46"/>
      <c r="BQ99" s="46"/>
      <c r="BR99" s="46" t="s">
        <v>4159</v>
      </c>
      <c r="BS99" s="46" t="s">
        <v>6640</v>
      </c>
      <c r="BT99" s="46" t="s">
        <v>7099</v>
      </c>
      <c r="BU99" s="46" t="s">
        <v>7100</v>
      </c>
      <c r="BV99" s="46">
        <v>1942</v>
      </c>
      <c r="BW99" s="46" t="s">
        <v>7101</v>
      </c>
      <c r="BX99" s="46" t="s">
        <v>7102</v>
      </c>
      <c r="BY99" s="46">
        <v>288</v>
      </c>
      <c r="BZ99" s="46"/>
      <c r="CA99" s="46">
        <v>-1</v>
      </c>
    </row>
    <row r="100" spans="1:79">
      <c r="A100" s="46" t="s">
        <v>7188</v>
      </c>
      <c r="B100" s="46" t="s">
        <v>6047</v>
      </c>
      <c r="C100" s="46" t="s">
        <v>4150</v>
      </c>
      <c r="D100" s="46" t="s">
        <v>6048</v>
      </c>
      <c r="E100" s="46" t="s">
        <v>7189</v>
      </c>
      <c r="F100" s="46" t="s">
        <v>7189</v>
      </c>
      <c r="G100" s="46" t="s">
        <v>7190</v>
      </c>
      <c r="H100" s="46" t="s">
        <v>7191</v>
      </c>
      <c r="I100" s="46">
        <v>13.384394179999999</v>
      </c>
      <c r="J100" s="46">
        <v>103.85507865</v>
      </c>
      <c r="K100" s="46">
        <v>21</v>
      </c>
      <c r="L100" s="46">
        <v>5</v>
      </c>
      <c r="M100" s="46" t="s">
        <v>6049</v>
      </c>
      <c r="N100" s="46"/>
      <c r="O100" s="46"/>
      <c r="P100" s="46"/>
      <c r="Q100" s="46"/>
      <c r="R100" s="48" t="s">
        <v>6934</v>
      </c>
      <c r="S100" s="46" t="s">
        <v>6054</v>
      </c>
      <c r="T100" s="46"/>
      <c r="U100" s="46"/>
      <c r="V100" s="46"/>
      <c r="W100" s="46"/>
      <c r="X100" s="46"/>
      <c r="Y100" s="46"/>
      <c r="Z100" s="46"/>
      <c r="AA100" s="46"/>
      <c r="AB100" s="46"/>
      <c r="AC100" s="46"/>
      <c r="AD100" s="46"/>
      <c r="AE100" s="46"/>
      <c r="AF100" s="46"/>
      <c r="AG100" s="46"/>
      <c r="AH100" s="46"/>
      <c r="AI100" s="46"/>
      <c r="AJ100" s="46"/>
      <c r="AK100" s="46"/>
      <c r="AL100" s="46"/>
      <c r="AM100" s="46" t="s">
        <v>6050</v>
      </c>
      <c r="AN100" s="46"/>
      <c r="AO100" s="46" t="s">
        <v>6050</v>
      </c>
      <c r="AP100" s="46" t="s">
        <v>6050</v>
      </c>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c r="BP100" s="46"/>
      <c r="BQ100" s="46"/>
      <c r="BR100" s="46" t="s">
        <v>4159</v>
      </c>
      <c r="BS100" s="46" t="s">
        <v>6640</v>
      </c>
      <c r="BT100" s="46" t="s">
        <v>7192</v>
      </c>
      <c r="BU100" s="46" t="s">
        <v>7193</v>
      </c>
      <c r="BV100" s="46">
        <v>1967</v>
      </c>
      <c r="BW100" s="46" t="s">
        <v>7194</v>
      </c>
      <c r="BX100" s="46" t="s">
        <v>7195</v>
      </c>
      <c r="BY100" s="46">
        <v>299</v>
      </c>
      <c r="BZ100" s="46"/>
      <c r="CA100" s="46">
        <v>-1</v>
      </c>
    </row>
    <row r="101" spans="1:79">
      <c r="A101" s="46" t="s">
        <v>7286</v>
      </c>
      <c r="B101" s="46" t="s">
        <v>6047</v>
      </c>
      <c r="C101" s="46" t="s">
        <v>4150</v>
      </c>
      <c r="D101" s="46" t="s">
        <v>6048</v>
      </c>
      <c r="E101" s="46" t="s">
        <v>7287</v>
      </c>
      <c r="F101" s="46" t="s">
        <v>7287</v>
      </c>
      <c r="G101" s="46" t="s">
        <v>7288</v>
      </c>
      <c r="H101" s="46" t="s">
        <v>7289</v>
      </c>
      <c r="I101" s="46">
        <v>13.383864389999999</v>
      </c>
      <c r="J101" s="46">
        <v>103.85018307999999</v>
      </c>
      <c r="K101" s="46">
        <v>-4</v>
      </c>
      <c r="L101" s="46">
        <v>5</v>
      </c>
      <c r="M101" s="46" t="s">
        <v>6049</v>
      </c>
      <c r="N101" s="46"/>
      <c r="O101" s="46"/>
      <c r="P101" s="46"/>
      <c r="Q101" s="46"/>
      <c r="R101" s="48" t="s">
        <v>6934</v>
      </c>
      <c r="S101" s="46" t="s">
        <v>6054</v>
      </c>
      <c r="T101" s="46"/>
      <c r="U101" s="46"/>
      <c r="V101" s="46"/>
      <c r="W101" s="46"/>
      <c r="X101" s="46"/>
      <c r="Y101" s="46"/>
      <c r="Z101" s="46"/>
      <c r="AA101" s="46"/>
      <c r="AB101" s="46"/>
      <c r="AC101" s="46"/>
      <c r="AD101" s="46"/>
      <c r="AE101" s="46"/>
      <c r="AF101" s="46"/>
      <c r="AG101" s="46"/>
      <c r="AH101" s="46"/>
      <c r="AI101" s="46"/>
      <c r="AJ101" s="46"/>
      <c r="AK101" s="46"/>
      <c r="AL101" s="46"/>
      <c r="AM101" s="46" t="s">
        <v>6051</v>
      </c>
      <c r="AN101" s="46"/>
      <c r="AO101" s="46" t="s">
        <v>6050</v>
      </c>
      <c r="AP101" s="46" t="s">
        <v>6050</v>
      </c>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c r="BP101" s="46"/>
      <c r="BQ101" s="46"/>
      <c r="BR101" s="46" t="s">
        <v>4159</v>
      </c>
      <c r="BS101" s="46" t="s">
        <v>6640</v>
      </c>
      <c r="BT101" s="46" t="s">
        <v>7290</v>
      </c>
      <c r="BU101" s="46" t="s">
        <v>7291</v>
      </c>
      <c r="BV101" s="46">
        <v>1978</v>
      </c>
      <c r="BW101" s="46" t="s">
        <v>7292</v>
      </c>
      <c r="BX101" s="46" t="s">
        <v>7293</v>
      </c>
      <c r="BY101" s="46">
        <v>310</v>
      </c>
      <c r="BZ101" s="46"/>
      <c r="CA101" s="46">
        <v>-1</v>
      </c>
    </row>
    <row r="102" spans="1:79">
      <c r="A102" s="46" t="s">
        <v>7294</v>
      </c>
      <c r="B102" s="46" t="s">
        <v>6047</v>
      </c>
      <c r="C102" s="46" t="s">
        <v>4150</v>
      </c>
      <c r="D102" s="46" t="s">
        <v>6048</v>
      </c>
      <c r="E102" s="46" t="s">
        <v>7295</v>
      </c>
      <c r="F102" s="46" t="s">
        <v>7295</v>
      </c>
      <c r="G102" s="46" t="s">
        <v>7296</v>
      </c>
      <c r="H102" s="46" t="s">
        <v>7297</v>
      </c>
      <c r="I102" s="46">
        <v>13.38385764</v>
      </c>
      <c r="J102" s="46">
        <v>103.85020864000001</v>
      </c>
      <c r="K102" s="46">
        <v>-4</v>
      </c>
      <c r="L102" s="46">
        <v>5</v>
      </c>
      <c r="M102" s="46" t="s">
        <v>6049</v>
      </c>
      <c r="N102" s="46"/>
      <c r="O102" s="46"/>
      <c r="P102" s="46"/>
      <c r="Q102" s="46"/>
      <c r="R102" s="48" t="s">
        <v>6934</v>
      </c>
      <c r="S102" s="46" t="s">
        <v>6054</v>
      </c>
      <c r="T102" s="46"/>
      <c r="U102" s="46"/>
      <c r="V102" s="46"/>
      <c r="W102" s="46"/>
      <c r="X102" s="46"/>
      <c r="Y102" s="46"/>
      <c r="Z102" s="46"/>
      <c r="AA102" s="46"/>
      <c r="AB102" s="46"/>
      <c r="AC102" s="46"/>
      <c r="AD102" s="46"/>
      <c r="AE102" s="46"/>
      <c r="AF102" s="46"/>
      <c r="AG102" s="46"/>
      <c r="AH102" s="46"/>
      <c r="AI102" s="46"/>
      <c r="AJ102" s="46"/>
      <c r="AK102" s="46"/>
      <c r="AL102" s="46"/>
      <c r="AM102" s="46" t="s">
        <v>6050</v>
      </c>
      <c r="AN102" s="46"/>
      <c r="AO102" s="46" t="s">
        <v>6050</v>
      </c>
      <c r="AP102" s="46" t="s">
        <v>6050</v>
      </c>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t="s">
        <v>4159</v>
      </c>
      <c r="BS102" s="46" t="s">
        <v>6640</v>
      </c>
      <c r="BT102" s="46" t="s">
        <v>7298</v>
      </c>
      <c r="BU102" s="46" t="s">
        <v>7299</v>
      </c>
      <c r="BV102" s="46">
        <v>1979</v>
      </c>
      <c r="BW102" s="46" t="s">
        <v>7300</v>
      </c>
      <c r="BX102" s="46" t="s">
        <v>7301</v>
      </c>
      <c r="BY102" s="46">
        <v>311</v>
      </c>
      <c r="BZ102" s="46"/>
      <c r="CA102" s="46">
        <v>-1</v>
      </c>
    </row>
    <row r="103" spans="1:79">
      <c r="A103" s="46" t="s">
        <v>4789</v>
      </c>
      <c r="B103" s="46" t="s">
        <v>6047</v>
      </c>
      <c r="C103" s="46" t="s">
        <v>4150</v>
      </c>
      <c r="D103" s="46" t="s">
        <v>6048</v>
      </c>
      <c r="E103" s="46" t="s">
        <v>4790</v>
      </c>
      <c r="F103" s="46" t="s">
        <v>4790</v>
      </c>
      <c r="G103" s="46" t="s">
        <v>4791</v>
      </c>
      <c r="H103" s="46" t="s">
        <v>4792</v>
      </c>
      <c r="I103" s="46">
        <v>13.3533312</v>
      </c>
      <c r="J103" s="46">
        <v>103.85025684</v>
      </c>
      <c r="K103" s="46">
        <v>6</v>
      </c>
      <c r="L103" s="46">
        <v>6</v>
      </c>
      <c r="M103" s="46" t="s">
        <v>6049</v>
      </c>
      <c r="N103" s="46"/>
      <c r="O103" s="46"/>
      <c r="P103" s="46"/>
      <c r="Q103" s="46"/>
      <c r="R103" s="48" t="s">
        <v>6056</v>
      </c>
      <c r="S103" s="46" t="s">
        <v>6079</v>
      </c>
      <c r="T103" s="46"/>
      <c r="U103" s="46"/>
      <c r="V103" s="46"/>
      <c r="W103" s="46"/>
      <c r="X103" s="46"/>
      <c r="Y103" s="46"/>
      <c r="Z103" s="46"/>
      <c r="AA103" s="46"/>
      <c r="AB103" s="46"/>
      <c r="AC103" s="46"/>
      <c r="AD103" s="46"/>
      <c r="AE103" s="46"/>
      <c r="AF103" s="46"/>
      <c r="AG103" s="46"/>
      <c r="AH103" s="46"/>
      <c r="AI103" s="46"/>
      <c r="AJ103" s="46" t="s">
        <v>6049</v>
      </c>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c r="BP103" s="46"/>
      <c r="BQ103" s="46"/>
      <c r="BR103" s="46" t="s">
        <v>4159</v>
      </c>
      <c r="BS103" s="46" t="s">
        <v>4797</v>
      </c>
      <c r="BT103" s="46" t="s">
        <v>4798</v>
      </c>
      <c r="BU103" s="46" t="s">
        <v>4799</v>
      </c>
      <c r="BV103" s="46">
        <v>1329</v>
      </c>
      <c r="BW103" s="46" t="s">
        <v>4800</v>
      </c>
      <c r="BX103" s="46" t="s">
        <v>4801</v>
      </c>
      <c r="BY103" s="46">
        <v>124</v>
      </c>
      <c r="BZ103" s="46"/>
      <c r="CA103" s="46">
        <v>-1</v>
      </c>
    </row>
    <row r="104" spans="1:79">
      <c r="A104" s="46" t="s">
        <v>4803</v>
      </c>
      <c r="B104" s="46" t="s">
        <v>6047</v>
      </c>
      <c r="C104" s="46" t="s">
        <v>4150</v>
      </c>
      <c r="D104" s="46" t="s">
        <v>6048</v>
      </c>
      <c r="E104" s="46" t="s">
        <v>4804</v>
      </c>
      <c r="F104" s="46" t="s">
        <v>4804</v>
      </c>
      <c r="G104" s="46" t="s">
        <v>4805</v>
      </c>
      <c r="H104" s="46" t="s">
        <v>4806</v>
      </c>
      <c r="I104" s="46">
        <v>13.35344523</v>
      </c>
      <c r="J104" s="46">
        <v>103.8508703</v>
      </c>
      <c r="K104" s="46">
        <v>0</v>
      </c>
      <c r="L104" s="46">
        <v>5</v>
      </c>
      <c r="M104" s="46" t="s">
        <v>6049</v>
      </c>
      <c r="N104" s="46"/>
      <c r="O104" s="46"/>
      <c r="P104" s="46"/>
      <c r="Q104" s="46"/>
      <c r="R104" s="48" t="s">
        <v>6056</v>
      </c>
      <c r="S104" s="46" t="s">
        <v>6079</v>
      </c>
      <c r="T104" s="46"/>
      <c r="U104" s="46"/>
      <c r="V104" s="46"/>
      <c r="W104" s="46"/>
      <c r="X104" s="46"/>
      <c r="Y104" s="46"/>
      <c r="Z104" s="46"/>
      <c r="AA104" s="46"/>
      <c r="AB104" s="46"/>
      <c r="AC104" s="46"/>
      <c r="AD104" s="46"/>
      <c r="AE104" s="46"/>
      <c r="AF104" s="46"/>
      <c r="AG104" s="46"/>
      <c r="AH104" s="46"/>
      <c r="AI104" s="46"/>
      <c r="AJ104" s="46" t="s">
        <v>6049</v>
      </c>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t="s">
        <v>4159</v>
      </c>
      <c r="BS104" s="46" t="s">
        <v>4809</v>
      </c>
      <c r="BT104" s="46" t="s">
        <v>4811</v>
      </c>
      <c r="BU104" s="46" t="s">
        <v>4812</v>
      </c>
      <c r="BV104" s="46">
        <v>1336</v>
      </c>
      <c r="BW104" s="46" t="s">
        <v>4813</v>
      </c>
      <c r="BX104" s="46" t="s">
        <v>4815</v>
      </c>
      <c r="BY104" s="46">
        <v>131</v>
      </c>
      <c r="BZ104" s="46"/>
      <c r="CA104" s="46">
        <v>-1</v>
      </c>
    </row>
    <row r="105" spans="1:79">
      <c r="A105" s="46" t="s">
        <v>4816</v>
      </c>
      <c r="B105" s="46" t="s">
        <v>6047</v>
      </c>
      <c r="C105" s="46" t="s">
        <v>4150</v>
      </c>
      <c r="D105" s="46" t="s">
        <v>6048</v>
      </c>
      <c r="E105" s="46" t="s">
        <v>4817</v>
      </c>
      <c r="F105" s="46" t="s">
        <v>4817</v>
      </c>
      <c r="G105" s="46" t="s">
        <v>4818</v>
      </c>
      <c r="H105" s="46" t="s">
        <v>4819</v>
      </c>
      <c r="I105" s="46">
        <v>13.35331927</v>
      </c>
      <c r="J105" s="46">
        <v>103.85093307</v>
      </c>
      <c r="K105" s="46">
        <v>3</v>
      </c>
      <c r="L105" s="46">
        <v>5</v>
      </c>
      <c r="M105" s="46" t="s">
        <v>6049</v>
      </c>
      <c r="N105" s="46"/>
      <c r="O105" s="46"/>
      <c r="P105" s="46"/>
      <c r="Q105" s="46"/>
      <c r="R105" s="48" t="s">
        <v>6056</v>
      </c>
      <c r="S105" s="46" t="s">
        <v>6079</v>
      </c>
      <c r="T105" s="46"/>
      <c r="U105" s="46"/>
      <c r="V105" s="46"/>
      <c r="W105" s="46"/>
      <c r="X105" s="46"/>
      <c r="Y105" s="46"/>
      <c r="Z105" s="46"/>
      <c r="AA105" s="46"/>
      <c r="AB105" s="46"/>
      <c r="AC105" s="46"/>
      <c r="AD105" s="46"/>
      <c r="AE105" s="46"/>
      <c r="AF105" s="46"/>
      <c r="AG105" s="46"/>
      <c r="AH105" s="46"/>
      <c r="AI105" s="46"/>
      <c r="AJ105" s="46" t="s">
        <v>6049</v>
      </c>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c r="BP105" s="46"/>
      <c r="BQ105" s="46"/>
      <c r="BR105" s="46" t="s">
        <v>4159</v>
      </c>
      <c r="BS105" s="46" t="s">
        <v>4820</v>
      </c>
      <c r="BT105" s="46" t="s">
        <v>4821</v>
      </c>
      <c r="BU105" s="46" t="s">
        <v>4823</v>
      </c>
      <c r="BV105" s="46">
        <v>1337</v>
      </c>
      <c r="BW105" s="46" t="s">
        <v>4824</v>
      </c>
      <c r="BX105" s="46" t="s">
        <v>4825</v>
      </c>
      <c r="BY105" s="46">
        <v>132</v>
      </c>
      <c r="BZ105" s="46"/>
      <c r="CA105" s="46">
        <v>-1</v>
      </c>
    </row>
    <row r="106" spans="1:79">
      <c r="A106" s="46" t="s">
        <v>4826</v>
      </c>
      <c r="B106" s="46" t="s">
        <v>6047</v>
      </c>
      <c r="C106" s="46" t="s">
        <v>4150</v>
      </c>
      <c r="D106" s="46" t="s">
        <v>6048</v>
      </c>
      <c r="E106" s="46" t="s">
        <v>4828</v>
      </c>
      <c r="F106" s="46" t="s">
        <v>4828</v>
      </c>
      <c r="G106" s="46" t="s">
        <v>4831</v>
      </c>
      <c r="H106" s="46" t="s">
        <v>4832</v>
      </c>
      <c r="I106" s="46">
        <v>13.35278173</v>
      </c>
      <c r="J106" s="46">
        <v>103.85054212999999</v>
      </c>
      <c r="K106" s="46">
        <v>-23</v>
      </c>
      <c r="L106" s="46">
        <v>5</v>
      </c>
      <c r="M106" s="46" t="s">
        <v>6049</v>
      </c>
      <c r="N106" s="46"/>
      <c r="O106" s="46"/>
      <c r="P106" s="46"/>
      <c r="Q106" s="46"/>
      <c r="R106" s="48" t="s">
        <v>6056</v>
      </c>
      <c r="S106" s="46" t="s">
        <v>6079</v>
      </c>
      <c r="T106" s="46"/>
      <c r="U106" s="46"/>
      <c r="V106" s="46"/>
      <c r="W106" s="46"/>
      <c r="X106" s="46"/>
      <c r="Y106" s="46"/>
      <c r="Z106" s="46"/>
      <c r="AA106" s="46"/>
      <c r="AB106" s="46"/>
      <c r="AC106" s="46"/>
      <c r="AD106" s="46"/>
      <c r="AE106" s="46"/>
      <c r="AF106" s="46"/>
      <c r="AG106" s="46"/>
      <c r="AH106" s="46"/>
      <c r="AI106" s="46"/>
      <c r="AJ106" s="46" t="s">
        <v>6049</v>
      </c>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c r="BP106" s="46"/>
      <c r="BQ106" s="46"/>
      <c r="BR106" s="46" t="s">
        <v>4159</v>
      </c>
      <c r="BS106" s="46" t="s">
        <v>4835</v>
      </c>
      <c r="BT106" s="46" t="s">
        <v>4836</v>
      </c>
      <c r="BU106" s="46" t="s">
        <v>4837</v>
      </c>
      <c r="BV106" s="46">
        <v>1360</v>
      </c>
      <c r="BW106" s="46" t="s">
        <v>4838</v>
      </c>
      <c r="BX106" s="46" t="s">
        <v>4839</v>
      </c>
      <c r="BY106" s="46">
        <v>150</v>
      </c>
      <c r="BZ106" s="46"/>
      <c r="CA106" s="46">
        <v>-1</v>
      </c>
    </row>
    <row r="107" spans="1:79">
      <c r="A107" s="46" t="s">
        <v>4841</v>
      </c>
      <c r="B107" s="46" t="s">
        <v>6047</v>
      </c>
      <c r="C107" s="46" t="s">
        <v>4150</v>
      </c>
      <c r="D107" s="46" t="s">
        <v>6048</v>
      </c>
      <c r="E107" s="46" t="s">
        <v>4842</v>
      </c>
      <c r="F107" s="46" t="s">
        <v>4842</v>
      </c>
      <c r="G107" s="46" t="s">
        <v>4843</v>
      </c>
      <c r="H107" s="46" t="s">
        <v>4844</v>
      </c>
      <c r="I107" s="46">
        <v>13.352581649999999</v>
      </c>
      <c r="J107" s="46">
        <v>103.85034913</v>
      </c>
      <c r="K107" s="46">
        <v>-3</v>
      </c>
      <c r="L107" s="46">
        <v>5</v>
      </c>
      <c r="M107" s="46" t="s">
        <v>6049</v>
      </c>
      <c r="N107" s="46"/>
      <c r="O107" s="46"/>
      <c r="P107" s="46"/>
      <c r="Q107" s="46"/>
      <c r="R107" s="48" t="s">
        <v>6056</v>
      </c>
      <c r="S107" s="46" t="s">
        <v>6079</v>
      </c>
      <c r="T107" s="46"/>
      <c r="U107" s="46"/>
      <c r="V107" s="46"/>
      <c r="W107" s="46"/>
      <c r="X107" s="46"/>
      <c r="Y107" s="46"/>
      <c r="Z107" s="46"/>
      <c r="AA107" s="46"/>
      <c r="AB107" s="46"/>
      <c r="AC107" s="46"/>
      <c r="AD107" s="46"/>
      <c r="AE107" s="46"/>
      <c r="AF107" s="46"/>
      <c r="AG107" s="46"/>
      <c r="AH107" s="46"/>
      <c r="AI107" s="46"/>
      <c r="AJ107" s="46" t="s">
        <v>6049</v>
      </c>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c r="BP107" s="46"/>
      <c r="BQ107" s="46"/>
      <c r="BR107" s="46" t="s">
        <v>4159</v>
      </c>
      <c r="BS107" s="46" t="s">
        <v>4835</v>
      </c>
      <c r="BT107" s="46" t="s">
        <v>4849</v>
      </c>
      <c r="BU107" s="46" t="s">
        <v>4850</v>
      </c>
      <c r="BV107" s="46">
        <v>1362</v>
      </c>
      <c r="BW107" s="46" t="s">
        <v>4851</v>
      </c>
      <c r="BX107" s="46" t="s">
        <v>4852</v>
      </c>
      <c r="BY107" s="46">
        <v>152</v>
      </c>
      <c r="BZ107" s="46"/>
      <c r="CA107" s="46">
        <v>-1</v>
      </c>
    </row>
    <row r="108" spans="1:79">
      <c r="A108" s="46" t="s">
        <v>4854</v>
      </c>
      <c r="B108" s="46" t="s">
        <v>6047</v>
      </c>
      <c r="C108" s="46" t="s">
        <v>4150</v>
      </c>
      <c r="D108" s="46" t="s">
        <v>6048</v>
      </c>
      <c r="E108" s="46" t="s">
        <v>4855</v>
      </c>
      <c r="F108" s="46" t="s">
        <v>4855</v>
      </c>
      <c r="G108" s="46" t="s">
        <v>4856</v>
      </c>
      <c r="H108" s="46" t="s">
        <v>4857</v>
      </c>
      <c r="I108" s="46">
        <v>13.35309724</v>
      </c>
      <c r="J108" s="46">
        <v>103.85114068</v>
      </c>
      <c r="K108" s="46">
        <v>27</v>
      </c>
      <c r="L108" s="46">
        <v>5</v>
      </c>
      <c r="M108" s="46" t="s">
        <v>6049</v>
      </c>
      <c r="N108" s="46"/>
      <c r="O108" s="46"/>
      <c r="P108" s="46"/>
      <c r="Q108" s="46"/>
      <c r="R108" s="48" t="s">
        <v>6056</v>
      </c>
      <c r="S108" s="46" t="s">
        <v>6079</v>
      </c>
      <c r="T108" s="46"/>
      <c r="U108" s="46"/>
      <c r="V108" s="46"/>
      <c r="W108" s="46"/>
      <c r="X108" s="46"/>
      <c r="Y108" s="46"/>
      <c r="Z108" s="46"/>
      <c r="AA108" s="46"/>
      <c r="AB108" s="46"/>
      <c r="AC108" s="46"/>
      <c r="AD108" s="46"/>
      <c r="AE108" s="46"/>
      <c r="AF108" s="46"/>
      <c r="AG108" s="46"/>
      <c r="AH108" s="46"/>
      <c r="AI108" s="46"/>
      <c r="AJ108" s="46" t="s">
        <v>6049</v>
      </c>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t="s">
        <v>4159</v>
      </c>
      <c r="BS108" s="46" t="s">
        <v>4862</v>
      </c>
      <c r="BT108" s="46" t="s">
        <v>4863</v>
      </c>
      <c r="BU108" s="46" t="s">
        <v>4864</v>
      </c>
      <c r="BV108" s="46">
        <v>1433</v>
      </c>
      <c r="BW108" s="46" t="s">
        <v>4865</v>
      </c>
      <c r="BX108" s="46" t="s">
        <v>4866</v>
      </c>
      <c r="BY108" s="46">
        <v>164</v>
      </c>
      <c r="BZ108" s="46"/>
      <c r="CA108" s="46">
        <v>-1</v>
      </c>
    </row>
    <row r="109" spans="1:79">
      <c r="A109" s="46" t="s">
        <v>4867</v>
      </c>
      <c r="B109" s="46" t="s">
        <v>6047</v>
      </c>
      <c r="C109" s="46" t="s">
        <v>4150</v>
      </c>
      <c r="D109" s="46" t="s">
        <v>6048</v>
      </c>
      <c r="E109" s="46" t="s">
        <v>4868</v>
      </c>
      <c r="F109" s="46" t="s">
        <v>4868</v>
      </c>
      <c r="G109" s="46" t="s">
        <v>4869</v>
      </c>
      <c r="H109" s="46" t="s">
        <v>4871</v>
      </c>
      <c r="I109" s="46">
        <v>13.35280979</v>
      </c>
      <c r="J109" s="46">
        <v>103.85057589</v>
      </c>
      <c r="K109" s="46">
        <v>34</v>
      </c>
      <c r="L109" s="46">
        <v>5</v>
      </c>
      <c r="M109" s="46" t="s">
        <v>6049</v>
      </c>
      <c r="N109" s="46"/>
      <c r="O109" s="46"/>
      <c r="P109" s="46"/>
      <c r="Q109" s="46"/>
      <c r="R109" s="48" t="s">
        <v>6056</v>
      </c>
      <c r="S109" s="46" t="s">
        <v>6079</v>
      </c>
      <c r="T109" s="46"/>
      <c r="U109" s="46"/>
      <c r="V109" s="46"/>
      <c r="W109" s="46"/>
      <c r="X109" s="46"/>
      <c r="Y109" s="46"/>
      <c r="Z109" s="46"/>
      <c r="AA109" s="46"/>
      <c r="AB109" s="46"/>
      <c r="AC109" s="46"/>
      <c r="AD109" s="46"/>
      <c r="AE109" s="46"/>
      <c r="AF109" s="46"/>
      <c r="AG109" s="46"/>
      <c r="AH109" s="46"/>
      <c r="AI109" s="46"/>
      <c r="AJ109" s="46" t="s">
        <v>6049</v>
      </c>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t="s">
        <v>4159</v>
      </c>
      <c r="BS109" s="46" t="s">
        <v>4876</v>
      </c>
      <c r="BT109" s="46" t="s">
        <v>4877</v>
      </c>
      <c r="BU109" s="46" t="s">
        <v>4878</v>
      </c>
      <c r="BV109" s="46">
        <v>1434</v>
      </c>
      <c r="BW109" s="46" t="s">
        <v>4879</v>
      </c>
      <c r="BX109" s="46" t="s">
        <v>4880</v>
      </c>
      <c r="BY109" s="46">
        <v>165</v>
      </c>
      <c r="BZ109" s="46"/>
      <c r="CA109" s="46">
        <v>-1</v>
      </c>
    </row>
    <row r="110" spans="1:79">
      <c r="A110" s="46" t="s">
        <v>4881</v>
      </c>
      <c r="B110" s="46" t="s">
        <v>6047</v>
      </c>
      <c r="C110" s="46" t="s">
        <v>4150</v>
      </c>
      <c r="D110" s="46" t="s">
        <v>6048</v>
      </c>
      <c r="E110" s="46" t="s">
        <v>4882</v>
      </c>
      <c r="F110" s="46" t="s">
        <v>4882</v>
      </c>
      <c r="G110" s="46" t="s">
        <v>4883</v>
      </c>
      <c r="H110" s="46" t="s">
        <v>4884</v>
      </c>
      <c r="I110" s="46">
        <v>13.35253082</v>
      </c>
      <c r="J110" s="46">
        <v>103.85044191</v>
      </c>
      <c r="K110" s="46">
        <v>10</v>
      </c>
      <c r="L110" s="46">
        <v>6</v>
      </c>
      <c r="M110" s="46" t="s">
        <v>6049</v>
      </c>
      <c r="N110" s="46"/>
      <c r="O110" s="46"/>
      <c r="P110" s="46"/>
      <c r="Q110" s="46"/>
      <c r="R110" s="48" t="s">
        <v>6056</v>
      </c>
      <c r="S110" s="46" t="s">
        <v>6079</v>
      </c>
      <c r="T110" s="46"/>
      <c r="U110" s="46"/>
      <c r="V110" s="46"/>
      <c r="W110" s="46"/>
      <c r="X110" s="46"/>
      <c r="Y110" s="46"/>
      <c r="Z110" s="46"/>
      <c r="AA110" s="46"/>
      <c r="AB110" s="46"/>
      <c r="AC110" s="46"/>
      <c r="AD110" s="46"/>
      <c r="AE110" s="46"/>
      <c r="AF110" s="46"/>
      <c r="AG110" s="46"/>
      <c r="AH110" s="46"/>
      <c r="AI110" s="46"/>
      <c r="AJ110" s="46" t="s">
        <v>6049</v>
      </c>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c r="BP110" s="46"/>
      <c r="BQ110" s="46"/>
      <c r="BR110" s="46" t="s">
        <v>4159</v>
      </c>
      <c r="BS110" s="46" t="s">
        <v>4876</v>
      </c>
      <c r="BT110" s="46" t="s">
        <v>4888</v>
      </c>
      <c r="BU110" s="46" t="s">
        <v>4889</v>
      </c>
      <c r="BV110" s="46">
        <v>1435</v>
      </c>
      <c r="BW110" s="46" t="s">
        <v>4891</v>
      </c>
      <c r="BX110" s="46" t="s">
        <v>4892</v>
      </c>
      <c r="BY110" s="46">
        <v>166</v>
      </c>
      <c r="BZ110" s="46"/>
      <c r="CA110" s="46">
        <v>-1</v>
      </c>
    </row>
    <row r="111" spans="1:79">
      <c r="A111" s="46" t="s">
        <v>4893</v>
      </c>
      <c r="B111" s="46" t="s">
        <v>6047</v>
      </c>
      <c r="C111" s="46" t="s">
        <v>4150</v>
      </c>
      <c r="D111" s="46" t="s">
        <v>6048</v>
      </c>
      <c r="E111" s="46" t="s">
        <v>4894</v>
      </c>
      <c r="F111" s="46" t="s">
        <v>4894</v>
      </c>
      <c r="G111" s="46" t="s">
        <v>4895</v>
      </c>
      <c r="H111" s="46" t="s">
        <v>4897</v>
      </c>
      <c r="I111" s="46">
        <v>13.35323198</v>
      </c>
      <c r="J111" s="46">
        <v>103.85089145000001</v>
      </c>
      <c r="K111" s="46">
        <v>39</v>
      </c>
      <c r="L111" s="46">
        <v>5</v>
      </c>
      <c r="M111" s="46" t="s">
        <v>6049</v>
      </c>
      <c r="N111" s="46"/>
      <c r="O111" s="46"/>
      <c r="P111" s="46"/>
      <c r="Q111" s="46"/>
      <c r="R111" s="48" t="s">
        <v>6056</v>
      </c>
      <c r="S111" s="46" t="s">
        <v>6079</v>
      </c>
      <c r="T111" s="46"/>
      <c r="U111" s="46"/>
      <c r="V111" s="46"/>
      <c r="W111" s="46"/>
      <c r="X111" s="46"/>
      <c r="Y111" s="46"/>
      <c r="Z111" s="46"/>
      <c r="AA111" s="46"/>
      <c r="AB111" s="46"/>
      <c r="AC111" s="46"/>
      <c r="AD111" s="46"/>
      <c r="AE111" s="46"/>
      <c r="AF111" s="46"/>
      <c r="AG111" s="46"/>
      <c r="AH111" s="46"/>
      <c r="AI111" s="46"/>
      <c r="AJ111" s="46" t="s">
        <v>6049</v>
      </c>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c r="BP111" s="46"/>
      <c r="BQ111" s="46"/>
      <c r="BR111" s="46" t="s">
        <v>4159</v>
      </c>
      <c r="BS111" s="46" t="s">
        <v>4876</v>
      </c>
      <c r="BT111" s="46" t="s">
        <v>4901</v>
      </c>
      <c r="BU111" s="46" t="s">
        <v>4903</v>
      </c>
      <c r="BV111" s="46">
        <v>1436</v>
      </c>
      <c r="BW111" s="46" t="s">
        <v>4904</v>
      </c>
      <c r="BX111" s="46" t="s">
        <v>4905</v>
      </c>
      <c r="BY111" s="46">
        <v>167</v>
      </c>
      <c r="BZ111" s="46"/>
      <c r="CA111" s="46">
        <v>-1</v>
      </c>
    </row>
    <row r="112" spans="1:79">
      <c r="A112" s="46" t="s">
        <v>4907</v>
      </c>
      <c r="B112" s="46" t="s">
        <v>6047</v>
      </c>
      <c r="C112" s="46" t="s">
        <v>4150</v>
      </c>
      <c r="D112" s="46" t="s">
        <v>6048</v>
      </c>
      <c r="E112" s="46" t="s">
        <v>4908</v>
      </c>
      <c r="F112" s="46" t="s">
        <v>4908</v>
      </c>
      <c r="G112" s="46" t="s">
        <v>4909</v>
      </c>
      <c r="H112" s="46" t="s">
        <v>4910</v>
      </c>
      <c r="I112" s="46">
        <v>13.35333818</v>
      </c>
      <c r="J112" s="46">
        <v>103.85025612</v>
      </c>
      <c r="K112" s="46">
        <v>-11</v>
      </c>
      <c r="L112" s="46">
        <v>5</v>
      </c>
      <c r="M112" s="46" t="s">
        <v>6049</v>
      </c>
      <c r="N112" s="46"/>
      <c r="O112" s="46"/>
      <c r="P112" s="46"/>
      <c r="Q112" s="46"/>
      <c r="R112" s="48" t="s">
        <v>6056</v>
      </c>
      <c r="S112" s="46" t="s">
        <v>6079</v>
      </c>
      <c r="T112" s="46"/>
      <c r="U112" s="46"/>
      <c r="V112" s="46"/>
      <c r="W112" s="46"/>
      <c r="X112" s="46"/>
      <c r="Y112" s="46"/>
      <c r="Z112" s="46"/>
      <c r="AA112" s="46"/>
      <c r="AB112" s="46"/>
      <c r="AC112" s="46"/>
      <c r="AD112" s="46"/>
      <c r="AE112" s="46"/>
      <c r="AF112" s="46"/>
      <c r="AG112" s="46"/>
      <c r="AH112" s="46"/>
      <c r="AI112" s="46"/>
      <c r="AJ112" s="46" t="s">
        <v>6049</v>
      </c>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c r="BP112" s="46"/>
      <c r="BQ112" s="46"/>
      <c r="BR112" s="46" t="s">
        <v>4159</v>
      </c>
      <c r="BS112" s="46" t="s">
        <v>4876</v>
      </c>
      <c r="BT112" s="46" t="s">
        <v>4911</v>
      </c>
      <c r="BU112" s="46" t="s">
        <v>4912</v>
      </c>
      <c r="BV112" s="46">
        <v>1437</v>
      </c>
      <c r="BW112" s="46" t="s">
        <v>4913</v>
      </c>
      <c r="BX112" s="46" t="s">
        <v>4914</v>
      </c>
      <c r="BY112" s="46">
        <v>168</v>
      </c>
      <c r="BZ112" s="46"/>
      <c r="CA112" s="46">
        <v>-1</v>
      </c>
    </row>
    <row r="113" spans="1:79">
      <c r="A113" s="46" t="s">
        <v>6099</v>
      </c>
      <c r="B113" s="46" t="s">
        <v>6047</v>
      </c>
      <c r="C113" s="46" t="s">
        <v>4150</v>
      </c>
      <c r="D113" s="46" t="s">
        <v>6048</v>
      </c>
      <c r="E113" s="46" t="s">
        <v>6100</v>
      </c>
      <c r="F113" s="46" t="s">
        <v>6100</v>
      </c>
      <c r="G113" s="46" t="s">
        <v>6101</v>
      </c>
      <c r="H113" s="46" t="s">
        <v>6102</v>
      </c>
      <c r="I113" s="46">
        <v>13.35363714</v>
      </c>
      <c r="J113" s="46">
        <v>103.85086774</v>
      </c>
      <c r="K113" s="46">
        <v>2</v>
      </c>
      <c r="L113" s="46">
        <v>5</v>
      </c>
      <c r="M113" s="46" t="s">
        <v>6049</v>
      </c>
      <c r="N113" s="46"/>
      <c r="O113" s="46"/>
      <c r="P113" s="46"/>
      <c r="Q113" s="46"/>
      <c r="R113" s="48" t="s">
        <v>6056</v>
      </c>
      <c r="S113" s="46" t="s">
        <v>6079</v>
      </c>
      <c r="T113" s="46"/>
      <c r="U113" s="46"/>
      <c r="V113" s="46"/>
      <c r="W113" s="46"/>
      <c r="X113" s="46"/>
      <c r="Y113" s="46"/>
      <c r="Z113" s="46"/>
      <c r="AA113" s="46"/>
      <c r="AB113" s="46"/>
      <c r="AC113" s="46"/>
      <c r="AD113" s="46"/>
      <c r="AE113" s="46"/>
      <c r="AF113" s="46"/>
      <c r="AG113" s="46"/>
      <c r="AH113" s="46"/>
      <c r="AI113" s="46"/>
      <c r="AJ113" s="46" t="s">
        <v>6049</v>
      </c>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c r="BP113" s="46"/>
      <c r="BQ113" s="46"/>
      <c r="BR113" s="46" t="s">
        <v>4159</v>
      </c>
      <c r="BS113" s="46" t="s">
        <v>6103</v>
      </c>
      <c r="BT113" s="46" t="s">
        <v>6104</v>
      </c>
      <c r="BU113" s="46" t="s">
        <v>6105</v>
      </c>
      <c r="BV113" s="46">
        <v>1453</v>
      </c>
      <c r="BW113" s="46" t="s">
        <v>6106</v>
      </c>
      <c r="BX113" s="46" t="s">
        <v>6107</v>
      </c>
      <c r="BY113" s="46">
        <v>172</v>
      </c>
      <c r="BZ113" s="46"/>
      <c r="CA113" s="46">
        <v>-1</v>
      </c>
    </row>
    <row r="114" spans="1:79">
      <c r="A114" s="46" t="s">
        <v>6135</v>
      </c>
      <c r="B114" s="46" t="s">
        <v>6047</v>
      </c>
      <c r="C114" s="46" t="s">
        <v>4150</v>
      </c>
      <c r="D114" s="46" t="s">
        <v>6048</v>
      </c>
      <c r="E114" s="46" t="s">
        <v>6136</v>
      </c>
      <c r="F114" s="46" t="s">
        <v>6136</v>
      </c>
      <c r="G114" s="46" t="s">
        <v>6137</v>
      </c>
      <c r="H114" s="46" t="s">
        <v>6138</v>
      </c>
      <c r="I114" s="46">
        <v>13.35184516</v>
      </c>
      <c r="J114" s="46">
        <v>103.84995934</v>
      </c>
      <c r="K114" s="46">
        <v>12</v>
      </c>
      <c r="L114" s="46">
        <v>5</v>
      </c>
      <c r="M114" s="46" t="s">
        <v>6049</v>
      </c>
      <c r="N114" s="46"/>
      <c r="O114" s="46"/>
      <c r="P114" s="46"/>
      <c r="Q114" s="46"/>
      <c r="R114" s="48" t="s">
        <v>6056</v>
      </c>
      <c r="S114" s="46" t="s">
        <v>6079</v>
      </c>
      <c r="T114" s="46"/>
      <c r="U114" s="46"/>
      <c r="V114" s="46"/>
      <c r="W114" s="46"/>
      <c r="X114" s="46"/>
      <c r="Y114" s="46"/>
      <c r="Z114" s="46"/>
      <c r="AA114" s="46"/>
      <c r="AB114" s="46"/>
      <c r="AC114" s="46"/>
      <c r="AD114" s="46"/>
      <c r="AE114" s="46"/>
      <c r="AF114" s="46"/>
      <c r="AG114" s="46"/>
      <c r="AH114" s="46"/>
      <c r="AI114" s="46"/>
      <c r="AJ114" s="46" t="s">
        <v>6049</v>
      </c>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t="s">
        <v>4159</v>
      </c>
      <c r="BS114" s="46" t="s">
        <v>6103</v>
      </c>
      <c r="BT114" s="46" t="s">
        <v>6139</v>
      </c>
      <c r="BU114" s="46" t="s">
        <v>6140</v>
      </c>
      <c r="BV114" s="46">
        <v>1457</v>
      </c>
      <c r="BW114" s="46" t="s">
        <v>6141</v>
      </c>
      <c r="BX114" s="46" t="s">
        <v>6142</v>
      </c>
      <c r="BY114" s="46">
        <v>176</v>
      </c>
      <c r="BZ114" s="46"/>
      <c r="CA114" s="46">
        <v>-1</v>
      </c>
    </row>
    <row r="115" spans="1:79">
      <c r="A115" s="46" t="s">
        <v>6143</v>
      </c>
      <c r="B115" s="46" t="s">
        <v>6047</v>
      </c>
      <c r="C115" s="46" t="s">
        <v>4150</v>
      </c>
      <c r="D115" s="46" t="s">
        <v>6048</v>
      </c>
      <c r="E115" s="46" t="s">
        <v>6144</v>
      </c>
      <c r="F115" s="46" t="s">
        <v>6144</v>
      </c>
      <c r="G115" s="46" t="s">
        <v>6145</v>
      </c>
      <c r="H115" s="46" t="s">
        <v>6146</v>
      </c>
      <c r="I115" s="46">
        <v>13.351699310000001</v>
      </c>
      <c r="J115" s="46">
        <v>103.84976887000001</v>
      </c>
      <c r="K115" s="46">
        <v>3</v>
      </c>
      <c r="L115" s="46">
        <v>5</v>
      </c>
      <c r="M115" s="46" t="s">
        <v>6049</v>
      </c>
      <c r="N115" s="46"/>
      <c r="O115" s="46"/>
      <c r="P115" s="46"/>
      <c r="Q115" s="46"/>
      <c r="R115" s="48" t="s">
        <v>6056</v>
      </c>
      <c r="S115" s="46" t="s">
        <v>6079</v>
      </c>
      <c r="T115" s="46"/>
      <c r="U115" s="46"/>
      <c r="V115" s="46"/>
      <c r="W115" s="46"/>
      <c r="X115" s="46"/>
      <c r="Y115" s="46"/>
      <c r="Z115" s="46"/>
      <c r="AA115" s="46"/>
      <c r="AB115" s="46"/>
      <c r="AC115" s="46"/>
      <c r="AD115" s="46"/>
      <c r="AE115" s="46"/>
      <c r="AF115" s="46"/>
      <c r="AG115" s="46"/>
      <c r="AH115" s="46"/>
      <c r="AI115" s="46"/>
      <c r="AJ115" s="46" t="s">
        <v>6049</v>
      </c>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c r="BP115" s="46"/>
      <c r="BQ115" s="46"/>
      <c r="BR115" s="46" t="s">
        <v>4159</v>
      </c>
      <c r="BS115" s="46" t="s">
        <v>6103</v>
      </c>
      <c r="BT115" s="46" t="s">
        <v>6147</v>
      </c>
      <c r="BU115" s="46" t="s">
        <v>6148</v>
      </c>
      <c r="BV115" s="46">
        <v>1458</v>
      </c>
      <c r="BW115" s="46" t="s">
        <v>6149</v>
      </c>
      <c r="BX115" s="46" t="s">
        <v>6150</v>
      </c>
      <c r="BY115" s="46">
        <v>177</v>
      </c>
      <c r="BZ115" s="46"/>
      <c r="CA115" s="46">
        <v>-1</v>
      </c>
    </row>
    <row r="116" spans="1:79">
      <c r="A116" s="46" t="s">
        <v>6332</v>
      </c>
      <c r="B116" s="46" t="s">
        <v>6047</v>
      </c>
      <c r="C116" s="46" t="s">
        <v>4150</v>
      </c>
      <c r="D116" s="46" t="s">
        <v>6048</v>
      </c>
      <c r="E116" s="46" t="s">
        <v>6333</v>
      </c>
      <c r="F116" s="46" t="s">
        <v>6333</v>
      </c>
      <c r="G116" s="46" t="s">
        <v>6334</v>
      </c>
      <c r="H116" s="46" t="s">
        <v>6335</v>
      </c>
      <c r="I116" s="46">
        <v>13.35409971</v>
      </c>
      <c r="J116" s="46">
        <v>103.85116563</v>
      </c>
      <c r="K116" s="46">
        <v>1</v>
      </c>
      <c r="L116" s="46">
        <v>6</v>
      </c>
      <c r="M116" s="46" t="s">
        <v>6049</v>
      </c>
      <c r="N116" s="46"/>
      <c r="O116" s="46"/>
      <c r="P116" s="46"/>
      <c r="Q116" s="46"/>
      <c r="R116" s="48" t="s">
        <v>6056</v>
      </c>
      <c r="S116" s="46" t="s">
        <v>6079</v>
      </c>
      <c r="T116" s="46"/>
      <c r="U116" s="46"/>
      <c r="V116" s="46"/>
      <c r="W116" s="46"/>
      <c r="X116" s="46"/>
      <c r="Y116" s="46"/>
      <c r="Z116" s="46"/>
      <c r="AA116" s="46"/>
      <c r="AB116" s="46"/>
      <c r="AC116" s="46"/>
      <c r="AD116" s="46"/>
      <c r="AE116" s="46"/>
      <c r="AF116" s="46"/>
      <c r="AG116" s="46"/>
      <c r="AH116" s="46"/>
      <c r="AI116" s="46"/>
      <c r="AJ116" s="46" t="s">
        <v>6049</v>
      </c>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t="s">
        <v>4159</v>
      </c>
      <c r="BS116" s="46" t="s">
        <v>6336</v>
      </c>
      <c r="BT116" s="46" t="s">
        <v>6337</v>
      </c>
      <c r="BU116" s="46" t="s">
        <v>6338</v>
      </c>
      <c r="BV116" s="46">
        <v>1511</v>
      </c>
      <c r="BW116" s="46" t="s">
        <v>6339</v>
      </c>
      <c r="BX116" s="46" t="s">
        <v>6340</v>
      </c>
      <c r="BY116" s="46">
        <v>200</v>
      </c>
      <c r="BZ116" s="46"/>
      <c r="CA116" s="46">
        <v>-1</v>
      </c>
    </row>
    <row r="117" spans="1:79">
      <c r="A117" s="46" t="s">
        <v>6341</v>
      </c>
      <c r="B117" s="46" t="s">
        <v>6047</v>
      </c>
      <c r="C117" s="46" t="s">
        <v>4150</v>
      </c>
      <c r="D117" s="46" t="s">
        <v>6048</v>
      </c>
      <c r="E117" s="46" t="s">
        <v>6342</v>
      </c>
      <c r="F117" s="46" t="s">
        <v>6342</v>
      </c>
      <c r="G117" s="46" t="s">
        <v>6343</v>
      </c>
      <c r="H117" s="46" t="s">
        <v>6344</v>
      </c>
      <c r="I117" s="46">
        <v>13.35198063</v>
      </c>
      <c r="J117" s="46">
        <v>103.85059655000001</v>
      </c>
      <c r="K117" s="46">
        <v>8</v>
      </c>
      <c r="L117" s="46">
        <v>5</v>
      </c>
      <c r="M117" s="46" t="s">
        <v>6049</v>
      </c>
      <c r="N117" s="46"/>
      <c r="O117" s="46"/>
      <c r="P117" s="46"/>
      <c r="Q117" s="46"/>
      <c r="R117" s="48" t="s">
        <v>6056</v>
      </c>
      <c r="S117" s="46" t="s">
        <v>6079</v>
      </c>
      <c r="T117" s="46"/>
      <c r="U117" s="46"/>
      <c r="V117" s="46"/>
      <c r="W117" s="46"/>
      <c r="X117" s="46"/>
      <c r="Y117" s="46"/>
      <c r="Z117" s="46"/>
      <c r="AA117" s="46"/>
      <c r="AB117" s="46"/>
      <c r="AC117" s="46"/>
      <c r="AD117" s="46"/>
      <c r="AE117" s="46"/>
      <c r="AF117" s="46"/>
      <c r="AG117" s="46"/>
      <c r="AH117" s="46"/>
      <c r="AI117" s="46"/>
      <c r="AJ117" s="46" t="s">
        <v>6050</v>
      </c>
      <c r="AK117" s="46" t="s">
        <v>6049</v>
      </c>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c r="BP117" s="46"/>
      <c r="BQ117" s="46"/>
      <c r="BR117" s="46" t="s">
        <v>4159</v>
      </c>
      <c r="BS117" s="46" t="s">
        <v>6345</v>
      </c>
      <c r="BT117" s="46" t="s">
        <v>6346</v>
      </c>
      <c r="BU117" s="46" t="s">
        <v>6347</v>
      </c>
      <c r="BV117" s="46">
        <v>1512</v>
      </c>
      <c r="BW117" s="46" t="s">
        <v>6348</v>
      </c>
      <c r="BX117" s="46" t="s">
        <v>6349</v>
      </c>
      <c r="BY117" s="46">
        <v>201</v>
      </c>
      <c r="BZ117" s="46"/>
      <c r="CA117" s="46">
        <v>-1</v>
      </c>
    </row>
    <row r="118" spans="1:79" s="51" customFormat="1">
      <c r="A118" s="50" t="s">
        <v>4915</v>
      </c>
      <c r="B118" s="50" t="s">
        <v>6047</v>
      </c>
      <c r="C118" s="50" t="s">
        <v>4150</v>
      </c>
      <c r="D118" s="50" t="s">
        <v>6048</v>
      </c>
      <c r="E118" s="50" t="s">
        <v>4916</v>
      </c>
      <c r="F118" s="50" t="s">
        <v>4916</v>
      </c>
      <c r="G118" s="50" t="s">
        <v>4917</v>
      </c>
      <c r="H118" s="50" t="s">
        <v>4918</v>
      </c>
      <c r="I118" s="50">
        <v>13.35743766</v>
      </c>
      <c r="J118" s="50">
        <v>103.88626261</v>
      </c>
      <c r="K118" s="50">
        <v>10</v>
      </c>
      <c r="L118" s="50">
        <v>5</v>
      </c>
      <c r="M118" s="50" t="s">
        <v>6049</v>
      </c>
      <c r="N118" s="50"/>
      <c r="O118" s="50"/>
      <c r="P118" s="50"/>
      <c r="Q118" s="50"/>
      <c r="R118" s="50" t="s">
        <v>6050</v>
      </c>
      <c r="S118" s="50">
        <v>9</v>
      </c>
      <c r="T118" s="50"/>
      <c r="U118" s="50"/>
      <c r="V118" s="50"/>
      <c r="W118" s="50"/>
      <c r="X118" s="50"/>
      <c r="Y118" s="50"/>
      <c r="Z118" s="50"/>
      <c r="AA118" s="50"/>
      <c r="AB118" s="50"/>
      <c r="AC118" s="50"/>
      <c r="AD118" s="50"/>
      <c r="AE118" s="50"/>
      <c r="AF118" s="50"/>
      <c r="AG118" s="50"/>
      <c r="AH118" s="50"/>
      <c r="AI118" s="50"/>
      <c r="AJ118" s="50"/>
      <c r="AK118" s="50"/>
      <c r="AL118" s="50"/>
      <c r="AM118" s="50" t="s">
        <v>6057</v>
      </c>
      <c r="AN118" s="50" t="s">
        <v>4923</v>
      </c>
      <c r="AO118" s="50" t="s">
        <v>6050</v>
      </c>
      <c r="AP118" s="50" t="s">
        <v>6049</v>
      </c>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t="s">
        <v>4159</v>
      </c>
      <c r="BS118" s="50" t="s">
        <v>4924</v>
      </c>
      <c r="BT118" s="50" t="s">
        <v>4925</v>
      </c>
      <c r="BU118" s="50" t="s">
        <v>4926</v>
      </c>
      <c r="BV118" s="50">
        <v>1116</v>
      </c>
      <c r="BW118" s="50" t="s">
        <v>4927</v>
      </c>
      <c r="BX118" s="50" t="s">
        <v>4928</v>
      </c>
      <c r="BY118" s="50">
        <v>61</v>
      </c>
      <c r="BZ118" s="50"/>
      <c r="CA118" s="50">
        <v>-1</v>
      </c>
    </row>
    <row r="119" spans="1:79" s="51" customFormat="1">
      <c r="A119" s="50" t="s">
        <v>4929</v>
      </c>
      <c r="B119" s="50" t="s">
        <v>6047</v>
      </c>
      <c r="C119" s="50" t="s">
        <v>4150</v>
      </c>
      <c r="D119" s="50" t="s">
        <v>6048</v>
      </c>
      <c r="E119" s="50" t="s">
        <v>4931</v>
      </c>
      <c r="F119" s="50" t="s">
        <v>4931</v>
      </c>
      <c r="G119" s="50" t="s">
        <v>4932</v>
      </c>
      <c r="H119" s="50" t="s">
        <v>4933</v>
      </c>
      <c r="I119" s="50">
        <v>13.357414090000001</v>
      </c>
      <c r="J119" s="50">
        <v>103.88625638000001</v>
      </c>
      <c r="K119" s="50">
        <v>2</v>
      </c>
      <c r="L119" s="50">
        <v>5</v>
      </c>
      <c r="M119" s="50" t="s">
        <v>6049</v>
      </c>
      <c r="N119" s="50"/>
      <c r="O119" s="50"/>
      <c r="P119" s="50"/>
      <c r="Q119" s="50"/>
      <c r="R119" s="50" t="s">
        <v>6050</v>
      </c>
      <c r="S119" s="50">
        <v>9</v>
      </c>
      <c r="T119" s="50"/>
      <c r="U119" s="50"/>
      <c r="V119" s="50"/>
      <c r="W119" s="50"/>
      <c r="X119" s="50"/>
      <c r="Y119" s="50"/>
      <c r="Z119" s="50"/>
      <c r="AA119" s="50"/>
      <c r="AB119" s="50"/>
      <c r="AC119" s="50"/>
      <c r="AD119" s="50"/>
      <c r="AE119" s="50"/>
      <c r="AF119" s="50"/>
      <c r="AG119" s="50"/>
      <c r="AH119" s="50"/>
      <c r="AI119" s="50"/>
      <c r="AJ119" s="50"/>
      <c r="AK119" s="50"/>
      <c r="AL119" s="50"/>
      <c r="AM119" s="50" t="s">
        <v>6057</v>
      </c>
      <c r="AN119" s="50" t="s">
        <v>4923</v>
      </c>
      <c r="AO119" s="50" t="s">
        <v>6050</v>
      </c>
      <c r="AP119" s="50" t="s">
        <v>6049</v>
      </c>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t="s">
        <v>4159</v>
      </c>
      <c r="BS119" s="50" t="s">
        <v>4938</v>
      </c>
      <c r="BT119" s="50" t="s">
        <v>4939</v>
      </c>
      <c r="BU119" s="50" t="s">
        <v>4940</v>
      </c>
      <c r="BV119" s="50">
        <v>1117</v>
      </c>
      <c r="BW119" s="50" t="s">
        <v>4941</v>
      </c>
      <c r="BX119" s="50" t="s">
        <v>4942</v>
      </c>
      <c r="BY119" s="50">
        <v>62</v>
      </c>
      <c r="BZ119" s="50"/>
      <c r="CA119" s="50">
        <v>-1</v>
      </c>
    </row>
    <row r="120" spans="1:79" s="51" customFormat="1">
      <c r="A120" s="50" t="s">
        <v>4943</v>
      </c>
      <c r="B120" s="50" t="s">
        <v>6047</v>
      </c>
      <c r="C120" s="50" t="s">
        <v>4150</v>
      </c>
      <c r="D120" s="50" t="s">
        <v>6048</v>
      </c>
      <c r="E120" s="50" t="s">
        <v>4945</v>
      </c>
      <c r="F120" s="50" t="s">
        <v>4945</v>
      </c>
      <c r="G120" s="50" t="s">
        <v>4946</v>
      </c>
      <c r="H120" s="50" t="s">
        <v>4947</v>
      </c>
      <c r="I120" s="50">
        <v>13.35725523</v>
      </c>
      <c r="J120" s="50">
        <v>103.88629509</v>
      </c>
      <c r="K120" s="50">
        <v>-15</v>
      </c>
      <c r="L120" s="50">
        <v>5</v>
      </c>
      <c r="M120" s="50" t="s">
        <v>6049</v>
      </c>
      <c r="N120" s="50"/>
      <c r="O120" s="50"/>
      <c r="P120" s="50"/>
      <c r="Q120" s="50"/>
      <c r="R120" s="50" t="s">
        <v>6050</v>
      </c>
      <c r="S120" s="50">
        <v>9</v>
      </c>
      <c r="T120" s="50"/>
      <c r="U120" s="50"/>
      <c r="V120" s="50"/>
      <c r="W120" s="50"/>
      <c r="X120" s="50"/>
      <c r="Y120" s="50"/>
      <c r="Z120" s="50"/>
      <c r="AA120" s="50"/>
      <c r="AB120" s="50"/>
      <c r="AC120" s="50"/>
      <c r="AD120" s="50"/>
      <c r="AE120" s="50"/>
      <c r="AF120" s="50"/>
      <c r="AG120" s="50"/>
      <c r="AH120" s="50"/>
      <c r="AI120" s="50"/>
      <c r="AJ120" s="50"/>
      <c r="AK120" s="50"/>
      <c r="AL120" s="50"/>
      <c r="AM120" s="50" t="s">
        <v>6057</v>
      </c>
      <c r="AN120" s="50" t="s">
        <v>4923</v>
      </c>
      <c r="AO120" s="50" t="s">
        <v>6050</v>
      </c>
      <c r="AP120" s="50" t="s">
        <v>6049</v>
      </c>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t="s">
        <v>4159</v>
      </c>
      <c r="BS120" s="50" t="s">
        <v>4948</v>
      </c>
      <c r="BT120" s="50" t="s">
        <v>4949</v>
      </c>
      <c r="BU120" s="50" t="s">
        <v>4950</v>
      </c>
      <c r="BV120" s="50">
        <v>1119</v>
      </c>
      <c r="BW120" s="50" t="s">
        <v>4952</v>
      </c>
      <c r="BX120" s="50" t="s">
        <v>4953</v>
      </c>
      <c r="BY120" s="50">
        <v>64</v>
      </c>
      <c r="BZ120" s="50"/>
      <c r="CA120" s="50">
        <v>-1</v>
      </c>
    </row>
    <row r="121" spans="1:79" s="51" customFormat="1">
      <c r="A121" s="50" t="s">
        <v>4956</v>
      </c>
      <c r="B121" s="50" t="s">
        <v>6047</v>
      </c>
      <c r="C121" s="50" t="s">
        <v>4150</v>
      </c>
      <c r="D121" s="50" t="s">
        <v>6048</v>
      </c>
      <c r="E121" s="50" t="s">
        <v>4958</v>
      </c>
      <c r="F121" s="50" t="s">
        <v>4958</v>
      </c>
      <c r="G121" s="50" t="s">
        <v>4959</v>
      </c>
      <c r="H121" s="50" t="s">
        <v>4960</v>
      </c>
      <c r="I121" s="50">
        <v>13.35725783</v>
      </c>
      <c r="J121" s="50">
        <v>103.88632422000001</v>
      </c>
      <c r="K121" s="50">
        <v>27</v>
      </c>
      <c r="L121" s="50">
        <v>5</v>
      </c>
      <c r="M121" s="50" t="s">
        <v>6049</v>
      </c>
      <c r="N121" s="50"/>
      <c r="O121" s="50"/>
      <c r="P121" s="50"/>
      <c r="Q121" s="50"/>
      <c r="R121" s="50" t="s">
        <v>6050</v>
      </c>
      <c r="S121" s="50">
        <v>9</v>
      </c>
      <c r="T121" s="50"/>
      <c r="U121" s="50"/>
      <c r="V121" s="50"/>
      <c r="W121" s="50"/>
      <c r="X121" s="50"/>
      <c r="Y121" s="50"/>
      <c r="Z121" s="50"/>
      <c r="AA121" s="50"/>
      <c r="AB121" s="50"/>
      <c r="AC121" s="50"/>
      <c r="AD121" s="50"/>
      <c r="AE121" s="50"/>
      <c r="AF121" s="50"/>
      <c r="AG121" s="50"/>
      <c r="AH121" s="50"/>
      <c r="AI121" s="50"/>
      <c r="AJ121" s="50"/>
      <c r="AK121" s="50"/>
      <c r="AL121" s="50"/>
      <c r="AM121" s="50" t="s">
        <v>6057</v>
      </c>
      <c r="AN121" s="50" t="s">
        <v>4923</v>
      </c>
      <c r="AO121" s="50" t="s">
        <v>6050</v>
      </c>
      <c r="AP121" s="50" t="s">
        <v>6049</v>
      </c>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t="s">
        <v>4159</v>
      </c>
      <c r="BS121" s="50" t="s">
        <v>4961</v>
      </c>
      <c r="BT121" s="50" t="s">
        <v>4962</v>
      </c>
      <c r="BU121" s="50" t="s">
        <v>4963</v>
      </c>
      <c r="BV121" s="50">
        <v>1118</v>
      </c>
      <c r="BW121" s="50" t="s">
        <v>4964</v>
      </c>
      <c r="BX121" s="50" t="s">
        <v>4965</v>
      </c>
      <c r="BY121" s="50">
        <v>63</v>
      </c>
      <c r="BZ121" s="50"/>
      <c r="CA121" s="50">
        <v>-1</v>
      </c>
    </row>
    <row r="122" spans="1:79" s="51" customFormat="1">
      <c r="A122" s="50" t="s">
        <v>4967</v>
      </c>
      <c r="B122" s="50" t="s">
        <v>6047</v>
      </c>
      <c r="C122" s="50" t="s">
        <v>4150</v>
      </c>
      <c r="D122" s="50" t="s">
        <v>6048</v>
      </c>
      <c r="E122" s="50" t="s">
        <v>4970</v>
      </c>
      <c r="F122" s="50" t="s">
        <v>4970</v>
      </c>
      <c r="G122" s="50" t="s">
        <v>4971</v>
      </c>
      <c r="H122" s="50" t="s">
        <v>4972</v>
      </c>
      <c r="I122" s="50">
        <v>13.3574798</v>
      </c>
      <c r="J122" s="50">
        <v>103.88657447</v>
      </c>
      <c r="K122" s="50">
        <v>2</v>
      </c>
      <c r="L122" s="50">
        <v>10</v>
      </c>
      <c r="M122" s="50" t="s">
        <v>6049</v>
      </c>
      <c r="N122" s="50"/>
      <c r="O122" s="50"/>
      <c r="P122" s="50"/>
      <c r="Q122" s="50"/>
      <c r="R122" s="50" t="s">
        <v>6050</v>
      </c>
      <c r="S122" s="50">
        <v>9</v>
      </c>
      <c r="T122" s="50"/>
      <c r="U122" s="50"/>
      <c r="V122" s="50"/>
      <c r="W122" s="50"/>
      <c r="X122" s="50"/>
      <c r="Y122" s="50"/>
      <c r="Z122" s="50"/>
      <c r="AA122" s="50"/>
      <c r="AB122" s="50"/>
      <c r="AC122" s="50"/>
      <c r="AD122" s="50"/>
      <c r="AE122" s="50"/>
      <c r="AF122" s="50"/>
      <c r="AG122" s="50"/>
      <c r="AH122" s="50"/>
      <c r="AI122" s="50"/>
      <c r="AJ122" s="50"/>
      <c r="AK122" s="50"/>
      <c r="AL122" s="50"/>
      <c r="AM122" s="50" t="s">
        <v>6057</v>
      </c>
      <c r="AN122" s="50" t="s">
        <v>4923</v>
      </c>
      <c r="AO122" s="50" t="s">
        <v>6050</v>
      </c>
      <c r="AP122" s="50" t="s">
        <v>6049</v>
      </c>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t="s">
        <v>4159</v>
      </c>
      <c r="BS122" s="50" t="s">
        <v>4975</v>
      </c>
      <c r="BT122" s="50" t="s">
        <v>4976</v>
      </c>
      <c r="BU122" s="50" t="s">
        <v>4977</v>
      </c>
      <c r="BV122" s="50">
        <v>1120</v>
      </c>
      <c r="BW122" s="50" t="s">
        <v>4978</v>
      </c>
      <c r="BX122" s="50" t="s">
        <v>4979</v>
      </c>
      <c r="BY122" s="50">
        <v>65</v>
      </c>
      <c r="BZ122" s="50"/>
      <c r="CA122" s="50">
        <v>-1</v>
      </c>
    </row>
    <row r="123" spans="1:79" s="51" customFormat="1">
      <c r="A123" s="50" t="s">
        <v>4980</v>
      </c>
      <c r="B123" s="50" t="s">
        <v>6047</v>
      </c>
      <c r="C123" s="50" t="s">
        <v>4150</v>
      </c>
      <c r="D123" s="50" t="s">
        <v>6048</v>
      </c>
      <c r="E123" s="50" t="s">
        <v>4981</v>
      </c>
      <c r="F123" s="50" t="s">
        <v>4981</v>
      </c>
      <c r="G123" s="50" t="s">
        <v>4984</v>
      </c>
      <c r="H123" s="50" t="s">
        <v>4986</v>
      </c>
      <c r="I123" s="50">
        <v>13.35749377</v>
      </c>
      <c r="J123" s="50">
        <v>103.88661525000001</v>
      </c>
      <c r="K123" s="50">
        <v>-2</v>
      </c>
      <c r="L123" s="50">
        <v>5</v>
      </c>
      <c r="M123" s="50" t="s">
        <v>6049</v>
      </c>
      <c r="N123" s="50"/>
      <c r="O123" s="50"/>
      <c r="P123" s="50"/>
      <c r="Q123" s="50"/>
      <c r="R123" s="50" t="s">
        <v>6050</v>
      </c>
      <c r="S123" s="50">
        <v>9</v>
      </c>
      <c r="T123" s="50"/>
      <c r="U123" s="50"/>
      <c r="V123" s="50"/>
      <c r="W123" s="50"/>
      <c r="X123" s="50"/>
      <c r="Y123" s="50"/>
      <c r="Z123" s="50"/>
      <c r="AA123" s="50"/>
      <c r="AB123" s="50"/>
      <c r="AC123" s="50"/>
      <c r="AD123" s="50"/>
      <c r="AE123" s="50"/>
      <c r="AF123" s="50"/>
      <c r="AG123" s="50"/>
      <c r="AH123" s="50"/>
      <c r="AI123" s="50"/>
      <c r="AJ123" s="50"/>
      <c r="AK123" s="50"/>
      <c r="AL123" s="50"/>
      <c r="AM123" s="50" t="s">
        <v>6057</v>
      </c>
      <c r="AN123" s="50" t="s">
        <v>4923</v>
      </c>
      <c r="AO123" s="50" t="s">
        <v>6050</v>
      </c>
      <c r="AP123" s="50" t="s">
        <v>6049</v>
      </c>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t="s">
        <v>4159</v>
      </c>
      <c r="BS123" s="50" t="s">
        <v>4989</v>
      </c>
      <c r="BT123" s="50" t="s">
        <v>4990</v>
      </c>
      <c r="BU123" s="50" t="s">
        <v>4991</v>
      </c>
      <c r="BV123" s="50">
        <v>1121</v>
      </c>
      <c r="BW123" s="50" t="s">
        <v>4992</v>
      </c>
      <c r="BX123" s="50" t="s">
        <v>4993</v>
      </c>
      <c r="BY123" s="50">
        <v>66</v>
      </c>
      <c r="BZ123" s="50"/>
      <c r="CA123" s="50">
        <v>-1</v>
      </c>
    </row>
    <row r="124" spans="1:79" s="51" customFormat="1">
      <c r="A124" s="50" t="s">
        <v>4994</v>
      </c>
      <c r="B124" s="50" t="s">
        <v>6047</v>
      </c>
      <c r="C124" s="50" t="s">
        <v>4150</v>
      </c>
      <c r="D124" s="50" t="s">
        <v>6048</v>
      </c>
      <c r="E124" s="50" t="s">
        <v>4997</v>
      </c>
      <c r="F124" s="50" t="s">
        <v>4997</v>
      </c>
      <c r="G124" s="50" t="s">
        <v>4999</v>
      </c>
      <c r="H124" s="50" t="s">
        <v>5000</v>
      </c>
      <c r="I124" s="50">
        <v>13.35758279</v>
      </c>
      <c r="J124" s="50">
        <v>103.88688577000001</v>
      </c>
      <c r="K124" s="50">
        <v>25</v>
      </c>
      <c r="L124" s="50">
        <v>8</v>
      </c>
      <c r="M124" s="50" t="s">
        <v>6049</v>
      </c>
      <c r="N124" s="50"/>
      <c r="O124" s="50"/>
      <c r="P124" s="50"/>
      <c r="Q124" s="50"/>
      <c r="R124" s="50" t="s">
        <v>6050</v>
      </c>
      <c r="S124" s="50">
        <v>9</v>
      </c>
      <c r="T124" s="50"/>
      <c r="U124" s="50"/>
      <c r="V124" s="50"/>
      <c r="W124" s="50"/>
      <c r="X124" s="50"/>
      <c r="Y124" s="50"/>
      <c r="Z124" s="50"/>
      <c r="AA124" s="50"/>
      <c r="AB124" s="50"/>
      <c r="AC124" s="50"/>
      <c r="AD124" s="50"/>
      <c r="AE124" s="50"/>
      <c r="AF124" s="50"/>
      <c r="AG124" s="50"/>
      <c r="AH124" s="50"/>
      <c r="AI124" s="50"/>
      <c r="AJ124" s="50"/>
      <c r="AK124" s="50"/>
      <c r="AL124" s="50"/>
      <c r="AM124" s="50" t="s">
        <v>6057</v>
      </c>
      <c r="AN124" s="50" t="s">
        <v>4923</v>
      </c>
      <c r="AO124" s="50" t="s">
        <v>6050</v>
      </c>
      <c r="AP124" s="50" t="s">
        <v>6049</v>
      </c>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t="s">
        <v>4159</v>
      </c>
      <c r="BS124" s="50" t="s">
        <v>5003</v>
      </c>
      <c r="BT124" s="50" t="s">
        <v>5004</v>
      </c>
      <c r="BU124" s="50" t="s">
        <v>5005</v>
      </c>
      <c r="BV124" s="50">
        <v>1122</v>
      </c>
      <c r="BW124" s="50" t="s">
        <v>5006</v>
      </c>
      <c r="BX124" s="50" t="s">
        <v>5007</v>
      </c>
      <c r="BY124" s="50">
        <v>67</v>
      </c>
      <c r="BZ124" s="50"/>
      <c r="CA124" s="50">
        <v>-1</v>
      </c>
    </row>
    <row r="125" spans="1:79" s="51" customFormat="1">
      <c r="A125" s="50" t="s">
        <v>5010</v>
      </c>
      <c r="B125" s="50" t="s">
        <v>6047</v>
      </c>
      <c r="C125" s="50" t="s">
        <v>4150</v>
      </c>
      <c r="D125" s="50" t="s">
        <v>6048</v>
      </c>
      <c r="E125" s="50" t="s">
        <v>5013</v>
      </c>
      <c r="F125" s="50" t="s">
        <v>5013</v>
      </c>
      <c r="G125" s="50" t="s">
        <v>5014</v>
      </c>
      <c r="H125" s="50" t="s">
        <v>5015</v>
      </c>
      <c r="I125" s="50">
        <v>13.35665133</v>
      </c>
      <c r="J125" s="50">
        <v>103.88558718</v>
      </c>
      <c r="K125" s="50">
        <v>4</v>
      </c>
      <c r="L125" s="50">
        <v>6</v>
      </c>
      <c r="M125" s="50" t="s">
        <v>6049</v>
      </c>
      <c r="N125" s="50"/>
      <c r="O125" s="50"/>
      <c r="P125" s="50"/>
      <c r="Q125" s="50"/>
      <c r="R125" s="50" t="s">
        <v>6050</v>
      </c>
      <c r="S125" s="50">
        <v>9</v>
      </c>
      <c r="T125" s="50"/>
      <c r="U125" s="50"/>
      <c r="V125" s="50"/>
      <c r="W125" s="50"/>
      <c r="X125" s="50"/>
      <c r="Y125" s="50"/>
      <c r="Z125" s="50"/>
      <c r="AA125" s="50"/>
      <c r="AB125" s="50"/>
      <c r="AC125" s="50"/>
      <c r="AD125" s="50"/>
      <c r="AE125" s="50"/>
      <c r="AF125" s="50"/>
      <c r="AG125" s="50"/>
      <c r="AH125" s="50"/>
      <c r="AI125" s="50"/>
      <c r="AJ125" s="50"/>
      <c r="AK125" s="50"/>
      <c r="AL125" s="50"/>
      <c r="AM125" s="50" t="s">
        <v>6057</v>
      </c>
      <c r="AN125" s="50" t="s">
        <v>4923</v>
      </c>
      <c r="AO125" s="50" t="s">
        <v>6050</v>
      </c>
      <c r="AP125" s="50" t="s">
        <v>6049</v>
      </c>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t="s">
        <v>4159</v>
      </c>
      <c r="BS125" s="50" t="s">
        <v>4961</v>
      </c>
      <c r="BT125" s="50" t="s">
        <v>5018</v>
      </c>
      <c r="BU125" s="50" t="s">
        <v>5021</v>
      </c>
      <c r="BV125" s="50">
        <v>1123</v>
      </c>
      <c r="BW125" s="50" t="s">
        <v>5022</v>
      </c>
      <c r="BX125" s="50" t="s">
        <v>5024</v>
      </c>
      <c r="BY125" s="50">
        <v>68</v>
      </c>
      <c r="BZ125" s="50"/>
      <c r="CA125" s="50">
        <v>-1</v>
      </c>
    </row>
    <row r="126" spans="1:79" s="51" customFormat="1">
      <c r="A126" s="50" t="s">
        <v>5025</v>
      </c>
      <c r="B126" s="50" t="s">
        <v>6047</v>
      </c>
      <c r="C126" s="50" t="s">
        <v>4150</v>
      </c>
      <c r="D126" s="50" t="s">
        <v>6048</v>
      </c>
      <c r="E126" s="50" t="s">
        <v>5026</v>
      </c>
      <c r="F126" s="50" t="s">
        <v>5026</v>
      </c>
      <c r="G126" s="50" t="s">
        <v>5027</v>
      </c>
      <c r="H126" s="50" t="s">
        <v>5028</v>
      </c>
      <c r="I126" s="50">
        <v>13.35659632</v>
      </c>
      <c r="J126" s="50">
        <v>103.88551036</v>
      </c>
      <c r="K126" s="50">
        <v>9</v>
      </c>
      <c r="L126" s="50">
        <v>5</v>
      </c>
      <c r="M126" s="50" t="s">
        <v>6049</v>
      </c>
      <c r="N126" s="50"/>
      <c r="O126" s="50"/>
      <c r="P126" s="50"/>
      <c r="Q126" s="50"/>
      <c r="R126" s="50" t="s">
        <v>6050</v>
      </c>
      <c r="S126" s="50">
        <v>9</v>
      </c>
      <c r="T126" s="50"/>
      <c r="U126" s="50"/>
      <c r="V126" s="50"/>
      <c r="W126" s="50"/>
      <c r="X126" s="50"/>
      <c r="Y126" s="50"/>
      <c r="Z126" s="50"/>
      <c r="AA126" s="50"/>
      <c r="AB126" s="50"/>
      <c r="AC126" s="50"/>
      <c r="AD126" s="50"/>
      <c r="AE126" s="50"/>
      <c r="AF126" s="50"/>
      <c r="AG126" s="50"/>
      <c r="AH126" s="50"/>
      <c r="AI126" s="50"/>
      <c r="AJ126" s="50"/>
      <c r="AK126" s="50"/>
      <c r="AL126" s="50"/>
      <c r="AM126" s="50" t="s">
        <v>6057</v>
      </c>
      <c r="AN126" s="50" t="s">
        <v>4923</v>
      </c>
      <c r="AO126" s="50" t="s">
        <v>6050</v>
      </c>
      <c r="AP126" s="50" t="s">
        <v>6049</v>
      </c>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t="s">
        <v>4159</v>
      </c>
      <c r="BS126" s="50" t="s">
        <v>5032</v>
      </c>
      <c r="BT126" s="50" t="s">
        <v>5034</v>
      </c>
      <c r="BU126" s="50" t="s">
        <v>5035</v>
      </c>
      <c r="BV126" s="50">
        <v>1124</v>
      </c>
      <c r="BW126" s="50" t="s">
        <v>5036</v>
      </c>
      <c r="BX126" s="50" t="s">
        <v>5037</v>
      </c>
      <c r="BY126" s="50">
        <v>69</v>
      </c>
      <c r="BZ126" s="50"/>
      <c r="CA126" s="50">
        <v>-1</v>
      </c>
    </row>
    <row r="127" spans="1:79" s="51" customFormat="1">
      <c r="A127" s="50" t="s">
        <v>5038</v>
      </c>
      <c r="B127" s="50" t="s">
        <v>6047</v>
      </c>
      <c r="C127" s="50" t="s">
        <v>4150</v>
      </c>
      <c r="D127" s="50" t="s">
        <v>6048</v>
      </c>
      <c r="E127" s="50" t="s">
        <v>5039</v>
      </c>
      <c r="F127" s="50" t="s">
        <v>5039</v>
      </c>
      <c r="G127" s="50" t="s">
        <v>5040</v>
      </c>
      <c r="H127" s="50" t="s">
        <v>5041</v>
      </c>
      <c r="I127" s="50">
        <v>13.35694524</v>
      </c>
      <c r="J127" s="50">
        <v>103.88557124</v>
      </c>
      <c r="K127" s="50">
        <v>-14</v>
      </c>
      <c r="L127" s="50">
        <v>5</v>
      </c>
      <c r="M127" s="50" t="s">
        <v>6049</v>
      </c>
      <c r="N127" s="50"/>
      <c r="O127" s="50"/>
      <c r="P127" s="50"/>
      <c r="Q127" s="50"/>
      <c r="R127" s="50" t="s">
        <v>6050</v>
      </c>
      <c r="S127" s="50">
        <v>9</v>
      </c>
      <c r="T127" s="50"/>
      <c r="U127" s="50"/>
      <c r="V127" s="50"/>
      <c r="W127" s="50"/>
      <c r="X127" s="50"/>
      <c r="Y127" s="50"/>
      <c r="Z127" s="50"/>
      <c r="AA127" s="50"/>
      <c r="AB127" s="50"/>
      <c r="AC127" s="50"/>
      <c r="AD127" s="50"/>
      <c r="AE127" s="50"/>
      <c r="AF127" s="50"/>
      <c r="AG127" s="50"/>
      <c r="AH127" s="50"/>
      <c r="AI127" s="50"/>
      <c r="AJ127" s="50"/>
      <c r="AK127" s="50"/>
      <c r="AL127" s="50"/>
      <c r="AM127" s="50" t="s">
        <v>6057</v>
      </c>
      <c r="AN127" s="50" t="s">
        <v>4923</v>
      </c>
      <c r="AO127" s="50" t="s">
        <v>6050</v>
      </c>
      <c r="AP127" s="50" t="s">
        <v>6049</v>
      </c>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t="s">
        <v>4159</v>
      </c>
      <c r="BS127" s="50" t="s">
        <v>5047</v>
      </c>
      <c r="BT127" s="50" t="s">
        <v>5048</v>
      </c>
      <c r="BU127" s="50" t="s">
        <v>5050</v>
      </c>
      <c r="BV127" s="50">
        <v>1125</v>
      </c>
      <c r="BW127" s="50" t="s">
        <v>5051</v>
      </c>
      <c r="BX127" s="50" t="s">
        <v>5052</v>
      </c>
      <c r="BY127" s="50">
        <v>70</v>
      </c>
      <c r="BZ127" s="50"/>
      <c r="CA127" s="50">
        <v>-1</v>
      </c>
    </row>
    <row r="128" spans="1:79">
      <c r="A128" s="46" t="s">
        <v>5053</v>
      </c>
      <c r="B128" s="46" t="s">
        <v>6047</v>
      </c>
      <c r="C128" s="46" t="s">
        <v>4150</v>
      </c>
      <c r="D128" s="46" t="s">
        <v>6048</v>
      </c>
      <c r="E128" s="46" t="s">
        <v>5054</v>
      </c>
      <c r="F128" s="46" t="s">
        <v>5054</v>
      </c>
      <c r="G128" s="46" t="s">
        <v>301</v>
      </c>
      <c r="H128" s="46" t="s">
        <v>5056</v>
      </c>
      <c r="I128" s="46">
        <v>13.35659399</v>
      </c>
      <c r="J128" s="46">
        <v>103.88552214000001</v>
      </c>
      <c r="K128" s="46">
        <v>-3</v>
      </c>
      <c r="L128" s="46">
        <v>5</v>
      </c>
      <c r="M128" s="46" t="s">
        <v>6049</v>
      </c>
      <c r="N128" s="46"/>
      <c r="O128" s="46"/>
      <c r="P128" s="46"/>
      <c r="Q128" s="46"/>
      <c r="R128" s="48" t="s">
        <v>6050</v>
      </c>
      <c r="S128" s="46" t="s">
        <v>6052</v>
      </c>
      <c r="T128" s="46"/>
      <c r="U128" s="46"/>
      <c r="V128" s="46"/>
      <c r="W128" s="46"/>
      <c r="X128" s="46"/>
      <c r="Y128" s="46"/>
      <c r="Z128" s="46"/>
      <c r="AA128" s="46"/>
      <c r="AB128" s="46"/>
      <c r="AC128" s="46"/>
      <c r="AD128" s="46"/>
      <c r="AE128" s="46">
        <v>15</v>
      </c>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c r="BP128" s="46"/>
      <c r="BQ128" s="46"/>
      <c r="BR128" s="46" t="s">
        <v>4159</v>
      </c>
      <c r="BS128" s="46" t="s">
        <v>5062</v>
      </c>
      <c r="BT128" s="46" t="s">
        <v>5065</v>
      </c>
      <c r="BU128" s="46" t="s">
        <v>5066</v>
      </c>
      <c r="BV128" s="46">
        <v>939</v>
      </c>
      <c r="BW128" s="46" t="s">
        <v>5068</v>
      </c>
      <c r="BX128" s="46" t="s">
        <v>5069</v>
      </c>
      <c r="BY128" s="46">
        <v>28</v>
      </c>
      <c r="BZ128" s="46"/>
      <c r="CA128" s="46">
        <v>-1</v>
      </c>
    </row>
    <row r="129" spans="1:79">
      <c r="A129" s="46" t="s">
        <v>5085</v>
      </c>
      <c r="B129" s="46" t="s">
        <v>6047</v>
      </c>
      <c r="C129" s="46" t="s">
        <v>4150</v>
      </c>
      <c r="D129" s="46" t="s">
        <v>6048</v>
      </c>
      <c r="E129" s="46" t="s">
        <v>5086</v>
      </c>
      <c r="F129" s="46" t="s">
        <v>5086</v>
      </c>
      <c r="G129" s="46" t="s">
        <v>5087</v>
      </c>
      <c r="H129" s="46" t="s">
        <v>5088</v>
      </c>
      <c r="I129" s="46">
        <v>13.35713354</v>
      </c>
      <c r="J129" s="46">
        <v>103.88573223</v>
      </c>
      <c r="K129" s="46">
        <v>-9</v>
      </c>
      <c r="L129" s="46">
        <v>5</v>
      </c>
      <c r="M129" s="46" t="s">
        <v>6049</v>
      </c>
      <c r="N129" s="46"/>
      <c r="O129" s="46"/>
      <c r="P129" s="46"/>
      <c r="Q129" s="46"/>
      <c r="R129" s="48" t="s">
        <v>6050</v>
      </c>
      <c r="S129" s="46" t="s">
        <v>6052</v>
      </c>
      <c r="T129" s="46"/>
      <c r="U129" s="46"/>
      <c r="V129" s="46"/>
      <c r="W129" s="46"/>
      <c r="X129" s="46"/>
      <c r="Y129" s="46"/>
      <c r="Z129" s="46"/>
      <c r="AA129" s="46"/>
      <c r="AB129" s="46"/>
      <c r="AC129" s="46"/>
      <c r="AD129" s="46"/>
      <c r="AE129" s="46">
        <v>10</v>
      </c>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t="s">
        <v>4159</v>
      </c>
      <c r="BS129" s="46" t="s">
        <v>5093</v>
      </c>
      <c r="BT129" s="46" t="s">
        <v>5095</v>
      </c>
      <c r="BU129" s="46" t="s">
        <v>5096</v>
      </c>
      <c r="BV129" s="46">
        <v>942</v>
      </c>
      <c r="BW129" s="46" t="s">
        <v>5097</v>
      </c>
      <c r="BX129" s="46" t="s">
        <v>5098</v>
      </c>
      <c r="BY129" s="46">
        <v>31</v>
      </c>
      <c r="BZ129" s="46"/>
      <c r="CA129" s="46">
        <v>-1</v>
      </c>
    </row>
    <row r="130" spans="1:79">
      <c r="A130" s="46" t="s">
        <v>5100</v>
      </c>
      <c r="B130" s="46" t="s">
        <v>6047</v>
      </c>
      <c r="C130" s="46" t="s">
        <v>4150</v>
      </c>
      <c r="D130" s="46" t="s">
        <v>6048</v>
      </c>
      <c r="E130" s="46" t="s">
        <v>5103</v>
      </c>
      <c r="F130" s="46" t="s">
        <v>5103</v>
      </c>
      <c r="G130" s="46" t="s">
        <v>5105</v>
      </c>
      <c r="H130" s="46" t="s">
        <v>5106</v>
      </c>
      <c r="I130" s="46">
        <v>13.356949350000001</v>
      </c>
      <c r="J130" s="46">
        <v>103.88577309</v>
      </c>
      <c r="K130" s="46">
        <v>-10</v>
      </c>
      <c r="L130" s="46">
        <v>5</v>
      </c>
      <c r="M130" s="46" t="s">
        <v>6049</v>
      </c>
      <c r="N130" s="46"/>
      <c r="O130" s="46"/>
      <c r="P130" s="46"/>
      <c r="Q130" s="46"/>
      <c r="R130" s="48" t="s">
        <v>6050</v>
      </c>
      <c r="S130" s="46" t="s">
        <v>6052</v>
      </c>
      <c r="T130" s="46"/>
      <c r="U130" s="46"/>
      <c r="V130" s="46"/>
      <c r="W130" s="46"/>
      <c r="X130" s="46"/>
      <c r="Y130" s="46"/>
      <c r="Z130" s="46"/>
      <c r="AA130" s="46"/>
      <c r="AB130" s="46"/>
      <c r="AC130" s="46"/>
      <c r="AD130" s="46"/>
      <c r="AE130" s="46">
        <v>5</v>
      </c>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c r="BP130" s="46"/>
      <c r="BQ130" s="46"/>
      <c r="BR130" s="46" t="s">
        <v>4159</v>
      </c>
      <c r="BS130" s="46" t="s">
        <v>5108</v>
      </c>
      <c r="BT130" s="46" t="s">
        <v>5109</v>
      </c>
      <c r="BU130" s="46" t="s">
        <v>5110</v>
      </c>
      <c r="BV130" s="46">
        <v>944</v>
      </c>
      <c r="BW130" s="46" t="s">
        <v>5111</v>
      </c>
      <c r="BX130" s="46" t="s">
        <v>5112</v>
      </c>
      <c r="BY130" s="46">
        <v>33</v>
      </c>
      <c r="BZ130" s="46"/>
      <c r="CA130" s="46">
        <v>-1</v>
      </c>
    </row>
    <row r="131" spans="1:79">
      <c r="A131" s="46" t="s">
        <v>5115</v>
      </c>
      <c r="B131" s="46" t="s">
        <v>6047</v>
      </c>
      <c r="C131" s="46" t="s">
        <v>4150</v>
      </c>
      <c r="D131" s="46" t="s">
        <v>6048</v>
      </c>
      <c r="E131" s="46" t="s">
        <v>5117</v>
      </c>
      <c r="F131" s="46" t="s">
        <v>5117</v>
      </c>
      <c r="G131" s="46" t="s">
        <v>5118</v>
      </c>
      <c r="H131" s="46" t="s">
        <v>5120</v>
      </c>
      <c r="I131" s="46">
        <v>13.35610288</v>
      </c>
      <c r="J131" s="46">
        <v>103.88552924</v>
      </c>
      <c r="K131" s="46">
        <v>-10</v>
      </c>
      <c r="L131" s="46">
        <v>5</v>
      </c>
      <c r="M131" s="46" t="s">
        <v>6049</v>
      </c>
      <c r="N131" s="46"/>
      <c r="O131" s="46"/>
      <c r="P131" s="46"/>
      <c r="Q131" s="46"/>
      <c r="R131" s="48" t="s">
        <v>6050</v>
      </c>
      <c r="S131" s="46" t="s">
        <v>6052</v>
      </c>
      <c r="T131" s="46"/>
      <c r="U131" s="46"/>
      <c r="V131" s="46"/>
      <c r="W131" s="46"/>
      <c r="X131" s="46"/>
      <c r="Y131" s="46"/>
      <c r="Z131" s="46"/>
      <c r="AA131" s="46"/>
      <c r="AB131" s="46"/>
      <c r="AC131" s="46"/>
      <c r="AD131" s="46"/>
      <c r="AE131" s="46">
        <v>1</v>
      </c>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c r="BP131" s="46"/>
      <c r="BQ131" s="46"/>
      <c r="BR131" s="46" t="s">
        <v>4159</v>
      </c>
      <c r="BS131" s="46" t="s">
        <v>5121</v>
      </c>
      <c r="BT131" s="46" t="s">
        <v>5122</v>
      </c>
      <c r="BU131" s="46" t="s">
        <v>5123</v>
      </c>
      <c r="BV131" s="46">
        <v>1033</v>
      </c>
      <c r="BW131" s="46" t="s">
        <v>5125</v>
      </c>
      <c r="BX131" s="46" t="s">
        <v>5126</v>
      </c>
      <c r="BY131" s="46">
        <v>5</v>
      </c>
      <c r="BZ131" s="46"/>
      <c r="CA131" s="46">
        <v>-1</v>
      </c>
    </row>
    <row r="132" spans="1:79">
      <c r="A132" s="46" t="s">
        <v>5127</v>
      </c>
      <c r="B132" s="46" t="s">
        <v>6047</v>
      </c>
      <c r="C132" s="46" t="s">
        <v>4150</v>
      </c>
      <c r="D132" s="46" t="s">
        <v>6048</v>
      </c>
      <c r="E132" s="46" t="s">
        <v>5128</v>
      </c>
      <c r="F132" s="46" t="s">
        <v>5128</v>
      </c>
      <c r="G132" s="46" t="s">
        <v>5131</v>
      </c>
      <c r="H132" s="46" t="s">
        <v>5133</v>
      </c>
      <c r="I132" s="46">
        <v>13.35703693</v>
      </c>
      <c r="J132" s="46">
        <v>103.88631214</v>
      </c>
      <c r="K132" s="46">
        <v>1</v>
      </c>
      <c r="L132" s="46">
        <v>5</v>
      </c>
      <c r="M132" s="46" t="s">
        <v>6049</v>
      </c>
      <c r="N132" s="46"/>
      <c r="O132" s="46"/>
      <c r="P132" s="46"/>
      <c r="Q132" s="46"/>
      <c r="R132" s="48" t="s">
        <v>6050</v>
      </c>
      <c r="S132" s="46" t="s">
        <v>6052</v>
      </c>
      <c r="T132" s="46"/>
      <c r="U132" s="46"/>
      <c r="V132" s="46"/>
      <c r="W132" s="46"/>
      <c r="X132" s="46"/>
      <c r="Y132" s="46"/>
      <c r="Z132" s="46"/>
      <c r="AA132" s="46"/>
      <c r="AB132" s="46"/>
      <c r="AC132" s="46"/>
      <c r="AD132" s="46"/>
      <c r="AE132" s="46">
        <v>15</v>
      </c>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c r="BP132" s="46"/>
      <c r="BQ132" s="46"/>
      <c r="BR132" s="46" t="s">
        <v>4159</v>
      </c>
      <c r="BS132" s="46" t="s">
        <v>6077</v>
      </c>
      <c r="BT132" s="46" t="s">
        <v>5136</v>
      </c>
      <c r="BU132" s="46" t="s">
        <v>5139</v>
      </c>
      <c r="BV132" s="46">
        <v>1036</v>
      </c>
      <c r="BW132" s="46" t="s">
        <v>5140</v>
      </c>
      <c r="BX132" s="46" t="s">
        <v>5083</v>
      </c>
      <c r="BY132" s="46">
        <v>52</v>
      </c>
      <c r="BZ132" s="46"/>
      <c r="CA132" s="46">
        <v>-1</v>
      </c>
    </row>
    <row r="133" spans="1:79">
      <c r="A133" s="46" t="s">
        <v>5142</v>
      </c>
      <c r="B133" s="46" t="s">
        <v>6047</v>
      </c>
      <c r="C133" s="46" t="s">
        <v>4150</v>
      </c>
      <c r="D133" s="46" t="s">
        <v>6048</v>
      </c>
      <c r="E133" s="46" t="s">
        <v>5143</v>
      </c>
      <c r="F133" s="46" t="s">
        <v>5143</v>
      </c>
      <c r="G133" s="46" t="s">
        <v>5144</v>
      </c>
      <c r="H133" s="46" t="s">
        <v>5145</v>
      </c>
      <c r="I133" s="46">
        <v>13.35754434</v>
      </c>
      <c r="J133" s="46">
        <v>103.88711698</v>
      </c>
      <c r="K133" s="46">
        <v>30</v>
      </c>
      <c r="L133" s="46">
        <v>6</v>
      </c>
      <c r="M133" s="46" t="s">
        <v>6049</v>
      </c>
      <c r="N133" s="46"/>
      <c r="O133" s="46"/>
      <c r="P133" s="46"/>
      <c r="Q133" s="46"/>
      <c r="R133" s="48" t="s">
        <v>6050</v>
      </c>
      <c r="S133" s="46" t="s">
        <v>6052</v>
      </c>
      <c r="T133" s="46"/>
      <c r="U133" s="46"/>
      <c r="V133" s="46"/>
      <c r="W133" s="46"/>
      <c r="X133" s="46"/>
      <c r="Y133" s="46"/>
      <c r="Z133" s="46"/>
      <c r="AA133" s="46"/>
      <c r="AB133" s="46"/>
      <c r="AC133" s="46"/>
      <c r="AD133" s="46"/>
      <c r="AE133" s="46">
        <v>18</v>
      </c>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c r="BP133" s="46"/>
      <c r="BQ133" s="46"/>
      <c r="BR133" s="46" t="s">
        <v>4159</v>
      </c>
      <c r="BS133" s="46" t="s">
        <v>5147</v>
      </c>
      <c r="BT133" s="46" t="s">
        <v>5148</v>
      </c>
      <c r="BU133" s="46" t="s">
        <v>5149</v>
      </c>
      <c r="BV133" s="46">
        <v>1070</v>
      </c>
      <c r="BW133" s="46" t="s">
        <v>5150</v>
      </c>
      <c r="BX133" s="46" t="s">
        <v>5151</v>
      </c>
      <c r="BY133" s="46">
        <v>17</v>
      </c>
      <c r="BZ133" s="46"/>
      <c r="CA133" s="46">
        <v>-1</v>
      </c>
    </row>
    <row r="134" spans="1:79">
      <c r="A134" s="46" t="s">
        <v>5152</v>
      </c>
      <c r="B134" s="46" t="s">
        <v>6047</v>
      </c>
      <c r="C134" s="46" t="s">
        <v>4150</v>
      </c>
      <c r="D134" s="46" t="s">
        <v>6048</v>
      </c>
      <c r="E134" s="46" t="s">
        <v>5155</v>
      </c>
      <c r="F134" s="46" t="s">
        <v>5155</v>
      </c>
      <c r="G134" s="46" t="s">
        <v>5157</v>
      </c>
      <c r="H134" s="46" t="s">
        <v>5158</v>
      </c>
      <c r="I134" s="46">
        <v>13.35671745</v>
      </c>
      <c r="J134" s="46">
        <v>103.88629595</v>
      </c>
      <c r="K134" s="46">
        <v>-29</v>
      </c>
      <c r="L134" s="46">
        <v>5</v>
      </c>
      <c r="M134" s="46" t="s">
        <v>6049</v>
      </c>
      <c r="N134" s="46"/>
      <c r="O134" s="46"/>
      <c r="P134" s="46"/>
      <c r="Q134" s="46"/>
      <c r="R134" s="48" t="s">
        <v>6050</v>
      </c>
      <c r="S134" s="46" t="s">
        <v>6052</v>
      </c>
      <c r="T134" s="46"/>
      <c r="U134" s="46"/>
      <c r="V134" s="46"/>
      <c r="W134" s="46"/>
      <c r="X134" s="46"/>
      <c r="Y134" s="46"/>
      <c r="Z134" s="46"/>
      <c r="AA134" s="46"/>
      <c r="AB134" s="46"/>
      <c r="AC134" s="46"/>
      <c r="AD134" s="46"/>
      <c r="AE134" s="46">
        <v>30</v>
      </c>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c r="BP134" s="46"/>
      <c r="BQ134" s="46"/>
      <c r="BR134" s="46" t="s">
        <v>4159</v>
      </c>
      <c r="BS134" s="46" t="s">
        <v>5160</v>
      </c>
      <c r="BT134" s="46" t="s">
        <v>5161</v>
      </c>
      <c r="BU134" s="46" t="s">
        <v>5162</v>
      </c>
      <c r="BV134" s="46">
        <v>1075</v>
      </c>
      <c r="BW134" s="46" t="s">
        <v>5164</v>
      </c>
      <c r="BX134" s="46" t="s">
        <v>5165</v>
      </c>
      <c r="BY134" s="46">
        <v>22</v>
      </c>
      <c r="BZ134" s="46"/>
      <c r="CA134" s="46">
        <v>-1</v>
      </c>
    </row>
    <row r="135" spans="1:79">
      <c r="A135" s="46" t="s">
        <v>5169</v>
      </c>
      <c r="B135" s="46" t="s">
        <v>6047</v>
      </c>
      <c r="C135" s="46" t="s">
        <v>4150</v>
      </c>
      <c r="D135" s="46" t="s">
        <v>6048</v>
      </c>
      <c r="E135" s="46" t="s">
        <v>5170</v>
      </c>
      <c r="F135" s="46" t="s">
        <v>5170</v>
      </c>
      <c r="G135" s="46" t="s">
        <v>5171</v>
      </c>
      <c r="H135" s="46" t="s">
        <v>5172</v>
      </c>
      <c r="I135" s="46">
        <v>13.356958110000001</v>
      </c>
      <c r="J135" s="46">
        <v>103.88568943999999</v>
      </c>
      <c r="K135" s="46">
        <v>-4</v>
      </c>
      <c r="L135" s="46">
        <v>5</v>
      </c>
      <c r="M135" s="46" t="s">
        <v>6049</v>
      </c>
      <c r="N135" s="46"/>
      <c r="O135" s="46"/>
      <c r="P135" s="46"/>
      <c r="Q135" s="46"/>
      <c r="R135" s="48" t="s">
        <v>6050</v>
      </c>
      <c r="S135" s="46" t="s">
        <v>6052</v>
      </c>
      <c r="T135" s="46"/>
      <c r="U135" s="46"/>
      <c r="V135" s="46"/>
      <c r="W135" s="46"/>
      <c r="X135" s="46"/>
      <c r="Y135" s="46"/>
      <c r="Z135" s="46"/>
      <c r="AA135" s="46"/>
      <c r="AB135" s="46"/>
      <c r="AC135" s="46"/>
      <c r="AD135" s="46"/>
      <c r="AE135" s="46">
        <v>8</v>
      </c>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c r="BP135" s="46"/>
      <c r="BQ135" s="46"/>
      <c r="BR135" s="46" t="s">
        <v>4159</v>
      </c>
      <c r="BS135" s="46" t="s">
        <v>5176</v>
      </c>
      <c r="BT135" s="46" t="s">
        <v>5178</v>
      </c>
      <c r="BU135" s="46" t="s">
        <v>5179</v>
      </c>
      <c r="BV135" s="46">
        <v>1076</v>
      </c>
      <c r="BW135" s="46" t="s">
        <v>5181</v>
      </c>
      <c r="BX135" s="46" t="s">
        <v>5182</v>
      </c>
      <c r="BY135" s="46">
        <v>23</v>
      </c>
      <c r="BZ135" s="46"/>
      <c r="CA135" s="46">
        <v>-1</v>
      </c>
    </row>
    <row r="136" spans="1:79">
      <c r="A136" s="46" t="s">
        <v>5183</v>
      </c>
      <c r="B136" s="46" t="s">
        <v>6047</v>
      </c>
      <c r="C136" s="46" t="s">
        <v>4150</v>
      </c>
      <c r="D136" s="46" t="s">
        <v>6048</v>
      </c>
      <c r="E136" s="46" t="s">
        <v>5184</v>
      </c>
      <c r="F136" s="46" t="s">
        <v>5184</v>
      </c>
      <c r="G136" s="46" t="s">
        <v>5185</v>
      </c>
      <c r="H136" s="46" t="s">
        <v>5186</v>
      </c>
      <c r="I136" s="46">
        <v>13.357590739999999</v>
      </c>
      <c r="J136" s="46">
        <v>103.88596262</v>
      </c>
      <c r="K136" s="46">
        <v>-9</v>
      </c>
      <c r="L136" s="46">
        <v>5</v>
      </c>
      <c r="M136" s="46" t="s">
        <v>6049</v>
      </c>
      <c r="N136" s="46"/>
      <c r="O136" s="46"/>
      <c r="P136" s="46"/>
      <c r="Q136" s="46"/>
      <c r="R136" s="48" t="s">
        <v>6050</v>
      </c>
      <c r="S136" s="46" t="s">
        <v>6052</v>
      </c>
      <c r="T136" s="46"/>
      <c r="U136" s="46"/>
      <c r="V136" s="46"/>
      <c r="W136" s="46"/>
      <c r="X136" s="46"/>
      <c r="Y136" s="46"/>
      <c r="Z136" s="46"/>
      <c r="AA136" s="46"/>
      <c r="AB136" s="46"/>
      <c r="AC136" s="46"/>
      <c r="AD136" s="46"/>
      <c r="AE136" s="46">
        <v>20</v>
      </c>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t="s">
        <v>5187</v>
      </c>
      <c r="BS136" s="46" t="s">
        <v>5188</v>
      </c>
      <c r="BT136" s="46" t="s">
        <v>5190</v>
      </c>
      <c r="BU136" s="46" t="s">
        <v>5192</v>
      </c>
      <c r="BV136" s="46">
        <v>1093</v>
      </c>
      <c r="BW136" s="46" t="s">
        <v>5194</v>
      </c>
      <c r="BX136" s="46" t="s">
        <v>5195</v>
      </c>
      <c r="BY136" s="46">
        <v>54</v>
      </c>
      <c r="BZ136" s="46"/>
      <c r="CA136" s="46">
        <v>-1</v>
      </c>
    </row>
    <row r="137" spans="1:79">
      <c r="A137" s="46" t="s">
        <v>5197</v>
      </c>
      <c r="B137" s="46" t="s">
        <v>6047</v>
      </c>
      <c r="C137" s="46" t="s">
        <v>4150</v>
      </c>
      <c r="D137" s="46" t="s">
        <v>6048</v>
      </c>
      <c r="E137" s="46" t="s">
        <v>5198</v>
      </c>
      <c r="F137" s="46" t="s">
        <v>5198</v>
      </c>
      <c r="G137" s="46" t="s">
        <v>5199</v>
      </c>
      <c r="H137" s="46" t="s">
        <v>5200</v>
      </c>
      <c r="I137" s="46">
        <v>13.35747632</v>
      </c>
      <c r="J137" s="46">
        <v>103.88612451</v>
      </c>
      <c r="K137" s="46">
        <v>8</v>
      </c>
      <c r="L137" s="46">
        <v>5</v>
      </c>
      <c r="M137" s="46" t="s">
        <v>6049</v>
      </c>
      <c r="N137" s="46"/>
      <c r="O137" s="46"/>
      <c r="P137" s="46"/>
      <c r="Q137" s="46"/>
      <c r="R137" s="48" t="s">
        <v>6050</v>
      </c>
      <c r="S137" s="46" t="s">
        <v>6052</v>
      </c>
      <c r="T137" s="46"/>
      <c r="U137" s="46"/>
      <c r="V137" s="46"/>
      <c r="W137" s="46"/>
      <c r="X137" s="46"/>
      <c r="Y137" s="46"/>
      <c r="Z137" s="46"/>
      <c r="AA137" s="46"/>
      <c r="AB137" s="46"/>
      <c r="AC137" s="46"/>
      <c r="AD137" s="46"/>
      <c r="AE137" s="46">
        <v>20</v>
      </c>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c r="BP137" s="46"/>
      <c r="BQ137" s="46"/>
      <c r="BR137" s="46" t="s">
        <v>4159</v>
      </c>
      <c r="BS137" s="46" t="s">
        <v>5205</v>
      </c>
      <c r="BT137" s="46" t="s">
        <v>5206</v>
      </c>
      <c r="BU137" s="46" t="s">
        <v>5208</v>
      </c>
      <c r="BV137" s="46">
        <v>1094</v>
      </c>
      <c r="BW137" s="46" t="s">
        <v>5209</v>
      </c>
      <c r="BX137" s="46" t="s">
        <v>5210</v>
      </c>
      <c r="BY137" s="46">
        <v>55</v>
      </c>
      <c r="BZ137" s="46"/>
      <c r="CA137" s="46">
        <v>-1</v>
      </c>
    </row>
    <row r="138" spans="1:79">
      <c r="A138" s="46" t="s">
        <v>5211</v>
      </c>
      <c r="B138" s="46" t="s">
        <v>6047</v>
      </c>
      <c r="C138" s="46" t="s">
        <v>4150</v>
      </c>
      <c r="D138" s="46" t="s">
        <v>6048</v>
      </c>
      <c r="E138" s="46" t="s">
        <v>5212</v>
      </c>
      <c r="F138" s="46" t="s">
        <v>5212</v>
      </c>
      <c r="G138" s="46" t="s">
        <v>5213</v>
      </c>
      <c r="H138" s="46" t="s">
        <v>5214</v>
      </c>
      <c r="I138" s="46">
        <v>13.37638126</v>
      </c>
      <c r="J138" s="46">
        <v>103.85745921</v>
      </c>
      <c r="K138" s="46">
        <v>20</v>
      </c>
      <c r="L138" s="46">
        <v>5</v>
      </c>
      <c r="M138" s="46" t="s">
        <v>6049</v>
      </c>
      <c r="N138" s="46"/>
      <c r="O138" s="46"/>
      <c r="P138" s="46"/>
      <c r="Q138" s="46"/>
      <c r="R138" s="48" t="s">
        <v>6051</v>
      </c>
      <c r="S138" s="46" t="s">
        <v>6052</v>
      </c>
      <c r="T138" s="46"/>
      <c r="U138" s="46"/>
      <c r="V138" s="46"/>
      <c r="W138" s="46"/>
      <c r="X138" s="46"/>
      <c r="Y138" s="46"/>
      <c r="Z138" s="46"/>
      <c r="AA138" s="46"/>
      <c r="AB138" s="46"/>
      <c r="AC138" s="46"/>
      <c r="AD138" s="46"/>
      <c r="AE138" s="46">
        <v>10</v>
      </c>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c r="BP138" s="46"/>
      <c r="BQ138" s="46"/>
      <c r="BR138" s="46" t="s">
        <v>4159</v>
      </c>
      <c r="BS138" s="46" t="s">
        <v>5219</v>
      </c>
      <c r="BT138" s="46" t="s">
        <v>5220</v>
      </c>
      <c r="BU138" s="46" t="s">
        <v>5221</v>
      </c>
      <c r="BV138" s="46">
        <v>1211</v>
      </c>
      <c r="BW138" s="46" t="s">
        <v>5223</v>
      </c>
      <c r="BX138" s="46" t="s">
        <v>5224</v>
      </c>
      <c r="BY138" s="46">
        <v>85</v>
      </c>
      <c r="BZ138" s="46"/>
      <c r="CA138" s="46">
        <v>-1</v>
      </c>
    </row>
    <row r="139" spans="1:79">
      <c r="A139" s="46" t="s">
        <v>5225</v>
      </c>
      <c r="B139" s="46" t="s">
        <v>6047</v>
      </c>
      <c r="C139" s="46" t="s">
        <v>4150</v>
      </c>
      <c r="D139" s="46" t="s">
        <v>6048</v>
      </c>
      <c r="E139" s="46" t="s">
        <v>5226</v>
      </c>
      <c r="F139" s="46" t="s">
        <v>5226</v>
      </c>
      <c r="G139" s="46" t="s">
        <v>5227</v>
      </c>
      <c r="H139" s="46" t="s">
        <v>5228</v>
      </c>
      <c r="I139" s="46">
        <v>13.376309770000001</v>
      </c>
      <c r="J139" s="46">
        <v>103.85766456</v>
      </c>
      <c r="K139" s="46">
        <v>4</v>
      </c>
      <c r="L139" s="46">
        <v>6</v>
      </c>
      <c r="M139" s="46" t="s">
        <v>6049</v>
      </c>
      <c r="N139" s="46"/>
      <c r="O139" s="46"/>
      <c r="P139" s="46"/>
      <c r="Q139" s="46"/>
      <c r="R139" s="48" t="s">
        <v>6051</v>
      </c>
      <c r="S139" s="46" t="s">
        <v>6052</v>
      </c>
      <c r="T139" s="46"/>
      <c r="U139" s="46"/>
      <c r="V139" s="46"/>
      <c r="W139" s="46"/>
      <c r="X139" s="46"/>
      <c r="Y139" s="46"/>
      <c r="Z139" s="46"/>
      <c r="AA139" s="46"/>
      <c r="AB139" s="46"/>
      <c r="AC139" s="46"/>
      <c r="AD139" s="46"/>
      <c r="AE139" s="46">
        <v>3</v>
      </c>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c r="BP139" s="46"/>
      <c r="BQ139" s="46"/>
      <c r="BR139" s="46" t="s">
        <v>4159</v>
      </c>
      <c r="BS139" s="46" t="s">
        <v>5233</v>
      </c>
      <c r="BT139" s="46" t="s">
        <v>5234</v>
      </c>
      <c r="BU139" s="46" t="s">
        <v>5235</v>
      </c>
      <c r="BV139" s="46">
        <v>1212</v>
      </c>
      <c r="BW139" s="46" t="s">
        <v>5237</v>
      </c>
      <c r="BX139" s="46" t="s">
        <v>5238</v>
      </c>
      <c r="BY139" s="46">
        <v>86</v>
      </c>
      <c r="BZ139" s="46"/>
      <c r="CA139" s="46">
        <v>-1</v>
      </c>
    </row>
    <row r="140" spans="1:79">
      <c r="A140" s="46" t="s">
        <v>5239</v>
      </c>
      <c r="B140" s="46" t="s">
        <v>6047</v>
      </c>
      <c r="C140" s="46" t="s">
        <v>4150</v>
      </c>
      <c r="D140" s="46" t="s">
        <v>6048</v>
      </c>
      <c r="E140" s="46" t="s">
        <v>5240</v>
      </c>
      <c r="F140" s="46" t="s">
        <v>5240</v>
      </c>
      <c r="G140" s="46" t="s">
        <v>5243</v>
      </c>
      <c r="H140" s="46" t="s">
        <v>5245</v>
      </c>
      <c r="I140" s="46">
        <v>13.37639841</v>
      </c>
      <c r="J140" s="46">
        <v>103.85647145999999</v>
      </c>
      <c r="K140" s="46">
        <v>10</v>
      </c>
      <c r="L140" s="46">
        <v>5</v>
      </c>
      <c r="M140" s="46" t="s">
        <v>6049</v>
      </c>
      <c r="N140" s="46"/>
      <c r="O140" s="46"/>
      <c r="P140" s="46"/>
      <c r="Q140" s="46"/>
      <c r="R140" s="48" t="s">
        <v>6051</v>
      </c>
      <c r="S140" s="46" t="s">
        <v>6052</v>
      </c>
      <c r="T140" s="46"/>
      <c r="U140" s="46"/>
      <c r="V140" s="46"/>
      <c r="W140" s="46"/>
      <c r="X140" s="46"/>
      <c r="Y140" s="46"/>
      <c r="Z140" s="46"/>
      <c r="AA140" s="46"/>
      <c r="AB140" s="46"/>
      <c r="AC140" s="46"/>
      <c r="AD140" s="46"/>
      <c r="AE140" s="46">
        <v>18</v>
      </c>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c r="BP140" s="46"/>
      <c r="BQ140" s="46"/>
      <c r="BR140" s="46" t="s">
        <v>4159</v>
      </c>
      <c r="BS140" s="46" t="s">
        <v>5253</v>
      </c>
      <c r="BT140" s="46" t="s">
        <v>5254</v>
      </c>
      <c r="BU140" s="46" t="s">
        <v>5255</v>
      </c>
      <c r="BV140" s="46">
        <v>1240</v>
      </c>
      <c r="BW140" s="46" t="s">
        <v>5256</v>
      </c>
      <c r="BX140" s="46" t="s">
        <v>5257</v>
      </c>
      <c r="BY140" s="46">
        <v>100</v>
      </c>
      <c r="BZ140" s="46"/>
      <c r="CA140" s="46">
        <v>-1</v>
      </c>
    </row>
    <row r="141" spans="1:79">
      <c r="A141" s="46" t="s">
        <v>5258</v>
      </c>
      <c r="B141" s="46" t="s">
        <v>6047</v>
      </c>
      <c r="C141" s="46" t="s">
        <v>4150</v>
      </c>
      <c r="D141" s="46" t="s">
        <v>6048</v>
      </c>
      <c r="E141" s="46" t="s">
        <v>5259</v>
      </c>
      <c r="F141" s="46" t="s">
        <v>5259</v>
      </c>
      <c r="G141" s="46" t="s">
        <v>5260</v>
      </c>
      <c r="H141" s="46" t="s">
        <v>5261</v>
      </c>
      <c r="I141" s="46">
        <v>13.376453039999999</v>
      </c>
      <c r="J141" s="46">
        <v>103.85675944</v>
      </c>
      <c r="K141" s="46">
        <v>0</v>
      </c>
      <c r="L141" s="46">
        <v>5</v>
      </c>
      <c r="M141" s="46" t="s">
        <v>6049</v>
      </c>
      <c r="N141" s="46"/>
      <c r="O141" s="46"/>
      <c r="P141" s="46"/>
      <c r="Q141" s="46"/>
      <c r="R141" s="48" t="s">
        <v>6051</v>
      </c>
      <c r="S141" s="46" t="s">
        <v>6052</v>
      </c>
      <c r="T141" s="46"/>
      <c r="U141" s="46"/>
      <c r="V141" s="46"/>
      <c r="W141" s="46"/>
      <c r="X141" s="46"/>
      <c r="Y141" s="46"/>
      <c r="Z141" s="46"/>
      <c r="AA141" s="46"/>
      <c r="AB141" s="46"/>
      <c r="AC141" s="46"/>
      <c r="AD141" s="46"/>
      <c r="AE141" s="46">
        <v>5</v>
      </c>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c r="BP141" s="46"/>
      <c r="BQ141" s="46"/>
      <c r="BR141" s="46" t="s">
        <v>4159</v>
      </c>
      <c r="BS141" s="46" t="s">
        <v>5267</v>
      </c>
      <c r="BT141" s="46" t="s">
        <v>5268</v>
      </c>
      <c r="BU141" s="46" t="s">
        <v>5269</v>
      </c>
      <c r="BV141" s="46">
        <v>1241</v>
      </c>
      <c r="BW141" s="46" t="s">
        <v>5270</v>
      </c>
      <c r="BX141" s="46" t="s">
        <v>5272</v>
      </c>
      <c r="BY141" s="46">
        <v>101</v>
      </c>
      <c r="BZ141" s="46"/>
      <c r="CA141" s="46">
        <v>-1</v>
      </c>
    </row>
    <row r="142" spans="1:79">
      <c r="A142" s="46" t="s">
        <v>5273</v>
      </c>
      <c r="B142" s="46" t="s">
        <v>6047</v>
      </c>
      <c r="C142" s="46" t="s">
        <v>4150</v>
      </c>
      <c r="D142" s="46" t="s">
        <v>6048</v>
      </c>
      <c r="E142" s="46" t="s">
        <v>5275</v>
      </c>
      <c r="F142" s="46" t="s">
        <v>5275</v>
      </c>
      <c r="G142" s="46" t="s">
        <v>5276</v>
      </c>
      <c r="H142" s="46" t="s">
        <v>5277</v>
      </c>
      <c r="I142" s="46">
        <v>13.376297539999999</v>
      </c>
      <c r="J142" s="46">
        <v>103.85703743000001</v>
      </c>
      <c r="K142" s="46">
        <v>-10</v>
      </c>
      <c r="L142" s="46">
        <v>5</v>
      </c>
      <c r="M142" s="46" t="s">
        <v>6049</v>
      </c>
      <c r="N142" s="46"/>
      <c r="O142" s="46"/>
      <c r="P142" s="46"/>
      <c r="Q142" s="46"/>
      <c r="R142" s="48" t="s">
        <v>6051</v>
      </c>
      <c r="S142" s="46" t="s">
        <v>6052</v>
      </c>
      <c r="T142" s="46"/>
      <c r="U142" s="46"/>
      <c r="V142" s="46"/>
      <c r="W142" s="46"/>
      <c r="X142" s="46"/>
      <c r="Y142" s="46"/>
      <c r="Z142" s="46"/>
      <c r="AA142" s="46"/>
      <c r="AB142" s="46"/>
      <c r="AC142" s="46"/>
      <c r="AD142" s="46"/>
      <c r="AE142" s="46">
        <v>5</v>
      </c>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c r="BP142" s="46"/>
      <c r="BQ142" s="46"/>
      <c r="BR142" s="46" t="s">
        <v>4159</v>
      </c>
      <c r="BS142" s="46" t="s">
        <v>5282</v>
      </c>
      <c r="BT142" s="46" t="s">
        <v>5283</v>
      </c>
      <c r="BU142" s="46" t="s">
        <v>5284</v>
      </c>
      <c r="BV142" s="46">
        <v>1245</v>
      </c>
      <c r="BW142" s="46" t="s">
        <v>5285</v>
      </c>
      <c r="BX142" s="46" t="s">
        <v>5286</v>
      </c>
      <c r="BY142" s="46">
        <v>105</v>
      </c>
      <c r="BZ142" s="46"/>
      <c r="CA142" s="46">
        <v>-1</v>
      </c>
    </row>
    <row r="143" spans="1:79">
      <c r="A143" s="46" t="s">
        <v>5287</v>
      </c>
      <c r="B143" s="46" t="s">
        <v>6047</v>
      </c>
      <c r="C143" s="46" t="s">
        <v>4150</v>
      </c>
      <c r="D143" s="46" t="s">
        <v>6048</v>
      </c>
      <c r="E143" s="46" t="s">
        <v>5288</v>
      </c>
      <c r="F143" s="46" t="s">
        <v>5288</v>
      </c>
      <c r="G143" s="46" t="s">
        <v>5290</v>
      </c>
      <c r="H143" s="46" t="s">
        <v>5291</v>
      </c>
      <c r="I143" s="46">
        <v>13.37715116</v>
      </c>
      <c r="J143" s="46">
        <v>103.85194203</v>
      </c>
      <c r="K143" s="46">
        <v>-13</v>
      </c>
      <c r="L143" s="46">
        <v>5</v>
      </c>
      <c r="M143" s="46" t="s">
        <v>6049</v>
      </c>
      <c r="N143" s="46"/>
      <c r="O143" s="46"/>
      <c r="P143" s="46"/>
      <c r="Q143" s="46"/>
      <c r="R143" s="48" t="s">
        <v>6051</v>
      </c>
      <c r="S143" s="46" t="s">
        <v>6052</v>
      </c>
      <c r="T143" s="46"/>
      <c r="U143" s="46"/>
      <c r="V143" s="46"/>
      <c r="W143" s="46"/>
      <c r="X143" s="46"/>
      <c r="Y143" s="46"/>
      <c r="Z143" s="46"/>
      <c r="AA143" s="46"/>
      <c r="AB143" s="46"/>
      <c r="AC143" s="46"/>
      <c r="AD143" s="46"/>
      <c r="AE143" s="46">
        <v>20</v>
      </c>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c r="BP143" s="46"/>
      <c r="BQ143" s="46"/>
      <c r="BR143" s="46" t="s">
        <v>4159</v>
      </c>
      <c r="BS143" s="46" t="s">
        <v>5296</v>
      </c>
      <c r="BT143" s="46" t="s">
        <v>5297</v>
      </c>
      <c r="BU143" s="46" t="s">
        <v>5298</v>
      </c>
      <c r="BV143" s="46">
        <v>1283</v>
      </c>
      <c r="BW143" s="46" t="s">
        <v>5299</v>
      </c>
      <c r="BX143" s="46" t="s">
        <v>5301</v>
      </c>
      <c r="BY143" s="46">
        <v>119</v>
      </c>
      <c r="BZ143" s="46"/>
      <c r="CA143" s="46">
        <v>-1</v>
      </c>
    </row>
    <row r="144" spans="1:79">
      <c r="A144" s="46" t="s">
        <v>5302</v>
      </c>
      <c r="B144" s="46" t="s">
        <v>6047</v>
      </c>
      <c r="C144" s="46" t="s">
        <v>4150</v>
      </c>
      <c r="D144" s="46" t="s">
        <v>6048</v>
      </c>
      <c r="E144" s="46" t="s">
        <v>5303</v>
      </c>
      <c r="F144" s="46" t="s">
        <v>5303</v>
      </c>
      <c r="G144" s="46" t="s">
        <v>5305</v>
      </c>
      <c r="H144" s="46" t="s">
        <v>5307</v>
      </c>
      <c r="I144" s="46">
        <v>13.376634749999999</v>
      </c>
      <c r="J144" s="46">
        <v>103.85546974</v>
      </c>
      <c r="K144" s="46">
        <v>23</v>
      </c>
      <c r="L144" s="46">
        <v>5</v>
      </c>
      <c r="M144" s="46" t="s">
        <v>6049</v>
      </c>
      <c r="N144" s="46"/>
      <c r="O144" s="46"/>
      <c r="P144" s="46"/>
      <c r="Q144" s="46"/>
      <c r="R144" s="48" t="s">
        <v>6051</v>
      </c>
      <c r="S144" s="46" t="s">
        <v>6052</v>
      </c>
      <c r="T144" s="46"/>
      <c r="U144" s="46"/>
      <c r="V144" s="46"/>
      <c r="W144" s="46"/>
      <c r="X144" s="46"/>
      <c r="Y144" s="46"/>
      <c r="Z144" s="46"/>
      <c r="AA144" s="46"/>
      <c r="AB144" s="46"/>
      <c r="AC144" s="46"/>
      <c r="AD144" s="46"/>
      <c r="AE144" s="46">
        <v>15</v>
      </c>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t="s">
        <v>4159</v>
      </c>
      <c r="BS144" s="46" t="s">
        <v>5310</v>
      </c>
      <c r="BT144" s="46" t="s">
        <v>5311</v>
      </c>
      <c r="BU144" s="46" t="s">
        <v>5312</v>
      </c>
      <c r="BV144" s="46">
        <v>1287</v>
      </c>
      <c r="BW144" s="46" t="s">
        <v>5313</v>
      </c>
      <c r="BX144" s="46" t="s">
        <v>5314</v>
      </c>
      <c r="BY144" s="46">
        <v>123</v>
      </c>
      <c r="BZ144" s="46"/>
      <c r="CA144" s="46">
        <v>-1</v>
      </c>
    </row>
    <row r="145" spans="1:79">
      <c r="A145" s="46" t="s">
        <v>5316</v>
      </c>
      <c r="B145" s="46" t="s">
        <v>6047</v>
      </c>
      <c r="C145" s="46" t="s">
        <v>4150</v>
      </c>
      <c r="D145" s="46" t="s">
        <v>6048</v>
      </c>
      <c r="E145" s="46" t="s">
        <v>5319</v>
      </c>
      <c r="F145" s="46" t="s">
        <v>5319</v>
      </c>
      <c r="G145" s="46" t="s">
        <v>5321</v>
      </c>
      <c r="H145" s="46" t="s">
        <v>5322</v>
      </c>
      <c r="I145" s="46">
        <v>13.37686585</v>
      </c>
      <c r="J145" s="46">
        <v>103.85438584000001</v>
      </c>
      <c r="K145" s="46">
        <v>-10</v>
      </c>
      <c r="L145" s="46">
        <v>5</v>
      </c>
      <c r="M145" s="46" t="s">
        <v>6049</v>
      </c>
      <c r="N145" s="46"/>
      <c r="O145" s="46"/>
      <c r="P145" s="46"/>
      <c r="Q145" s="46"/>
      <c r="R145" s="48" t="s">
        <v>6051</v>
      </c>
      <c r="S145" s="46" t="s">
        <v>6052</v>
      </c>
      <c r="T145" s="46"/>
      <c r="U145" s="46"/>
      <c r="V145" s="46"/>
      <c r="W145" s="46"/>
      <c r="X145" s="46"/>
      <c r="Y145" s="46"/>
      <c r="Z145" s="46"/>
      <c r="AA145" s="46"/>
      <c r="AB145" s="46"/>
      <c r="AC145" s="46"/>
      <c r="AD145" s="46"/>
      <c r="AE145" s="46">
        <v>80</v>
      </c>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c r="BP145" s="46"/>
      <c r="BQ145" s="46"/>
      <c r="BR145" s="46" t="s">
        <v>4159</v>
      </c>
      <c r="BS145" s="46" t="s">
        <v>5324</v>
      </c>
      <c r="BT145" s="46" t="s">
        <v>5326</v>
      </c>
      <c r="BU145" s="46" t="s">
        <v>5328</v>
      </c>
      <c r="BV145" s="46">
        <v>1339</v>
      </c>
      <c r="BW145" s="46" t="s">
        <v>5330</v>
      </c>
      <c r="BX145" s="46" t="s">
        <v>5331</v>
      </c>
      <c r="BY145" s="46">
        <v>134</v>
      </c>
      <c r="BZ145" s="46"/>
      <c r="CA145" s="46">
        <v>-1</v>
      </c>
    </row>
    <row r="146" spans="1:79">
      <c r="A146" s="46" t="s">
        <v>5332</v>
      </c>
      <c r="B146" s="46" t="s">
        <v>6047</v>
      </c>
      <c r="C146" s="46" t="s">
        <v>4150</v>
      </c>
      <c r="D146" s="46" t="s">
        <v>6048</v>
      </c>
      <c r="E146" s="46" t="s">
        <v>5333</v>
      </c>
      <c r="F146" s="46" t="s">
        <v>5333</v>
      </c>
      <c r="G146" s="46" t="s">
        <v>5334</v>
      </c>
      <c r="H146" s="46" t="s">
        <v>5335</v>
      </c>
      <c r="I146" s="46">
        <v>13.37676911</v>
      </c>
      <c r="J146" s="46">
        <v>103.85501610999999</v>
      </c>
      <c r="K146" s="46">
        <v>-6</v>
      </c>
      <c r="L146" s="46">
        <v>5</v>
      </c>
      <c r="M146" s="46" t="s">
        <v>6049</v>
      </c>
      <c r="N146" s="46"/>
      <c r="O146" s="46"/>
      <c r="P146" s="46"/>
      <c r="Q146" s="46"/>
      <c r="R146" s="48" t="s">
        <v>6051</v>
      </c>
      <c r="S146" s="46" t="s">
        <v>6052</v>
      </c>
      <c r="T146" s="46"/>
      <c r="U146" s="46"/>
      <c r="V146" s="46"/>
      <c r="W146" s="46"/>
      <c r="X146" s="46"/>
      <c r="Y146" s="46"/>
      <c r="Z146" s="46"/>
      <c r="AA146" s="46"/>
      <c r="AB146" s="46"/>
      <c r="AC146" s="46"/>
      <c r="AD146" s="46"/>
      <c r="AE146" s="46">
        <v>16</v>
      </c>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t="s">
        <v>4159</v>
      </c>
      <c r="BS146" s="46" t="s">
        <v>5336</v>
      </c>
      <c r="BT146" s="46" t="s">
        <v>5337</v>
      </c>
      <c r="BU146" s="46" t="s">
        <v>5338</v>
      </c>
      <c r="BV146" s="46">
        <v>1340</v>
      </c>
      <c r="BW146" s="46" t="s">
        <v>5339</v>
      </c>
      <c r="BX146" s="46" t="s">
        <v>5340</v>
      </c>
      <c r="BY146" s="46">
        <v>135</v>
      </c>
      <c r="BZ146" s="46"/>
      <c r="CA146" s="46">
        <v>-1</v>
      </c>
    </row>
    <row r="147" spans="1:79">
      <c r="A147" s="46" t="s">
        <v>5341</v>
      </c>
      <c r="B147" s="46" t="s">
        <v>6047</v>
      </c>
      <c r="C147" s="46" t="s">
        <v>4150</v>
      </c>
      <c r="D147" s="46" t="s">
        <v>6048</v>
      </c>
      <c r="E147" s="46" t="s">
        <v>5342</v>
      </c>
      <c r="F147" s="46" t="s">
        <v>5342</v>
      </c>
      <c r="G147" s="46" t="s">
        <v>5343</v>
      </c>
      <c r="H147" s="46" t="s">
        <v>5344</v>
      </c>
      <c r="I147" s="46">
        <v>13.376724810000001</v>
      </c>
      <c r="J147" s="46">
        <v>103.85509187</v>
      </c>
      <c r="K147" s="46">
        <v>-4</v>
      </c>
      <c r="L147" s="46">
        <v>5</v>
      </c>
      <c r="M147" s="46" t="s">
        <v>6049</v>
      </c>
      <c r="N147" s="46"/>
      <c r="O147" s="46"/>
      <c r="P147" s="46"/>
      <c r="Q147" s="46"/>
      <c r="R147" s="48" t="s">
        <v>6051</v>
      </c>
      <c r="S147" s="46" t="s">
        <v>6052</v>
      </c>
      <c r="T147" s="46"/>
      <c r="U147" s="46"/>
      <c r="V147" s="46"/>
      <c r="W147" s="46"/>
      <c r="X147" s="46"/>
      <c r="Y147" s="46"/>
      <c r="Z147" s="46"/>
      <c r="AA147" s="46"/>
      <c r="AB147" s="46"/>
      <c r="AC147" s="46"/>
      <c r="AD147" s="46"/>
      <c r="AE147" s="46">
        <v>15</v>
      </c>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c r="BP147" s="46"/>
      <c r="BQ147" s="46"/>
      <c r="BR147" s="46" t="s">
        <v>4159</v>
      </c>
      <c r="BS147" s="46" t="s">
        <v>5345</v>
      </c>
      <c r="BT147" s="46" t="s">
        <v>5346</v>
      </c>
      <c r="BU147" s="46" t="s">
        <v>5347</v>
      </c>
      <c r="BV147" s="46">
        <v>1341</v>
      </c>
      <c r="BW147" s="46" t="s">
        <v>5348</v>
      </c>
      <c r="BX147" s="46" t="s">
        <v>5349</v>
      </c>
      <c r="BY147" s="46">
        <v>136</v>
      </c>
      <c r="BZ147" s="46"/>
      <c r="CA147" s="46">
        <v>-1</v>
      </c>
    </row>
    <row r="148" spans="1:79">
      <c r="A148" s="46" t="s">
        <v>5350</v>
      </c>
      <c r="B148" s="46" t="s">
        <v>6047</v>
      </c>
      <c r="C148" s="46" t="s">
        <v>4150</v>
      </c>
      <c r="D148" s="46" t="s">
        <v>6048</v>
      </c>
      <c r="E148" s="46" t="s">
        <v>5351</v>
      </c>
      <c r="F148" s="46" t="s">
        <v>5351</v>
      </c>
      <c r="G148" s="46" t="s">
        <v>5352</v>
      </c>
      <c r="H148" s="46" t="s">
        <v>5353</v>
      </c>
      <c r="I148" s="46">
        <v>13.35324089</v>
      </c>
      <c r="J148" s="46">
        <v>103.85043595</v>
      </c>
      <c r="K148" s="46">
        <v>-6</v>
      </c>
      <c r="L148" s="46">
        <v>5</v>
      </c>
      <c r="M148" s="46" t="s">
        <v>6049</v>
      </c>
      <c r="N148" s="46"/>
      <c r="O148" s="46"/>
      <c r="P148" s="46"/>
      <c r="Q148" s="46"/>
      <c r="R148" s="48" t="s">
        <v>6056</v>
      </c>
      <c r="S148" s="46" t="s">
        <v>6052</v>
      </c>
      <c r="T148" s="46"/>
      <c r="U148" s="46"/>
      <c r="V148" s="46"/>
      <c r="W148" s="46"/>
      <c r="X148" s="46"/>
      <c r="Y148" s="46"/>
      <c r="Z148" s="46"/>
      <c r="AA148" s="46"/>
      <c r="AB148" s="46"/>
      <c r="AC148" s="46"/>
      <c r="AD148" s="46"/>
      <c r="AE148" s="46">
        <v>8</v>
      </c>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t="s">
        <v>4159</v>
      </c>
      <c r="BS148" s="46" t="s">
        <v>5354</v>
      </c>
      <c r="BT148" s="46" t="s">
        <v>5355</v>
      </c>
      <c r="BU148" s="46" t="s">
        <v>5356</v>
      </c>
      <c r="BV148" s="46">
        <v>1330</v>
      </c>
      <c r="BW148" s="46" t="s">
        <v>5357</v>
      </c>
      <c r="BX148" s="46" t="s">
        <v>5358</v>
      </c>
      <c r="BY148" s="46">
        <v>125</v>
      </c>
      <c r="BZ148" s="46"/>
      <c r="CA148" s="46">
        <v>-1</v>
      </c>
    </row>
    <row r="149" spans="1:79">
      <c r="A149" s="46" t="s">
        <v>5359</v>
      </c>
      <c r="B149" s="46" t="s">
        <v>6047</v>
      </c>
      <c r="C149" s="46" t="s">
        <v>4150</v>
      </c>
      <c r="D149" s="46" t="s">
        <v>6048</v>
      </c>
      <c r="E149" s="46" t="s">
        <v>5360</v>
      </c>
      <c r="F149" s="46" t="s">
        <v>5360</v>
      </c>
      <c r="G149" s="46" t="s">
        <v>5361</v>
      </c>
      <c r="H149" s="46" t="s">
        <v>5362</v>
      </c>
      <c r="I149" s="46">
        <v>13.35334935</v>
      </c>
      <c r="J149" s="46">
        <v>103.84983677</v>
      </c>
      <c r="K149" s="46">
        <v>-4</v>
      </c>
      <c r="L149" s="46">
        <v>5</v>
      </c>
      <c r="M149" s="46" t="s">
        <v>6049</v>
      </c>
      <c r="N149" s="46"/>
      <c r="O149" s="46"/>
      <c r="P149" s="46"/>
      <c r="Q149" s="46"/>
      <c r="R149" s="48" t="s">
        <v>6056</v>
      </c>
      <c r="S149" s="46" t="s">
        <v>6052</v>
      </c>
      <c r="T149" s="46"/>
      <c r="U149" s="46"/>
      <c r="V149" s="46"/>
      <c r="W149" s="46"/>
      <c r="X149" s="46"/>
      <c r="Y149" s="46"/>
      <c r="Z149" s="46"/>
      <c r="AA149" s="46"/>
      <c r="AB149" s="46"/>
      <c r="AC149" s="46"/>
      <c r="AD149" s="46"/>
      <c r="AE149" s="46">
        <v>23</v>
      </c>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c r="BP149" s="46"/>
      <c r="BQ149" s="46"/>
      <c r="BR149" s="46" t="s">
        <v>4159</v>
      </c>
      <c r="BS149" s="46" t="s">
        <v>5365</v>
      </c>
      <c r="BT149" s="46" t="s">
        <v>5367</v>
      </c>
      <c r="BU149" s="46" t="s">
        <v>5368</v>
      </c>
      <c r="BV149" s="46">
        <v>1331</v>
      </c>
      <c r="BW149" s="46" t="s">
        <v>5370</v>
      </c>
      <c r="BX149" s="46" t="s">
        <v>5371</v>
      </c>
      <c r="BY149" s="46">
        <v>126</v>
      </c>
      <c r="BZ149" s="46"/>
      <c r="CA149" s="46">
        <v>-1</v>
      </c>
    </row>
    <row r="150" spans="1:79">
      <c r="A150" s="46" t="s">
        <v>5372</v>
      </c>
      <c r="B150" s="46" t="s">
        <v>6047</v>
      </c>
      <c r="C150" s="46" t="s">
        <v>4150</v>
      </c>
      <c r="D150" s="46" t="s">
        <v>6048</v>
      </c>
      <c r="E150" s="46" t="s">
        <v>5373</v>
      </c>
      <c r="F150" s="46" t="s">
        <v>5373</v>
      </c>
      <c r="G150" s="46" t="s">
        <v>5374</v>
      </c>
      <c r="H150" s="46" t="s">
        <v>5375</v>
      </c>
      <c r="I150" s="46">
        <v>13.35350068</v>
      </c>
      <c r="J150" s="46">
        <v>103.84934508000001</v>
      </c>
      <c r="K150" s="46">
        <v>6</v>
      </c>
      <c r="L150" s="46">
        <v>5</v>
      </c>
      <c r="M150" s="46" t="s">
        <v>6049</v>
      </c>
      <c r="N150" s="46"/>
      <c r="O150" s="46"/>
      <c r="P150" s="46"/>
      <c r="Q150" s="46"/>
      <c r="R150" s="48" t="s">
        <v>6056</v>
      </c>
      <c r="S150" s="46" t="s">
        <v>6052</v>
      </c>
      <c r="T150" s="46"/>
      <c r="U150" s="46"/>
      <c r="V150" s="46"/>
      <c r="W150" s="46"/>
      <c r="X150" s="46"/>
      <c r="Y150" s="46"/>
      <c r="Z150" s="46"/>
      <c r="AA150" s="46"/>
      <c r="AB150" s="46"/>
      <c r="AC150" s="46"/>
      <c r="AD150" s="46"/>
      <c r="AE150" s="46">
        <v>30</v>
      </c>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t="s">
        <v>4159</v>
      </c>
      <c r="BS150" s="46" t="s">
        <v>5380</v>
      </c>
      <c r="BT150" s="46" t="s">
        <v>5381</v>
      </c>
      <c r="BU150" s="46" t="s">
        <v>5382</v>
      </c>
      <c r="BV150" s="46">
        <v>1338</v>
      </c>
      <c r="BW150" s="46" t="s">
        <v>5383</v>
      </c>
      <c r="BX150" s="46" t="s">
        <v>5384</v>
      </c>
      <c r="BY150" s="46">
        <v>133</v>
      </c>
      <c r="BZ150" s="46"/>
      <c r="CA150" s="46">
        <v>-1</v>
      </c>
    </row>
    <row r="151" spans="1:79">
      <c r="A151" s="46" t="s">
        <v>5385</v>
      </c>
      <c r="B151" s="46" t="s">
        <v>6047</v>
      </c>
      <c r="C151" s="46" t="s">
        <v>4150</v>
      </c>
      <c r="D151" s="46" t="s">
        <v>6048</v>
      </c>
      <c r="E151" s="46" t="s">
        <v>5386</v>
      </c>
      <c r="F151" s="46" t="s">
        <v>5386</v>
      </c>
      <c r="G151" s="46" t="s">
        <v>5387</v>
      </c>
      <c r="H151" s="46" t="s">
        <v>5388</v>
      </c>
      <c r="I151" s="46">
        <v>13.353114079999999</v>
      </c>
      <c r="J151" s="46">
        <v>103.84882364000001</v>
      </c>
      <c r="K151" s="46">
        <v>-33</v>
      </c>
      <c r="L151" s="46">
        <v>5</v>
      </c>
      <c r="M151" s="46" t="s">
        <v>6049</v>
      </c>
      <c r="N151" s="46"/>
      <c r="O151" s="46"/>
      <c r="P151" s="46"/>
      <c r="Q151" s="46"/>
      <c r="R151" s="48" t="s">
        <v>6056</v>
      </c>
      <c r="S151" s="46" t="s">
        <v>6052</v>
      </c>
      <c r="T151" s="46"/>
      <c r="U151" s="46"/>
      <c r="V151" s="46"/>
      <c r="W151" s="46"/>
      <c r="X151" s="46"/>
      <c r="Y151" s="46"/>
      <c r="Z151" s="46"/>
      <c r="AA151" s="46"/>
      <c r="AB151" s="46"/>
      <c r="AC151" s="46"/>
      <c r="AD151" s="46"/>
      <c r="AE151" s="46">
        <v>15</v>
      </c>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c r="BP151" s="46"/>
      <c r="BQ151" s="46"/>
      <c r="BR151" s="46" t="s">
        <v>4159</v>
      </c>
      <c r="BS151" s="46" t="s">
        <v>5392</v>
      </c>
      <c r="BT151" s="46" t="s">
        <v>5393</v>
      </c>
      <c r="BU151" s="46" t="s">
        <v>5394</v>
      </c>
      <c r="BV151" s="46">
        <v>1438</v>
      </c>
      <c r="BW151" s="46" t="s">
        <v>5395</v>
      </c>
      <c r="BX151" s="46" t="s">
        <v>5396</v>
      </c>
      <c r="BY151" s="46">
        <v>169</v>
      </c>
      <c r="BZ151" s="46"/>
      <c r="CA151" s="46">
        <v>-1</v>
      </c>
    </row>
    <row r="152" spans="1:79">
      <c r="A152" s="46" t="s">
        <v>5397</v>
      </c>
      <c r="B152" s="46" t="s">
        <v>6047</v>
      </c>
      <c r="C152" s="46" t="s">
        <v>4150</v>
      </c>
      <c r="D152" s="46" t="s">
        <v>6048</v>
      </c>
      <c r="E152" s="46" t="s">
        <v>5398</v>
      </c>
      <c r="F152" s="46" t="s">
        <v>5398</v>
      </c>
      <c r="G152" s="46" t="s">
        <v>5399</v>
      </c>
      <c r="H152" s="46" t="s">
        <v>5400</v>
      </c>
      <c r="I152" s="46">
        <v>13.353304870000001</v>
      </c>
      <c r="J152" s="46">
        <v>103.84790171</v>
      </c>
      <c r="K152" s="46">
        <v>-45</v>
      </c>
      <c r="L152" s="46">
        <v>5</v>
      </c>
      <c r="M152" s="46" t="s">
        <v>6049</v>
      </c>
      <c r="N152" s="46"/>
      <c r="O152" s="46"/>
      <c r="P152" s="46"/>
      <c r="Q152" s="46"/>
      <c r="R152" s="48" t="s">
        <v>6056</v>
      </c>
      <c r="S152" s="46" t="s">
        <v>6052</v>
      </c>
      <c r="T152" s="46"/>
      <c r="U152" s="46"/>
      <c r="V152" s="46"/>
      <c r="W152" s="46"/>
      <c r="X152" s="46"/>
      <c r="Y152" s="46"/>
      <c r="Z152" s="46"/>
      <c r="AA152" s="46"/>
      <c r="AB152" s="46"/>
      <c r="AC152" s="46"/>
      <c r="AD152" s="46"/>
      <c r="AE152" s="46">
        <v>20</v>
      </c>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c r="BP152" s="46"/>
      <c r="BQ152" s="46"/>
      <c r="BR152" s="46" t="s">
        <v>4159</v>
      </c>
      <c r="BS152" s="46" t="s">
        <v>5402</v>
      </c>
      <c r="BT152" s="46" t="s">
        <v>5405</v>
      </c>
      <c r="BU152" s="46" t="s">
        <v>5406</v>
      </c>
      <c r="BV152" s="46">
        <v>1439</v>
      </c>
      <c r="BW152" s="46" t="s">
        <v>5408</v>
      </c>
      <c r="BX152" s="46" t="s">
        <v>5409</v>
      </c>
      <c r="BY152" s="46">
        <v>170</v>
      </c>
      <c r="BZ152" s="46"/>
      <c r="CA152" s="46">
        <v>-1</v>
      </c>
    </row>
    <row r="153" spans="1:79">
      <c r="A153" s="46" t="s">
        <v>6234</v>
      </c>
      <c r="B153" s="46" t="s">
        <v>6047</v>
      </c>
      <c r="C153" s="46" t="s">
        <v>4150</v>
      </c>
      <c r="D153" s="46" t="s">
        <v>6048</v>
      </c>
      <c r="E153" s="46" t="s">
        <v>6235</v>
      </c>
      <c r="F153" s="46" t="s">
        <v>6235</v>
      </c>
      <c r="G153" s="46" t="s">
        <v>6236</v>
      </c>
      <c r="H153" s="46" t="s">
        <v>6237</v>
      </c>
      <c r="I153" s="46">
        <v>13.35380209</v>
      </c>
      <c r="J153" s="46">
        <v>103.85043204999999</v>
      </c>
      <c r="K153" s="46">
        <v>-7</v>
      </c>
      <c r="L153" s="46">
        <v>5</v>
      </c>
      <c r="M153" s="46" t="s">
        <v>6049</v>
      </c>
      <c r="N153" s="46"/>
      <c r="O153" s="46"/>
      <c r="P153" s="46"/>
      <c r="Q153" s="46"/>
      <c r="R153" s="48" t="s">
        <v>6056</v>
      </c>
      <c r="S153" s="46" t="s">
        <v>6052</v>
      </c>
      <c r="T153" s="46"/>
      <c r="U153" s="46"/>
      <c r="V153" s="46"/>
      <c r="W153" s="46"/>
      <c r="X153" s="46"/>
      <c r="Y153" s="46"/>
      <c r="Z153" s="46"/>
      <c r="AA153" s="46"/>
      <c r="AB153" s="46"/>
      <c r="AC153" s="46"/>
      <c r="AD153" s="46"/>
      <c r="AE153" s="46">
        <v>10</v>
      </c>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c r="BP153" s="46"/>
      <c r="BQ153" s="46"/>
      <c r="BR153" s="46" t="s">
        <v>4159</v>
      </c>
      <c r="BS153" s="46" t="s">
        <v>6238</v>
      </c>
      <c r="BT153" s="46" t="s">
        <v>6239</v>
      </c>
      <c r="BU153" s="46" t="s">
        <v>6240</v>
      </c>
      <c r="BV153" s="46">
        <v>1474</v>
      </c>
      <c r="BW153" s="46" t="s">
        <v>6241</v>
      </c>
      <c r="BX153" s="46" t="s">
        <v>6242</v>
      </c>
      <c r="BY153" s="46">
        <v>189</v>
      </c>
      <c r="BZ153" s="46"/>
      <c r="CA153" s="46">
        <v>-1</v>
      </c>
    </row>
    <row r="154" spans="1:79">
      <c r="A154" s="46" t="s">
        <v>6252</v>
      </c>
      <c r="B154" s="46" t="s">
        <v>6047</v>
      </c>
      <c r="C154" s="46" t="s">
        <v>4150</v>
      </c>
      <c r="D154" s="46" t="s">
        <v>6048</v>
      </c>
      <c r="E154" s="46" t="s">
        <v>6253</v>
      </c>
      <c r="F154" s="46" t="s">
        <v>6253</v>
      </c>
      <c r="G154" s="46" t="s">
        <v>6254</v>
      </c>
      <c r="H154" s="46" t="s">
        <v>6255</v>
      </c>
      <c r="I154" s="46">
        <v>13.35361896</v>
      </c>
      <c r="J154" s="46">
        <v>103.85137014</v>
      </c>
      <c r="K154" s="46">
        <v>-10</v>
      </c>
      <c r="L154" s="46">
        <v>5</v>
      </c>
      <c r="M154" s="46" t="s">
        <v>6049</v>
      </c>
      <c r="N154" s="46"/>
      <c r="O154" s="46"/>
      <c r="P154" s="46"/>
      <c r="Q154" s="46"/>
      <c r="R154" s="48" t="s">
        <v>6056</v>
      </c>
      <c r="S154" s="46" t="s">
        <v>6052</v>
      </c>
      <c r="T154" s="46"/>
      <c r="U154" s="46"/>
      <c r="V154" s="46"/>
      <c r="W154" s="46"/>
      <c r="X154" s="46"/>
      <c r="Y154" s="46"/>
      <c r="Z154" s="46"/>
      <c r="AA154" s="46"/>
      <c r="AB154" s="46"/>
      <c r="AC154" s="46"/>
      <c r="AD154" s="46"/>
      <c r="AE154" s="46">
        <v>30</v>
      </c>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t="s">
        <v>4159</v>
      </c>
      <c r="BS154" s="46" t="s">
        <v>6256</v>
      </c>
      <c r="BT154" s="46" t="s">
        <v>6257</v>
      </c>
      <c r="BU154" s="46" t="s">
        <v>6258</v>
      </c>
      <c r="BV154" s="46">
        <v>1476</v>
      </c>
      <c r="BW154" s="46" t="s">
        <v>6259</v>
      </c>
      <c r="BX154" s="46" t="s">
        <v>6260</v>
      </c>
      <c r="BY154" s="46">
        <v>191</v>
      </c>
      <c r="BZ154" s="46"/>
      <c r="CA154" s="46">
        <v>-1</v>
      </c>
    </row>
    <row r="155" spans="1:79">
      <c r="A155" s="46" t="s">
        <v>6305</v>
      </c>
      <c r="B155" s="46" t="s">
        <v>6047</v>
      </c>
      <c r="C155" s="46" t="s">
        <v>4150</v>
      </c>
      <c r="D155" s="46" t="s">
        <v>6048</v>
      </c>
      <c r="E155" s="46" t="s">
        <v>6306</v>
      </c>
      <c r="F155" s="46" t="s">
        <v>6306</v>
      </c>
      <c r="G155" s="46" t="s">
        <v>6307</v>
      </c>
      <c r="H155" s="46" t="s">
        <v>6308</v>
      </c>
      <c r="I155" s="46">
        <v>13.353739190000001</v>
      </c>
      <c r="J155" s="46">
        <v>103.8492236</v>
      </c>
      <c r="K155" s="46">
        <v>10</v>
      </c>
      <c r="L155" s="46">
        <v>5</v>
      </c>
      <c r="M155" s="46" t="s">
        <v>6049</v>
      </c>
      <c r="N155" s="46"/>
      <c r="O155" s="46"/>
      <c r="P155" s="46"/>
      <c r="Q155" s="46"/>
      <c r="R155" s="48" t="s">
        <v>6056</v>
      </c>
      <c r="S155" s="46" t="s">
        <v>6052</v>
      </c>
      <c r="T155" s="46"/>
      <c r="U155" s="46"/>
      <c r="V155" s="46"/>
      <c r="W155" s="46"/>
      <c r="X155" s="46"/>
      <c r="Y155" s="46"/>
      <c r="Z155" s="46"/>
      <c r="AA155" s="46"/>
      <c r="AB155" s="46"/>
      <c r="AC155" s="46"/>
      <c r="AD155" s="46"/>
      <c r="AE155" s="46">
        <v>18</v>
      </c>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c r="BP155" s="46"/>
      <c r="BQ155" s="46"/>
      <c r="BR155" s="46" t="s">
        <v>4159</v>
      </c>
      <c r="BS155" s="46" t="s">
        <v>6309</v>
      </c>
      <c r="BT155" s="46" t="s">
        <v>6310</v>
      </c>
      <c r="BU155" s="46" t="s">
        <v>6311</v>
      </c>
      <c r="BV155" s="46">
        <v>1482</v>
      </c>
      <c r="BW155" s="46" t="s">
        <v>6312</v>
      </c>
      <c r="BX155" s="46" t="s">
        <v>6313</v>
      </c>
      <c r="BY155" s="46">
        <v>197</v>
      </c>
      <c r="BZ155" s="46"/>
      <c r="CA155" s="46">
        <v>-1</v>
      </c>
    </row>
    <row r="156" spans="1:79">
      <c r="A156" s="46" t="s">
        <v>6323</v>
      </c>
      <c r="B156" s="46" t="s">
        <v>6047</v>
      </c>
      <c r="C156" s="46" t="s">
        <v>4150</v>
      </c>
      <c r="D156" s="46" t="s">
        <v>6048</v>
      </c>
      <c r="E156" s="46" t="s">
        <v>6324</v>
      </c>
      <c r="F156" s="46" t="s">
        <v>6324</v>
      </c>
      <c r="G156" s="46" t="s">
        <v>6325</v>
      </c>
      <c r="H156" s="46" t="s">
        <v>6326</v>
      </c>
      <c r="I156" s="46">
        <v>13.35406935</v>
      </c>
      <c r="J156" s="46">
        <v>103.85124216</v>
      </c>
      <c r="K156" s="46">
        <v>5</v>
      </c>
      <c r="L156" s="46">
        <v>9</v>
      </c>
      <c r="M156" s="46" t="s">
        <v>6049</v>
      </c>
      <c r="N156" s="46"/>
      <c r="O156" s="46"/>
      <c r="P156" s="46"/>
      <c r="Q156" s="46"/>
      <c r="R156" s="48" t="s">
        <v>6056</v>
      </c>
      <c r="S156" s="46" t="s">
        <v>6052</v>
      </c>
      <c r="T156" s="46"/>
      <c r="U156" s="46"/>
      <c r="V156" s="46"/>
      <c r="W156" s="46"/>
      <c r="X156" s="46"/>
      <c r="Y156" s="46"/>
      <c r="Z156" s="46"/>
      <c r="AA156" s="46"/>
      <c r="AB156" s="46"/>
      <c r="AC156" s="46"/>
      <c r="AD156" s="46"/>
      <c r="AE156" s="46">
        <v>1</v>
      </c>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t="s">
        <v>4159</v>
      </c>
      <c r="BS156" s="46" t="s">
        <v>6327</v>
      </c>
      <c r="BT156" s="46" t="s">
        <v>6328</v>
      </c>
      <c r="BU156" s="46" t="s">
        <v>6329</v>
      </c>
      <c r="BV156" s="46">
        <v>1510</v>
      </c>
      <c r="BW156" s="46" t="s">
        <v>6330</v>
      </c>
      <c r="BX156" s="46" t="s">
        <v>6331</v>
      </c>
      <c r="BY156" s="46">
        <v>199</v>
      </c>
      <c r="BZ156" s="46"/>
      <c r="CA156" s="46">
        <v>-1</v>
      </c>
    </row>
    <row r="157" spans="1:79">
      <c r="A157" s="46" t="s">
        <v>6350</v>
      </c>
      <c r="B157" s="46" t="s">
        <v>6047</v>
      </c>
      <c r="C157" s="46" t="s">
        <v>4150</v>
      </c>
      <c r="D157" s="46" t="s">
        <v>6048</v>
      </c>
      <c r="E157" s="46" t="s">
        <v>6351</v>
      </c>
      <c r="F157" s="46" t="s">
        <v>6351</v>
      </c>
      <c r="G157" s="46" t="s">
        <v>6352</v>
      </c>
      <c r="H157" s="46" t="s">
        <v>6353</v>
      </c>
      <c r="I157" s="46">
        <v>13.35169176</v>
      </c>
      <c r="J157" s="46">
        <v>103.8505545</v>
      </c>
      <c r="K157" s="46">
        <v>-16</v>
      </c>
      <c r="L157" s="46">
        <v>5</v>
      </c>
      <c r="M157" s="46" t="s">
        <v>6049</v>
      </c>
      <c r="N157" s="46"/>
      <c r="O157" s="46"/>
      <c r="P157" s="46"/>
      <c r="Q157" s="46"/>
      <c r="R157" s="48" t="s">
        <v>6056</v>
      </c>
      <c r="S157" s="46" t="s">
        <v>6052</v>
      </c>
      <c r="T157" s="46"/>
      <c r="U157" s="46"/>
      <c r="V157" s="46"/>
      <c r="W157" s="46"/>
      <c r="X157" s="46"/>
      <c r="Y157" s="46"/>
      <c r="Z157" s="46"/>
      <c r="AA157" s="46"/>
      <c r="AB157" s="46"/>
      <c r="AC157" s="46"/>
      <c r="AD157" s="46"/>
      <c r="AE157" s="46">
        <v>20</v>
      </c>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c r="BP157" s="46"/>
      <c r="BQ157" s="46"/>
      <c r="BR157" s="46" t="s">
        <v>4159</v>
      </c>
      <c r="BS157" s="46" t="s">
        <v>6354</v>
      </c>
      <c r="BT157" s="46" t="s">
        <v>6355</v>
      </c>
      <c r="BU157" s="46" t="s">
        <v>6356</v>
      </c>
      <c r="BV157" s="46">
        <v>1513</v>
      </c>
      <c r="BW157" s="46" t="s">
        <v>6357</v>
      </c>
      <c r="BX157" s="46" t="s">
        <v>6358</v>
      </c>
      <c r="BY157" s="46">
        <v>202</v>
      </c>
      <c r="BZ157" s="46"/>
      <c r="CA157" s="46">
        <v>-1</v>
      </c>
    </row>
    <row r="158" spans="1:79">
      <c r="A158" s="46" t="s">
        <v>6410</v>
      </c>
      <c r="B158" s="46" t="s">
        <v>6047</v>
      </c>
      <c r="C158" s="46" t="s">
        <v>4150</v>
      </c>
      <c r="D158" s="46" t="s">
        <v>6048</v>
      </c>
      <c r="E158" s="46" t="s">
        <v>6411</v>
      </c>
      <c r="F158" s="46" t="s">
        <v>6411</v>
      </c>
      <c r="G158" s="46" t="s">
        <v>6412</v>
      </c>
      <c r="H158" s="46" t="s">
        <v>6413</v>
      </c>
      <c r="I158" s="46">
        <v>13.37584972</v>
      </c>
      <c r="J158" s="46">
        <v>103.8588383</v>
      </c>
      <c r="K158" s="46">
        <v>8</v>
      </c>
      <c r="L158" s="46">
        <v>5</v>
      </c>
      <c r="M158" s="46" t="s">
        <v>6049</v>
      </c>
      <c r="N158" s="46"/>
      <c r="O158" s="46"/>
      <c r="P158" s="46"/>
      <c r="Q158" s="46"/>
      <c r="R158" s="52" t="s">
        <v>6057</v>
      </c>
      <c r="S158" s="46" t="s">
        <v>6052</v>
      </c>
      <c r="T158" s="46"/>
      <c r="U158" s="46"/>
      <c r="V158" s="46"/>
      <c r="W158" s="46"/>
      <c r="X158" s="46"/>
      <c r="Y158" s="46"/>
      <c r="Z158" s="46"/>
      <c r="AA158" s="46"/>
      <c r="AB158" s="46"/>
      <c r="AC158" s="46"/>
      <c r="AD158" s="46"/>
      <c r="AE158" s="46">
        <v>17</v>
      </c>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t="s">
        <v>4159</v>
      </c>
      <c r="BS158" s="46" t="s">
        <v>6414</v>
      </c>
      <c r="BT158" s="46" t="s">
        <v>6415</v>
      </c>
      <c r="BU158" s="46" t="s">
        <v>6416</v>
      </c>
      <c r="BV158" s="46">
        <v>1579</v>
      </c>
      <c r="BW158" s="46" t="s">
        <v>6417</v>
      </c>
      <c r="BX158" s="46" t="s">
        <v>6418</v>
      </c>
      <c r="BY158" s="46">
        <v>209</v>
      </c>
      <c r="BZ158" s="46"/>
      <c r="CA158" s="46">
        <v>-1</v>
      </c>
    </row>
    <row r="159" spans="1:79">
      <c r="A159" s="46" t="s">
        <v>6419</v>
      </c>
      <c r="B159" s="46" t="s">
        <v>6047</v>
      </c>
      <c r="C159" s="46" t="s">
        <v>4150</v>
      </c>
      <c r="D159" s="46" t="s">
        <v>6048</v>
      </c>
      <c r="E159" s="46" t="s">
        <v>6420</v>
      </c>
      <c r="F159" s="46" t="s">
        <v>6420</v>
      </c>
      <c r="G159" s="46" t="s">
        <v>6421</v>
      </c>
      <c r="H159" s="46" t="s">
        <v>6422</v>
      </c>
      <c r="I159" s="46">
        <v>13.37584532</v>
      </c>
      <c r="J159" s="46">
        <v>103.85857120999999</v>
      </c>
      <c r="K159" s="46">
        <v>8</v>
      </c>
      <c r="L159" s="46">
        <v>5</v>
      </c>
      <c r="M159" s="46" t="s">
        <v>6049</v>
      </c>
      <c r="N159" s="46"/>
      <c r="O159" s="46"/>
      <c r="P159" s="46"/>
      <c r="Q159" s="46"/>
      <c r="R159" s="52" t="s">
        <v>6057</v>
      </c>
      <c r="S159" s="46" t="s">
        <v>6052</v>
      </c>
      <c r="T159" s="46"/>
      <c r="U159" s="46"/>
      <c r="V159" s="46"/>
      <c r="W159" s="46"/>
      <c r="X159" s="46"/>
      <c r="Y159" s="46"/>
      <c r="Z159" s="46"/>
      <c r="AA159" s="46"/>
      <c r="AB159" s="46"/>
      <c r="AC159" s="46"/>
      <c r="AD159" s="46"/>
      <c r="AE159" s="46">
        <v>7</v>
      </c>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c r="BP159" s="46"/>
      <c r="BQ159" s="46"/>
      <c r="BR159" s="46" t="s">
        <v>4159</v>
      </c>
      <c r="BS159" s="46" t="s">
        <v>6423</v>
      </c>
      <c r="BT159" s="46" t="s">
        <v>6424</v>
      </c>
      <c r="BU159" s="46" t="s">
        <v>6425</v>
      </c>
      <c r="BV159" s="46">
        <v>1580</v>
      </c>
      <c r="BW159" s="46" t="s">
        <v>6426</v>
      </c>
      <c r="BX159" s="46" t="s">
        <v>6427</v>
      </c>
      <c r="BY159" s="46">
        <v>210</v>
      </c>
      <c r="BZ159" s="46"/>
      <c r="CA159" s="46">
        <v>-1</v>
      </c>
    </row>
    <row r="160" spans="1:79">
      <c r="A160" s="46" t="s">
        <v>6438</v>
      </c>
      <c r="B160" s="46" t="s">
        <v>6047</v>
      </c>
      <c r="C160" s="46" t="s">
        <v>4150</v>
      </c>
      <c r="D160" s="46" t="s">
        <v>6048</v>
      </c>
      <c r="E160" s="46" t="s">
        <v>6439</v>
      </c>
      <c r="F160" s="46" t="s">
        <v>6439</v>
      </c>
      <c r="G160" s="46" t="s">
        <v>6440</v>
      </c>
      <c r="H160" s="46" t="s">
        <v>6441</v>
      </c>
      <c r="I160" s="46">
        <v>13.37564072</v>
      </c>
      <c r="J160" s="46">
        <v>103.85835114</v>
      </c>
      <c r="K160" s="46">
        <v>-34</v>
      </c>
      <c r="L160" s="46">
        <v>5</v>
      </c>
      <c r="M160" s="46" t="s">
        <v>6049</v>
      </c>
      <c r="N160" s="46"/>
      <c r="O160" s="46"/>
      <c r="P160" s="46"/>
      <c r="Q160" s="46"/>
      <c r="R160" s="52" t="s">
        <v>6057</v>
      </c>
      <c r="S160" s="46" t="s">
        <v>6052</v>
      </c>
      <c r="T160" s="46"/>
      <c r="U160" s="46"/>
      <c r="V160" s="46"/>
      <c r="W160" s="46"/>
      <c r="X160" s="46"/>
      <c r="Y160" s="46"/>
      <c r="Z160" s="46"/>
      <c r="AA160" s="46"/>
      <c r="AB160" s="46"/>
      <c r="AC160" s="46"/>
      <c r="AD160" s="46"/>
      <c r="AE160" s="46">
        <v>15</v>
      </c>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c r="BP160" s="46"/>
      <c r="BQ160" s="46"/>
      <c r="BR160" s="46" t="s">
        <v>4159</v>
      </c>
      <c r="BS160" s="46" t="s">
        <v>6442</v>
      </c>
      <c r="BT160" s="46" t="s">
        <v>6443</v>
      </c>
      <c r="BU160" s="46" t="s">
        <v>6444</v>
      </c>
      <c r="BV160" s="46">
        <v>1582</v>
      </c>
      <c r="BW160" s="46" t="s">
        <v>6445</v>
      </c>
      <c r="BX160" s="46" t="s">
        <v>6446</v>
      </c>
      <c r="BY160" s="46">
        <v>212</v>
      </c>
      <c r="BZ160" s="46"/>
      <c r="CA160" s="46">
        <v>-1</v>
      </c>
    </row>
    <row r="161" spans="1:79">
      <c r="A161" s="46" t="s">
        <v>6594</v>
      </c>
      <c r="B161" s="46" t="s">
        <v>6047</v>
      </c>
      <c r="C161" s="46" t="s">
        <v>4150</v>
      </c>
      <c r="D161" s="46" t="s">
        <v>6048</v>
      </c>
      <c r="E161" s="46" t="s">
        <v>6595</v>
      </c>
      <c r="F161" s="46" t="s">
        <v>6595</v>
      </c>
      <c r="G161" s="46" t="s">
        <v>6596</v>
      </c>
      <c r="H161" s="46" t="s">
        <v>6597</v>
      </c>
      <c r="I161" s="46">
        <v>13.37538814</v>
      </c>
      <c r="J161" s="46">
        <v>103.8587426</v>
      </c>
      <c r="K161" s="46">
        <v>12</v>
      </c>
      <c r="L161" s="46">
        <v>5</v>
      </c>
      <c r="M161" s="46" t="s">
        <v>6049</v>
      </c>
      <c r="N161" s="46"/>
      <c r="O161" s="46"/>
      <c r="P161" s="46"/>
      <c r="Q161" s="46"/>
      <c r="R161" s="52" t="s">
        <v>6057</v>
      </c>
      <c r="S161" s="46" t="s">
        <v>6052</v>
      </c>
      <c r="T161" s="46"/>
      <c r="U161" s="46"/>
      <c r="V161" s="46"/>
      <c r="W161" s="46"/>
      <c r="X161" s="46"/>
      <c r="Y161" s="46"/>
      <c r="Z161" s="46"/>
      <c r="AA161" s="46"/>
      <c r="AB161" s="46"/>
      <c r="AC161" s="46"/>
      <c r="AD161" s="46"/>
      <c r="AE161" s="46">
        <v>30</v>
      </c>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c r="BP161" s="46"/>
      <c r="BQ161" s="46"/>
      <c r="BR161" s="46" t="s">
        <v>4159</v>
      </c>
      <c r="BS161" s="46" t="s">
        <v>6598</v>
      </c>
      <c r="BT161" s="46" t="s">
        <v>6599</v>
      </c>
      <c r="BU161" s="46" t="s">
        <v>6600</v>
      </c>
      <c r="BV161" s="46">
        <v>1635</v>
      </c>
      <c r="BW161" s="46" t="s">
        <v>6601</v>
      </c>
      <c r="BX161" s="46" t="s">
        <v>6602</v>
      </c>
      <c r="BY161" s="46">
        <v>230</v>
      </c>
      <c r="BZ161" s="46"/>
      <c r="CA161" s="46">
        <v>-1</v>
      </c>
    </row>
    <row r="162" spans="1:79">
      <c r="A162" s="46" t="s">
        <v>6603</v>
      </c>
      <c r="B162" s="46" t="s">
        <v>6047</v>
      </c>
      <c r="C162" s="46" t="s">
        <v>4150</v>
      </c>
      <c r="D162" s="46" t="s">
        <v>6048</v>
      </c>
      <c r="E162" s="46" t="s">
        <v>6604</v>
      </c>
      <c r="F162" s="46" t="s">
        <v>6604</v>
      </c>
      <c r="G162" s="46" t="s">
        <v>6605</v>
      </c>
      <c r="H162" s="46" t="s">
        <v>6606</v>
      </c>
      <c r="I162" s="46">
        <v>13.37532865</v>
      </c>
      <c r="J162" s="46">
        <v>103.85729619</v>
      </c>
      <c r="K162" s="46">
        <v>0</v>
      </c>
      <c r="L162" s="46">
        <v>5</v>
      </c>
      <c r="M162" s="46" t="s">
        <v>6049</v>
      </c>
      <c r="N162" s="46"/>
      <c r="O162" s="46"/>
      <c r="P162" s="46"/>
      <c r="Q162" s="46"/>
      <c r="R162" s="52" t="s">
        <v>6057</v>
      </c>
      <c r="S162" s="46" t="s">
        <v>6052</v>
      </c>
      <c r="T162" s="46"/>
      <c r="U162" s="46"/>
      <c r="V162" s="46"/>
      <c r="W162" s="46"/>
      <c r="X162" s="46"/>
      <c r="Y162" s="46"/>
      <c r="Z162" s="46"/>
      <c r="AA162" s="46"/>
      <c r="AB162" s="46"/>
      <c r="AC162" s="46"/>
      <c r="AD162" s="46"/>
      <c r="AE162" s="46">
        <v>25</v>
      </c>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t="s">
        <v>4159</v>
      </c>
      <c r="BS162" s="46" t="s">
        <v>6485</v>
      </c>
      <c r="BT162" s="46" t="s">
        <v>6607</v>
      </c>
      <c r="BU162" s="46" t="s">
        <v>6608</v>
      </c>
      <c r="BV162" s="46">
        <v>1636</v>
      </c>
      <c r="BW162" s="46" t="s">
        <v>6609</v>
      </c>
      <c r="BX162" s="46" t="s">
        <v>6610</v>
      </c>
      <c r="BY162" s="46">
        <v>231</v>
      </c>
      <c r="BZ162" s="46"/>
      <c r="CA162" s="46">
        <v>-1</v>
      </c>
    </row>
    <row r="163" spans="1:79">
      <c r="A163" s="46" t="s">
        <v>6748</v>
      </c>
      <c r="B163" s="46" t="s">
        <v>6047</v>
      </c>
      <c r="C163" s="46" t="s">
        <v>4150</v>
      </c>
      <c r="D163" s="46" t="s">
        <v>6048</v>
      </c>
      <c r="E163" s="46" t="s">
        <v>6749</v>
      </c>
      <c r="F163" s="46" t="s">
        <v>6749</v>
      </c>
      <c r="G163" s="46" t="s">
        <v>3947</v>
      </c>
      <c r="H163" s="46" t="s">
        <v>6750</v>
      </c>
      <c r="I163" s="46">
        <v>13.375344549999999</v>
      </c>
      <c r="J163" s="46">
        <v>103.85764863</v>
      </c>
      <c r="K163" s="46">
        <v>-20</v>
      </c>
      <c r="L163" s="46">
        <v>5</v>
      </c>
      <c r="M163" s="46" t="s">
        <v>6049</v>
      </c>
      <c r="N163" s="46"/>
      <c r="O163" s="46"/>
      <c r="P163" s="46"/>
      <c r="Q163" s="46"/>
      <c r="R163" s="52" t="s">
        <v>6057</v>
      </c>
      <c r="S163" s="46" t="s">
        <v>6052</v>
      </c>
      <c r="T163" s="46"/>
      <c r="U163" s="46"/>
      <c r="V163" s="46"/>
      <c r="W163" s="46"/>
      <c r="X163" s="46"/>
      <c r="Y163" s="46"/>
      <c r="Z163" s="46"/>
      <c r="AA163" s="46"/>
      <c r="AB163" s="46"/>
      <c r="AC163" s="46"/>
      <c r="AD163" s="46"/>
      <c r="AE163" s="46">
        <v>35</v>
      </c>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c r="BP163" s="46"/>
      <c r="BQ163" s="46"/>
      <c r="BR163" s="46" t="s">
        <v>4159</v>
      </c>
      <c r="BS163" s="46" t="s">
        <v>6751</v>
      </c>
      <c r="BT163" s="46" t="s">
        <v>6752</v>
      </c>
      <c r="BU163" s="46" t="s">
        <v>6753</v>
      </c>
      <c r="BV163" s="46">
        <v>1722</v>
      </c>
      <c r="BW163" s="46" t="s">
        <v>6754</v>
      </c>
      <c r="BX163" s="46" t="s">
        <v>6755</v>
      </c>
      <c r="BY163" s="46">
        <v>248</v>
      </c>
      <c r="BZ163" s="46"/>
      <c r="CA163" s="46">
        <v>-1</v>
      </c>
    </row>
    <row r="164" spans="1:79">
      <c r="A164" s="46" t="s">
        <v>6756</v>
      </c>
      <c r="B164" s="46" t="s">
        <v>6047</v>
      </c>
      <c r="C164" s="46" t="s">
        <v>4150</v>
      </c>
      <c r="D164" s="46" t="s">
        <v>6048</v>
      </c>
      <c r="E164" s="46" t="s">
        <v>6757</v>
      </c>
      <c r="F164" s="46" t="s">
        <v>6757</v>
      </c>
      <c r="G164" s="46" t="s">
        <v>6758</v>
      </c>
      <c r="H164" s="46" t="s">
        <v>6759</v>
      </c>
      <c r="I164" s="46">
        <v>13.375214619999999</v>
      </c>
      <c r="J164" s="46">
        <v>103.85680075</v>
      </c>
      <c r="K164" s="46">
        <v>-2</v>
      </c>
      <c r="L164" s="46">
        <v>5</v>
      </c>
      <c r="M164" s="46" t="s">
        <v>6049</v>
      </c>
      <c r="N164" s="46"/>
      <c r="O164" s="46"/>
      <c r="P164" s="46"/>
      <c r="Q164" s="46"/>
      <c r="R164" s="52" t="s">
        <v>6057</v>
      </c>
      <c r="S164" s="46" t="s">
        <v>6052</v>
      </c>
      <c r="T164" s="46"/>
      <c r="U164" s="46"/>
      <c r="V164" s="46"/>
      <c r="W164" s="46"/>
      <c r="X164" s="46"/>
      <c r="Y164" s="46"/>
      <c r="Z164" s="46"/>
      <c r="AA164" s="46"/>
      <c r="AB164" s="46"/>
      <c r="AC164" s="46"/>
      <c r="AD164" s="46"/>
      <c r="AE164" s="46">
        <v>10</v>
      </c>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c r="BP164" s="46"/>
      <c r="BQ164" s="46"/>
      <c r="BR164" s="46" t="s">
        <v>4159</v>
      </c>
      <c r="BS164" s="46" t="s">
        <v>6760</v>
      </c>
      <c r="BT164" s="46" t="s">
        <v>6761</v>
      </c>
      <c r="BU164" s="46" t="s">
        <v>6762</v>
      </c>
      <c r="BV164" s="46">
        <v>1723</v>
      </c>
      <c r="BW164" s="46" t="s">
        <v>6763</v>
      </c>
      <c r="BX164" s="46" t="s">
        <v>6764</v>
      </c>
      <c r="BY164" s="46">
        <v>249</v>
      </c>
      <c r="BZ164" s="46"/>
      <c r="CA164" s="46">
        <v>-1</v>
      </c>
    </row>
    <row r="165" spans="1:79">
      <c r="A165" s="46" t="s">
        <v>6765</v>
      </c>
      <c r="B165" s="46" t="s">
        <v>6047</v>
      </c>
      <c r="C165" s="46" t="s">
        <v>4150</v>
      </c>
      <c r="D165" s="46" t="s">
        <v>6048</v>
      </c>
      <c r="E165" s="46" t="s">
        <v>6766</v>
      </c>
      <c r="F165" s="46" t="s">
        <v>6766</v>
      </c>
      <c r="G165" s="46" t="s">
        <v>3987</v>
      </c>
      <c r="H165" s="46" t="s">
        <v>6767</v>
      </c>
      <c r="I165" s="46">
        <v>13.375632019999999</v>
      </c>
      <c r="J165" s="46">
        <v>103.85636129</v>
      </c>
      <c r="K165" s="46">
        <v>21</v>
      </c>
      <c r="L165" s="46">
        <v>5</v>
      </c>
      <c r="M165" s="46" t="s">
        <v>6049</v>
      </c>
      <c r="N165" s="46"/>
      <c r="O165" s="46"/>
      <c r="P165" s="46"/>
      <c r="Q165" s="46"/>
      <c r="R165" s="52" t="s">
        <v>6057</v>
      </c>
      <c r="S165" s="46" t="s">
        <v>6052</v>
      </c>
      <c r="T165" s="46"/>
      <c r="U165" s="46"/>
      <c r="V165" s="46"/>
      <c r="W165" s="46"/>
      <c r="X165" s="46"/>
      <c r="Y165" s="46"/>
      <c r="Z165" s="46"/>
      <c r="AA165" s="46"/>
      <c r="AB165" s="46"/>
      <c r="AC165" s="46"/>
      <c r="AD165" s="46"/>
      <c r="AE165" s="46">
        <v>15</v>
      </c>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c r="BP165" s="46"/>
      <c r="BQ165" s="46"/>
      <c r="BR165" s="46" t="s">
        <v>4159</v>
      </c>
      <c r="BS165" s="46" t="s">
        <v>6768</v>
      </c>
      <c r="BT165" s="46" t="s">
        <v>6769</v>
      </c>
      <c r="BU165" s="46" t="s">
        <v>6770</v>
      </c>
      <c r="BV165" s="46">
        <v>1724</v>
      </c>
      <c r="BW165" s="46" t="s">
        <v>6771</v>
      </c>
      <c r="BX165" s="46" t="s">
        <v>6772</v>
      </c>
      <c r="BY165" s="46">
        <v>250</v>
      </c>
      <c r="BZ165" s="46"/>
      <c r="CA165" s="46">
        <v>-1</v>
      </c>
    </row>
    <row r="166" spans="1:79">
      <c r="A166" s="46" t="s">
        <v>6773</v>
      </c>
      <c r="B166" s="46" t="s">
        <v>6047</v>
      </c>
      <c r="C166" s="46" t="s">
        <v>4150</v>
      </c>
      <c r="D166" s="46" t="s">
        <v>6048</v>
      </c>
      <c r="E166" s="46" t="s">
        <v>6774</v>
      </c>
      <c r="F166" s="46" t="s">
        <v>6774</v>
      </c>
      <c r="G166" s="46" t="s">
        <v>6775</v>
      </c>
      <c r="H166" s="46" t="s">
        <v>6776</v>
      </c>
      <c r="I166" s="46">
        <v>13.37582935</v>
      </c>
      <c r="J166" s="46">
        <v>103.85566996999999</v>
      </c>
      <c r="K166" s="46">
        <v>4</v>
      </c>
      <c r="L166" s="46">
        <v>5</v>
      </c>
      <c r="M166" s="46" t="s">
        <v>6049</v>
      </c>
      <c r="N166" s="46"/>
      <c r="O166" s="46"/>
      <c r="P166" s="46"/>
      <c r="Q166" s="46"/>
      <c r="R166" s="52" t="s">
        <v>6057</v>
      </c>
      <c r="S166" s="46" t="s">
        <v>6052</v>
      </c>
      <c r="T166" s="46"/>
      <c r="U166" s="46"/>
      <c r="V166" s="46"/>
      <c r="W166" s="46"/>
      <c r="X166" s="46"/>
      <c r="Y166" s="46"/>
      <c r="Z166" s="46"/>
      <c r="AA166" s="46"/>
      <c r="AB166" s="46"/>
      <c r="AC166" s="46"/>
      <c r="AD166" s="46"/>
      <c r="AE166" s="46">
        <v>25</v>
      </c>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c r="BP166" s="46"/>
      <c r="BQ166" s="46"/>
      <c r="BR166" s="46" t="s">
        <v>4159</v>
      </c>
      <c r="BS166" s="46" t="s">
        <v>6777</v>
      </c>
      <c r="BT166" s="46" t="s">
        <v>6778</v>
      </c>
      <c r="BU166" s="46" t="s">
        <v>6779</v>
      </c>
      <c r="BV166" s="46">
        <v>1725</v>
      </c>
      <c r="BW166" s="46" t="s">
        <v>6780</v>
      </c>
      <c r="BX166" s="46" t="s">
        <v>6781</v>
      </c>
      <c r="BY166" s="46">
        <v>251</v>
      </c>
      <c r="BZ166" s="46"/>
      <c r="CA166" s="46">
        <v>-1</v>
      </c>
    </row>
    <row r="167" spans="1:79">
      <c r="A167" s="46" t="s">
        <v>6791</v>
      </c>
      <c r="B167" s="46" t="s">
        <v>6047</v>
      </c>
      <c r="C167" s="46" t="s">
        <v>4150</v>
      </c>
      <c r="D167" s="46" t="s">
        <v>6048</v>
      </c>
      <c r="E167" s="46" t="s">
        <v>6792</v>
      </c>
      <c r="F167" s="46" t="s">
        <v>6792</v>
      </c>
      <c r="G167" s="46" t="s">
        <v>6793</v>
      </c>
      <c r="H167" s="46" t="s">
        <v>6794</v>
      </c>
      <c r="I167" s="46">
        <v>13.37604997</v>
      </c>
      <c r="J167" s="46">
        <v>103.85493276</v>
      </c>
      <c r="K167" s="46">
        <v>-15</v>
      </c>
      <c r="L167" s="46">
        <v>5</v>
      </c>
      <c r="M167" s="46" t="s">
        <v>6049</v>
      </c>
      <c r="N167" s="46"/>
      <c r="O167" s="46"/>
      <c r="P167" s="46"/>
      <c r="Q167" s="46"/>
      <c r="R167" s="52" t="s">
        <v>6057</v>
      </c>
      <c r="S167" s="46" t="s">
        <v>6052</v>
      </c>
      <c r="T167" s="46"/>
      <c r="U167" s="46"/>
      <c r="V167" s="46"/>
      <c r="W167" s="46"/>
      <c r="X167" s="46"/>
      <c r="Y167" s="46"/>
      <c r="Z167" s="46"/>
      <c r="AA167" s="46"/>
      <c r="AB167" s="46"/>
      <c r="AC167" s="46"/>
      <c r="AD167" s="46"/>
      <c r="AE167" s="46">
        <v>12</v>
      </c>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c r="BP167" s="46"/>
      <c r="BQ167" s="46"/>
      <c r="BR167" s="46" t="s">
        <v>4159</v>
      </c>
      <c r="BS167" s="46" t="s">
        <v>6795</v>
      </c>
      <c r="BT167" s="46" t="s">
        <v>6796</v>
      </c>
      <c r="BU167" s="46" t="s">
        <v>6797</v>
      </c>
      <c r="BV167" s="46">
        <v>1727</v>
      </c>
      <c r="BW167" s="46" t="s">
        <v>6798</v>
      </c>
      <c r="BX167" s="46" t="s">
        <v>6799</v>
      </c>
      <c r="BY167" s="46">
        <v>253</v>
      </c>
      <c r="BZ167" s="46"/>
      <c r="CA167" s="46">
        <v>-1</v>
      </c>
    </row>
    <row r="168" spans="1:79">
      <c r="A168" s="46" t="s">
        <v>6876</v>
      </c>
      <c r="B168" s="46" t="s">
        <v>6047</v>
      </c>
      <c r="C168" s="46" t="s">
        <v>4150</v>
      </c>
      <c r="D168" s="46" t="s">
        <v>6048</v>
      </c>
      <c r="E168" s="46" t="s">
        <v>6877</v>
      </c>
      <c r="F168" s="46" t="s">
        <v>6877</v>
      </c>
      <c r="G168" s="46" t="s">
        <v>6878</v>
      </c>
      <c r="H168" s="46" t="s">
        <v>6879</v>
      </c>
      <c r="I168" s="46">
        <v>13.383371820000001</v>
      </c>
      <c r="J168" s="46">
        <v>103.85260700000001</v>
      </c>
      <c r="K168" s="46">
        <v>2</v>
      </c>
      <c r="L168" s="46">
        <v>5</v>
      </c>
      <c r="M168" s="46" t="s">
        <v>6049</v>
      </c>
      <c r="N168" s="46"/>
      <c r="O168" s="46"/>
      <c r="P168" s="46"/>
      <c r="Q168" s="46"/>
      <c r="R168" s="48">
        <v>5</v>
      </c>
      <c r="S168" s="46" t="s">
        <v>6052</v>
      </c>
      <c r="T168" s="46"/>
      <c r="U168" s="46"/>
      <c r="V168" s="46"/>
      <c r="W168" s="46"/>
      <c r="X168" s="46"/>
      <c r="Y168" s="46"/>
      <c r="Z168" s="46"/>
      <c r="AA168" s="46"/>
      <c r="AB168" s="46"/>
      <c r="AC168" s="46"/>
      <c r="AD168" s="46"/>
      <c r="AE168" s="46">
        <v>300</v>
      </c>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c r="BQ168" s="46"/>
      <c r="BR168" s="46" t="s">
        <v>4159</v>
      </c>
      <c r="BS168" s="46" t="s">
        <v>6880</v>
      </c>
      <c r="BT168" s="46" t="s">
        <v>6881</v>
      </c>
      <c r="BU168" s="46" t="s">
        <v>6882</v>
      </c>
      <c r="BV168" s="46">
        <v>1823</v>
      </c>
      <c r="BW168" s="46" t="s">
        <v>6883</v>
      </c>
      <c r="BX168" s="46" t="s">
        <v>6884</v>
      </c>
      <c r="BY168" s="46">
        <v>263</v>
      </c>
      <c r="BZ168" s="46"/>
      <c r="CA168" s="46">
        <v>-1</v>
      </c>
    </row>
    <row r="169" spans="1:79">
      <c r="A169" s="46" t="s">
        <v>6885</v>
      </c>
      <c r="B169" s="46" t="s">
        <v>6047</v>
      </c>
      <c r="C169" s="46" t="s">
        <v>4150</v>
      </c>
      <c r="D169" s="46" t="s">
        <v>6048</v>
      </c>
      <c r="E169" s="46" t="s">
        <v>6886</v>
      </c>
      <c r="F169" s="46" t="s">
        <v>6886</v>
      </c>
      <c r="G169" s="46" t="s">
        <v>6887</v>
      </c>
      <c r="H169" s="46" t="s">
        <v>6888</v>
      </c>
      <c r="I169" s="46">
        <v>13.383634519999999</v>
      </c>
      <c r="J169" s="46">
        <v>103.85244425</v>
      </c>
      <c r="K169" s="46">
        <v>6</v>
      </c>
      <c r="L169" s="46">
        <v>5</v>
      </c>
      <c r="M169" s="46" t="s">
        <v>6049</v>
      </c>
      <c r="N169" s="46"/>
      <c r="O169" s="46"/>
      <c r="P169" s="46"/>
      <c r="Q169" s="46"/>
      <c r="R169" s="48">
        <v>5</v>
      </c>
      <c r="S169" s="46" t="s">
        <v>6052</v>
      </c>
      <c r="T169" s="46"/>
      <c r="U169" s="46"/>
      <c r="V169" s="46"/>
      <c r="W169" s="46"/>
      <c r="X169" s="46"/>
      <c r="Y169" s="46"/>
      <c r="Z169" s="46"/>
      <c r="AA169" s="46"/>
      <c r="AB169" s="46"/>
      <c r="AC169" s="46"/>
      <c r="AD169" s="46"/>
      <c r="AE169" s="46">
        <v>30</v>
      </c>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c r="BP169" s="46"/>
      <c r="BQ169" s="46"/>
      <c r="BR169" s="46" t="s">
        <v>4159</v>
      </c>
      <c r="BS169" s="46" t="s">
        <v>6889</v>
      </c>
      <c r="BT169" s="46" t="s">
        <v>6890</v>
      </c>
      <c r="BU169" s="46" t="s">
        <v>6891</v>
      </c>
      <c r="BV169" s="46">
        <v>1824</v>
      </c>
      <c r="BW169" s="46" t="s">
        <v>6892</v>
      </c>
      <c r="BX169" s="46" t="s">
        <v>6893</v>
      </c>
      <c r="BY169" s="46">
        <v>264</v>
      </c>
      <c r="BZ169" s="46"/>
      <c r="CA169" s="46">
        <v>-1</v>
      </c>
    </row>
    <row r="170" spans="1:79">
      <c r="A170" s="46" t="s">
        <v>6903</v>
      </c>
      <c r="B170" s="46" t="s">
        <v>6047</v>
      </c>
      <c r="C170" s="46" t="s">
        <v>4150</v>
      </c>
      <c r="D170" s="46" t="s">
        <v>6048</v>
      </c>
      <c r="E170" s="46" t="s">
        <v>6904</v>
      </c>
      <c r="F170" s="46" t="s">
        <v>6904</v>
      </c>
      <c r="G170" s="46" t="s">
        <v>6905</v>
      </c>
      <c r="H170" s="46" t="s">
        <v>6906</v>
      </c>
      <c r="I170" s="46">
        <v>13.384301130000001</v>
      </c>
      <c r="J170" s="46">
        <v>103.85224955</v>
      </c>
      <c r="K170" s="46">
        <v>-29</v>
      </c>
      <c r="L170" s="46">
        <v>12</v>
      </c>
      <c r="M170" s="46" t="s">
        <v>6049</v>
      </c>
      <c r="N170" s="46"/>
      <c r="O170" s="46"/>
      <c r="P170" s="46"/>
      <c r="Q170" s="46"/>
      <c r="R170" s="48">
        <v>5</v>
      </c>
      <c r="S170" s="46" t="s">
        <v>6052</v>
      </c>
      <c r="T170" s="46"/>
      <c r="U170" s="46"/>
      <c r="V170" s="46"/>
      <c r="W170" s="46"/>
      <c r="X170" s="46"/>
      <c r="Y170" s="46"/>
      <c r="Z170" s="46"/>
      <c r="AA170" s="46"/>
      <c r="AB170" s="46"/>
      <c r="AC170" s="46"/>
      <c r="AD170" s="46"/>
      <c r="AE170" s="46">
        <v>5</v>
      </c>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t="s">
        <v>4159</v>
      </c>
      <c r="BS170" s="46" t="s">
        <v>6907</v>
      </c>
      <c r="BT170" s="46" t="s">
        <v>6908</v>
      </c>
      <c r="BU170" s="46" t="s">
        <v>6909</v>
      </c>
      <c r="BV170" s="46">
        <v>1826</v>
      </c>
      <c r="BW170" s="46" t="s">
        <v>6910</v>
      </c>
      <c r="BX170" s="46" t="s">
        <v>6911</v>
      </c>
      <c r="BY170" s="46">
        <v>266</v>
      </c>
      <c r="BZ170" s="46"/>
      <c r="CA170" s="46">
        <v>-1</v>
      </c>
    </row>
    <row r="171" spans="1:79">
      <c r="A171" s="46" t="s">
        <v>7086</v>
      </c>
      <c r="B171" s="46" t="s">
        <v>6047</v>
      </c>
      <c r="C171" s="46" t="s">
        <v>4150</v>
      </c>
      <c r="D171" s="46" t="s">
        <v>6048</v>
      </c>
      <c r="E171" s="46" t="s">
        <v>7087</v>
      </c>
      <c r="F171" s="46" t="s">
        <v>7087</v>
      </c>
      <c r="G171" s="46" t="s">
        <v>7088</v>
      </c>
      <c r="H171" s="46" t="s">
        <v>7089</v>
      </c>
      <c r="I171" s="46">
        <v>13.38372114</v>
      </c>
      <c r="J171" s="46">
        <v>103.85116804</v>
      </c>
      <c r="K171" s="46">
        <v>-11</v>
      </c>
      <c r="L171" s="46">
        <v>5</v>
      </c>
      <c r="M171" s="46" t="s">
        <v>6049</v>
      </c>
      <c r="N171" s="46"/>
      <c r="O171" s="46"/>
      <c r="P171" s="46"/>
      <c r="Q171" s="46"/>
      <c r="R171" s="48" t="s">
        <v>6934</v>
      </c>
      <c r="S171" s="46" t="s">
        <v>6052</v>
      </c>
      <c r="T171" s="46"/>
      <c r="U171" s="46"/>
      <c r="V171" s="46"/>
      <c r="W171" s="46"/>
      <c r="X171" s="46"/>
      <c r="Y171" s="46"/>
      <c r="Z171" s="46"/>
      <c r="AA171" s="46"/>
      <c r="AB171" s="46"/>
      <c r="AC171" s="46"/>
      <c r="AD171" s="46"/>
      <c r="AE171" s="46">
        <v>20</v>
      </c>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c r="BP171" s="46"/>
      <c r="BQ171" s="46"/>
      <c r="BR171" s="46" t="s">
        <v>4159</v>
      </c>
      <c r="BS171" s="46" t="s">
        <v>7090</v>
      </c>
      <c r="BT171" s="46" t="s">
        <v>7091</v>
      </c>
      <c r="BU171" s="46" t="s">
        <v>7092</v>
      </c>
      <c r="BV171" s="46">
        <v>1941</v>
      </c>
      <c r="BW171" s="46" t="s">
        <v>7093</v>
      </c>
      <c r="BX171" s="46" t="s">
        <v>7094</v>
      </c>
      <c r="BY171" s="46">
        <v>287</v>
      </c>
      <c r="BZ171" s="46"/>
      <c r="CA171" s="46">
        <v>-1</v>
      </c>
    </row>
    <row r="172" spans="1:79">
      <c r="A172" s="46" t="s">
        <v>7129</v>
      </c>
      <c r="B172" s="46" t="s">
        <v>6047</v>
      </c>
      <c r="C172" s="46" t="s">
        <v>4150</v>
      </c>
      <c r="D172" s="46" t="s">
        <v>6048</v>
      </c>
      <c r="E172" s="46" t="s">
        <v>7130</v>
      </c>
      <c r="F172" s="46" t="s">
        <v>7130</v>
      </c>
      <c r="G172" s="46" t="s">
        <v>7131</v>
      </c>
      <c r="H172" s="46" t="s">
        <v>7132</v>
      </c>
      <c r="I172" s="46">
        <v>13.38477361</v>
      </c>
      <c r="J172" s="46">
        <v>103.84991460000001</v>
      </c>
      <c r="K172" s="46">
        <v>18</v>
      </c>
      <c r="L172" s="46">
        <v>5</v>
      </c>
      <c r="M172" s="46" t="s">
        <v>6049</v>
      </c>
      <c r="N172" s="46"/>
      <c r="O172" s="46"/>
      <c r="P172" s="46"/>
      <c r="Q172" s="46"/>
      <c r="R172" s="48" t="s">
        <v>6934</v>
      </c>
      <c r="S172" s="46" t="s">
        <v>6052</v>
      </c>
      <c r="T172" s="46"/>
      <c r="U172" s="46"/>
      <c r="V172" s="46"/>
      <c r="W172" s="46"/>
      <c r="X172" s="46"/>
      <c r="Y172" s="46"/>
      <c r="Z172" s="46"/>
      <c r="AA172" s="46"/>
      <c r="AB172" s="46"/>
      <c r="AC172" s="46"/>
      <c r="AD172" s="46"/>
      <c r="AE172" s="46">
        <v>30</v>
      </c>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t="s">
        <v>4159</v>
      </c>
      <c r="BS172" s="46" t="s">
        <v>7133</v>
      </c>
      <c r="BT172" s="46" t="s">
        <v>7134</v>
      </c>
      <c r="BU172" s="46" t="s">
        <v>7135</v>
      </c>
      <c r="BV172" s="46">
        <v>1946</v>
      </c>
      <c r="BW172" s="46" t="s">
        <v>7136</v>
      </c>
      <c r="BX172" s="46" t="s">
        <v>7137</v>
      </c>
      <c r="BY172" s="46">
        <v>292</v>
      </c>
      <c r="BZ172" s="46"/>
      <c r="CA172" s="46">
        <v>-1</v>
      </c>
    </row>
    <row r="173" spans="1:79">
      <c r="A173" s="46" t="s">
        <v>7205</v>
      </c>
      <c r="B173" s="46" t="s">
        <v>6047</v>
      </c>
      <c r="C173" s="46" t="s">
        <v>4150</v>
      </c>
      <c r="D173" s="46" t="s">
        <v>6048</v>
      </c>
      <c r="E173" s="46" t="s">
        <v>7206</v>
      </c>
      <c r="F173" s="46" t="s">
        <v>7206</v>
      </c>
      <c r="G173" s="46" t="s">
        <v>7207</v>
      </c>
      <c r="H173" s="46" t="s">
        <v>7208</v>
      </c>
      <c r="I173" s="46">
        <v>13.38474628</v>
      </c>
      <c r="J173" s="46">
        <v>103.85485178</v>
      </c>
      <c r="K173" s="46">
        <v>-5</v>
      </c>
      <c r="L173" s="46">
        <v>5</v>
      </c>
      <c r="M173" s="46" t="s">
        <v>6049</v>
      </c>
      <c r="N173" s="46"/>
      <c r="O173" s="46"/>
      <c r="P173" s="46"/>
      <c r="Q173" s="46"/>
      <c r="R173" s="48" t="s">
        <v>6934</v>
      </c>
      <c r="S173" s="46" t="s">
        <v>6052</v>
      </c>
      <c r="T173" s="46"/>
      <c r="U173" s="46"/>
      <c r="V173" s="46"/>
      <c r="W173" s="46"/>
      <c r="X173" s="46"/>
      <c r="Y173" s="46"/>
      <c r="Z173" s="46"/>
      <c r="AA173" s="46"/>
      <c r="AB173" s="46"/>
      <c r="AC173" s="46"/>
      <c r="AD173" s="46"/>
      <c r="AE173" s="46">
        <v>25</v>
      </c>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c r="BP173" s="46"/>
      <c r="BQ173" s="46"/>
      <c r="BR173" s="46" t="s">
        <v>4159</v>
      </c>
      <c r="BS173" s="46" t="s">
        <v>7209</v>
      </c>
      <c r="BT173" s="46" t="s">
        <v>7210</v>
      </c>
      <c r="BU173" s="46" t="s">
        <v>7211</v>
      </c>
      <c r="BV173" s="46">
        <v>1969</v>
      </c>
      <c r="BW173" s="46" t="s">
        <v>7212</v>
      </c>
      <c r="BX173" s="46" t="s">
        <v>7213</v>
      </c>
      <c r="BY173" s="46">
        <v>301</v>
      </c>
      <c r="BZ173" s="46"/>
      <c r="CA173" s="46">
        <v>-1</v>
      </c>
    </row>
    <row r="174" spans="1:79">
      <c r="A174" s="46" t="s">
        <v>7223</v>
      </c>
      <c r="B174" s="46" t="s">
        <v>6047</v>
      </c>
      <c r="C174" s="46" t="s">
        <v>4150</v>
      </c>
      <c r="D174" s="46" t="s">
        <v>6048</v>
      </c>
      <c r="E174" s="46" t="s">
        <v>7224</v>
      </c>
      <c r="F174" s="46" t="s">
        <v>7224</v>
      </c>
      <c r="G174" s="46" t="s">
        <v>7225</v>
      </c>
      <c r="H174" s="46" t="s">
        <v>7226</v>
      </c>
      <c r="I174" s="46">
        <v>13.38565807</v>
      </c>
      <c r="J174" s="46">
        <v>103.8541812</v>
      </c>
      <c r="K174" s="46">
        <v>-15</v>
      </c>
      <c r="L174" s="46">
        <v>5</v>
      </c>
      <c r="M174" s="46" t="s">
        <v>6049</v>
      </c>
      <c r="N174" s="46"/>
      <c r="O174" s="46"/>
      <c r="P174" s="46"/>
      <c r="Q174" s="46"/>
      <c r="R174" s="48" t="s">
        <v>6934</v>
      </c>
      <c r="S174" s="46" t="s">
        <v>6052</v>
      </c>
      <c r="T174" s="46"/>
      <c r="U174" s="46"/>
      <c r="V174" s="46"/>
      <c r="W174" s="46"/>
      <c r="X174" s="46"/>
      <c r="Y174" s="46"/>
      <c r="Z174" s="46"/>
      <c r="AA174" s="46"/>
      <c r="AB174" s="46"/>
      <c r="AC174" s="46"/>
      <c r="AD174" s="46"/>
      <c r="AE174" s="46">
        <v>50</v>
      </c>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t="s">
        <v>4159</v>
      </c>
      <c r="BS174" s="46" t="s">
        <v>7227</v>
      </c>
      <c r="BT174" s="46" t="s">
        <v>7228</v>
      </c>
      <c r="BU174" s="46" t="s">
        <v>7229</v>
      </c>
      <c r="BV174" s="46">
        <v>1971</v>
      </c>
      <c r="BW174" s="46" t="s">
        <v>7230</v>
      </c>
      <c r="BX174" s="46" t="s">
        <v>7231</v>
      </c>
      <c r="BY174" s="46">
        <v>303</v>
      </c>
      <c r="BZ174" s="46"/>
      <c r="CA174" s="46">
        <v>-1</v>
      </c>
    </row>
    <row r="175" spans="1:79">
      <c r="A175" s="46" t="s">
        <v>7241</v>
      </c>
      <c r="B175" s="46" t="s">
        <v>6047</v>
      </c>
      <c r="C175" s="46" t="s">
        <v>4150</v>
      </c>
      <c r="D175" s="46" t="s">
        <v>6048</v>
      </c>
      <c r="E175" s="46" t="s">
        <v>7242</v>
      </c>
      <c r="F175" s="46" t="s">
        <v>7242</v>
      </c>
      <c r="G175" s="46" t="s">
        <v>7243</v>
      </c>
      <c r="H175" s="46" t="s">
        <v>7244</v>
      </c>
      <c r="I175" s="46">
        <v>13.3854436</v>
      </c>
      <c r="J175" s="46">
        <v>103.85122611</v>
      </c>
      <c r="K175" s="46">
        <v>-29</v>
      </c>
      <c r="L175" s="46">
        <v>5</v>
      </c>
      <c r="M175" s="46" t="s">
        <v>6049</v>
      </c>
      <c r="N175" s="46"/>
      <c r="O175" s="46"/>
      <c r="P175" s="46"/>
      <c r="Q175" s="46"/>
      <c r="R175" s="48" t="s">
        <v>6934</v>
      </c>
      <c r="S175" s="46" t="s">
        <v>6052</v>
      </c>
      <c r="T175" s="46"/>
      <c r="U175" s="46"/>
      <c r="V175" s="46"/>
      <c r="W175" s="46"/>
      <c r="X175" s="46"/>
      <c r="Y175" s="46"/>
      <c r="Z175" s="46"/>
      <c r="AA175" s="46"/>
      <c r="AB175" s="46"/>
      <c r="AC175" s="46"/>
      <c r="AD175" s="46"/>
      <c r="AE175" s="46">
        <v>18</v>
      </c>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c r="BP175" s="46"/>
      <c r="BQ175" s="46"/>
      <c r="BR175" s="46" t="s">
        <v>4159</v>
      </c>
      <c r="BS175" s="46" t="s">
        <v>7245</v>
      </c>
      <c r="BT175" s="46" t="s">
        <v>7246</v>
      </c>
      <c r="BU175" s="46" t="s">
        <v>7247</v>
      </c>
      <c r="BV175" s="46">
        <v>1973</v>
      </c>
      <c r="BW175" s="46" t="s">
        <v>7248</v>
      </c>
      <c r="BX175" s="46" t="s">
        <v>7249</v>
      </c>
      <c r="BY175" s="46">
        <v>305</v>
      </c>
      <c r="BZ175" s="46"/>
      <c r="CA175" s="46">
        <v>-1</v>
      </c>
    </row>
    <row r="176" spans="1:79">
      <c r="A176" s="46" t="s">
        <v>7250</v>
      </c>
      <c r="B176" s="46" t="s">
        <v>6047</v>
      </c>
      <c r="C176" s="46" t="s">
        <v>4150</v>
      </c>
      <c r="D176" s="46" t="s">
        <v>6048</v>
      </c>
      <c r="E176" s="46" t="s">
        <v>7251</v>
      </c>
      <c r="F176" s="46" t="s">
        <v>7251</v>
      </c>
      <c r="G176" s="46" t="s">
        <v>7252</v>
      </c>
      <c r="H176" s="46" t="s">
        <v>7253</v>
      </c>
      <c r="I176" s="46">
        <v>13.38550865</v>
      </c>
      <c r="J176" s="46">
        <v>103.85048587</v>
      </c>
      <c r="K176" s="46">
        <v>12</v>
      </c>
      <c r="L176" s="46">
        <v>5</v>
      </c>
      <c r="M176" s="46" t="s">
        <v>6049</v>
      </c>
      <c r="N176" s="46"/>
      <c r="O176" s="46"/>
      <c r="P176" s="46"/>
      <c r="Q176" s="46"/>
      <c r="R176" s="48" t="s">
        <v>6934</v>
      </c>
      <c r="S176" s="46" t="s">
        <v>6052</v>
      </c>
      <c r="T176" s="46"/>
      <c r="U176" s="46"/>
      <c r="V176" s="46"/>
      <c r="W176" s="46"/>
      <c r="X176" s="46"/>
      <c r="Y176" s="46"/>
      <c r="Z176" s="46"/>
      <c r="AA176" s="46"/>
      <c r="AB176" s="46"/>
      <c r="AC176" s="46"/>
      <c r="AD176" s="46"/>
      <c r="AE176" s="46">
        <v>19</v>
      </c>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c r="BP176" s="46"/>
      <c r="BQ176" s="46"/>
      <c r="BR176" s="46" t="s">
        <v>4159</v>
      </c>
      <c r="BS176" s="46" t="s">
        <v>7254</v>
      </c>
      <c r="BT176" s="46" t="s">
        <v>7255</v>
      </c>
      <c r="BU176" s="46" t="s">
        <v>7256</v>
      </c>
      <c r="BV176" s="46">
        <v>1974</v>
      </c>
      <c r="BW176" s="46" t="s">
        <v>7257</v>
      </c>
      <c r="BX176" s="46" t="s">
        <v>7258</v>
      </c>
      <c r="BY176" s="46">
        <v>306</v>
      </c>
      <c r="BZ176" s="46"/>
      <c r="CA176" s="46">
        <v>-1</v>
      </c>
    </row>
    <row r="177" spans="1:79">
      <c r="A177" s="46" t="s">
        <v>7259</v>
      </c>
      <c r="B177" s="46" t="s">
        <v>6047</v>
      </c>
      <c r="C177" s="46" t="s">
        <v>4150</v>
      </c>
      <c r="D177" s="46" t="s">
        <v>6048</v>
      </c>
      <c r="E177" s="46" t="s">
        <v>7260</v>
      </c>
      <c r="F177" s="46" t="s">
        <v>7260</v>
      </c>
      <c r="G177" s="46" t="s">
        <v>7261</v>
      </c>
      <c r="H177" s="46" t="s">
        <v>7262</v>
      </c>
      <c r="I177" s="46">
        <v>13.385800700000001</v>
      </c>
      <c r="J177" s="46">
        <v>103.85005244</v>
      </c>
      <c r="K177" s="46">
        <v>-14</v>
      </c>
      <c r="L177" s="46">
        <v>5</v>
      </c>
      <c r="M177" s="46" t="s">
        <v>6049</v>
      </c>
      <c r="N177" s="46"/>
      <c r="O177" s="46"/>
      <c r="P177" s="46"/>
      <c r="Q177" s="46"/>
      <c r="R177" s="48" t="s">
        <v>6934</v>
      </c>
      <c r="S177" s="46" t="s">
        <v>6052</v>
      </c>
      <c r="T177" s="46"/>
      <c r="U177" s="46"/>
      <c r="V177" s="46"/>
      <c r="W177" s="46"/>
      <c r="X177" s="46"/>
      <c r="Y177" s="46"/>
      <c r="Z177" s="46"/>
      <c r="AA177" s="46"/>
      <c r="AB177" s="46"/>
      <c r="AC177" s="46"/>
      <c r="AD177" s="46"/>
      <c r="AE177" s="46">
        <v>18</v>
      </c>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c r="BP177" s="46"/>
      <c r="BQ177" s="46"/>
      <c r="BR177" s="46" t="s">
        <v>4159</v>
      </c>
      <c r="BS177" s="46" t="s">
        <v>7263</v>
      </c>
      <c r="BT177" s="46" t="s">
        <v>7264</v>
      </c>
      <c r="BU177" s="46" t="s">
        <v>7265</v>
      </c>
      <c r="BV177" s="46">
        <v>1975</v>
      </c>
      <c r="BW177" s="46" t="s">
        <v>7266</v>
      </c>
      <c r="BX177" s="46" t="s">
        <v>7267</v>
      </c>
      <c r="BY177" s="46">
        <v>307</v>
      </c>
      <c r="BZ177" s="46"/>
      <c r="CA177" s="46">
        <v>-1</v>
      </c>
    </row>
    <row r="178" spans="1:79">
      <c r="A178" s="46" t="s">
        <v>5410</v>
      </c>
      <c r="B178" s="46" t="s">
        <v>6047</v>
      </c>
      <c r="C178" s="46" t="s">
        <v>4150</v>
      </c>
      <c r="D178" s="46" t="s">
        <v>6048</v>
      </c>
      <c r="E178" s="46" t="s">
        <v>5412</v>
      </c>
      <c r="F178" s="46" t="s">
        <v>5412</v>
      </c>
      <c r="G178" s="46" t="s">
        <v>5413</v>
      </c>
      <c r="H178" s="46" t="s">
        <v>5415</v>
      </c>
      <c r="I178" s="46">
        <v>13.35679303</v>
      </c>
      <c r="J178" s="46">
        <v>103.88659810999999</v>
      </c>
      <c r="K178" s="46">
        <v>3</v>
      </c>
      <c r="L178" s="46">
        <v>5</v>
      </c>
      <c r="M178" s="46" t="s">
        <v>6049</v>
      </c>
      <c r="N178" s="46"/>
      <c r="O178" s="46"/>
      <c r="P178" s="46"/>
      <c r="Q178" s="46"/>
      <c r="R178" s="48" t="s">
        <v>6050</v>
      </c>
      <c r="S178" s="46" t="s">
        <v>6062</v>
      </c>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t="s">
        <v>6050</v>
      </c>
      <c r="AX178" s="46" t="s">
        <v>6050</v>
      </c>
      <c r="AY178" s="46"/>
      <c r="AZ178" s="46"/>
      <c r="BA178" s="46"/>
      <c r="BB178" s="46"/>
      <c r="BC178" s="46"/>
      <c r="BD178" s="46"/>
      <c r="BE178" s="46"/>
      <c r="BF178" s="46"/>
      <c r="BG178" s="46"/>
      <c r="BH178" s="46"/>
      <c r="BI178" s="46"/>
      <c r="BJ178" s="46"/>
      <c r="BK178" s="46"/>
      <c r="BL178" s="46"/>
      <c r="BM178" s="46"/>
      <c r="BN178" s="46"/>
      <c r="BO178" s="46"/>
      <c r="BP178" s="46"/>
      <c r="BQ178" s="46"/>
      <c r="BR178" s="46" t="s">
        <v>4159</v>
      </c>
      <c r="BS178" s="46" t="s">
        <v>5424</v>
      </c>
      <c r="BT178" s="46" t="s">
        <v>5425</v>
      </c>
      <c r="BU178" s="46" t="s">
        <v>5426</v>
      </c>
      <c r="BV178" s="46">
        <v>964</v>
      </c>
      <c r="BW178" s="46" t="s">
        <v>5427</v>
      </c>
      <c r="BX178" s="46" t="s">
        <v>5428</v>
      </c>
      <c r="BY178" s="46">
        <v>37</v>
      </c>
      <c r="BZ178" s="46"/>
      <c r="CA178" s="46">
        <v>-1</v>
      </c>
    </row>
    <row r="179" spans="1:79">
      <c r="A179" s="46" t="s">
        <v>5429</v>
      </c>
      <c r="B179" s="46" t="s">
        <v>6047</v>
      </c>
      <c r="C179" s="46" t="s">
        <v>4150</v>
      </c>
      <c r="D179" s="46" t="s">
        <v>6048</v>
      </c>
      <c r="E179" s="46" t="s">
        <v>5430</v>
      </c>
      <c r="F179" s="46" t="s">
        <v>5430</v>
      </c>
      <c r="G179" s="46" t="s">
        <v>5431</v>
      </c>
      <c r="H179" s="46" t="s">
        <v>5432</v>
      </c>
      <c r="I179" s="46">
        <v>13.356775450000001</v>
      </c>
      <c r="J179" s="46">
        <v>103.88555003</v>
      </c>
      <c r="K179" s="46">
        <v>-8</v>
      </c>
      <c r="L179" s="46">
        <v>5</v>
      </c>
      <c r="M179" s="46" t="s">
        <v>6049</v>
      </c>
      <c r="N179" s="46"/>
      <c r="O179" s="46"/>
      <c r="P179" s="46"/>
      <c r="Q179" s="46"/>
      <c r="R179" s="48" t="s">
        <v>6050</v>
      </c>
      <c r="S179" s="46" t="s">
        <v>6062</v>
      </c>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t="s">
        <v>6050</v>
      </c>
      <c r="AX179" s="46" t="s">
        <v>6050</v>
      </c>
      <c r="AY179" s="46"/>
      <c r="AZ179" s="46"/>
      <c r="BA179" s="46"/>
      <c r="BB179" s="46"/>
      <c r="BC179" s="46"/>
      <c r="BD179" s="46"/>
      <c r="BE179" s="46"/>
      <c r="BF179" s="46"/>
      <c r="BG179" s="46"/>
      <c r="BH179" s="46"/>
      <c r="BI179" s="46"/>
      <c r="BJ179" s="46"/>
      <c r="BK179" s="46"/>
      <c r="BL179" s="46"/>
      <c r="BM179" s="46"/>
      <c r="BN179" s="46"/>
      <c r="BO179" s="46"/>
      <c r="BP179" s="46"/>
      <c r="BQ179" s="46"/>
      <c r="BR179" s="46" t="s">
        <v>4159</v>
      </c>
      <c r="BS179" s="46" t="s">
        <v>5433</v>
      </c>
      <c r="BT179" s="46" t="s">
        <v>5434</v>
      </c>
      <c r="BU179" s="46" t="s">
        <v>5435</v>
      </c>
      <c r="BV179" s="46">
        <v>966</v>
      </c>
      <c r="BW179" s="46" t="s">
        <v>5436</v>
      </c>
      <c r="BX179" s="46" t="s">
        <v>5437</v>
      </c>
      <c r="BY179" s="46">
        <v>39</v>
      </c>
      <c r="BZ179" s="46"/>
      <c r="CA179" s="46">
        <v>-1</v>
      </c>
    </row>
    <row r="180" spans="1:79">
      <c r="A180" s="46" t="s">
        <v>5438</v>
      </c>
      <c r="B180" s="46" t="s">
        <v>6047</v>
      </c>
      <c r="C180" s="46" t="s">
        <v>4150</v>
      </c>
      <c r="D180" s="46" t="s">
        <v>6048</v>
      </c>
      <c r="E180" s="46" t="s">
        <v>5439</v>
      </c>
      <c r="F180" s="46" t="s">
        <v>5439</v>
      </c>
      <c r="G180" s="46" t="s">
        <v>5440</v>
      </c>
      <c r="H180" s="46" t="s">
        <v>5441</v>
      </c>
      <c r="I180" s="46">
        <v>13.35698243</v>
      </c>
      <c r="J180" s="46">
        <v>103.88553833</v>
      </c>
      <c r="K180" s="46">
        <v>-7</v>
      </c>
      <c r="L180" s="46">
        <v>5</v>
      </c>
      <c r="M180" s="46" t="s">
        <v>6049</v>
      </c>
      <c r="N180" s="46"/>
      <c r="O180" s="46"/>
      <c r="P180" s="46"/>
      <c r="Q180" s="46"/>
      <c r="R180" s="48" t="s">
        <v>6050</v>
      </c>
      <c r="S180" s="46" t="s">
        <v>6062</v>
      </c>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t="s">
        <v>6050</v>
      </c>
      <c r="AX180" s="46" t="s">
        <v>6050</v>
      </c>
      <c r="AY180" s="46"/>
      <c r="AZ180" s="46"/>
      <c r="BA180" s="46"/>
      <c r="BB180" s="46"/>
      <c r="BC180" s="46"/>
      <c r="BD180" s="46"/>
      <c r="BE180" s="46"/>
      <c r="BF180" s="46"/>
      <c r="BG180" s="46"/>
      <c r="BH180" s="46"/>
      <c r="BI180" s="46"/>
      <c r="BJ180" s="46"/>
      <c r="BK180" s="46"/>
      <c r="BL180" s="46"/>
      <c r="BM180" s="46"/>
      <c r="BN180" s="46"/>
      <c r="BO180" s="46"/>
      <c r="BP180" s="46"/>
      <c r="BQ180" s="46"/>
      <c r="BR180" s="46" t="s">
        <v>4159</v>
      </c>
      <c r="BS180" s="46" t="s">
        <v>5442</v>
      </c>
      <c r="BT180" s="46" t="s">
        <v>5443</v>
      </c>
      <c r="BU180" s="46" t="s">
        <v>5444</v>
      </c>
      <c r="BV180" s="46">
        <v>967</v>
      </c>
      <c r="BW180" s="46" t="s">
        <v>5445</v>
      </c>
      <c r="BX180" s="46" t="s">
        <v>5446</v>
      </c>
      <c r="BY180" s="46">
        <v>40</v>
      </c>
      <c r="BZ180" s="46"/>
      <c r="CA180" s="46">
        <v>-1</v>
      </c>
    </row>
    <row r="181" spans="1:79">
      <c r="A181" s="46" t="s">
        <v>5447</v>
      </c>
      <c r="B181" s="46" t="s">
        <v>6047</v>
      </c>
      <c r="C181" s="46" t="s">
        <v>4150</v>
      </c>
      <c r="D181" s="46" t="s">
        <v>6048</v>
      </c>
      <c r="E181" s="46" t="s">
        <v>5448</v>
      </c>
      <c r="F181" s="46" t="s">
        <v>5448</v>
      </c>
      <c r="G181" s="46" t="s">
        <v>5449</v>
      </c>
      <c r="H181" s="46" t="s">
        <v>5450</v>
      </c>
      <c r="I181" s="46">
        <v>13.35676428</v>
      </c>
      <c r="J181" s="46">
        <v>103.88683786999999</v>
      </c>
      <c r="K181" s="46">
        <v>-13</v>
      </c>
      <c r="L181" s="46">
        <v>5</v>
      </c>
      <c r="M181" s="46" t="s">
        <v>6049</v>
      </c>
      <c r="N181" s="46"/>
      <c r="O181" s="46"/>
      <c r="P181" s="46"/>
      <c r="Q181" s="46"/>
      <c r="R181" s="48" t="s">
        <v>6050</v>
      </c>
      <c r="S181" s="46" t="s">
        <v>6062</v>
      </c>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t="s">
        <v>6050</v>
      </c>
      <c r="AX181" s="46" t="s">
        <v>6050</v>
      </c>
      <c r="AY181" s="46"/>
      <c r="AZ181" s="46"/>
      <c r="BA181" s="46"/>
      <c r="BB181" s="46"/>
      <c r="BC181" s="46"/>
      <c r="BD181" s="46"/>
      <c r="BE181" s="46"/>
      <c r="BF181" s="46"/>
      <c r="BG181" s="46"/>
      <c r="BH181" s="46"/>
      <c r="BI181" s="46"/>
      <c r="BJ181" s="46"/>
      <c r="BK181" s="46"/>
      <c r="BL181" s="46"/>
      <c r="BM181" s="46"/>
      <c r="BN181" s="46"/>
      <c r="BO181" s="46"/>
      <c r="BP181" s="46"/>
      <c r="BQ181" s="46"/>
      <c r="BR181" s="46" t="s">
        <v>4159</v>
      </c>
      <c r="BS181" s="46" t="s">
        <v>5451</v>
      </c>
      <c r="BT181" s="46" t="s">
        <v>5452</v>
      </c>
      <c r="BU181" s="46" t="s">
        <v>5453</v>
      </c>
      <c r="BV181" s="46">
        <v>979</v>
      </c>
      <c r="BW181" s="46" t="s">
        <v>5454</v>
      </c>
      <c r="BX181" s="46" t="s">
        <v>5455</v>
      </c>
      <c r="BY181" s="46">
        <v>46</v>
      </c>
      <c r="BZ181" s="46"/>
      <c r="CA181" s="46">
        <v>-1</v>
      </c>
    </row>
    <row r="182" spans="1:79">
      <c r="A182" s="46" t="s">
        <v>5456</v>
      </c>
      <c r="B182" s="47">
        <v>456061515513798</v>
      </c>
      <c r="C182" s="47">
        <v>8.9855060816551301E+18</v>
      </c>
      <c r="D182" s="47">
        <v>359125052280981</v>
      </c>
      <c r="E182" s="46" t="s">
        <v>5457</v>
      </c>
      <c r="F182" s="46" t="s">
        <v>5457</v>
      </c>
      <c r="G182" s="46" t="s">
        <v>5458</v>
      </c>
      <c r="H182" s="46" t="s">
        <v>5459</v>
      </c>
      <c r="I182" s="46">
        <v>13.356660099999999</v>
      </c>
      <c r="J182" s="46">
        <v>103.88676144</v>
      </c>
      <c r="K182" s="46">
        <v>2</v>
      </c>
      <c r="L182" s="46">
        <v>5</v>
      </c>
      <c r="M182" s="46" t="s">
        <v>6049</v>
      </c>
      <c r="N182" s="46"/>
      <c r="O182" s="46"/>
      <c r="P182" s="46"/>
      <c r="Q182" s="46"/>
      <c r="R182" s="48" t="s">
        <v>6050</v>
      </c>
      <c r="S182" s="46" t="s">
        <v>6062</v>
      </c>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t="s">
        <v>6050</v>
      </c>
      <c r="AX182" s="46" t="s">
        <v>6050</v>
      </c>
      <c r="AY182" s="46"/>
      <c r="AZ182" s="46"/>
      <c r="BA182" s="46"/>
      <c r="BB182" s="46"/>
      <c r="BC182" s="46"/>
      <c r="BD182" s="46"/>
      <c r="BE182" s="46"/>
      <c r="BF182" s="46"/>
      <c r="BG182" s="46"/>
      <c r="BH182" s="46"/>
      <c r="BI182" s="46"/>
      <c r="BJ182" s="46"/>
      <c r="BK182" s="46"/>
      <c r="BL182" s="46"/>
      <c r="BM182" s="46"/>
      <c r="BN182" s="46"/>
      <c r="BO182" s="46"/>
      <c r="BP182" s="46"/>
      <c r="BQ182" s="46"/>
      <c r="BR182" s="46" t="s">
        <v>4159</v>
      </c>
      <c r="BS182" s="46" t="s">
        <v>5460</v>
      </c>
      <c r="BT182" s="46" t="s">
        <v>5461</v>
      </c>
      <c r="BU182" s="46" t="s">
        <v>5462</v>
      </c>
      <c r="BV182" s="46">
        <v>980</v>
      </c>
      <c r="BW182" s="46" t="s">
        <v>5463</v>
      </c>
      <c r="BX182" s="46" t="s">
        <v>5464</v>
      </c>
      <c r="BY182" s="46">
        <v>47</v>
      </c>
      <c r="BZ182" s="46"/>
      <c r="CA182" s="46">
        <v>-1</v>
      </c>
    </row>
    <row r="183" spans="1:79">
      <c r="A183" s="46" t="s">
        <v>5465</v>
      </c>
      <c r="B183" s="47">
        <v>456061515513798</v>
      </c>
      <c r="C183" s="47">
        <v>8.9855060816551301E+18</v>
      </c>
      <c r="D183" s="47">
        <v>359125052280981</v>
      </c>
      <c r="E183" s="46" t="s">
        <v>5466</v>
      </c>
      <c r="F183" s="46" t="s">
        <v>5466</v>
      </c>
      <c r="G183" s="46" t="s">
        <v>5467</v>
      </c>
      <c r="H183" s="46" t="s">
        <v>5468</v>
      </c>
      <c r="I183" s="46">
        <v>13.35650512</v>
      </c>
      <c r="J183" s="46">
        <v>103.88647715</v>
      </c>
      <c r="K183" s="46">
        <v>-12</v>
      </c>
      <c r="L183" s="46">
        <v>5</v>
      </c>
      <c r="M183" s="46" t="s">
        <v>6049</v>
      </c>
      <c r="N183" s="46"/>
      <c r="O183" s="46"/>
      <c r="P183" s="46"/>
      <c r="Q183" s="46"/>
      <c r="R183" s="48" t="s">
        <v>6050</v>
      </c>
      <c r="S183" s="46" t="s">
        <v>6062</v>
      </c>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t="s">
        <v>6050</v>
      </c>
      <c r="AX183" s="46" t="s">
        <v>6050</v>
      </c>
      <c r="AY183" s="46"/>
      <c r="AZ183" s="46"/>
      <c r="BA183" s="46"/>
      <c r="BB183" s="46"/>
      <c r="BC183" s="46"/>
      <c r="BD183" s="46"/>
      <c r="BE183" s="46"/>
      <c r="BF183" s="46"/>
      <c r="BG183" s="46"/>
      <c r="BH183" s="46"/>
      <c r="BI183" s="46"/>
      <c r="BJ183" s="46"/>
      <c r="BK183" s="46"/>
      <c r="BL183" s="46"/>
      <c r="BM183" s="46"/>
      <c r="BN183" s="46"/>
      <c r="BO183" s="46"/>
      <c r="BP183" s="46"/>
      <c r="BQ183" s="46"/>
      <c r="BR183" s="46" t="s">
        <v>4159</v>
      </c>
      <c r="BS183" s="46" t="s">
        <v>5469</v>
      </c>
      <c r="BT183" s="46" t="s">
        <v>5470</v>
      </c>
      <c r="BU183" s="46" t="s">
        <v>5471</v>
      </c>
      <c r="BV183" s="46">
        <v>984</v>
      </c>
      <c r="BW183" s="46" t="s">
        <v>5472</v>
      </c>
      <c r="BX183" s="46" t="s">
        <v>5473</v>
      </c>
      <c r="BY183" s="46">
        <v>51</v>
      </c>
      <c r="BZ183" s="46"/>
      <c r="CA183" s="46">
        <v>-1</v>
      </c>
    </row>
    <row r="184" spans="1:79">
      <c r="A184" s="46" t="s">
        <v>6058</v>
      </c>
      <c r="B184" s="47">
        <v>456061515513798</v>
      </c>
      <c r="C184" s="47">
        <v>8.9855060816551301E+18</v>
      </c>
      <c r="D184" s="47">
        <v>359125052280981</v>
      </c>
      <c r="E184" s="46" t="s">
        <v>6059</v>
      </c>
      <c r="F184" s="46" t="s">
        <v>6059</v>
      </c>
      <c r="G184" s="46" t="s">
        <v>6060</v>
      </c>
      <c r="H184" s="46" t="s">
        <v>6061</v>
      </c>
      <c r="I184" s="46">
        <v>13.35654897</v>
      </c>
      <c r="J184" s="46">
        <v>103.88636753999999</v>
      </c>
      <c r="K184" s="46">
        <v>-48</v>
      </c>
      <c r="L184" s="46">
        <v>5</v>
      </c>
      <c r="M184" s="46" t="s">
        <v>6049</v>
      </c>
      <c r="N184" s="46"/>
      <c r="O184" s="46"/>
      <c r="P184" s="46"/>
      <c r="Q184" s="46"/>
      <c r="R184" s="48" t="s">
        <v>6050</v>
      </c>
      <c r="S184" s="46" t="s">
        <v>6062</v>
      </c>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t="s">
        <v>6050</v>
      </c>
      <c r="AX184" s="46" t="s">
        <v>6050</v>
      </c>
      <c r="AY184" s="46"/>
      <c r="AZ184" s="46"/>
      <c r="BA184" s="46"/>
      <c r="BB184" s="46"/>
      <c r="BC184" s="46"/>
      <c r="BD184" s="46"/>
      <c r="BE184" s="46"/>
      <c r="BF184" s="46"/>
      <c r="BG184" s="46"/>
      <c r="BH184" s="46"/>
      <c r="BI184" s="46"/>
      <c r="BJ184" s="46"/>
      <c r="BK184" s="46"/>
      <c r="BL184" s="46"/>
      <c r="BM184" s="46"/>
      <c r="BN184" s="46"/>
      <c r="BO184" s="46"/>
      <c r="BP184" s="46"/>
      <c r="BQ184" s="46"/>
      <c r="BR184" s="46" t="s">
        <v>4159</v>
      </c>
      <c r="BS184" s="46" t="s">
        <v>5505</v>
      </c>
      <c r="BT184" s="46" t="s">
        <v>6063</v>
      </c>
      <c r="BU184" s="46" t="s">
        <v>6064</v>
      </c>
      <c r="BV184" s="46">
        <v>1054</v>
      </c>
      <c r="BW184" s="46" t="s">
        <v>6065</v>
      </c>
      <c r="BX184" s="46" t="s">
        <v>6066</v>
      </c>
      <c r="BY184" s="46">
        <v>13</v>
      </c>
      <c r="BZ184" s="46"/>
      <c r="CA184" s="46">
        <v>-1</v>
      </c>
    </row>
    <row r="185" spans="1:79">
      <c r="A185" s="46" t="s">
        <v>6067</v>
      </c>
      <c r="B185" s="47">
        <v>456061515513798</v>
      </c>
      <c r="C185" s="47">
        <v>8.9855060816551301E+18</v>
      </c>
      <c r="D185" s="47">
        <v>359125052280981</v>
      </c>
      <c r="E185" s="46" t="s">
        <v>6068</v>
      </c>
      <c r="F185" s="46" t="s">
        <v>6068</v>
      </c>
      <c r="G185" s="46" t="s">
        <v>6069</v>
      </c>
      <c r="H185" s="46" t="s">
        <v>6070</v>
      </c>
      <c r="I185" s="46">
        <v>13.356526669999999</v>
      </c>
      <c r="J185" s="46">
        <v>103.88641656</v>
      </c>
      <c r="K185" s="46">
        <v>-7</v>
      </c>
      <c r="L185" s="46">
        <v>5</v>
      </c>
      <c r="M185" s="46" t="s">
        <v>6049</v>
      </c>
      <c r="N185" s="46"/>
      <c r="O185" s="46"/>
      <c r="P185" s="46"/>
      <c r="Q185" s="46"/>
      <c r="R185" s="48" t="s">
        <v>6050</v>
      </c>
      <c r="S185" s="46" t="s">
        <v>6062</v>
      </c>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t="s">
        <v>6050</v>
      </c>
      <c r="AX185" s="46" t="s">
        <v>6050</v>
      </c>
      <c r="AY185" s="46"/>
      <c r="AZ185" s="46"/>
      <c r="BA185" s="46"/>
      <c r="BB185" s="46"/>
      <c r="BC185" s="46"/>
      <c r="BD185" s="46"/>
      <c r="BE185" s="46"/>
      <c r="BF185" s="46"/>
      <c r="BG185" s="46"/>
      <c r="BH185" s="46"/>
      <c r="BI185" s="46"/>
      <c r="BJ185" s="46"/>
      <c r="BK185" s="46"/>
      <c r="BL185" s="46"/>
      <c r="BM185" s="46"/>
      <c r="BN185" s="46"/>
      <c r="BO185" s="46"/>
      <c r="BP185" s="46"/>
      <c r="BQ185" s="46"/>
      <c r="BR185" s="46" t="s">
        <v>4159</v>
      </c>
      <c r="BS185" s="46" t="s">
        <v>6071</v>
      </c>
      <c r="BT185" s="46" t="s">
        <v>6072</v>
      </c>
      <c r="BU185" s="46" t="s">
        <v>6073</v>
      </c>
      <c r="BV185" s="46">
        <v>1055</v>
      </c>
      <c r="BW185" s="46" t="s">
        <v>6074</v>
      </c>
      <c r="BX185" s="46" t="s">
        <v>6075</v>
      </c>
      <c r="BY185" s="46">
        <v>14</v>
      </c>
      <c r="BZ185" s="46"/>
      <c r="CA185" s="46">
        <v>-1</v>
      </c>
    </row>
    <row r="186" spans="1:79">
      <c r="A186" s="46" t="s">
        <v>5492</v>
      </c>
      <c r="B186" s="47">
        <v>456061515513798</v>
      </c>
      <c r="C186" s="47">
        <v>8.9855060816551301E+18</v>
      </c>
      <c r="D186" s="47">
        <v>359125052280981</v>
      </c>
      <c r="E186" s="46" t="s">
        <v>5493</v>
      </c>
      <c r="F186" s="46" t="s">
        <v>5493</v>
      </c>
      <c r="G186" s="46" t="s">
        <v>5494</v>
      </c>
      <c r="H186" s="46" t="s">
        <v>5495</v>
      </c>
      <c r="I186" s="46">
        <v>13.35720663</v>
      </c>
      <c r="J186" s="46">
        <v>103.88698797000001</v>
      </c>
      <c r="K186" s="46">
        <v>7</v>
      </c>
      <c r="L186" s="46">
        <v>5</v>
      </c>
      <c r="M186" s="46" t="s">
        <v>6049</v>
      </c>
      <c r="N186" s="46"/>
      <c r="O186" s="46"/>
      <c r="P186" s="46"/>
      <c r="Q186" s="46"/>
      <c r="R186" s="48" t="s">
        <v>6050</v>
      </c>
      <c r="S186" s="46" t="s">
        <v>6062</v>
      </c>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t="s">
        <v>6050</v>
      </c>
      <c r="AX186" s="46" t="s">
        <v>6050</v>
      </c>
      <c r="AY186" s="46"/>
      <c r="AZ186" s="46"/>
      <c r="BA186" s="46"/>
      <c r="BB186" s="46"/>
      <c r="BC186" s="46"/>
      <c r="BD186" s="46"/>
      <c r="BE186" s="46"/>
      <c r="BF186" s="46"/>
      <c r="BG186" s="46"/>
      <c r="BH186" s="46"/>
      <c r="BI186" s="46"/>
      <c r="BJ186" s="46"/>
      <c r="BK186" s="46"/>
      <c r="BL186" s="46"/>
      <c r="BM186" s="46"/>
      <c r="BN186" s="46"/>
      <c r="BO186" s="46"/>
      <c r="BP186" s="46"/>
      <c r="BQ186" s="46"/>
      <c r="BR186" s="46" t="s">
        <v>4159</v>
      </c>
      <c r="BS186" s="46" t="s">
        <v>5496</v>
      </c>
      <c r="BT186" s="46" t="s">
        <v>5497</v>
      </c>
      <c r="BU186" s="46" t="s">
        <v>5498</v>
      </c>
      <c r="BV186" s="46">
        <v>1056</v>
      </c>
      <c r="BW186" s="46" t="s">
        <v>5499</v>
      </c>
      <c r="BX186" s="46" t="s">
        <v>5500</v>
      </c>
      <c r="BY186" s="46">
        <v>15</v>
      </c>
      <c r="BZ186" s="46"/>
      <c r="CA186" s="46">
        <v>-1</v>
      </c>
    </row>
    <row r="187" spans="1:79">
      <c r="A187" s="46" t="s">
        <v>5501</v>
      </c>
      <c r="B187" s="47">
        <v>456061515513798</v>
      </c>
      <c r="C187" s="47">
        <v>8.9855060816551301E+18</v>
      </c>
      <c r="D187" s="47">
        <v>359125052280981</v>
      </c>
      <c r="E187" s="46" t="s">
        <v>5502</v>
      </c>
      <c r="F187" s="46" t="s">
        <v>5502</v>
      </c>
      <c r="G187" s="46" t="s">
        <v>5503</v>
      </c>
      <c r="H187" s="46" t="s">
        <v>5504</v>
      </c>
      <c r="I187" s="46">
        <v>13.3571872</v>
      </c>
      <c r="J187" s="46">
        <v>103.88696907000001</v>
      </c>
      <c r="K187" s="46">
        <v>-4</v>
      </c>
      <c r="L187" s="46">
        <v>5</v>
      </c>
      <c r="M187" s="46" t="s">
        <v>6049</v>
      </c>
      <c r="N187" s="46"/>
      <c r="O187" s="46"/>
      <c r="P187" s="46"/>
      <c r="Q187" s="46"/>
      <c r="R187" s="48" t="s">
        <v>6050</v>
      </c>
      <c r="S187" s="46" t="s">
        <v>6062</v>
      </c>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t="s">
        <v>6050</v>
      </c>
      <c r="AX187" s="46" t="s">
        <v>6050</v>
      </c>
      <c r="AY187" s="46"/>
      <c r="AZ187" s="46"/>
      <c r="BA187" s="46"/>
      <c r="BB187" s="46"/>
      <c r="BC187" s="46"/>
      <c r="BD187" s="46"/>
      <c r="BE187" s="46"/>
      <c r="BF187" s="46"/>
      <c r="BG187" s="46"/>
      <c r="BH187" s="46"/>
      <c r="BI187" s="46"/>
      <c r="BJ187" s="46"/>
      <c r="BK187" s="46"/>
      <c r="BL187" s="46"/>
      <c r="BM187" s="46"/>
      <c r="BN187" s="46"/>
      <c r="BO187" s="46"/>
      <c r="BP187" s="46"/>
      <c r="BQ187" s="46"/>
      <c r="BR187" s="46" t="s">
        <v>4159</v>
      </c>
      <c r="BS187" s="46" t="s">
        <v>5505</v>
      </c>
      <c r="BT187" s="46" t="s">
        <v>5506</v>
      </c>
      <c r="BU187" s="46" t="s">
        <v>5507</v>
      </c>
      <c r="BV187" s="46">
        <v>1057</v>
      </c>
      <c r="BW187" s="46" t="s">
        <v>5508</v>
      </c>
      <c r="BX187" s="46" t="s">
        <v>5509</v>
      </c>
      <c r="BY187" s="46">
        <v>16</v>
      </c>
      <c r="BZ187" s="46"/>
      <c r="CA187" s="46">
        <v>-1</v>
      </c>
    </row>
    <row r="188" spans="1:79">
      <c r="A188" s="46" t="s">
        <v>5510</v>
      </c>
      <c r="B188" s="47">
        <v>456061515513798</v>
      </c>
      <c r="C188" s="47">
        <v>8.9855060816551301E+18</v>
      </c>
      <c r="D188" s="47">
        <v>359125052280981</v>
      </c>
      <c r="E188" s="46" t="s">
        <v>5511</v>
      </c>
      <c r="F188" s="46" t="s">
        <v>5511</v>
      </c>
      <c r="G188" s="46" t="s">
        <v>5512</v>
      </c>
      <c r="H188" s="46" t="s">
        <v>5513</v>
      </c>
      <c r="I188" s="46">
        <v>13.376105129999999</v>
      </c>
      <c r="J188" s="46">
        <v>103.85874853999999</v>
      </c>
      <c r="K188" s="46">
        <v>27</v>
      </c>
      <c r="L188" s="46">
        <v>5</v>
      </c>
      <c r="M188" s="46" t="s">
        <v>6049</v>
      </c>
      <c r="N188" s="46"/>
      <c r="O188" s="46"/>
      <c r="P188" s="46"/>
      <c r="Q188" s="46"/>
      <c r="R188" s="48" t="s">
        <v>6051</v>
      </c>
      <c r="S188" s="46" t="s">
        <v>6062</v>
      </c>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t="s">
        <v>6050</v>
      </c>
      <c r="AX188" s="46" t="s">
        <v>6050</v>
      </c>
      <c r="AY188" s="46"/>
      <c r="AZ188" s="46"/>
      <c r="BA188" s="46"/>
      <c r="BB188" s="46"/>
      <c r="BC188" s="46"/>
      <c r="BD188" s="46"/>
      <c r="BE188" s="46"/>
      <c r="BF188" s="46"/>
      <c r="BG188" s="46"/>
      <c r="BH188" s="46"/>
      <c r="BI188" s="46"/>
      <c r="BJ188" s="46"/>
      <c r="BK188" s="46"/>
      <c r="BL188" s="46"/>
      <c r="BM188" s="46"/>
      <c r="BN188" s="46"/>
      <c r="BO188" s="46"/>
      <c r="BP188" s="46"/>
      <c r="BQ188" s="46"/>
      <c r="BR188" s="46" t="s">
        <v>4159</v>
      </c>
      <c r="BS188" s="46" t="s">
        <v>5514</v>
      </c>
      <c r="BT188" s="46" t="s">
        <v>5515</v>
      </c>
      <c r="BU188" s="46" t="s">
        <v>5516</v>
      </c>
      <c r="BV188" s="46">
        <v>1139</v>
      </c>
      <c r="BW188" s="46" t="s">
        <v>5517</v>
      </c>
      <c r="BX188" s="46" t="s">
        <v>5518</v>
      </c>
      <c r="BY188" s="46">
        <v>71</v>
      </c>
      <c r="BZ188" s="46"/>
      <c r="CA188" s="46">
        <v>-1</v>
      </c>
    </row>
    <row r="189" spans="1:79">
      <c r="A189" s="46" t="s">
        <v>5519</v>
      </c>
      <c r="B189" s="47">
        <v>456061515513798</v>
      </c>
      <c r="C189" s="47">
        <v>8.9855060816551301E+18</v>
      </c>
      <c r="D189" s="47">
        <v>359125052280981</v>
      </c>
      <c r="E189" s="46" t="s">
        <v>5520</v>
      </c>
      <c r="F189" s="46" t="s">
        <v>5520</v>
      </c>
      <c r="G189" s="46" t="s">
        <v>604</v>
      </c>
      <c r="H189" s="46" t="s">
        <v>5521</v>
      </c>
      <c r="I189" s="46">
        <v>13.37595894</v>
      </c>
      <c r="J189" s="46">
        <v>103.85888547</v>
      </c>
      <c r="K189" s="46">
        <v>-5</v>
      </c>
      <c r="L189" s="46">
        <v>5</v>
      </c>
      <c r="M189" s="46" t="s">
        <v>6049</v>
      </c>
      <c r="N189" s="46"/>
      <c r="O189" s="46"/>
      <c r="P189" s="46"/>
      <c r="Q189" s="46"/>
      <c r="R189" s="48" t="s">
        <v>6051</v>
      </c>
      <c r="S189" s="46" t="s">
        <v>6062</v>
      </c>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t="s">
        <v>6050</v>
      </c>
      <c r="AX189" s="46" t="s">
        <v>6050</v>
      </c>
      <c r="AY189" s="46"/>
      <c r="AZ189" s="46"/>
      <c r="BA189" s="46"/>
      <c r="BB189" s="46"/>
      <c r="BC189" s="46"/>
      <c r="BD189" s="46"/>
      <c r="BE189" s="46"/>
      <c r="BF189" s="46"/>
      <c r="BG189" s="46"/>
      <c r="BH189" s="46"/>
      <c r="BI189" s="46"/>
      <c r="BJ189" s="46"/>
      <c r="BK189" s="46"/>
      <c r="BL189" s="46"/>
      <c r="BM189" s="46"/>
      <c r="BN189" s="46"/>
      <c r="BO189" s="46"/>
      <c r="BP189" s="46"/>
      <c r="BQ189" s="46"/>
      <c r="BR189" s="46" t="s">
        <v>4159</v>
      </c>
      <c r="BS189" s="46" t="s">
        <v>5522</v>
      </c>
      <c r="BT189" s="46" t="s">
        <v>5523</v>
      </c>
      <c r="BU189" s="46" t="s">
        <v>5524</v>
      </c>
      <c r="BV189" s="46">
        <v>1140</v>
      </c>
      <c r="BW189" s="46" t="s">
        <v>5525</v>
      </c>
      <c r="BX189" s="46" t="s">
        <v>5526</v>
      </c>
      <c r="BY189" s="46">
        <v>72</v>
      </c>
      <c r="BZ189" s="46"/>
      <c r="CA189" s="46">
        <v>-1</v>
      </c>
    </row>
    <row r="190" spans="1:79">
      <c r="A190" s="46" t="s">
        <v>5527</v>
      </c>
      <c r="B190" s="47">
        <v>456061515513798</v>
      </c>
      <c r="C190" s="47">
        <v>8.9855060816551301E+18</v>
      </c>
      <c r="D190" s="47">
        <v>359125052280981</v>
      </c>
      <c r="E190" s="46" t="s">
        <v>5528</v>
      </c>
      <c r="F190" s="46" t="s">
        <v>5528</v>
      </c>
      <c r="G190" s="46" t="s">
        <v>5529</v>
      </c>
      <c r="H190" s="46" t="s">
        <v>5530</v>
      </c>
      <c r="I190" s="46">
        <v>13.377961559999999</v>
      </c>
      <c r="J190" s="46">
        <v>103.85896234000001</v>
      </c>
      <c r="K190" s="46">
        <v>-8</v>
      </c>
      <c r="L190" s="46">
        <v>5</v>
      </c>
      <c r="M190" s="46" t="s">
        <v>6049</v>
      </c>
      <c r="N190" s="46"/>
      <c r="O190" s="46"/>
      <c r="P190" s="46"/>
      <c r="Q190" s="46"/>
      <c r="R190" s="48" t="s">
        <v>6051</v>
      </c>
      <c r="S190" s="46" t="s">
        <v>6062</v>
      </c>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t="s">
        <v>6050</v>
      </c>
      <c r="AX190" s="46" t="s">
        <v>6050</v>
      </c>
      <c r="AY190" s="46"/>
      <c r="AZ190" s="46"/>
      <c r="BA190" s="46"/>
      <c r="BB190" s="46"/>
      <c r="BC190" s="46"/>
      <c r="BD190" s="46"/>
      <c r="BE190" s="46"/>
      <c r="BF190" s="46"/>
      <c r="BG190" s="46"/>
      <c r="BH190" s="46"/>
      <c r="BI190" s="46"/>
      <c r="BJ190" s="46"/>
      <c r="BK190" s="46"/>
      <c r="BL190" s="46"/>
      <c r="BM190" s="46"/>
      <c r="BN190" s="46"/>
      <c r="BO190" s="46"/>
      <c r="BP190" s="46"/>
      <c r="BQ190" s="46"/>
      <c r="BR190" s="46" t="s">
        <v>4159</v>
      </c>
      <c r="BS190" s="46" t="s">
        <v>5531</v>
      </c>
      <c r="BT190" s="46" t="s">
        <v>5532</v>
      </c>
      <c r="BU190" s="46" t="s">
        <v>5533</v>
      </c>
      <c r="BV190" s="46">
        <v>1151</v>
      </c>
      <c r="BW190" s="46" t="s">
        <v>5534</v>
      </c>
      <c r="BX190" s="46" t="s">
        <v>5535</v>
      </c>
      <c r="BY190" s="46">
        <v>83</v>
      </c>
      <c r="BZ190" s="46"/>
      <c r="CA190" s="46">
        <v>-1</v>
      </c>
    </row>
    <row r="191" spans="1:79">
      <c r="A191" s="46" t="s">
        <v>5536</v>
      </c>
      <c r="B191" s="47">
        <v>456061515513798</v>
      </c>
      <c r="C191" s="47">
        <v>8.9855060816551301E+18</v>
      </c>
      <c r="D191" s="47">
        <v>359125052280981</v>
      </c>
      <c r="E191" s="46" t="s">
        <v>5537</v>
      </c>
      <c r="F191" s="46" t="s">
        <v>5537</v>
      </c>
      <c r="G191" s="46" t="s">
        <v>5538</v>
      </c>
      <c r="H191" s="46" t="s">
        <v>5539</v>
      </c>
      <c r="I191" s="46">
        <v>13.3764298</v>
      </c>
      <c r="J191" s="46">
        <v>103.85761715</v>
      </c>
      <c r="K191" s="46">
        <v>-4</v>
      </c>
      <c r="L191" s="46">
        <v>5</v>
      </c>
      <c r="M191" s="46" t="s">
        <v>6049</v>
      </c>
      <c r="N191" s="46"/>
      <c r="O191" s="46"/>
      <c r="P191" s="46"/>
      <c r="Q191" s="46"/>
      <c r="R191" s="48" t="s">
        <v>6051</v>
      </c>
      <c r="S191" s="46" t="s">
        <v>6062</v>
      </c>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t="s">
        <v>6050</v>
      </c>
      <c r="AX191" s="46" t="s">
        <v>6050</v>
      </c>
      <c r="AY191" s="46"/>
      <c r="AZ191" s="46"/>
      <c r="BA191" s="46"/>
      <c r="BB191" s="46"/>
      <c r="BC191" s="46"/>
      <c r="BD191" s="46"/>
      <c r="BE191" s="46"/>
      <c r="BF191" s="46"/>
      <c r="BG191" s="46"/>
      <c r="BH191" s="46"/>
      <c r="BI191" s="46"/>
      <c r="BJ191" s="46"/>
      <c r="BK191" s="46"/>
      <c r="BL191" s="46"/>
      <c r="BM191" s="46"/>
      <c r="BN191" s="46"/>
      <c r="BO191" s="46"/>
      <c r="BP191" s="46"/>
      <c r="BQ191" s="46"/>
      <c r="BR191" s="46" t="s">
        <v>4159</v>
      </c>
      <c r="BS191" s="46" t="s">
        <v>5540</v>
      </c>
      <c r="BT191" s="46" t="s">
        <v>5541</v>
      </c>
      <c r="BU191" s="46" t="s">
        <v>5542</v>
      </c>
      <c r="BV191" s="46">
        <v>1216</v>
      </c>
      <c r="BW191" s="46" t="s">
        <v>5543</v>
      </c>
      <c r="BX191" s="46" t="s">
        <v>5544</v>
      </c>
      <c r="BY191" s="46">
        <v>90</v>
      </c>
      <c r="BZ191" s="46"/>
      <c r="CA191" s="46">
        <v>-1</v>
      </c>
    </row>
    <row r="192" spans="1:79">
      <c r="A192" s="46" t="s">
        <v>5545</v>
      </c>
      <c r="B192" s="47">
        <v>456061515513798</v>
      </c>
      <c r="C192" s="47">
        <v>8.9855060816551301E+18</v>
      </c>
      <c r="D192" s="47">
        <v>359125052280981</v>
      </c>
      <c r="E192" s="46" t="s">
        <v>5546</v>
      </c>
      <c r="F192" s="46" t="s">
        <v>5546</v>
      </c>
      <c r="G192" s="46" t="s">
        <v>5547</v>
      </c>
      <c r="H192" s="46" t="s">
        <v>5548</v>
      </c>
      <c r="I192" s="46">
        <v>13.377116279999999</v>
      </c>
      <c r="J192" s="46">
        <v>103.8585058</v>
      </c>
      <c r="K192" s="46">
        <v>-4</v>
      </c>
      <c r="L192" s="46">
        <v>5</v>
      </c>
      <c r="M192" s="46" t="s">
        <v>6049</v>
      </c>
      <c r="N192" s="46"/>
      <c r="O192" s="46"/>
      <c r="P192" s="46"/>
      <c r="Q192" s="46"/>
      <c r="R192" s="48" t="s">
        <v>6051</v>
      </c>
      <c r="S192" s="46" t="s">
        <v>6062</v>
      </c>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t="s">
        <v>6050</v>
      </c>
      <c r="AX192" s="46" t="s">
        <v>6050</v>
      </c>
      <c r="AY192" s="46"/>
      <c r="AZ192" s="46"/>
      <c r="BA192" s="46"/>
      <c r="BB192" s="46"/>
      <c r="BC192" s="46"/>
      <c r="BD192" s="46"/>
      <c r="BE192" s="46"/>
      <c r="BF192" s="46"/>
      <c r="BG192" s="46"/>
      <c r="BH192" s="46"/>
      <c r="BI192" s="46"/>
      <c r="BJ192" s="46"/>
      <c r="BK192" s="46"/>
      <c r="BL192" s="46"/>
      <c r="BM192" s="46"/>
      <c r="BN192" s="46"/>
      <c r="BO192" s="46"/>
      <c r="BP192" s="46"/>
      <c r="BQ192" s="46"/>
      <c r="BR192" s="46" t="s">
        <v>4159</v>
      </c>
      <c r="BS192" s="46" t="s">
        <v>5540</v>
      </c>
      <c r="BT192" s="46" t="s">
        <v>5549</v>
      </c>
      <c r="BU192" s="46" t="s">
        <v>5550</v>
      </c>
      <c r="BV192" s="46">
        <v>1221</v>
      </c>
      <c r="BW192" s="46" t="s">
        <v>5551</v>
      </c>
      <c r="BX192" s="46" t="s">
        <v>5552</v>
      </c>
      <c r="BY192" s="46">
        <v>95</v>
      </c>
      <c r="BZ192" s="46"/>
      <c r="CA192" s="46">
        <v>-1</v>
      </c>
    </row>
    <row r="193" spans="1:79">
      <c r="A193" s="46" t="s">
        <v>5553</v>
      </c>
      <c r="B193" s="47">
        <v>456061515513798</v>
      </c>
      <c r="C193" s="47">
        <v>8.9855060816551301E+18</v>
      </c>
      <c r="D193" s="47">
        <v>359125052280981</v>
      </c>
      <c r="E193" s="46" t="s">
        <v>5554</v>
      </c>
      <c r="F193" s="46" t="s">
        <v>5554</v>
      </c>
      <c r="G193" s="46" t="s">
        <v>5555</v>
      </c>
      <c r="H193" s="46" t="s">
        <v>5556</v>
      </c>
      <c r="I193" s="46">
        <v>13.378344820000001</v>
      </c>
      <c r="J193" s="46">
        <v>103.85598535</v>
      </c>
      <c r="K193" s="46">
        <v>11</v>
      </c>
      <c r="L193" s="46">
        <v>6</v>
      </c>
      <c r="M193" s="46" t="s">
        <v>6049</v>
      </c>
      <c r="N193" s="46"/>
      <c r="O193" s="46"/>
      <c r="P193" s="46"/>
      <c r="Q193" s="46"/>
      <c r="R193" s="48" t="s">
        <v>6051</v>
      </c>
      <c r="S193" s="46" t="s">
        <v>6062</v>
      </c>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t="s">
        <v>6050</v>
      </c>
      <c r="AX193" s="46" t="s">
        <v>6050</v>
      </c>
      <c r="AY193" s="46"/>
      <c r="AZ193" s="46"/>
      <c r="BA193" s="46"/>
      <c r="BB193" s="46"/>
      <c r="BC193" s="46"/>
      <c r="BD193" s="46"/>
      <c r="BE193" s="46"/>
      <c r="BF193" s="46"/>
      <c r="BG193" s="46"/>
      <c r="BH193" s="46"/>
      <c r="BI193" s="46"/>
      <c r="BJ193" s="46"/>
      <c r="BK193" s="46"/>
      <c r="BL193" s="46"/>
      <c r="BM193" s="46"/>
      <c r="BN193" s="46"/>
      <c r="BO193" s="46"/>
      <c r="BP193" s="46"/>
      <c r="BQ193" s="46"/>
      <c r="BR193" s="46" t="s">
        <v>4159</v>
      </c>
      <c r="BS193" s="46" t="s">
        <v>5557</v>
      </c>
      <c r="BT193" s="46" t="s">
        <v>5558</v>
      </c>
      <c r="BU193" s="46" t="s">
        <v>5559</v>
      </c>
      <c r="BV193" s="46">
        <v>1222</v>
      </c>
      <c r="BW193" s="46" t="s">
        <v>5560</v>
      </c>
      <c r="BX193" s="46" t="s">
        <v>5561</v>
      </c>
      <c r="BY193" s="46">
        <v>96</v>
      </c>
      <c r="BZ193" s="46"/>
      <c r="CA193" s="46">
        <v>-1</v>
      </c>
    </row>
    <row r="194" spans="1:79">
      <c r="A194" s="46" t="s">
        <v>5562</v>
      </c>
      <c r="B194" s="47">
        <v>456061515513798</v>
      </c>
      <c r="C194" s="47">
        <v>8.9855060816551301E+18</v>
      </c>
      <c r="D194" s="47">
        <v>359125052280981</v>
      </c>
      <c r="E194" s="46" t="s">
        <v>5563</v>
      </c>
      <c r="F194" s="46" t="s">
        <v>5563</v>
      </c>
      <c r="G194" s="46" t="s">
        <v>5564</v>
      </c>
      <c r="H194" s="46" t="s">
        <v>5565</v>
      </c>
      <c r="I194" s="46">
        <v>13.376836340000001</v>
      </c>
      <c r="J194" s="46">
        <v>103.85468528</v>
      </c>
      <c r="K194" s="46">
        <v>-7</v>
      </c>
      <c r="L194" s="46">
        <v>5</v>
      </c>
      <c r="M194" s="46" t="s">
        <v>6049</v>
      </c>
      <c r="N194" s="46"/>
      <c r="O194" s="46"/>
      <c r="P194" s="46"/>
      <c r="Q194" s="46"/>
      <c r="R194" s="48" t="s">
        <v>6051</v>
      </c>
      <c r="S194" s="46" t="s">
        <v>6062</v>
      </c>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t="s">
        <v>6050</v>
      </c>
      <c r="AX194" s="46" t="s">
        <v>6050</v>
      </c>
      <c r="AY194" s="46"/>
      <c r="AZ194" s="46"/>
      <c r="BA194" s="46"/>
      <c r="BB194" s="46"/>
      <c r="BC194" s="46"/>
      <c r="BD194" s="46"/>
      <c r="BE194" s="46"/>
      <c r="BF194" s="46"/>
      <c r="BG194" s="46"/>
      <c r="BH194" s="46"/>
      <c r="BI194" s="46"/>
      <c r="BJ194" s="46"/>
      <c r="BK194" s="46"/>
      <c r="BL194" s="46"/>
      <c r="BM194" s="46"/>
      <c r="BN194" s="46"/>
      <c r="BO194" s="46"/>
      <c r="BP194" s="46"/>
      <c r="BQ194" s="46"/>
      <c r="BR194" s="46" t="s">
        <v>4159</v>
      </c>
      <c r="BS194" s="46" t="s">
        <v>5566</v>
      </c>
      <c r="BT194" s="46" t="s">
        <v>5567</v>
      </c>
      <c r="BU194" s="46" t="s">
        <v>5568</v>
      </c>
      <c r="BV194" s="46">
        <v>1251</v>
      </c>
      <c r="BW194" s="46" t="s">
        <v>5569</v>
      </c>
      <c r="BX194" s="46" t="s">
        <v>5570</v>
      </c>
      <c r="BY194" s="46">
        <v>111</v>
      </c>
      <c r="BZ194" s="46"/>
      <c r="CA194" s="46">
        <v>-1</v>
      </c>
    </row>
    <row r="195" spans="1:79">
      <c r="A195" s="46" t="s">
        <v>5571</v>
      </c>
      <c r="B195" s="47">
        <v>456061515513798</v>
      </c>
      <c r="C195" s="47">
        <v>8.9855060816551301E+18</v>
      </c>
      <c r="D195" s="47">
        <v>359125052280981</v>
      </c>
      <c r="E195" s="46" t="s">
        <v>5572</v>
      </c>
      <c r="F195" s="46" t="s">
        <v>5572</v>
      </c>
      <c r="G195" s="46" t="s">
        <v>5573</v>
      </c>
      <c r="H195" s="46" t="s">
        <v>5574</v>
      </c>
      <c r="I195" s="46">
        <v>13.37707958</v>
      </c>
      <c r="J195" s="46">
        <v>103.85266901999999</v>
      </c>
      <c r="K195" s="46">
        <v>7</v>
      </c>
      <c r="L195" s="46">
        <v>5</v>
      </c>
      <c r="M195" s="46" t="s">
        <v>6049</v>
      </c>
      <c r="N195" s="46"/>
      <c r="O195" s="46"/>
      <c r="P195" s="46"/>
      <c r="Q195" s="46"/>
      <c r="R195" s="48" t="s">
        <v>6051</v>
      </c>
      <c r="S195" s="46" t="s">
        <v>6062</v>
      </c>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t="s">
        <v>6050</v>
      </c>
      <c r="AX195" s="46" t="s">
        <v>6050</v>
      </c>
      <c r="AY195" s="46"/>
      <c r="AZ195" s="46"/>
      <c r="BA195" s="46"/>
      <c r="BB195" s="46"/>
      <c r="BC195" s="46"/>
      <c r="BD195" s="46"/>
      <c r="BE195" s="46"/>
      <c r="BF195" s="46"/>
      <c r="BG195" s="46"/>
      <c r="BH195" s="46"/>
      <c r="BI195" s="46"/>
      <c r="BJ195" s="46"/>
      <c r="BK195" s="46"/>
      <c r="BL195" s="46"/>
      <c r="BM195" s="46"/>
      <c r="BN195" s="46"/>
      <c r="BO195" s="46"/>
      <c r="BP195" s="46"/>
      <c r="BQ195" s="46"/>
      <c r="BR195" s="46" t="s">
        <v>4159</v>
      </c>
      <c r="BS195" s="46" t="s">
        <v>5575</v>
      </c>
      <c r="BT195" s="46" t="s">
        <v>5576</v>
      </c>
      <c r="BU195" s="46" t="s">
        <v>5577</v>
      </c>
      <c r="BV195" s="46">
        <v>1254</v>
      </c>
      <c r="BW195" s="46" t="s">
        <v>5578</v>
      </c>
      <c r="BX195" s="46" t="s">
        <v>5579</v>
      </c>
      <c r="BY195" s="46">
        <v>114</v>
      </c>
      <c r="BZ195" s="46"/>
      <c r="CA195" s="46">
        <v>-1</v>
      </c>
    </row>
    <row r="196" spans="1:79">
      <c r="A196" s="46" t="s">
        <v>5580</v>
      </c>
      <c r="B196" s="47">
        <v>456061515513798</v>
      </c>
      <c r="C196" s="47">
        <v>8.9855060816551301E+18</v>
      </c>
      <c r="D196" s="47">
        <v>359125052280981</v>
      </c>
      <c r="E196" s="46" t="s">
        <v>5581</v>
      </c>
      <c r="F196" s="46" t="s">
        <v>5581</v>
      </c>
      <c r="G196" s="46" t="s">
        <v>5582</v>
      </c>
      <c r="H196" s="46" t="s">
        <v>5583</v>
      </c>
      <c r="I196" s="46">
        <v>13.37781333</v>
      </c>
      <c r="J196" s="46">
        <v>103.85419367999999</v>
      </c>
      <c r="K196" s="46">
        <v>8</v>
      </c>
      <c r="L196" s="46">
        <v>5</v>
      </c>
      <c r="M196" s="46" t="s">
        <v>6049</v>
      </c>
      <c r="N196" s="46"/>
      <c r="O196" s="46"/>
      <c r="P196" s="46"/>
      <c r="Q196" s="46"/>
      <c r="R196" s="48" t="s">
        <v>6051</v>
      </c>
      <c r="S196" s="46" t="s">
        <v>6062</v>
      </c>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t="s">
        <v>6050</v>
      </c>
      <c r="AX196" s="46" t="s">
        <v>6050</v>
      </c>
      <c r="AY196" s="46"/>
      <c r="AZ196" s="46"/>
      <c r="BA196" s="46"/>
      <c r="BB196" s="46"/>
      <c r="BC196" s="46"/>
      <c r="BD196" s="46"/>
      <c r="BE196" s="46"/>
      <c r="BF196" s="46"/>
      <c r="BG196" s="46"/>
      <c r="BH196" s="46"/>
      <c r="BI196" s="46"/>
      <c r="BJ196" s="46"/>
      <c r="BK196" s="46"/>
      <c r="BL196" s="46"/>
      <c r="BM196" s="46"/>
      <c r="BN196" s="46"/>
      <c r="BO196" s="46"/>
      <c r="BP196" s="46"/>
      <c r="BQ196" s="46"/>
      <c r="BR196" s="46" t="s">
        <v>4159</v>
      </c>
      <c r="BS196" s="46" t="s">
        <v>5584</v>
      </c>
      <c r="BT196" s="46" t="s">
        <v>5585</v>
      </c>
      <c r="BU196" s="46" t="s">
        <v>5586</v>
      </c>
      <c r="BV196" s="46">
        <v>1255</v>
      </c>
      <c r="BW196" s="46" t="s">
        <v>5587</v>
      </c>
      <c r="BX196" s="46" t="s">
        <v>5588</v>
      </c>
      <c r="BY196" s="46">
        <v>115</v>
      </c>
      <c r="BZ196" s="46"/>
      <c r="CA196" s="46">
        <v>-1</v>
      </c>
    </row>
    <row r="197" spans="1:79">
      <c r="A197" s="46" t="s">
        <v>5589</v>
      </c>
      <c r="B197" s="47">
        <v>456061515513798</v>
      </c>
      <c r="C197" s="47">
        <v>8.9855060816551301E+18</v>
      </c>
      <c r="D197" s="47">
        <v>359125052280981</v>
      </c>
      <c r="E197" s="46" t="s">
        <v>5590</v>
      </c>
      <c r="F197" s="46" t="s">
        <v>5590</v>
      </c>
      <c r="G197" s="46" t="s">
        <v>5591</v>
      </c>
      <c r="H197" s="46" t="s">
        <v>5592</v>
      </c>
      <c r="I197" s="46">
        <v>13.37838064</v>
      </c>
      <c r="J197" s="46">
        <v>103.85513834</v>
      </c>
      <c r="K197" s="46">
        <v>13</v>
      </c>
      <c r="L197" s="46">
        <v>5</v>
      </c>
      <c r="M197" s="46" t="s">
        <v>6049</v>
      </c>
      <c r="N197" s="46"/>
      <c r="O197" s="46"/>
      <c r="P197" s="46"/>
      <c r="Q197" s="46"/>
      <c r="R197" s="48" t="s">
        <v>6051</v>
      </c>
      <c r="S197" s="46" t="s">
        <v>6062</v>
      </c>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t="s">
        <v>6050</v>
      </c>
      <c r="AX197" s="46" t="s">
        <v>6050</v>
      </c>
      <c r="AY197" s="46"/>
      <c r="AZ197" s="46"/>
      <c r="BA197" s="46"/>
      <c r="BB197" s="46"/>
      <c r="BC197" s="46"/>
      <c r="BD197" s="46"/>
      <c r="BE197" s="46"/>
      <c r="BF197" s="46"/>
      <c r="BG197" s="46"/>
      <c r="BH197" s="46"/>
      <c r="BI197" s="46"/>
      <c r="BJ197" s="46"/>
      <c r="BK197" s="46"/>
      <c r="BL197" s="46"/>
      <c r="BM197" s="46"/>
      <c r="BN197" s="46"/>
      <c r="BO197" s="46"/>
      <c r="BP197" s="46"/>
      <c r="BQ197" s="46"/>
      <c r="BR197" s="46" t="s">
        <v>4159</v>
      </c>
      <c r="BS197" s="46" t="s">
        <v>5593</v>
      </c>
      <c r="BT197" s="46" t="s">
        <v>5594</v>
      </c>
      <c r="BU197" s="46" t="s">
        <v>5595</v>
      </c>
      <c r="BV197" s="46">
        <v>1256</v>
      </c>
      <c r="BW197" s="46" t="s">
        <v>5596</v>
      </c>
      <c r="BX197" s="46" t="s">
        <v>5597</v>
      </c>
      <c r="BY197" s="46">
        <v>116</v>
      </c>
      <c r="BZ197" s="46"/>
      <c r="CA197" s="46">
        <v>-1</v>
      </c>
    </row>
    <row r="198" spans="1:79">
      <c r="A198" s="46" t="s">
        <v>5598</v>
      </c>
      <c r="B198" s="47">
        <v>456061515513798</v>
      </c>
      <c r="C198" s="47">
        <v>8.9855060816551301E+18</v>
      </c>
      <c r="D198" s="47">
        <v>359125052280981</v>
      </c>
      <c r="E198" s="46" t="s">
        <v>5599</v>
      </c>
      <c r="F198" s="46" t="s">
        <v>5599</v>
      </c>
      <c r="G198" s="46" t="s">
        <v>5600</v>
      </c>
      <c r="H198" s="46" t="s">
        <v>5601</v>
      </c>
      <c r="I198" s="46">
        <v>13.352944040000001</v>
      </c>
      <c r="J198" s="46">
        <v>103.84913727</v>
      </c>
      <c r="K198" s="46">
        <v>16</v>
      </c>
      <c r="L198" s="46">
        <v>5</v>
      </c>
      <c r="M198" s="46" t="s">
        <v>6049</v>
      </c>
      <c r="N198" s="46"/>
      <c r="O198" s="46"/>
      <c r="P198" s="46"/>
      <c r="Q198" s="46"/>
      <c r="R198" s="48" t="s">
        <v>6056</v>
      </c>
      <c r="S198" s="46" t="s">
        <v>6062</v>
      </c>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t="s">
        <v>6050</v>
      </c>
      <c r="AX198" s="46" t="s">
        <v>6050</v>
      </c>
      <c r="AY198" s="46"/>
      <c r="AZ198" s="46"/>
      <c r="BA198" s="46"/>
      <c r="BB198" s="46"/>
      <c r="BC198" s="46"/>
      <c r="BD198" s="46"/>
      <c r="BE198" s="46"/>
      <c r="BF198" s="46"/>
      <c r="BG198" s="46"/>
      <c r="BH198" s="46"/>
      <c r="BI198" s="46"/>
      <c r="BJ198" s="46"/>
      <c r="BK198" s="46"/>
      <c r="BL198" s="46"/>
      <c r="BM198" s="46"/>
      <c r="BN198" s="46"/>
      <c r="BO198" s="46"/>
      <c r="BP198" s="46"/>
      <c r="BQ198" s="46"/>
      <c r="BR198" s="46" t="s">
        <v>4159</v>
      </c>
      <c r="BS198" s="46" t="s">
        <v>5602</v>
      </c>
      <c r="BT198" s="46" t="s">
        <v>5603</v>
      </c>
      <c r="BU198" s="46" t="s">
        <v>5604</v>
      </c>
      <c r="BV198" s="46">
        <v>1353</v>
      </c>
      <c r="BW198" s="46" t="s">
        <v>5605</v>
      </c>
      <c r="BX198" s="46" t="s">
        <v>5606</v>
      </c>
      <c r="BY198" s="46">
        <v>143</v>
      </c>
      <c r="BZ198" s="46"/>
      <c r="CA198" s="46">
        <v>-1</v>
      </c>
    </row>
    <row r="199" spans="1:79">
      <c r="A199" s="46" t="s">
        <v>5607</v>
      </c>
      <c r="B199" s="47">
        <v>456061515513798</v>
      </c>
      <c r="C199" s="47">
        <v>8.9855060816551301E+18</v>
      </c>
      <c r="D199" s="47">
        <v>359125052280981</v>
      </c>
      <c r="E199" s="46" t="s">
        <v>5608</v>
      </c>
      <c r="F199" s="46" t="s">
        <v>5608</v>
      </c>
      <c r="G199" s="46" t="s">
        <v>5609</v>
      </c>
      <c r="H199" s="46" t="s">
        <v>5610</v>
      </c>
      <c r="I199" s="46">
        <v>13.352909439999999</v>
      </c>
      <c r="J199" s="46">
        <v>103.84907351</v>
      </c>
      <c r="K199" s="46">
        <v>-19</v>
      </c>
      <c r="L199" s="46">
        <v>5</v>
      </c>
      <c r="M199" s="46" t="s">
        <v>6049</v>
      </c>
      <c r="N199" s="46"/>
      <c r="O199" s="46"/>
      <c r="P199" s="46"/>
      <c r="Q199" s="46"/>
      <c r="R199" s="48" t="s">
        <v>6056</v>
      </c>
      <c r="S199" s="46" t="s">
        <v>6062</v>
      </c>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t="s">
        <v>6050</v>
      </c>
      <c r="AX199" s="46" t="s">
        <v>6050</v>
      </c>
      <c r="AY199" s="46"/>
      <c r="AZ199" s="46"/>
      <c r="BA199" s="46"/>
      <c r="BB199" s="46"/>
      <c r="BC199" s="46"/>
      <c r="BD199" s="46"/>
      <c r="BE199" s="46"/>
      <c r="BF199" s="46"/>
      <c r="BG199" s="46"/>
      <c r="BH199" s="46"/>
      <c r="BI199" s="46"/>
      <c r="BJ199" s="46"/>
      <c r="BK199" s="46"/>
      <c r="BL199" s="46"/>
      <c r="BM199" s="46"/>
      <c r="BN199" s="46"/>
      <c r="BO199" s="46"/>
      <c r="BP199" s="46"/>
      <c r="BQ199" s="46"/>
      <c r="BR199" s="46" t="s">
        <v>4159</v>
      </c>
      <c r="BS199" s="46" t="s">
        <v>5611</v>
      </c>
      <c r="BT199" s="46" t="s">
        <v>5612</v>
      </c>
      <c r="BU199" s="46" t="s">
        <v>5613</v>
      </c>
      <c r="BV199" s="46">
        <v>1354</v>
      </c>
      <c r="BW199" s="46" t="s">
        <v>5614</v>
      </c>
      <c r="BX199" s="46" t="s">
        <v>5615</v>
      </c>
      <c r="BY199" s="46">
        <v>144</v>
      </c>
      <c r="BZ199" s="46"/>
      <c r="CA199" s="46">
        <v>-1</v>
      </c>
    </row>
    <row r="200" spans="1:79">
      <c r="A200" s="46" t="s">
        <v>5616</v>
      </c>
      <c r="B200" s="47">
        <v>456061515513798</v>
      </c>
      <c r="C200" s="47">
        <v>8.9855060816551301E+18</v>
      </c>
      <c r="D200" s="47">
        <v>359125052280981</v>
      </c>
      <c r="E200" s="46" t="s">
        <v>5617</v>
      </c>
      <c r="F200" s="46" t="s">
        <v>5617</v>
      </c>
      <c r="G200" s="46" t="s">
        <v>5618</v>
      </c>
      <c r="H200" s="46" t="s">
        <v>5619</v>
      </c>
      <c r="I200" s="46">
        <v>13.353787649999999</v>
      </c>
      <c r="J200" s="46">
        <v>103.84942648000001</v>
      </c>
      <c r="K200" s="46">
        <v>15</v>
      </c>
      <c r="L200" s="46">
        <v>5</v>
      </c>
      <c r="M200" s="46" t="s">
        <v>6049</v>
      </c>
      <c r="N200" s="46"/>
      <c r="O200" s="46"/>
      <c r="P200" s="46"/>
      <c r="Q200" s="46"/>
      <c r="R200" s="48" t="s">
        <v>6056</v>
      </c>
      <c r="S200" s="46" t="s">
        <v>6062</v>
      </c>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t="s">
        <v>6050</v>
      </c>
      <c r="AX200" s="46" t="s">
        <v>6050</v>
      </c>
      <c r="AY200" s="46"/>
      <c r="AZ200" s="46"/>
      <c r="BA200" s="46"/>
      <c r="BB200" s="46"/>
      <c r="BC200" s="46"/>
      <c r="BD200" s="46"/>
      <c r="BE200" s="46"/>
      <c r="BF200" s="46"/>
      <c r="BG200" s="46"/>
      <c r="BH200" s="46"/>
      <c r="BI200" s="46"/>
      <c r="BJ200" s="46"/>
      <c r="BK200" s="46"/>
      <c r="BL200" s="46"/>
      <c r="BM200" s="46"/>
      <c r="BN200" s="46"/>
      <c r="BO200" s="46"/>
      <c r="BP200" s="46"/>
      <c r="BQ200" s="46"/>
      <c r="BR200" s="46" t="s">
        <v>4159</v>
      </c>
      <c r="BS200" s="46" t="s">
        <v>5557</v>
      </c>
      <c r="BT200" s="46" t="s">
        <v>5620</v>
      </c>
      <c r="BU200" s="46" t="s">
        <v>5621</v>
      </c>
      <c r="BV200" s="46">
        <v>1357</v>
      </c>
      <c r="BW200" s="46" t="s">
        <v>5622</v>
      </c>
      <c r="BX200" s="46" t="s">
        <v>5623</v>
      </c>
      <c r="BY200" s="46">
        <v>147</v>
      </c>
      <c r="BZ200" s="46"/>
      <c r="CA200" s="46">
        <v>-1</v>
      </c>
    </row>
    <row r="201" spans="1:79">
      <c r="A201" s="46" t="s">
        <v>5624</v>
      </c>
      <c r="B201" s="47">
        <v>456061515513798</v>
      </c>
      <c r="C201" s="47">
        <v>8.9855060816551301E+18</v>
      </c>
      <c r="D201" s="47">
        <v>359125052280981</v>
      </c>
      <c r="E201" s="46" t="s">
        <v>5625</v>
      </c>
      <c r="F201" s="46" t="s">
        <v>5625</v>
      </c>
      <c r="G201" s="46" t="s">
        <v>5626</v>
      </c>
      <c r="H201" s="46" t="s">
        <v>5627</v>
      </c>
      <c r="I201" s="46">
        <v>13.353038310000001</v>
      </c>
      <c r="J201" s="46">
        <v>103.85117987</v>
      </c>
      <c r="K201" s="46">
        <v>20</v>
      </c>
      <c r="L201" s="46">
        <v>3</v>
      </c>
      <c r="M201" s="46" t="s">
        <v>6049</v>
      </c>
      <c r="N201" s="46"/>
      <c r="O201" s="46"/>
      <c r="P201" s="46"/>
      <c r="Q201" s="46"/>
      <c r="R201" s="48" t="s">
        <v>6056</v>
      </c>
      <c r="S201" s="46" t="s">
        <v>6062</v>
      </c>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t="s">
        <v>6050</v>
      </c>
      <c r="AX201" s="46" t="s">
        <v>6050</v>
      </c>
      <c r="AY201" s="46"/>
      <c r="AZ201" s="46"/>
      <c r="BA201" s="46"/>
      <c r="BB201" s="46"/>
      <c r="BC201" s="46"/>
      <c r="BD201" s="46"/>
      <c r="BE201" s="46"/>
      <c r="BF201" s="46"/>
      <c r="BG201" s="46"/>
      <c r="BH201" s="46"/>
      <c r="BI201" s="46"/>
      <c r="BJ201" s="46"/>
      <c r="BK201" s="46"/>
      <c r="BL201" s="46"/>
      <c r="BM201" s="46"/>
      <c r="BN201" s="46"/>
      <c r="BO201" s="46"/>
      <c r="BP201" s="46"/>
      <c r="BQ201" s="46"/>
      <c r="BR201" s="46" t="s">
        <v>4159</v>
      </c>
      <c r="BS201" s="46" t="s">
        <v>5557</v>
      </c>
      <c r="BT201" s="46" t="s">
        <v>5628</v>
      </c>
      <c r="BU201" s="46" t="s">
        <v>5629</v>
      </c>
      <c r="BV201" s="46">
        <v>1374</v>
      </c>
      <c r="BW201" s="46" t="s">
        <v>5630</v>
      </c>
      <c r="BX201" s="46" t="s">
        <v>5631</v>
      </c>
      <c r="BY201" s="46">
        <v>153</v>
      </c>
      <c r="BZ201" s="46"/>
      <c r="CA201" s="46">
        <v>-1</v>
      </c>
    </row>
    <row r="202" spans="1:79">
      <c r="A202" s="46" t="s">
        <v>5632</v>
      </c>
      <c r="B202" s="47">
        <v>456061515513798</v>
      </c>
      <c r="C202" s="47">
        <v>8.9855060816551301E+18</v>
      </c>
      <c r="D202" s="47">
        <v>359125052280981</v>
      </c>
      <c r="E202" s="46" t="s">
        <v>5633</v>
      </c>
      <c r="F202" s="46" t="s">
        <v>5633</v>
      </c>
      <c r="G202" s="46" t="s">
        <v>5634</v>
      </c>
      <c r="H202" s="46" t="s">
        <v>5635</v>
      </c>
      <c r="I202" s="46">
        <v>13.35225082</v>
      </c>
      <c r="J202" s="46">
        <v>103.8507985</v>
      </c>
      <c r="K202" s="46">
        <v>0</v>
      </c>
      <c r="L202" s="46">
        <v>5</v>
      </c>
      <c r="M202" s="46" t="s">
        <v>6049</v>
      </c>
      <c r="N202" s="46"/>
      <c r="O202" s="46"/>
      <c r="P202" s="46"/>
      <c r="Q202" s="46"/>
      <c r="R202" s="48" t="s">
        <v>6056</v>
      </c>
      <c r="S202" s="46" t="s">
        <v>6062</v>
      </c>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t="s">
        <v>6050</v>
      </c>
      <c r="AX202" s="46" t="s">
        <v>6050</v>
      </c>
      <c r="AY202" s="46"/>
      <c r="AZ202" s="46"/>
      <c r="BA202" s="46"/>
      <c r="BB202" s="46"/>
      <c r="BC202" s="46"/>
      <c r="BD202" s="46"/>
      <c r="BE202" s="46"/>
      <c r="BF202" s="46"/>
      <c r="BG202" s="46"/>
      <c r="BH202" s="46"/>
      <c r="BI202" s="46"/>
      <c r="BJ202" s="46"/>
      <c r="BK202" s="46"/>
      <c r="BL202" s="46"/>
      <c r="BM202" s="46"/>
      <c r="BN202" s="46"/>
      <c r="BO202" s="46"/>
      <c r="BP202" s="46"/>
      <c r="BQ202" s="46"/>
      <c r="BR202" s="46" t="s">
        <v>4159</v>
      </c>
      <c r="BS202" s="46" t="s">
        <v>5540</v>
      </c>
      <c r="BT202" s="46" t="s">
        <v>5636</v>
      </c>
      <c r="BU202" s="46" t="s">
        <v>5637</v>
      </c>
      <c r="BV202" s="46">
        <v>1375</v>
      </c>
      <c r="BW202" s="46" t="s">
        <v>5638</v>
      </c>
      <c r="BX202" s="46" t="s">
        <v>5639</v>
      </c>
      <c r="BY202" s="46">
        <v>154</v>
      </c>
      <c r="BZ202" s="46"/>
      <c r="CA202" s="46">
        <v>-1</v>
      </c>
    </row>
    <row r="203" spans="1:79">
      <c r="A203" s="46" t="s">
        <v>5640</v>
      </c>
      <c r="B203" s="47">
        <v>456061515513798</v>
      </c>
      <c r="C203" s="47">
        <v>8.9855060816551301E+18</v>
      </c>
      <c r="D203" s="47">
        <v>359125052280981</v>
      </c>
      <c r="E203" s="46" t="s">
        <v>5641</v>
      </c>
      <c r="F203" s="46" t="s">
        <v>5641</v>
      </c>
      <c r="G203" s="46" t="s">
        <v>5642</v>
      </c>
      <c r="H203" s="46" t="s">
        <v>5643</v>
      </c>
      <c r="I203" s="46">
        <v>13.352753119999999</v>
      </c>
      <c r="J203" s="46">
        <v>103.84893214</v>
      </c>
      <c r="K203" s="46">
        <v>-1</v>
      </c>
      <c r="L203" s="46">
        <v>5</v>
      </c>
      <c r="M203" s="46" t="s">
        <v>6049</v>
      </c>
      <c r="N203" s="46"/>
      <c r="O203" s="46"/>
      <c r="P203" s="46"/>
      <c r="Q203" s="46"/>
      <c r="R203" s="48" t="s">
        <v>6056</v>
      </c>
      <c r="S203" s="46" t="s">
        <v>6062</v>
      </c>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t="s">
        <v>6050</v>
      </c>
      <c r="AX203" s="46" t="s">
        <v>6050</v>
      </c>
      <c r="AY203" s="46"/>
      <c r="AZ203" s="46"/>
      <c r="BA203" s="46"/>
      <c r="BB203" s="46"/>
      <c r="BC203" s="46"/>
      <c r="BD203" s="46"/>
      <c r="BE203" s="46"/>
      <c r="BF203" s="46"/>
      <c r="BG203" s="46"/>
      <c r="BH203" s="46"/>
      <c r="BI203" s="46"/>
      <c r="BJ203" s="46"/>
      <c r="BK203" s="46"/>
      <c r="BL203" s="46"/>
      <c r="BM203" s="46"/>
      <c r="BN203" s="46"/>
      <c r="BO203" s="46"/>
      <c r="BP203" s="46"/>
      <c r="BQ203" s="46"/>
      <c r="BR203" s="46" t="s">
        <v>4159</v>
      </c>
      <c r="BS203" s="46" t="s">
        <v>5644</v>
      </c>
      <c r="BT203" s="46" t="s">
        <v>5645</v>
      </c>
      <c r="BU203" s="46" t="s">
        <v>5646</v>
      </c>
      <c r="BV203" s="46">
        <v>1381</v>
      </c>
      <c r="BW203" s="46" t="s">
        <v>5647</v>
      </c>
      <c r="BX203" s="46" t="s">
        <v>5648</v>
      </c>
      <c r="BY203" s="46">
        <v>160</v>
      </c>
      <c r="BZ203" s="46"/>
      <c r="CA203" s="46">
        <v>-1</v>
      </c>
    </row>
    <row r="204" spans="1:79">
      <c r="A204" s="46" t="s">
        <v>6193</v>
      </c>
      <c r="B204" s="47">
        <v>456061515513798</v>
      </c>
      <c r="C204" s="47">
        <v>8.9855060816551301E+18</v>
      </c>
      <c r="D204" s="47">
        <v>359125052280981</v>
      </c>
      <c r="E204" s="46" t="s">
        <v>6194</v>
      </c>
      <c r="F204" s="46" t="s">
        <v>6194</v>
      </c>
      <c r="G204" s="46" t="s">
        <v>6195</v>
      </c>
      <c r="H204" s="46" t="s">
        <v>6196</v>
      </c>
      <c r="I204" s="46">
        <v>13.35217681</v>
      </c>
      <c r="J204" s="46">
        <v>103.85079035</v>
      </c>
      <c r="K204" s="46">
        <v>16</v>
      </c>
      <c r="L204" s="46">
        <v>5</v>
      </c>
      <c r="M204" s="46" t="s">
        <v>6049</v>
      </c>
      <c r="N204" s="46"/>
      <c r="O204" s="46"/>
      <c r="P204" s="46"/>
      <c r="Q204" s="46"/>
      <c r="R204" s="48" t="s">
        <v>6056</v>
      </c>
      <c r="S204" s="46" t="s">
        <v>6062</v>
      </c>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t="s">
        <v>6050</v>
      </c>
      <c r="AX204" s="46" t="s">
        <v>6050</v>
      </c>
      <c r="AY204" s="46"/>
      <c r="AZ204" s="46"/>
      <c r="BA204" s="46"/>
      <c r="BB204" s="46"/>
      <c r="BC204" s="46"/>
      <c r="BD204" s="46"/>
      <c r="BE204" s="46"/>
      <c r="BF204" s="46"/>
      <c r="BG204" s="46"/>
      <c r="BH204" s="46"/>
      <c r="BI204" s="46"/>
      <c r="BJ204" s="46"/>
      <c r="BK204" s="46"/>
      <c r="BL204" s="46"/>
      <c r="BM204" s="46"/>
      <c r="BN204" s="46"/>
      <c r="BO204" s="46"/>
      <c r="BP204" s="46"/>
      <c r="BQ204" s="46"/>
      <c r="BR204" s="46" t="s">
        <v>4159</v>
      </c>
      <c r="BS204" s="46" t="s">
        <v>5557</v>
      </c>
      <c r="BT204" s="46" t="s">
        <v>6230</v>
      </c>
      <c r="BU204" s="46" t="s">
        <v>6231</v>
      </c>
      <c r="BV204" s="46">
        <v>1469</v>
      </c>
      <c r="BW204" s="46" t="s">
        <v>6232</v>
      </c>
      <c r="BX204" s="46" t="s">
        <v>6233</v>
      </c>
      <c r="BY204" s="46">
        <v>188</v>
      </c>
      <c r="BZ204" s="46"/>
      <c r="CA204" s="46">
        <v>-1</v>
      </c>
    </row>
    <row r="205" spans="1:79">
      <c r="A205" s="46" t="s">
        <v>6197</v>
      </c>
      <c r="B205" s="47">
        <v>456061515513798</v>
      </c>
      <c r="C205" s="47">
        <v>8.9855060816551301E+18</v>
      </c>
      <c r="D205" s="47">
        <v>359125052280981</v>
      </c>
      <c r="E205" s="46" t="s">
        <v>6198</v>
      </c>
      <c r="F205" s="46" t="s">
        <v>6198</v>
      </c>
      <c r="G205" s="46" t="s">
        <v>6199</v>
      </c>
      <c r="H205" s="46" t="s">
        <v>6200</v>
      </c>
      <c r="I205" s="46">
        <v>13.35218922</v>
      </c>
      <c r="J205" s="46">
        <v>103.85078251</v>
      </c>
      <c r="K205" s="46">
        <v>11</v>
      </c>
      <c r="L205" s="46">
        <v>5</v>
      </c>
      <c r="M205" s="46" t="s">
        <v>6049</v>
      </c>
      <c r="N205" s="46"/>
      <c r="O205" s="46"/>
      <c r="P205" s="46"/>
      <c r="Q205" s="46"/>
      <c r="R205" s="48" t="s">
        <v>6056</v>
      </c>
      <c r="S205" s="46" t="s">
        <v>6062</v>
      </c>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t="s">
        <v>6050</v>
      </c>
      <c r="AX205" s="46" t="s">
        <v>6050</v>
      </c>
      <c r="AY205" s="46"/>
      <c r="AZ205" s="46"/>
      <c r="BA205" s="46"/>
      <c r="BB205" s="46"/>
      <c r="BC205" s="46"/>
      <c r="BD205" s="46"/>
      <c r="BE205" s="46"/>
      <c r="BF205" s="46"/>
      <c r="BG205" s="46"/>
      <c r="BH205" s="46"/>
      <c r="BI205" s="46"/>
      <c r="BJ205" s="46"/>
      <c r="BK205" s="46"/>
      <c r="BL205" s="46"/>
      <c r="BM205" s="46"/>
      <c r="BN205" s="46"/>
      <c r="BO205" s="46"/>
      <c r="BP205" s="46"/>
      <c r="BQ205" s="46"/>
      <c r="BR205" s="46" t="s">
        <v>4159</v>
      </c>
      <c r="BS205" s="46" t="s">
        <v>5557</v>
      </c>
      <c r="BT205" s="46" t="s">
        <v>6201</v>
      </c>
      <c r="BU205" s="46" t="s">
        <v>6202</v>
      </c>
      <c r="BV205" s="46">
        <v>1465</v>
      </c>
      <c r="BW205" s="46" t="s">
        <v>6203</v>
      </c>
      <c r="BX205" s="46" t="s">
        <v>6204</v>
      </c>
      <c r="BY205" s="46">
        <v>184</v>
      </c>
      <c r="BZ205" s="46"/>
      <c r="CA205" s="46">
        <v>-1</v>
      </c>
    </row>
    <row r="206" spans="1:79">
      <c r="A206" s="46" t="s">
        <v>6205</v>
      </c>
      <c r="B206" s="47">
        <v>456061515513798</v>
      </c>
      <c r="C206" s="47">
        <v>8.9855060816551301E+18</v>
      </c>
      <c r="D206" s="47">
        <v>359125052280981</v>
      </c>
      <c r="E206" s="46" t="s">
        <v>6206</v>
      </c>
      <c r="F206" s="46" t="s">
        <v>6206</v>
      </c>
      <c r="G206" s="46" t="s">
        <v>6207</v>
      </c>
      <c r="H206" s="46" t="s">
        <v>6208</v>
      </c>
      <c r="I206" s="46">
        <v>13.3537421</v>
      </c>
      <c r="J206" s="46">
        <v>103.84939215</v>
      </c>
      <c r="K206" s="46">
        <v>-25</v>
      </c>
      <c r="L206" s="46">
        <v>5</v>
      </c>
      <c r="M206" s="46" t="s">
        <v>6049</v>
      </c>
      <c r="N206" s="46"/>
      <c r="O206" s="46"/>
      <c r="P206" s="46"/>
      <c r="Q206" s="46"/>
      <c r="R206" s="48" t="s">
        <v>6056</v>
      </c>
      <c r="S206" s="46" t="s">
        <v>6062</v>
      </c>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t="s">
        <v>6050</v>
      </c>
      <c r="AX206" s="46" t="s">
        <v>6050</v>
      </c>
      <c r="AY206" s="46"/>
      <c r="AZ206" s="46"/>
      <c r="BA206" s="46"/>
      <c r="BB206" s="46"/>
      <c r="BC206" s="46"/>
      <c r="BD206" s="46"/>
      <c r="BE206" s="46"/>
      <c r="BF206" s="46"/>
      <c r="BG206" s="46"/>
      <c r="BH206" s="46"/>
      <c r="BI206" s="46"/>
      <c r="BJ206" s="46"/>
      <c r="BK206" s="46"/>
      <c r="BL206" s="46"/>
      <c r="BM206" s="46"/>
      <c r="BN206" s="46"/>
      <c r="BO206" s="46"/>
      <c r="BP206" s="46"/>
      <c r="BQ206" s="46"/>
      <c r="BR206" s="46" t="s">
        <v>4159</v>
      </c>
      <c r="BS206" s="46" t="s">
        <v>5557</v>
      </c>
      <c r="BT206" s="46" t="s">
        <v>6209</v>
      </c>
      <c r="BU206" s="46" t="s">
        <v>6210</v>
      </c>
      <c r="BV206" s="46">
        <v>1466</v>
      </c>
      <c r="BW206" s="46" t="s">
        <v>6211</v>
      </c>
      <c r="BX206" s="46" t="s">
        <v>6212</v>
      </c>
      <c r="BY206" s="46">
        <v>185</v>
      </c>
      <c r="BZ206" s="46"/>
      <c r="CA206" s="46">
        <v>-1</v>
      </c>
    </row>
    <row r="207" spans="1:79">
      <c r="A207" s="46" t="s">
        <v>6213</v>
      </c>
      <c r="B207" s="47">
        <v>456061515513798</v>
      </c>
      <c r="C207" s="47">
        <v>8.9855060816551301E+18</v>
      </c>
      <c r="D207" s="47">
        <v>359125052280981</v>
      </c>
      <c r="E207" s="46" t="s">
        <v>6214</v>
      </c>
      <c r="F207" s="46" t="s">
        <v>6214</v>
      </c>
      <c r="G207" s="46" t="s">
        <v>6215</v>
      </c>
      <c r="H207" s="46" t="s">
        <v>6216</v>
      </c>
      <c r="I207" s="46">
        <v>13.35372383</v>
      </c>
      <c r="J207" s="46">
        <v>103.8494216</v>
      </c>
      <c r="K207" s="46">
        <v>-19</v>
      </c>
      <c r="L207" s="46">
        <v>5</v>
      </c>
      <c r="M207" s="46" t="s">
        <v>6049</v>
      </c>
      <c r="N207" s="46"/>
      <c r="O207" s="46"/>
      <c r="P207" s="46"/>
      <c r="Q207" s="46"/>
      <c r="R207" s="48" t="s">
        <v>6056</v>
      </c>
      <c r="S207" s="46" t="s">
        <v>6062</v>
      </c>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t="s">
        <v>6050</v>
      </c>
      <c r="AX207" s="46" t="s">
        <v>6050</v>
      </c>
      <c r="AY207" s="46"/>
      <c r="AZ207" s="46"/>
      <c r="BA207" s="46"/>
      <c r="BB207" s="46"/>
      <c r="BC207" s="46"/>
      <c r="BD207" s="46"/>
      <c r="BE207" s="46"/>
      <c r="BF207" s="46"/>
      <c r="BG207" s="46"/>
      <c r="BH207" s="46"/>
      <c r="BI207" s="46"/>
      <c r="BJ207" s="46"/>
      <c r="BK207" s="46"/>
      <c r="BL207" s="46"/>
      <c r="BM207" s="46"/>
      <c r="BN207" s="46"/>
      <c r="BO207" s="46"/>
      <c r="BP207" s="46"/>
      <c r="BQ207" s="46"/>
      <c r="BR207" s="46" t="s">
        <v>4159</v>
      </c>
      <c r="BS207" s="46" t="s">
        <v>5540</v>
      </c>
      <c r="BT207" s="46" t="s">
        <v>6217</v>
      </c>
      <c r="BU207" s="46" t="s">
        <v>6218</v>
      </c>
      <c r="BV207" s="46">
        <v>1467</v>
      </c>
      <c r="BW207" s="46" t="s">
        <v>6219</v>
      </c>
      <c r="BX207" s="46" t="s">
        <v>6220</v>
      </c>
      <c r="BY207" s="46">
        <v>186</v>
      </c>
      <c r="BZ207" s="46"/>
      <c r="CA207" s="46">
        <v>-1</v>
      </c>
    </row>
    <row r="208" spans="1:79">
      <c r="A208" s="46" t="s">
        <v>6499</v>
      </c>
      <c r="B208" s="46" t="s">
        <v>6047</v>
      </c>
      <c r="C208" s="46" t="s">
        <v>4150</v>
      </c>
      <c r="D208" s="46" t="s">
        <v>6048</v>
      </c>
      <c r="E208" s="46" t="s">
        <v>6500</v>
      </c>
      <c r="F208" s="46" t="s">
        <v>6500</v>
      </c>
      <c r="G208" s="46" t="s">
        <v>6501</v>
      </c>
      <c r="H208" s="46" t="s">
        <v>6502</v>
      </c>
      <c r="I208" s="46">
        <v>13.37592536</v>
      </c>
      <c r="J208" s="46">
        <v>103.85878489</v>
      </c>
      <c r="K208" s="46">
        <v>-13</v>
      </c>
      <c r="L208" s="46">
        <v>5</v>
      </c>
      <c r="M208" s="46" t="s">
        <v>6049</v>
      </c>
      <c r="N208" s="46"/>
      <c r="O208" s="46"/>
      <c r="P208" s="46"/>
      <c r="Q208" s="46"/>
      <c r="R208" s="52" t="s">
        <v>6057</v>
      </c>
      <c r="S208" s="46" t="s">
        <v>6062</v>
      </c>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t="s">
        <v>6050</v>
      </c>
      <c r="AX208" s="46" t="s">
        <v>6050</v>
      </c>
      <c r="AY208" s="46"/>
      <c r="AZ208" s="46"/>
      <c r="BA208" s="46"/>
      <c r="BB208" s="46"/>
      <c r="BC208" s="46"/>
      <c r="BD208" s="46"/>
      <c r="BE208" s="46"/>
      <c r="BF208" s="46"/>
      <c r="BG208" s="46"/>
      <c r="BH208" s="46"/>
      <c r="BI208" s="46"/>
      <c r="BJ208" s="46"/>
      <c r="BK208" s="46"/>
      <c r="BL208" s="46"/>
      <c r="BM208" s="46"/>
      <c r="BN208" s="46"/>
      <c r="BO208" s="46"/>
      <c r="BP208" s="46"/>
      <c r="BQ208" s="46"/>
      <c r="BR208" s="46" t="s">
        <v>4159</v>
      </c>
      <c r="BS208" s="46" t="s">
        <v>6503</v>
      </c>
      <c r="BT208" s="46" t="s">
        <v>6504</v>
      </c>
      <c r="BU208" s="46" t="s">
        <v>6505</v>
      </c>
      <c r="BV208" s="46">
        <v>1600</v>
      </c>
      <c r="BW208" s="46" t="s">
        <v>6506</v>
      </c>
      <c r="BX208" s="46" t="s">
        <v>6507</v>
      </c>
      <c r="BY208" s="46">
        <v>219</v>
      </c>
      <c r="BZ208" s="46"/>
      <c r="CA208" s="46">
        <v>-1</v>
      </c>
    </row>
    <row r="209" spans="1:79">
      <c r="A209" s="46" t="s">
        <v>6508</v>
      </c>
      <c r="B209" s="46" t="s">
        <v>6047</v>
      </c>
      <c r="C209" s="46" t="s">
        <v>4150</v>
      </c>
      <c r="D209" s="46" t="s">
        <v>6048</v>
      </c>
      <c r="E209" s="46" t="s">
        <v>6509</v>
      </c>
      <c r="F209" s="46" t="s">
        <v>6509</v>
      </c>
      <c r="G209" s="46" t="s">
        <v>6510</v>
      </c>
      <c r="H209" s="46" t="s">
        <v>6511</v>
      </c>
      <c r="I209" s="46">
        <v>13.37589781</v>
      </c>
      <c r="J209" s="46">
        <v>103.85887235</v>
      </c>
      <c r="K209" s="46">
        <v>-1</v>
      </c>
      <c r="L209" s="46">
        <v>5</v>
      </c>
      <c r="M209" s="46" t="s">
        <v>6049</v>
      </c>
      <c r="N209" s="46"/>
      <c r="O209" s="46"/>
      <c r="P209" s="46"/>
      <c r="Q209" s="46"/>
      <c r="R209" s="52" t="s">
        <v>6057</v>
      </c>
      <c r="S209" s="46" t="s">
        <v>6062</v>
      </c>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t="s">
        <v>6050</v>
      </c>
      <c r="AX209" s="46" t="s">
        <v>6050</v>
      </c>
      <c r="AY209" s="46"/>
      <c r="AZ209" s="46"/>
      <c r="BA209" s="46"/>
      <c r="BB209" s="46"/>
      <c r="BC209" s="46"/>
      <c r="BD209" s="46"/>
      <c r="BE209" s="46"/>
      <c r="BF209" s="46"/>
      <c r="BG209" s="46"/>
      <c r="BH209" s="46"/>
      <c r="BI209" s="46"/>
      <c r="BJ209" s="46"/>
      <c r="BK209" s="46"/>
      <c r="BL209" s="46"/>
      <c r="BM209" s="46"/>
      <c r="BN209" s="46"/>
      <c r="BO209" s="46"/>
      <c r="BP209" s="46"/>
      <c r="BQ209" s="46"/>
      <c r="BR209" s="46" t="s">
        <v>4159</v>
      </c>
      <c r="BS209" s="46" t="s">
        <v>6512</v>
      </c>
      <c r="BT209" s="46" t="s">
        <v>6513</v>
      </c>
      <c r="BU209" s="46" t="s">
        <v>6514</v>
      </c>
      <c r="BV209" s="46">
        <v>1601</v>
      </c>
      <c r="BW209" s="46" t="s">
        <v>6515</v>
      </c>
      <c r="BX209" s="46" t="s">
        <v>6516</v>
      </c>
      <c r="BY209" s="46">
        <v>220</v>
      </c>
      <c r="BZ209" s="46"/>
      <c r="CA209" s="46">
        <v>-1</v>
      </c>
    </row>
    <row r="210" spans="1:79">
      <c r="A210" s="46" t="s">
        <v>6535</v>
      </c>
      <c r="B210" s="46" t="s">
        <v>6047</v>
      </c>
      <c r="C210" s="46" t="s">
        <v>4150</v>
      </c>
      <c r="D210" s="46" t="s">
        <v>6048</v>
      </c>
      <c r="E210" s="46" t="s">
        <v>6536</v>
      </c>
      <c r="F210" s="46" t="s">
        <v>6536</v>
      </c>
      <c r="G210" s="46" t="s">
        <v>6537</v>
      </c>
      <c r="H210" s="46" t="s">
        <v>6538</v>
      </c>
      <c r="I210" s="46">
        <v>13.37579259</v>
      </c>
      <c r="J210" s="46">
        <v>103.85880313</v>
      </c>
      <c r="K210" s="46">
        <v>-2</v>
      </c>
      <c r="L210" s="46">
        <v>5</v>
      </c>
      <c r="M210" s="46" t="s">
        <v>6049</v>
      </c>
      <c r="N210" s="46"/>
      <c r="O210" s="46"/>
      <c r="P210" s="46"/>
      <c r="Q210" s="46"/>
      <c r="R210" s="52" t="s">
        <v>6057</v>
      </c>
      <c r="S210" s="46" t="s">
        <v>6062</v>
      </c>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t="s">
        <v>6050</v>
      </c>
      <c r="AX210" s="46" t="s">
        <v>6050</v>
      </c>
      <c r="AY210" s="46"/>
      <c r="AZ210" s="46"/>
      <c r="BA210" s="46"/>
      <c r="BB210" s="46"/>
      <c r="BC210" s="46"/>
      <c r="BD210" s="46"/>
      <c r="BE210" s="46"/>
      <c r="BF210" s="46"/>
      <c r="BG210" s="46"/>
      <c r="BH210" s="46"/>
      <c r="BI210" s="46"/>
      <c r="BJ210" s="46"/>
      <c r="BK210" s="46"/>
      <c r="BL210" s="46"/>
      <c r="BM210" s="46"/>
      <c r="BN210" s="46"/>
      <c r="BO210" s="46"/>
      <c r="BP210" s="46"/>
      <c r="BQ210" s="46"/>
      <c r="BR210" s="46" t="s">
        <v>4159</v>
      </c>
      <c r="BS210" s="46" t="s">
        <v>6503</v>
      </c>
      <c r="BT210" s="46" t="s">
        <v>6539</v>
      </c>
      <c r="BU210" s="46" t="s">
        <v>6540</v>
      </c>
      <c r="BV210" s="46">
        <v>1604</v>
      </c>
      <c r="BW210" s="46" t="s">
        <v>6541</v>
      </c>
      <c r="BX210" s="46" t="s">
        <v>6542</v>
      </c>
      <c r="BY210" s="46">
        <v>223</v>
      </c>
      <c r="BZ210" s="46"/>
      <c r="CA210" s="46">
        <v>-1</v>
      </c>
    </row>
    <row r="211" spans="1:79">
      <c r="A211" s="46" t="s">
        <v>6560</v>
      </c>
      <c r="B211" s="46" t="s">
        <v>6047</v>
      </c>
      <c r="C211" s="46" t="s">
        <v>4150</v>
      </c>
      <c r="D211" s="46" t="s">
        <v>6048</v>
      </c>
      <c r="E211" s="46" t="s">
        <v>6561</v>
      </c>
      <c r="F211" s="46" t="s">
        <v>6561</v>
      </c>
      <c r="G211" s="46" t="s">
        <v>6562</v>
      </c>
      <c r="H211" s="46" t="s">
        <v>6563</v>
      </c>
      <c r="I211" s="46">
        <v>13.37574515</v>
      </c>
      <c r="J211" s="46">
        <v>103.85913846</v>
      </c>
      <c r="K211" s="46">
        <v>15</v>
      </c>
      <c r="L211" s="46">
        <v>4</v>
      </c>
      <c r="M211" s="46" t="s">
        <v>6049</v>
      </c>
      <c r="N211" s="46"/>
      <c r="O211" s="46"/>
      <c r="P211" s="46"/>
      <c r="Q211" s="46"/>
      <c r="R211" s="52" t="s">
        <v>6057</v>
      </c>
      <c r="S211" s="46" t="s">
        <v>6062</v>
      </c>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t="s">
        <v>6050</v>
      </c>
      <c r="AX211" s="46" t="s">
        <v>6050</v>
      </c>
      <c r="AY211" s="46"/>
      <c r="AZ211" s="46"/>
      <c r="BA211" s="46"/>
      <c r="BB211" s="46"/>
      <c r="BC211" s="46"/>
      <c r="BD211" s="46"/>
      <c r="BE211" s="46"/>
      <c r="BF211" s="46"/>
      <c r="BG211" s="46"/>
      <c r="BH211" s="46"/>
      <c r="BI211" s="46"/>
      <c r="BJ211" s="46"/>
      <c r="BK211" s="46"/>
      <c r="BL211" s="46"/>
      <c r="BM211" s="46"/>
      <c r="BN211" s="46"/>
      <c r="BO211" s="46"/>
      <c r="BP211" s="46"/>
      <c r="BQ211" s="46"/>
      <c r="BR211" s="46" t="s">
        <v>4159</v>
      </c>
      <c r="BS211" s="46" t="s">
        <v>6503</v>
      </c>
      <c r="BT211" s="46" t="s">
        <v>6564</v>
      </c>
      <c r="BU211" s="46" t="s">
        <v>6565</v>
      </c>
      <c r="BV211" s="46">
        <v>1607</v>
      </c>
      <c r="BW211" s="46" t="s">
        <v>6566</v>
      </c>
      <c r="BX211" s="46" t="s">
        <v>6567</v>
      </c>
      <c r="BY211" s="46">
        <v>226</v>
      </c>
      <c r="BZ211" s="46"/>
      <c r="CA211" s="46">
        <v>-1</v>
      </c>
    </row>
    <row r="212" spans="1:79">
      <c r="A212" s="46" t="s">
        <v>6568</v>
      </c>
      <c r="B212" s="46" t="s">
        <v>6047</v>
      </c>
      <c r="C212" s="46" t="s">
        <v>4150</v>
      </c>
      <c r="D212" s="46" t="s">
        <v>6048</v>
      </c>
      <c r="E212" s="46" t="s">
        <v>6569</v>
      </c>
      <c r="F212" s="46" t="s">
        <v>6569</v>
      </c>
      <c r="G212" s="46" t="s">
        <v>3014</v>
      </c>
      <c r="H212" s="46" t="s">
        <v>6570</v>
      </c>
      <c r="I212" s="46">
        <v>13.37621403</v>
      </c>
      <c r="J212" s="46">
        <v>103.85387638</v>
      </c>
      <c r="K212" s="46">
        <v>2</v>
      </c>
      <c r="L212" s="46">
        <v>5</v>
      </c>
      <c r="M212" s="46" t="s">
        <v>6049</v>
      </c>
      <c r="N212" s="46"/>
      <c r="O212" s="46"/>
      <c r="P212" s="46"/>
      <c r="Q212" s="46"/>
      <c r="R212" s="52" t="s">
        <v>6057</v>
      </c>
      <c r="S212" s="46" t="s">
        <v>6062</v>
      </c>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t="s">
        <v>6050</v>
      </c>
      <c r="AX212" s="46" t="s">
        <v>6050</v>
      </c>
      <c r="AY212" s="46"/>
      <c r="AZ212" s="46"/>
      <c r="BA212" s="46"/>
      <c r="BB212" s="46"/>
      <c r="BC212" s="46"/>
      <c r="BD212" s="46"/>
      <c r="BE212" s="46"/>
      <c r="BF212" s="46"/>
      <c r="BG212" s="46"/>
      <c r="BH212" s="46"/>
      <c r="BI212" s="46"/>
      <c r="BJ212" s="46"/>
      <c r="BK212" s="46"/>
      <c r="BL212" s="46"/>
      <c r="BM212" s="46"/>
      <c r="BN212" s="46"/>
      <c r="BO212" s="46"/>
      <c r="BP212" s="46"/>
      <c r="BQ212" s="46"/>
      <c r="BR212" s="46" t="s">
        <v>4159</v>
      </c>
      <c r="BS212" s="46" t="s">
        <v>6571</v>
      </c>
      <c r="BT212" s="46" t="s">
        <v>6572</v>
      </c>
      <c r="BU212" s="46" t="s">
        <v>6573</v>
      </c>
      <c r="BV212" s="46">
        <v>1608</v>
      </c>
      <c r="BW212" s="46" t="s">
        <v>6574</v>
      </c>
      <c r="BX212" s="46" t="s">
        <v>6575</v>
      </c>
      <c r="BY212" s="46">
        <v>227</v>
      </c>
      <c r="BZ212" s="46"/>
      <c r="CA212" s="46">
        <v>-1</v>
      </c>
    </row>
    <row r="213" spans="1:79">
      <c r="A213" s="46" t="s">
        <v>6576</v>
      </c>
      <c r="B213" s="46" t="s">
        <v>6047</v>
      </c>
      <c r="C213" s="46" t="s">
        <v>4150</v>
      </c>
      <c r="D213" s="46" t="s">
        <v>6048</v>
      </c>
      <c r="E213" s="46" t="s">
        <v>6577</v>
      </c>
      <c r="F213" s="46" t="s">
        <v>6577</v>
      </c>
      <c r="G213" s="46" t="s">
        <v>6578</v>
      </c>
      <c r="H213" s="46" t="s">
        <v>6579</v>
      </c>
      <c r="I213" s="46">
        <v>13.377133710000001</v>
      </c>
      <c r="J213" s="46">
        <v>103.85416004</v>
      </c>
      <c r="K213" s="46">
        <v>-5</v>
      </c>
      <c r="L213" s="46">
        <v>5</v>
      </c>
      <c r="M213" s="46" t="s">
        <v>6049</v>
      </c>
      <c r="N213" s="46"/>
      <c r="O213" s="46"/>
      <c r="P213" s="46"/>
      <c r="Q213" s="46"/>
      <c r="R213" s="52" t="s">
        <v>6057</v>
      </c>
      <c r="S213" s="46" t="s">
        <v>6062</v>
      </c>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t="s">
        <v>6050</v>
      </c>
      <c r="AX213" s="46" t="s">
        <v>6050</v>
      </c>
      <c r="AY213" s="46"/>
      <c r="AZ213" s="46"/>
      <c r="BA213" s="46"/>
      <c r="BB213" s="46"/>
      <c r="BC213" s="46"/>
      <c r="BD213" s="46"/>
      <c r="BE213" s="46"/>
      <c r="BF213" s="46"/>
      <c r="BG213" s="46"/>
      <c r="BH213" s="46"/>
      <c r="BI213" s="46"/>
      <c r="BJ213" s="46"/>
      <c r="BK213" s="46"/>
      <c r="BL213" s="46"/>
      <c r="BM213" s="46"/>
      <c r="BN213" s="46"/>
      <c r="BO213" s="46"/>
      <c r="BP213" s="46"/>
      <c r="BQ213" s="46"/>
      <c r="BR213" s="46" t="s">
        <v>4159</v>
      </c>
      <c r="BS213" s="46" t="s">
        <v>6580</v>
      </c>
      <c r="BT213" s="46" t="s">
        <v>6581</v>
      </c>
      <c r="BU213" s="46" t="s">
        <v>6582</v>
      </c>
      <c r="BV213" s="46">
        <v>1609</v>
      </c>
      <c r="BW213" s="46" t="s">
        <v>6583</v>
      </c>
      <c r="BX213" s="46" t="s">
        <v>6584</v>
      </c>
      <c r="BY213" s="46">
        <v>228</v>
      </c>
      <c r="BZ213" s="46"/>
      <c r="CA213" s="46">
        <v>-1</v>
      </c>
    </row>
    <row r="214" spans="1:79">
      <c r="A214" s="46" t="s">
        <v>6585</v>
      </c>
      <c r="B214" s="46" t="s">
        <v>6047</v>
      </c>
      <c r="C214" s="46" t="s">
        <v>4150</v>
      </c>
      <c r="D214" s="46" t="s">
        <v>6048</v>
      </c>
      <c r="E214" s="46" t="s">
        <v>6586</v>
      </c>
      <c r="F214" s="46" t="s">
        <v>6586</v>
      </c>
      <c r="G214" s="46" t="s">
        <v>6587</v>
      </c>
      <c r="H214" s="46" t="s">
        <v>6588</v>
      </c>
      <c r="I214" s="46">
        <v>13.37606641</v>
      </c>
      <c r="J214" s="46">
        <v>103.85879124</v>
      </c>
      <c r="K214" s="46">
        <v>34</v>
      </c>
      <c r="L214" s="46">
        <v>5</v>
      </c>
      <c r="M214" s="46" t="s">
        <v>6049</v>
      </c>
      <c r="N214" s="46"/>
      <c r="O214" s="46"/>
      <c r="P214" s="46"/>
      <c r="Q214" s="46"/>
      <c r="R214" s="52" t="s">
        <v>6057</v>
      </c>
      <c r="S214" s="46" t="s">
        <v>6062</v>
      </c>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t="s">
        <v>6050</v>
      </c>
      <c r="AX214" s="46" t="s">
        <v>6050</v>
      </c>
      <c r="AY214" s="46"/>
      <c r="AZ214" s="46"/>
      <c r="BA214" s="46"/>
      <c r="BB214" s="46"/>
      <c r="BC214" s="46"/>
      <c r="BD214" s="46"/>
      <c r="BE214" s="46"/>
      <c r="BF214" s="46"/>
      <c r="BG214" s="46"/>
      <c r="BH214" s="46"/>
      <c r="BI214" s="46"/>
      <c r="BJ214" s="46"/>
      <c r="BK214" s="46"/>
      <c r="BL214" s="46"/>
      <c r="BM214" s="46"/>
      <c r="BN214" s="46"/>
      <c r="BO214" s="46"/>
      <c r="BP214" s="46"/>
      <c r="BQ214" s="46"/>
      <c r="BR214" s="46" t="s">
        <v>4159</v>
      </c>
      <c r="BS214" s="46" t="s">
        <v>6589</v>
      </c>
      <c r="BT214" s="46" t="s">
        <v>6590</v>
      </c>
      <c r="BU214" s="46" t="s">
        <v>6591</v>
      </c>
      <c r="BV214" s="46">
        <v>1634</v>
      </c>
      <c r="BW214" s="46" t="s">
        <v>6592</v>
      </c>
      <c r="BX214" s="46" t="s">
        <v>6593</v>
      </c>
      <c r="BY214" s="46">
        <v>229</v>
      </c>
      <c r="BZ214" s="46"/>
      <c r="CA214" s="46">
        <v>-1</v>
      </c>
    </row>
    <row r="215" spans="1:79">
      <c r="A215" s="46" t="s">
        <v>6645</v>
      </c>
      <c r="B215" s="46" t="s">
        <v>6047</v>
      </c>
      <c r="C215" s="46" t="s">
        <v>4150</v>
      </c>
      <c r="D215" s="46" t="s">
        <v>6048</v>
      </c>
      <c r="E215" s="46" t="s">
        <v>6646</v>
      </c>
      <c r="F215" s="46" t="s">
        <v>6646</v>
      </c>
      <c r="G215" s="46" t="s">
        <v>6647</v>
      </c>
      <c r="H215" s="46" t="s">
        <v>6648</v>
      </c>
      <c r="I215" s="46">
        <v>13.37550435</v>
      </c>
      <c r="J215" s="46">
        <v>103.85665333999999</v>
      </c>
      <c r="K215" s="46">
        <v>25</v>
      </c>
      <c r="L215" s="46">
        <v>5</v>
      </c>
      <c r="M215" s="46" t="s">
        <v>6049</v>
      </c>
      <c r="N215" s="46"/>
      <c r="O215" s="46"/>
      <c r="P215" s="46"/>
      <c r="Q215" s="46"/>
      <c r="R215" s="52" t="s">
        <v>6057</v>
      </c>
      <c r="S215" s="46" t="s">
        <v>6062</v>
      </c>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t="s">
        <v>6050</v>
      </c>
      <c r="AX215" s="46" t="s">
        <v>6050</v>
      </c>
      <c r="AY215" s="46"/>
      <c r="AZ215" s="46"/>
      <c r="BA215" s="46"/>
      <c r="BB215" s="46"/>
      <c r="BC215" s="46"/>
      <c r="BD215" s="46"/>
      <c r="BE215" s="46"/>
      <c r="BF215" s="46"/>
      <c r="BG215" s="46"/>
      <c r="BH215" s="46"/>
      <c r="BI215" s="46"/>
      <c r="BJ215" s="46"/>
      <c r="BK215" s="46"/>
      <c r="BL215" s="46"/>
      <c r="BM215" s="46"/>
      <c r="BN215" s="46"/>
      <c r="BO215" s="46"/>
      <c r="BP215" s="46"/>
      <c r="BQ215" s="46"/>
      <c r="BR215" s="46" t="s">
        <v>4159</v>
      </c>
      <c r="BS215" s="46" t="s">
        <v>6640</v>
      </c>
      <c r="BT215" s="46" t="s">
        <v>6649</v>
      </c>
      <c r="BU215" s="46" t="s">
        <v>6650</v>
      </c>
      <c r="BV215" s="46">
        <v>1641</v>
      </c>
      <c r="BW215" s="46" t="s">
        <v>6651</v>
      </c>
      <c r="BX215" s="46" t="s">
        <v>6652</v>
      </c>
      <c r="BY215" s="46">
        <v>236</v>
      </c>
      <c r="BZ215" s="46"/>
      <c r="CA215" s="46">
        <v>-1</v>
      </c>
    </row>
    <row r="216" spans="1:79">
      <c r="A216" s="46" t="s">
        <v>6732</v>
      </c>
      <c r="B216" s="46" t="s">
        <v>6047</v>
      </c>
      <c r="C216" s="46" t="s">
        <v>4150</v>
      </c>
      <c r="D216" s="46" t="s">
        <v>6048</v>
      </c>
      <c r="E216" s="46" t="s">
        <v>6733</v>
      </c>
      <c r="F216" s="46" t="s">
        <v>6733</v>
      </c>
      <c r="G216" s="46" t="s">
        <v>3881</v>
      </c>
      <c r="H216" s="46" t="s">
        <v>6734</v>
      </c>
      <c r="I216" s="46">
        <v>13.37790397</v>
      </c>
      <c r="J216" s="46">
        <v>103.85408833</v>
      </c>
      <c r="K216" s="46">
        <v>2</v>
      </c>
      <c r="L216" s="46">
        <v>5</v>
      </c>
      <c r="M216" s="46" t="s">
        <v>6049</v>
      </c>
      <c r="N216" s="46"/>
      <c r="O216" s="46"/>
      <c r="P216" s="46"/>
      <c r="Q216" s="46"/>
      <c r="R216" s="52" t="s">
        <v>6057</v>
      </c>
      <c r="S216" s="46" t="s">
        <v>6062</v>
      </c>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t="s">
        <v>6050</v>
      </c>
      <c r="AX216" s="46" t="s">
        <v>6050</v>
      </c>
      <c r="AY216" s="46"/>
      <c r="AZ216" s="46"/>
      <c r="BA216" s="46"/>
      <c r="BB216" s="46"/>
      <c r="BC216" s="46"/>
      <c r="BD216" s="46"/>
      <c r="BE216" s="46"/>
      <c r="BF216" s="46"/>
      <c r="BG216" s="46"/>
      <c r="BH216" s="46"/>
      <c r="BI216" s="46"/>
      <c r="BJ216" s="46"/>
      <c r="BK216" s="46"/>
      <c r="BL216" s="46"/>
      <c r="BM216" s="46"/>
      <c r="BN216" s="46"/>
      <c r="BO216" s="46"/>
      <c r="BP216" s="46"/>
      <c r="BQ216" s="46"/>
      <c r="BR216" s="46" t="s">
        <v>4159</v>
      </c>
      <c r="BS216" s="46" t="s">
        <v>6735</v>
      </c>
      <c r="BT216" s="46" t="s">
        <v>6736</v>
      </c>
      <c r="BU216" s="46" t="s">
        <v>6737</v>
      </c>
      <c r="BV216" s="46">
        <v>1720</v>
      </c>
      <c r="BW216" s="46" t="s">
        <v>6738</v>
      </c>
      <c r="BX216" s="46" t="s">
        <v>6739</v>
      </c>
      <c r="BY216" s="46">
        <v>246</v>
      </c>
      <c r="BZ216" s="46"/>
      <c r="CA216" s="46">
        <v>-1</v>
      </c>
    </row>
    <row r="217" spans="1:79">
      <c r="A217" s="46" t="s">
        <v>6740</v>
      </c>
      <c r="B217" s="46" t="s">
        <v>6047</v>
      </c>
      <c r="C217" s="46" t="s">
        <v>4150</v>
      </c>
      <c r="D217" s="46" t="s">
        <v>6048</v>
      </c>
      <c r="E217" s="46" t="s">
        <v>6741</v>
      </c>
      <c r="F217" s="46" t="s">
        <v>6741</v>
      </c>
      <c r="G217" s="46" t="s">
        <v>6742</v>
      </c>
      <c r="H217" s="46" t="s">
        <v>6743</v>
      </c>
      <c r="I217" s="46">
        <v>13.37845594</v>
      </c>
      <c r="J217" s="46">
        <v>103.85530826</v>
      </c>
      <c r="K217" s="46">
        <v>10</v>
      </c>
      <c r="L217" s="46">
        <v>5</v>
      </c>
      <c r="M217" s="46" t="s">
        <v>6049</v>
      </c>
      <c r="N217" s="46"/>
      <c r="O217" s="46"/>
      <c r="P217" s="46"/>
      <c r="Q217" s="46"/>
      <c r="R217" s="52" t="s">
        <v>6057</v>
      </c>
      <c r="S217" s="46" t="s">
        <v>6062</v>
      </c>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t="s">
        <v>6050</v>
      </c>
      <c r="AX217" s="46" t="s">
        <v>6050</v>
      </c>
      <c r="AY217" s="46"/>
      <c r="AZ217" s="46"/>
      <c r="BA217" s="46"/>
      <c r="BB217" s="46"/>
      <c r="BC217" s="46"/>
      <c r="BD217" s="46"/>
      <c r="BE217" s="46"/>
      <c r="BF217" s="46"/>
      <c r="BG217" s="46"/>
      <c r="BH217" s="46"/>
      <c r="BI217" s="46"/>
      <c r="BJ217" s="46"/>
      <c r="BK217" s="46"/>
      <c r="BL217" s="46"/>
      <c r="BM217" s="46"/>
      <c r="BN217" s="46"/>
      <c r="BO217" s="46"/>
      <c r="BP217" s="46"/>
      <c r="BQ217" s="46"/>
      <c r="BR217" s="46" t="s">
        <v>4159</v>
      </c>
      <c r="BS217" s="46" t="s">
        <v>6735</v>
      </c>
      <c r="BT217" s="46" t="s">
        <v>6744</v>
      </c>
      <c r="BU217" s="46" t="s">
        <v>6745</v>
      </c>
      <c r="BV217" s="46">
        <v>1721</v>
      </c>
      <c r="BW217" s="46" t="s">
        <v>6746</v>
      </c>
      <c r="BX217" s="46" t="s">
        <v>6747</v>
      </c>
      <c r="BY217" s="46">
        <v>247</v>
      </c>
      <c r="BZ217" s="46"/>
      <c r="CA217" s="46">
        <v>-1</v>
      </c>
    </row>
    <row r="218" spans="1:79">
      <c r="A218" s="46" t="s">
        <v>6930</v>
      </c>
      <c r="B218" s="46" t="s">
        <v>6047</v>
      </c>
      <c r="C218" s="46" t="s">
        <v>4150</v>
      </c>
      <c r="D218" s="46" t="s">
        <v>6048</v>
      </c>
      <c r="E218" s="46" t="s">
        <v>6931</v>
      </c>
      <c r="F218" s="46" t="s">
        <v>6931</v>
      </c>
      <c r="G218" s="46" t="s">
        <v>6932</v>
      </c>
      <c r="H218" s="46" t="s">
        <v>6933</v>
      </c>
      <c r="I218" s="46">
        <v>13.384348149999999</v>
      </c>
      <c r="J218" s="46">
        <v>103.85246205999999</v>
      </c>
      <c r="K218" s="46">
        <v>-2</v>
      </c>
      <c r="L218" s="46">
        <v>5</v>
      </c>
      <c r="M218" s="46" t="s">
        <v>6049</v>
      </c>
      <c r="N218" s="46"/>
      <c r="O218" s="46"/>
      <c r="P218" s="46"/>
      <c r="Q218" s="46"/>
      <c r="R218" s="48" t="s">
        <v>6934</v>
      </c>
      <c r="S218" s="46" t="s">
        <v>6062</v>
      </c>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t="s">
        <v>6050</v>
      </c>
      <c r="AX218" s="46" t="s">
        <v>6050</v>
      </c>
      <c r="AY218" s="46"/>
      <c r="AZ218" s="46"/>
      <c r="BA218" s="46"/>
      <c r="BB218" s="46"/>
      <c r="BC218" s="46"/>
      <c r="BD218" s="46"/>
      <c r="BE218" s="46"/>
      <c r="BF218" s="46"/>
      <c r="BG218" s="46"/>
      <c r="BH218" s="46"/>
      <c r="BI218" s="46"/>
      <c r="BJ218" s="46"/>
      <c r="BK218" s="46"/>
      <c r="BL218" s="46"/>
      <c r="BM218" s="46"/>
      <c r="BN218" s="46"/>
      <c r="BO218" s="46"/>
      <c r="BP218" s="46"/>
      <c r="BQ218" s="46"/>
      <c r="BR218" s="46" t="s">
        <v>4159</v>
      </c>
      <c r="BS218" s="46" t="s">
        <v>6935</v>
      </c>
      <c r="BT218" s="46" t="s">
        <v>6936</v>
      </c>
      <c r="BU218" s="46" t="s">
        <v>6937</v>
      </c>
      <c r="BV218" s="46">
        <v>1869</v>
      </c>
      <c r="BW218" s="46" t="s">
        <v>6938</v>
      </c>
      <c r="BX218" s="46" t="s">
        <v>6939</v>
      </c>
      <c r="BY218" s="46">
        <v>269</v>
      </c>
      <c r="BZ218" s="46"/>
      <c r="CA218" s="46">
        <v>-1</v>
      </c>
    </row>
    <row r="219" spans="1:79">
      <c r="A219" s="46" t="s">
        <v>6940</v>
      </c>
      <c r="B219" s="46" t="s">
        <v>6047</v>
      </c>
      <c r="C219" s="46" t="s">
        <v>4150</v>
      </c>
      <c r="D219" s="46" t="s">
        <v>6048</v>
      </c>
      <c r="E219" s="46" t="s">
        <v>6941</v>
      </c>
      <c r="F219" s="46" t="s">
        <v>6941</v>
      </c>
      <c r="G219" s="46" t="s">
        <v>6942</v>
      </c>
      <c r="H219" s="46" t="s">
        <v>6943</v>
      </c>
      <c r="I219" s="46">
        <v>13.384357100000001</v>
      </c>
      <c r="J219" s="46">
        <v>103.85245614999999</v>
      </c>
      <c r="K219" s="46">
        <v>-11</v>
      </c>
      <c r="L219" s="46">
        <v>5</v>
      </c>
      <c r="M219" s="46" t="s">
        <v>6049</v>
      </c>
      <c r="N219" s="46"/>
      <c r="O219" s="46"/>
      <c r="P219" s="46"/>
      <c r="Q219" s="46"/>
      <c r="R219" s="48" t="s">
        <v>6934</v>
      </c>
      <c r="S219" s="46" t="s">
        <v>6062</v>
      </c>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t="s">
        <v>6050</v>
      </c>
      <c r="AX219" s="46" t="s">
        <v>6050</v>
      </c>
      <c r="AY219" s="46"/>
      <c r="AZ219" s="46"/>
      <c r="BA219" s="46"/>
      <c r="BB219" s="46"/>
      <c r="BC219" s="46"/>
      <c r="BD219" s="46"/>
      <c r="BE219" s="46"/>
      <c r="BF219" s="46"/>
      <c r="BG219" s="46"/>
      <c r="BH219" s="46"/>
      <c r="BI219" s="46"/>
      <c r="BJ219" s="46"/>
      <c r="BK219" s="46"/>
      <c r="BL219" s="46"/>
      <c r="BM219" s="46"/>
      <c r="BN219" s="46"/>
      <c r="BO219" s="46"/>
      <c r="BP219" s="46"/>
      <c r="BQ219" s="46"/>
      <c r="BR219" s="46" t="s">
        <v>4159</v>
      </c>
      <c r="BS219" s="46" t="s">
        <v>6944</v>
      </c>
      <c r="BT219" s="46" t="s">
        <v>6945</v>
      </c>
      <c r="BU219" s="46" t="s">
        <v>6946</v>
      </c>
      <c r="BV219" s="46">
        <v>1870</v>
      </c>
      <c r="BW219" s="46" t="s">
        <v>6947</v>
      </c>
      <c r="BX219" s="46" t="s">
        <v>6948</v>
      </c>
      <c r="BY219" s="46">
        <v>270</v>
      </c>
      <c r="BZ219" s="46"/>
      <c r="CA219" s="46">
        <v>-1</v>
      </c>
    </row>
    <row r="220" spans="1:79">
      <c r="A220" s="46" t="s">
        <v>6984</v>
      </c>
      <c r="B220" s="46" t="s">
        <v>6047</v>
      </c>
      <c r="C220" s="46" t="s">
        <v>4150</v>
      </c>
      <c r="D220" s="46" t="s">
        <v>6048</v>
      </c>
      <c r="E220" s="46" t="s">
        <v>6985</v>
      </c>
      <c r="F220" s="46" t="s">
        <v>6985</v>
      </c>
      <c r="G220" s="46" t="s">
        <v>6986</v>
      </c>
      <c r="H220" s="46" t="s">
        <v>6987</v>
      </c>
      <c r="I220" s="46">
        <v>13.38495546</v>
      </c>
      <c r="J220" s="46">
        <v>103.85249295</v>
      </c>
      <c r="K220" s="46">
        <v>14</v>
      </c>
      <c r="L220" s="46">
        <v>5</v>
      </c>
      <c r="M220" s="46" t="s">
        <v>6049</v>
      </c>
      <c r="N220" s="46"/>
      <c r="O220" s="46"/>
      <c r="P220" s="46"/>
      <c r="Q220" s="46"/>
      <c r="R220" s="48" t="s">
        <v>6934</v>
      </c>
      <c r="S220" s="46" t="s">
        <v>6062</v>
      </c>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t="s">
        <v>6050</v>
      </c>
      <c r="AX220" s="46" t="s">
        <v>6050</v>
      </c>
      <c r="AY220" s="46"/>
      <c r="AZ220" s="46"/>
      <c r="BA220" s="46"/>
      <c r="BB220" s="46"/>
      <c r="BC220" s="46"/>
      <c r="BD220" s="46"/>
      <c r="BE220" s="46"/>
      <c r="BF220" s="46"/>
      <c r="BG220" s="46"/>
      <c r="BH220" s="46"/>
      <c r="BI220" s="46"/>
      <c r="BJ220" s="46"/>
      <c r="BK220" s="46"/>
      <c r="BL220" s="46"/>
      <c r="BM220" s="46"/>
      <c r="BN220" s="46"/>
      <c r="BO220" s="46"/>
      <c r="BP220" s="46"/>
      <c r="BQ220" s="46"/>
      <c r="BR220" s="46" t="s">
        <v>4159</v>
      </c>
      <c r="BS220" s="46" t="s">
        <v>6944</v>
      </c>
      <c r="BT220" s="46" t="s">
        <v>6988</v>
      </c>
      <c r="BU220" s="46" t="s">
        <v>6989</v>
      </c>
      <c r="BV220" s="46">
        <v>1875</v>
      </c>
      <c r="BW220" s="46" t="s">
        <v>6990</v>
      </c>
      <c r="BX220" s="46" t="s">
        <v>6991</v>
      </c>
      <c r="BY220" s="46">
        <v>275</v>
      </c>
      <c r="BZ220" s="46"/>
      <c r="CA220" s="46">
        <v>-1</v>
      </c>
    </row>
    <row r="221" spans="1:79">
      <c r="A221" s="46" t="s">
        <v>6992</v>
      </c>
      <c r="B221" s="46" t="s">
        <v>6047</v>
      </c>
      <c r="C221" s="46" t="s">
        <v>4150</v>
      </c>
      <c r="D221" s="46" t="s">
        <v>6048</v>
      </c>
      <c r="E221" s="46" t="s">
        <v>6993</v>
      </c>
      <c r="F221" s="46" t="s">
        <v>6993</v>
      </c>
      <c r="G221" s="46" t="s">
        <v>6994</v>
      </c>
      <c r="H221" s="46" t="s">
        <v>6995</v>
      </c>
      <c r="I221" s="46">
        <v>13.384471769999999</v>
      </c>
      <c r="J221" s="46">
        <v>103.85141514</v>
      </c>
      <c r="K221" s="46">
        <v>16</v>
      </c>
      <c r="L221" s="46">
        <v>5</v>
      </c>
      <c r="M221" s="46" t="s">
        <v>6049</v>
      </c>
      <c r="N221" s="46"/>
      <c r="O221" s="46"/>
      <c r="P221" s="46"/>
      <c r="Q221" s="46"/>
      <c r="R221" s="48" t="s">
        <v>6934</v>
      </c>
      <c r="S221" s="46" t="s">
        <v>6062</v>
      </c>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t="s">
        <v>6050</v>
      </c>
      <c r="AX221" s="46" t="s">
        <v>6050</v>
      </c>
      <c r="AY221" s="46"/>
      <c r="AZ221" s="46"/>
      <c r="BA221" s="46"/>
      <c r="BB221" s="46"/>
      <c r="BC221" s="46"/>
      <c r="BD221" s="46"/>
      <c r="BE221" s="46"/>
      <c r="BF221" s="46"/>
      <c r="BG221" s="46"/>
      <c r="BH221" s="46"/>
      <c r="BI221" s="46"/>
      <c r="BJ221" s="46"/>
      <c r="BK221" s="46"/>
      <c r="BL221" s="46"/>
      <c r="BM221" s="46"/>
      <c r="BN221" s="46"/>
      <c r="BO221" s="46"/>
      <c r="BP221" s="46"/>
      <c r="BQ221" s="46"/>
      <c r="BR221" s="46" t="s">
        <v>4159</v>
      </c>
      <c r="BS221" s="46" t="s">
        <v>6996</v>
      </c>
      <c r="BT221" s="46" t="s">
        <v>6997</v>
      </c>
      <c r="BU221" s="46" t="s">
        <v>6998</v>
      </c>
      <c r="BV221" s="46">
        <v>1876</v>
      </c>
      <c r="BW221" s="46" t="s">
        <v>6999</v>
      </c>
      <c r="BX221" s="46" t="s">
        <v>7000</v>
      </c>
      <c r="BY221" s="46">
        <v>276</v>
      </c>
      <c r="BZ221" s="46"/>
      <c r="CA221" s="46">
        <v>-1</v>
      </c>
    </row>
    <row r="222" spans="1:79">
      <c r="A222" s="46" t="s">
        <v>7001</v>
      </c>
      <c r="B222" s="46" t="s">
        <v>6047</v>
      </c>
      <c r="C222" s="46" t="s">
        <v>4150</v>
      </c>
      <c r="D222" s="46" t="s">
        <v>6048</v>
      </c>
      <c r="E222" s="46" t="s">
        <v>7002</v>
      </c>
      <c r="F222" s="46" t="s">
        <v>7002</v>
      </c>
      <c r="G222" s="46" t="s">
        <v>7003</v>
      </c>
      <c r="H222" s="46" t="s">
        <v>7004</v>
      </c>
      <c r="I222" s="46">
        <v>13.384520480000001</v>
      </c>
      <c r="J222" s="46">
        <v>103.85186855000001</v>
      </c>
      <c r="K222" s="46">
        <v>-1</v>
      </c>
      <c r="L222" s="46">
        <v>5</v>
      </c>
      <c r="M222" s="46" t="s">
        <v>6049</v>
      </c>
      <c r="N222" s="46"/>
      <c r="O222" s="46"/>
      <c r="P222" s="46"/>
      <c r="Q222" s="46"/>
      <c r="R222" s="48" t="s">
        <v>6934</v>
      </c>
      <c r="S222" s="46" t="s">
        <v>6062</v>
      </c>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t="s">
        <v>6050</v>
      </c>
      <c r="AX222" s="46" t="s">
        <v>6050</v>
      </c>
      <c r="AY222" s="46"/>
      <c r="AZ222" s="46"/>
      <c r="BA222" s="46"/>
      <c r="BB222" s="46"/>
      <c r="BC222" s="46"/>
      <c r="BD222" s="46"/>
      <c r="BE222" s="46"/>
      <c r="BF222" s="46"/>
      <c r="BG222" s="46"/>
      <c r="BH222" s="46"/>
      <c r="BI222" s="46"/>
      <c r="BJ222" s="46"/>
      <c r="BK222" s="46"/>
      <c r="BL222" s="46"/>
      <c r="BM222" s="46"/>
      <c r="BN222" s="46"/>
      <c r="BO222" s="46"/>
      <c r="BP222" s="46"/>
      <c r="BQ222" s="46"/>
      <c r="BR222" s="46" t="s">
        <v>4159</v>
      </c>
      <c r="BS222" s="46" t="s">
        <v>5557</v>
      </c>
      <c r="BT222" s="46" t="s">
        <v>7005</v>
      </c>
      <c r="BU222" s="46" t="s">
        <v>7006</v>
      </c>
      <c r="BV222" s="46">
        <v>1877</v>
      </c>
      <c r="BW222" s="46" t="s">
        <v>7007</v>
      </c>
      <c r="BX222" s="46" t="s">
        <v>7008</v>
      </c>
      <c r="BY222" s="46">
        <v>277</v>
      </c>
      <c r="BZ222" s="46"/>
      <c r="CA222" s="46">
        <v>-1</v>
      </c>
    </row>
    <row r="223" spans="1:79">
      <c r="A223" s="46" t="s">
        <v>7018</v>
      </c>
      <c r="B223" s="46" t="s">
        <v>6047</v>
      </c>
      <c r="C223" s="46" t="s">
        <v>4150</v>
      </c>
      <c r="D223" s="46" t="s">
        <v>6048</v>
      </c>
      <c r="E223" s="46" t="s">
        <v>7019</v>
      </c>
      <c r="F223" s="46" t="s">
        <v>7019</v>
      </c>
      <c r="G223" s="46" t="s">
        <v>7020</v>
      </c>
      <c r="H223" s="46" t="s">
        <v>7021</v>
      </c>
      <c r="I223" s="46">
        <v>13.383803500000001</v>
      </c>
      <c r="J223" s="46">
        <v>103.85235228000001</v>
      </c>
      <c r="K223" s="46">
        <v>2</v>
      </c>
      <c r="L223" s="46">
        <v>5</v>
      </c>
      <c r="M223" s="46" t="s">
        <v>6049</v>
      </c>
      <c r="N223" s="46"/>
      <c r="O223" s="46"/>
      <c r="P223" s="46"/>
      <c r="Q223" s="46"/>
      <c r="R223" s="48" t="s">
        <v>6934</v>
      </c>
      <c r="S223" s="46" t="s">
        <v>6062</v>
      </c>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t="s">
        <v>6050</v>
      </c>
      <c r="AX223" s="46" t="s">
        <v>6050</v>
      </c>
      <c r="AY223" s="46"/>
      <c r="AZ223" s="46"/>
      <c r="BA223" s="46"/>
      <c r="BB223" s="46"/>
      <c r="BC223" s="46"/>
      <c r="BD223" s="46"/>
      <c r="BE223" s="46"/>
      <c r="BF223" s="46"/>
      <c r="BG223" s="46"/>
      <c r="BH223" s="46"/>
      <c r="BI223" s="46"/>
      <c r="BJ223" s="46"/>
      <c r="BK223" s="46"/>
      <c r="BL223" s="46"/>
      <c r="BM223" s="46"/>
      <c r="BN223" s="46"/>
      <c r="BO223" s="46"/>
      <c r="BP223" s="46"/>
      <c r="BQ223" s="46"/>
      <c r="BR223" s="46" t="s">
        <v>4159</v>
      </c>
      <c r="BS223" s="46" t="s">
        <v>6571</v>
      </c>
      <c r="BT223" s="46" t="s">
        <v>7022</v>
      </c>
      <c r="BU223" s="46" t="s">
        <v>7023</v>
      </c>
      <c r="BV223" s="46">
        <v>1879</v>
      </c>
      <c r="BW223" s="46" t="s">
        <v>7024</v>
      </c>
      <c r="BX223" s="46" t="s">
        <v>7025</v>
      </c>
      <c r="BY223" s="46">
        <v>279</v>
      </c>
      <c r="BZ223" s="46"/>
      <c r="CA223" s="46">
        <v>-1</v>
      </c>
    </row>
    <row r="224" spans="1:79">
      <c r="A224" s="46" t="s">
        <v>7069</v>
      </c>
      <c r="B224" s="46" t="s">
        <v>6047</v>
      </c>
      <c r="C224" s="46" t="s">
        <v>4150</v>
      </c>
      <c r="D224" s="46" t="s">
        <v>6048</v>
      </c>
      <c r="E224" s="46" t="s">
        <v>7070</v>
      </c>
      <c r="F224" s="46" t="s">
        <v>7070</v>
      </c>
      <c r="G224" s="46" t="s">
        <v>7071</v>
      </c>
      <c r="H224" s="46" t="s">
        <v>7072</v>
      </c>
      <c r="I224" s="46">
        <v>13.38367087</v>
      </c>
      <c r="J224" s="46">
        <v>103.85126950999999</v>
      </c>
      <c r="K224" s="46">
        <v>-10</v>
      </c>
      <c r="L224" s="46">
        <v>5</v>
      </c>
      <c r="M224" s="46" t="s">
        <v>6049</v>
      </c>
      <c r="N224" s="46"/>
      <c r="O224" s="46"/>
      <c r="P224" s="46"/>
      <c r="Q224" s="46"/>
      <c r="R224" s="48" t="s">
        <v>6934</v>
      </c>
      <c r="S224" s="46" t="s">
        <v>6062</v>
      </c>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t="s">
        <v>6050</v>
      </c>
      <c r="AX224" s="46" t="s">
        <v>6050</v>
      </c>
      <c r="AY224" s="46"/>
      <c r="AZ224" s="46"/>
      <c r="BA224" s="46"/>
      <c r="BB224" s="46"/>
      <c r="BC224" s="46"/>
      <c r="BD224" s="46"/>
      <c r="BE224" s="46"/>
      <c r="BF224" s="46"/>
      <c r="BG224" s="46"/>
      <c r="BH224" s="46"/>
      <c r="BI224" s="46"/>
      <c r="BJ224" s="46"/>
      <c r="BK224" s="46"/>
      <c r="BL224" s="46"/>
      <c r="BM224" s="46"/>
      <c r="BN224" s="46"/>
      <c r="BO224" s="46"/>
      <c r="BP224" s="46"/>
      <c r="BQ224" s="46"/>
      <c r="BR224" s="46" t="s">
        <v>4159</v>
      </c>
      <c r="BS224" s="46" t="s">
        <v>7073</v>
      </c>
      <c r="BT224" s="46" t="s">
        <v>7074</v>
      </c>
      <c r="BU224" s="46" t="s">
        <v>7075</v>
      </c>
      <c r="BV224" s="46">
        <v>1939</v>
      </c>
      <c r="BW224" s="46" t="s">
        <v>7076</v>
      </c>
      <c r="BX224" s="46" t="s">
        <v>7077</v>
      </c>
      <c r="BY224" s="46">
        <v>285</v>
      </c>
      <c r="BZ224" s="46"/>
      <c r="CA224" s="46">
        <v>-1</v>
      </c>
    </row>
    <row r="225" spans="1:79">
      <c r="A225" s="46" t="s">
        <v>7103</v>
      </c>
      <c r="B225" s="46" t="s">
        <v>6047</v>
      </c>
      <c r="C225" s="46" t="s">
        <v>4150</v>
      </c>
      <c r="D225" s="46" t="s">
        <v>6048</v>
      </c>
      <c r="E225" s="46" t="s">
        <v>7104</v>
      </c>
      <c r="F225" s="46" t="s">
        <v>7104</v>
      </c>
      <c r="G225" s="46" t="s">
        <v>7105</v>
      </c>
      <c r="H225" s="46" t="s">
        <v>7106</v>
      </c>
      <c r="I225" s="46">
        <v>13.383721769999999</v>
      </c>
      <c r="J225" s="46">
        <v>103.85083299</v>
      </c>
      <c r="K225" s="46">
        <v>-8</v>
      </c>
      <c r="L225" s="46">
        <v>5</v>
      </c>
      <c r="M225" s="46" t="s">
        <v>6049</v>
      </c>
      <c r="N225" s="46"/>
      <c r="O225" s="46"/>
      <c r="P225" s="46"/>
      <c r="Q225" s="46"/>
      <c r="R225" s="48" t="s">
        <v>6934</v>
      </c>
      <c r="S225" s="46" t="s">
        <v>6062</v>
      </c>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t="s">
        <v>6050</v>
      </c>
      <c r="AX225" s="46" t="s">
        <v>6050</v>
      </c>
      <c r="AY225" s="46"/>
      <c r="AZ225" s="46"/>
      <c r="BA225" s="46"/>
      <c r="BB225" s="46"/>
      <c r="BC225" s="46"/>
      <c r="BD225" s="46"/>
      <c r="BE225" s="46"/>
      <c r="BF225" s="46"/>
      <c r="BG225" s="46"/>
      <c r="BH225" s="46"/>
      <c r="BI225" s="46"/>
      <c r="BJ225" s="46"/>
      <c r="BK225" s="46"/>
      <c r="BL225" s="46"/>
      <c r="BM225" s="46"/>
      <c r="BN225" s="46"/>
      <c r="BO225" s="46"/>
      <c r="BP225" s="46"/>
      <c r="BQ225" s="46"/>
      <c r="BR225" s="46" t="s">
        <v>4159</v>
      </c>
      <c r="BS225" s="46" t="s">
        <v>5557</v>
      </c>
      <c r="BT225" s="46" t="s">
        <v>7107</v>
      </c>
      <c r="BU225" s="46" t="s">
        <v>7108</v>
      </c>
      <c r="BV225" s="46">
        <v>1943</v>
      </c>
      <c r="BW225" s="46" t="s">
        <v>7109</v>
      </c>
      <c r="BX225" s="46" t="s">
        <v>7110</v>
      </c>
      <c r="BY225" s="46">
        <v>289</v>
      </c>
      <c r="BZ225" s="46"/>
      <c r="CA225" s="46">
        <v>-1</v>
      </c>
    </row>
    <row r="226" spans="1:79">
      <c r="A226" s="46" t="s">
        <v>7156</v>
      </c>
      <c r="B226" s="46" t="s">
        <v>6047</v>
      </c>
      <c r="C226" s="46" t="s">
        <v>4150</v>
      </c>
      <c r="D226" s="46" t="s">
        <v>6048</v>
      </c>
      <c r="E226" s="46" t="s">
        <v>7157</v>
      </c>
      <c r="F226" s="46" t="s">
        <v>7157</v>
      </c>
      <c r="G226" s="46" t="s">
        <v>7158</v>
      </c>
      <c r="H226" s="46" t="s">
        <v>7159</v>
      </c>
      <c r="I226" s="46">
        <v>13.385360589999999</v>
      </c>
      <c r="J226" s="46">
        <v>103.85263815</v>
      </c>
      <c r="K226" s="46">
        <v>12</v>
      </c>
      <c r="L226" s="46">
        <v>5</v>
      </c>
      <c r="M226" s="46" t="s">
        <v>6049</v>
      </c>
      <c r="N226" s="46"/>
      <c r="O226" s="46"/>
      <c r="P226" s="46"/>
      <c r="Q226" s="46"/>
      <c r="R226" s="48" t="s">
        <v>6934</v>
      </c>
      <c r="S226" s="46" t="s">
        <v>6062</v>
      </c>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t="s">
        <v>6050</v>
      </c>
      <c r="AX226" s="46" t="s">
        <v>6050</v>
      </c>
      <c r="AY226" s="46"/>
      <c r="AZ226" s="46"/>
      <c r="BA226" s="46"/>
      <c r="BB226" s="46"/>
      <c r="BC226" s="46"/>
      <c r="BD226" s="46"/>
      <c r="BE226" s="46"/>
      <c r="BF226" s="46"/>
      <c r="BG226" s="46"/>
      <c r="BH226" s="46"/>
      <c r="BI226" s="46"/>
      <c r="BJ226" s="46"/>
      <c r="BK226" s="46"/>
      <c r="BL226" s="46"/>
      <c r="BM226" s="46"/>
      <c r="BN226" s="46"/>
      <c r="BO226" s="46"/>
      <c r="BP226" s="46"/>
      <c r="BQ226" s="46"/>
      <c r="BR226" s="46" t="s">
        <v>4159</v>
      </c>
      <c r="BS226" s="46" t="s">
        <v>6996</v>
      </c>
      <c r="BT226" s="46" t="s">
        <v>7160</v>
      </c>
      <c r="BU226" s="46" t="s">
        <v>7161</v>
      </c>
      <c r="BV226" s="46">
        <v>1949</v>
      </c>
      <c r="BW226" s="46" t="s">
        <v>7162</v>
      </c>
      <c r="BX226" s="46" t="s">
        <v>7163</v>
      </c>
      <c r="BY226" s="46">
        <v>295</v>
      </c>
      <c r="BZ226" s="46"/>
      <c r="CA226" s="46">
        <v>-1</v>
      </c>
    </row>
    <row r="227" spans="1:79">
      <c r="A227" s="46" t="s">
        <v>7164</v>
      </c>
      <c r="B227" s="46" t="s">
        <v>6047</v>
      </c>
      <c r="C227" s="46" t="s">
        <v>4150</v>
      </c>
      <c r="D227" s="46" t="s">
        <v>6048</v>
      </c>
      <c r="E227" s="46" t="s">
        <v>7165</v>
      </c>
      <c r="F227" s="46" t="s">
        <v>7165</v>
      </c>
      <c r="G227" s="46" t="s">
        <v>7166</v>
      </c>
      <c r="H227" s="46" t="s">
        <v>7167</v>
      </c>
      <c r="I227" s="46">
        <v>13.38533713</v>
      </c>
      <c r="J227" s="46">
        <v>103.8526016</v>
      </c>
      <c r="K227" s="46">
        <v>10</v>
      </c>
      <c r="L227" s="46">
        <v>5</v>
      </c>
      <c r="M227" s="46" t="s">
        <v>6049</v>
      </c>
      <c r="N227" s="46"/>
      <c r="O227" s="46"/>
      <c r="P227" s="46"/>
      <c r="Q227" s="46"/>
      <c r="R227" s="48" t="s">
        <v>6934</v>
      </c>
      <c r="S227" s="46" t="s">
        <v>6062</v>
      </c>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t="s">
        <v>6050</v>
      </c>
      <c r="AX227" s="46" t="s">
        <v>6050</v>
      </c>
      <c r="AY227" s="46"/>
      <c r="AZ227" s="46"/>
      <c r="BA227" s="46"/>
      <c r="BB227" s="46"/>
      <c r="BC227" s="46"/>
      <c r="BD227" s="46"/>
      <c r="BE227" s="46"/>
      <c r="BF227" s="46"/>
      <c r="BG227" s="46"/>
      <c r="BH227" s="46"/>
      <c r="BI227" s="46"/>
      <c r="BJ227" s="46"/>
      <c r="BK227" s="46"/>
      <c r="BL227" s="46"/>
      <c r="BM227" s="46"/>
      <c r="BN227" s="46"/>
      <c r="BO227" s="46"/>
      <c r="BP227" s="46"/>
      <c r="BQ227" s="46"/>
      <c r="BR227" s="46" t="s">
        <v>4159</v>
      </c>
      <c r="BS227" s="46" t="s">
        <v>6571</v>
      </c>
      <c r="BT227" s="46" t="s">
        <v>7168</v>
      </c>
      <c r="BU227" s="46" t="s">
        <v>7169</v>
      </c>
      <c r="BV227" s="46">
        <v>1950</v>
      </c>
      <c r="BW227" s="46" t="s">
        <v>7170</v>
      </c>
      <c r="BX227" s="46" t="s">
        <v>7171</v>
      </c>
      <c r="BY227" s="46">
        <v>296</v>
      </c>
      <c r="BZ227" s="46"/>
      <c r="CA227" s="46">
        <v>-1</v>
      </c>
    </row>
    <row r="228" spans="1:79">
      <c r="A228" s="46" t="s">
        <v>5649</v>
      </c>
      <c r="B228" s="46" t="s">
        <v>6047</v>
      </c>
      <c r="C228" s="46" t="s">
        <v>4150</v>
      </c>
      <c r="D228" s="46" t="s">
        <v>6048</v>
      </c>
      <c r="E228" s="46" t="s">
        <v>5650</v>
      </c>
      <c r="F228" s="46" t="s">
        <v>5650</v>
      </c>
      <c r="G228" s="46" t="s">
        <v>5651</v>
      </c>
      <c r="H228" s="46" t="s">
        <v>5652</v>
      </c>
      <c r="I228" s="46">
        <v>13.357045980000001</v>
      </c>
      <c r="J228" s="46">
        <v>103.88577036</v>
      </c>
      <c r="K228" s="46">
        <v>-6</v>
      </c>
      <c r="L228" s="46">
        <v>5</v>
      </c>
      <c r="M228" s="46" t="s">
        <v>6049</v>
      </c>
      <c r="N228" s="46"/>
      <c r="O228" s="46"/>
      <c r="P228" s="46"/>
      <c r="Q228" s="46"/>
      <c r="R228" s="48" t="s">
        <v>6050</v>
      </c>
      <c r="S228" s="46" t="s">
        <v>6055</v>
      </c>
      <c r="T228" s="46"/>
      <c r="U228" s="46" t="s">
        <v>6056</v>
      </c>
      <c r="V228" s="46" t="s">
        <v>6050</v>
      </c>
      <c r="W228" s="46"/>
      <c r="X228" s="46">
        <v>15</v>
      </c>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c r="BF228" s="46"/>
      <c r="BG228" s="46"/>
      <c r="BH228" s="46"/>
      <c r="BI228" s="46"/>
      <c r="BJ228" s="46"/>
      <c r="BK228" s="46"/>
      <c r="BL228" s="46"/>
      <c r="BM228" s="46"/>
      <c r="BN228" s="46"/>
      <c r="BO228" s="46"/>
      <c r="BP228" s="46"/>
      <c r="BQ228" s="46"/>
      <c r="BR228" s="46" t="s">
        <v>4159</v>
      </c>
      <c r="BS228" s="46" t="s">
        <v>5653</v>
      </c>
      <c r="BT228" s="46" t="s">
        <v>5654</v>
      </c>
      <c r="BU228" s="46" t="s">
        <v>5655</v>
      </c>
      <c r="BV228" s="46">
        <v>943</v>
      </c>
      <c r="BW228" s="46" t="s">
        <v>5656</v>
      </c>
      <c r="BX228" s="46" t="s">
        <v>5657</v>
      </c>
      <c r="BY228" s="46">
        <v>32</v>
      </c>
      <c r="BZ228" s="46"/>
      <c r="CA228" s="46">
        <v>-1</v>
      </c>
    </row>
    <row r="229" spans="1:79">
      <c r="A229" s="46" t="s">
        <v>5658</v>
      </c>
      <c r="B229" s="46" t="s">
        <v>6047</v>
      </c>
      <c r="C229" s="46" t="s">
        <v>4150</v>
      </c>
      <c r="D229" s="46" t="s">
        <v>6048</v>
      </c>
      <c r="E229" s="46" t="s">
        <v>5659</v>
      </c>
      <c r="F229" s="46" t="s">
        <v>5659</v>
      </c>
      <c r="G229" s="46" t="s">
        <v>5660</v>
      </c>
      <c r="H229" s="46" t="s">
        <v>5661</v>
      </c>
      <c r="I229" s="46">
        <v>13.356967389999999</v>
      </c>
      <c r="J229" s="46">
        <v>103.88571597000001</v>
      </c>
      <c r="K229" s="46">
        <v>-48</v>
      </c>
      <c r="L229" s="46">
        <v>5</v>
      </c>
      <c r="M229" s="46" t="s">
        <v>6049</v>
      </c>
      <c r="N229" s="46"/>
      <c r="O229" s="46"/>
      <c r="P229" s="46"/>
      <c r="Q229" s="46"/>
      <c r="R229" s="48" t="s">
        <v>6050</v>
      </c>
      <c r="S229" s="46" t="s">
        <v>6055</v>
      </c>
      <c r="T229" s="46"/>
      <c r="U229" s="46" t="s">
        <v>6056</v>
      </c>
      <c r="V229" s="46" t="s">
        <v>6057</v>
      </c>
      <c r="W229" s="46" t="s">
        <v>5662</v>
      </c>
      <c r="X229" s="46">
        <v>10</v>
      </c>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t="s">
        <v>4159</v>
      </c>
      <c r="BS229" s="46" t="s">
        <v>5663</v>
      </c>
      <c r="BT229" s="46" t="s">
        <v>5664</v>
      </c>
      <c r="BU229" s="46" t="s">
        <v>5665</v>
      </c>
      <c r="BV229" s="46">
        <v>945</v>
      </c>
      <c r="BW229" s="46" t="s">
        <v>5666</v>
      </c>
      <c r="BX229" s="46" t="s">
        <v>5667</v>
      </c>
      <c r="BY229" s="46">
        <v>34</v>
      </c>
      <c r="BZ229" s="46"/>
      <c r="CA229" s="46">
        <v>-1</v>
      </c>
    </row>
    <row r="230" spans="1:79">
      <c r="A230" s="46" t="s">
        <v>5668</v>
      </c>
      <c r="B230" s="46" t="s">
        <v>6047</v>
      </c>
      <c r="C230" s="46" t="s">
        <v>4150</v>
      </c>
      <c r="D230" s="46" t="s">
        <v>6048</v>
      </c>
      <c r="E230" s="46" t="s">
        <v>5669</v>
      </c>
      <c r="F230" s="46" t="s">
        <v>5669</v>
      </c>
      <c r="G230" s="46" t="s">
        <v>5670</v>
      </c>
      <c r="H230" s="46" t="s">
        <v>5671</v>
      </c>
      <c r="I230" s="46">
        <v>13.35764123</v>
      </c>
      <c r="J230" s="46">
        <v>103.88630182999999</v>
      </c>
      <c r="K230" s="46">
        <v>-12</v>
      </c>
      <c r="L230" s="46">
        <v>5</v>
      </c>
      <c r="M230" s="46" t="s">
        <v>6049</v>
      </c>
      <c r="N230" s="46"/>
      <c r="O230" s="46"/>
      <c r="P230" s="46"/>
      <c r="Q230" s="46"/>
      <c r="R230" s="48" t="s">
        <v>6050</v>
      </c>
      <c r="S230" s="46" t="s">
        <v>6055</v>
      </c>
      <c r="T230" s="46"/>
      <c r="U230" s="46" t="s">
        <v>6056</v>
      </c>
      <c r="V230" s="46" t="s">
        <v>6057</v>
      </c>
      <c r="W230" s="46" t="s">
        <v>5672</v>
      </c>
      <c r="X230" s="46">
        <v>12</v>
      </c>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t="s">
        <v>4159</v>
      </c>
      <c r="BS230" s="46" t="s">
        <v>5673</v>
      </c>
      <c r="BT230" s="46" t="s">
        <v>5674</v>
      </c>
      <c r="BU230" s="46" t="s">
        <v>5675</v>
      </c>
      <c r="BV230" s="46">
        <v>962</v>
      </c>
      <c r="BW230" s="46" t="s">
        <v>5676</v>
      </c>
      <c r="BX230" s="46" t="s">
        <v>5677</v>
      </c>
      <c r="BY230" s="46">
        <v>35</v>
      </c>
      <c r="BZ230" s="46"/>
      <c r="CA230" s="46">
        <v>-1</v>
      </c>
    </row>
    <row r="231" spans="1:79">
      <c r="A231" s="46" t="s">
        <v>5678</v>
      </c>
      <c r="B231" s="46" t="s">
        <v>6047</v>
      </c>
      <c r="C231" s="46" t="s">
        <v>4150</v>
      </c>
      <c r="D231" s="46" t="s">
        <v>6048</v>
      </c>
      <c r="E231" s="46" t="s">
        <v>5679</v>
      </c>
      <c r="F231" s="46" t="s">
        <v>5679</v>
      </c>
      <c r="G231" s="46" t="s">
        <v>5680</v>
      </c>
      <c r="H231" s="46" t="s">
        <v>5681</v>
      </c>
      <c r="I231" s="46">
        <v>13.357589470000001</v>
      </c>
      <c r="J231" s="46">
        <v>103.88684827</v>
      </c>
      <c r="K231" s="46">
        <v>-2</v>
      </c>
      <c r="L231" s="46">
        <v>5</v>
      </c>
      <c r="M231" s="46" t="s">
        <v>6049</v>
      </c>
      <c r="N231" s="46"/>
      <c r="O231" s="46"/>
      <c r="P231" s="46"/>
      <c r="Q231" s="46"/>
      <c r="R231" s="48" t="s">
        <v>6050</v>
      </c>
      <c r="S231" s="46" t="s">
        <v>6055</v>
      </c>
      <c r="T231" s="46"/>
      <c r="U231" s="46" t="s">
        <v>6056</v>
      </c>
      <c r="V231" s="46" t="s">
        <v>6051</v>
      </c>
      <c r="W231" s="46"/>
      <c r="X231" s="46">
        <v>15</v>
      </c>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c r="BF231" s="46"/>
      <c r="BG231" s="46"/>
      <c r="BH231" s="46"/>
      <c r="BI231" s="46"/>
      <c r="BJ231" s="46"/>
      <c r="BK231" s="46"/>
      <c r="BL231" s="46"/>
      <c r="BM231" s="46"/>
      <c r="BN231" s="46"/>
      <c r="BO231" s="46"/>
      <c r="BP231" s="46"/>
      <c r="BQ231" s="46"/>
      <c r="BR231" s="46" t="s">
        <v>4159</v>
      </c>
      <c r="BS231" s="46" t="s">
        <v>5682</v>
      </c>
      <c r="BT231" s="46" t="s">
        <v>5683</v>
      </c>
      <c r="BU231" s="46" t="s">
        <v>5684</v>
      </c>
      <c r="BV231" s="46">
        <v>963</v>
      </c>
      <c r="BW231" s="46" t="s">
        <v>5685</v>
      </c>
      <c r="BX231" s="46" t="s">
        <v>5686</v>
      </c>
      <c r="BY231" s="46">
        <v>36</v>
      </c>
      <c r="BZ231" s="46"/>
      <c r="CA231" s="46">
        <v>-1</v>
      </c>
    </row>
    <row r="232" spans="1:79">
      <c r="A232" s="46" t="s">
        <v>5687</v>
      </c>
      <c r="B232" s="46" t="s">
        <v>6047</v>
      </c>
      <c r="C232" s="46" t="s">
        <v>4150</v>
      </c>
      <c r="D232" s="46" t="s">
        <v>6048</v>
      </c>
      <c r="E232" s="46" t="s">
        <v>5688</v>
      </c>
      <c r="F232" s="46" t="s">
        <v>5688</v>
      </c>
      <c r="G232" s="46" t="s">
        <v>5689</v>
      </c>
      <c r="H232" s="46" t="s">
        <v>5690</v>
      </c>
      <c r="I232" s="46">
        <v>13.35711596</v>
      </c>
      <c r="J232" s="46">
        <v>103.88639539</v>
      </c>
      <c r="K232" s="46">
        <v>10</v>
      </c>
      <c r="L232" s="46">
        <v>5</v>
      </c>
      <c r="M232" s="46" t="s">
        <v>6049</v>
      </c>
      <c r="N232" s="46"/>
      <c r="O232" s="46"/>
      <c r="P232" s="46"/>
      <c r="Q232" s="46"/>
      <c r="R232" s="48" t="s">
        <v>6050</v>
      </c>
      <c r="S232" s="46" t="s">
        <v>6055</v>
      </c>
      <c r="T232" s="46"/>
      <c r="U232" s="46" t="s">
        <v>6056</v>
      </c>
      <c r="V232" s="46" t="s">
        <v>6057</v>
      </c>
      <c r="W232" s="46" t="s">
        <v>5691</v>
      </c>
      <c r="X232" s="46">
        <v>30</v>
      </c>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t="s">
        <v>4159</v>
      </c>
      <c r="BS232" s="46" t="s">
        <v>5692</v>
      </c>
      <c r="BT232" s="46" t="s">
        <v>5693</v>
      </c>
      <c r="BU232" s="46" t="s">
        <v>5694</v>
      </c>
      <c r="BV232" s="46">
        <v>965</v>
      </c>
      <c r="BW232" s="46" t="s">
        <v>5695</v>
      </c>
      <c r="BX232" s="46" t="s">
        <v>5696</v>
      </c>
      <c r="BY232" s="46">
        <v>38</v>
      </c>
      <c r="BZ232" s="46"/>
      <c r="CA232" s="46">
        <v>-1</v>
      </c>
    </row>
    <row r="233" spans="1:79">
      <c r="A233" s="46" t="s">
        <v>5697</v>
      </c>
      <c r="B233" s="46" t="s">
        <v>6047</v>
      </c>
      <c r="C233" s="46" t="s">
        <v>4150</v>
      </c>
      <c r="D233" s="46" t="s">
        <v>6048</v>
      </c>
      <c r="E233" s="46" t="s">
        <v>5698</v>
      </c>
      <c r="F233" s="46" t="s">
        <v>5698</v>
      </c>
      <c r="G233" s="46" t="s">
        <v>5699</v>
      </c>
      <c r="H233" s="46" t="s">
        <v>5700</v>
      </c>
      <c r="I233" s="46">
        <v>13.356788999999999</v>
      </c>
      <c r="J233" s="46">
        <v>103.88559205</v>
      </c>
      <c r="K233" s="46">
        <v>-5</v>
      </c>
      <c r="L233" s="46">
        <v>9</v>
      </c>
      <c r="M233" s="46" t="s">
        <v>6049</v>
      </c>
      <c r="N233" s="46"/>
      <c r="O233" s="46"/>
      <c r="P233" s="46"/>
      <c r="Q233" s="46"/>
      <c r="R233" s="48" t="s">
        <v>6050</v>
      </c>
      <c r="S233" s="46" t="s">
        <v>6055</v>
      </c>
      <c r="T233" s="46"/>
      <c r="U233" s="46" t="s">
        <v>6056</v>
      </c>
      <c r="V233" s="46" t="s">
        <v>6051</v>
      </c>
      <c r="W233" s="46"/>
      <c r="X233" s="46">
        <v>20</v>
      </c>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t="s">
        <v>4159</v>
      </c>
      <c r="BS233" s="46" t="s">
        <v>5701</v>
      </c>
      <c r="BT233" s="46" t="s">
        <v>5702</v>
      </c>
      <c r="BU233" s="46" t="s">
        <v>5703</v>
      </c>
      <c r="BV233" s="46">
        <v>1050</v>
      </c>
      <c r="BW233" s="46" t="s">
        <v>5704</v>
      </c>
      <c r="BX233" s="46" t="s">
        <v>5705</v>
      </c>
      <c r="BY233" s="46">
        <v>9</v>
      </c>
      <c r="BZ233" s="46"/>
      <c r="CA233" s="46">
        <v>-1</v>
      </c>
    </row>
    <row r="234" spans="1:79">
      <c r="A234" s="46" t="s">
        <v>5706</v>
      </c>
      <c r="B234" s="46" t="s">
        <v>6047</v>
      </c>
      <c r="C234" s="46" t="s">
        <v>4150</v>
      </c>
      <c r="D234" s="46" t="s">
        <v>6048</v>
      </c>
      <c r="E234" s="46" t="s">
        <v>5707</v>
      </c>
      <c r="F234" s="46" t="s">
        <v>5707</v>
      </c>
      <c r="G234" s="46" t="s">
        <v>5708</v>
      </c>
      <c r="H234" s="46" t="s">
        <v>5709</v>
      </c>
      <c r="I234" s="46">
        <v>13.356989240000001</v>
      </c>
      <c r="J234" s="46">
        <v>103.88623223</v>
      </c>
      <c r="K234" s="46">
        <v>-20</v>
      </c>
      <c r="L234" s="46">
        <v>5</v>
      </c>
      <c r="M234" s="46" t="s">
        <v>6049</v>
      </c>
      <c r="N234" s="46"/>
      <c r="O234" s="46"/>
      <c r="P234" s="46"/>
      <c r="Q234" s="46"/>
      <c r="R234" s="48" t="s">
        <v>6050</v>
      </c>
      <c r="S234" s="46" t="s">
        <v>6055</v>
      </c>
      <c r="T234" s="46"/>
      <c r="U234" s="46" t="s">
        <v>6056</v>
      </c>
      <c r="V234" s="46" t="s">
        <v>6057</v>
      </c>
      <c r="W234" s="46" t="s">
        <v>5710</v>
      </c>
      <c r="X234" s="46">
        <v>10</v>
      </c>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t="s">
        <v>4159</v>
      </c>
      <c r="BS234" s="46" t="s">
        <v>5711</v>
      </c>
      <c r="BT234" s="46" t="s">
        <v>5712</v>
      </c>
      <c r="BU234" s="46" t="s">
        <v>5713</v>
      </c>
      <c r="BV234" s="46">
        <v>1051</v>
      </c>
      <c r="BW234" s="46" t="s">
        <v>5714</v>
      </c>
      <c r="BX234" s="46" t="s">
        <v>5715</v>
      </c>
      <c r="BY234" s="46">
        <v>10</v>
      </c>
      <c r="BZ234" s="46"/>
      <c r="CA234" s="46">
        <v>-1</v>
      </c>
    </row>
    <row r="235" spans="1:79">
      <c r="A235" s="46" t="s">
        <v>5716</v>
      </c>
      <c r="B235" s="46" t="s">
        <v>6047</v>
      </c>
      <c r="C235" s="46" t="s">
        <v>4150</v>
      </c>
      <c r="D235" s="46" t="s">
        <v>6048</v>
      </c>
      <c r="E235" s="46" t="s">
        <v>5717</v>
      </c>
      <c r="F235" s="46" t="s">
        <v>5717</v>
      </c>
      <c r="G235" s="46" t="s">
        <v>5718</v>
      </c>
      <c r="H235" s="46" t="s">
        <v>5719</v>
      </c>
      <c r="I235" s="46">
        <v>13.35731023</v>
      </c>
      <c r="J235" s="46">
        <v>103.88611693999999</v>
      </c>
      <c r="K235" s="46">
        <v>-45</v>
      </c>
      <c r="L235" s="46">
        <v>5</v>
      </c>
      <c r="M235" s="46" t="s">
        <v>6049</v>
      </c>
      <c r="N235" s="46"/>
      <c r="O235" s="46"/>
      <c r="P235" s="46"/>
      <c r="Q235" s="46"/>
      <c r="R235" s="48" t="s">
        <v>6050</v>
      </c>
      <c r="S235" s="46" t="s">
        <v>6055</v>
      </c>
      <c r="T235" s="46"/>
      <c r="U235" s="46" t="s">
        <v>6056</v>
      </c>
      <c r="V235" s="46" t="s">
        <v>6057</v>
      </c>
      <c r="W235" s="46" t="s">
        <v>5710</v>
      </c>
      <c r="X235" s="46">
        <v>15</v>
      </c>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t="s">
        <v>4159</v>
      </c>
      <c r="BS235" s="46" t="s">
        <v>5720</v>
      </c>
      <c r="BT235" s="46" t="s">
        <v>5721</v>
      </c>
      <c r="BU235" s="46" t="s">
        <v>5722</v>
      </c>
      <c r="BV235" s="46">
        <v>1052</v>
      </c>
      <c r="BW235" s="46" t="s">
        <v>5723</v>
      </c>
      <c r="BX235" s="46" t="s">
        <v>5724</v>
      </c>
      <c r="BY235" s="46">
        <v>11</v>
      </c>
      <c r="BZ235" s="46"/>
      <c r="CA235" s="46">
        <v>-1</v>
      </c>
    </row>
    <row r="236" spans="1:79">
      <c r="A236" s="46" t="s">
        <v>5725</v>
      </c>
      <c r="B236" s="46" t="s">
        <v>6047</v>
      </c>
      <c r="C236" s="46" t="s">
        <v>4150</v>
      </c>
      <c r="D236" s="46" t="s">
        <v>6048</v>
      </c>
      <c r="E236" s="46" t="s">
        <v>5726</v>
      </c>
      <c r="F236" s="46" t="s">
        <v>5726</v>
      </c>
      <c r="G236" s="46" t="s">
        <v>5727</v>
      </c>
      <c r="H236" s="46" t="s">
        <v>5728</v>
      </c>
      <c r="I236" s="46">
        <v>13.35754127</v>
      </c>
      <c r="J236" s="46">
        <v>103.88710842</v>
      </c>
      <c r="K236" s="46">
        <v>23</v>
      </c>
      <c r="L236" s="46">
        <v>6</v>
      </c>
      <c r="M236" s="46" t="s">
        <v>6049</v>
      </c>
      <c r="N236" s="46"/>
      <c r="O236" s="46"/>
      <c r="P236" s="46"/>
      <c r="Q236" s="46"/>
      <c r="R236" s="48" t="s">
        <v>6050</v>
      </c>
      <c r="S236" s="46" t="s">
        <v>6055</v>
      </c>
      <c r="T236" s="46"/>
      <c r="U236" s="46" t="s">
        <v>6056</v>
      </c>
      <c r="V236" s="46" t="s">
        <v>6057</v>
      </c>
      <c r="W236" s="46" t="s">
        <v>5729</v>
      </c>
      <c r="X236" s="46">
        <v>18</v>
      </c>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t="s">
        <v>4159</v>
      </c>
      <c r="BS236" s="46" t="s">
        <v>6076</v>
      </c>
      <c r="BT236" s="46" t="s">
        <v>5730</v>
      </c>
      <c r="BU236" s="46" t="s">
        <v>5731</v>
      </c>
      <c r="BV236" s="46">
        <v>1071</v>
      </c>
      <c r="BW236" s="46" t="s">
        <v>5732</v>
      </c>
      <c r="BX236" s="46" t="s">
        <v>5733</v>
      </c>
      <c r="BY236" s="46">
        <v>18</v>
      </c>
      <c r="BZ236" s="46"/>
      <c r="CA236" s="46">
        <v>-1</v>
      </c>
    </row>
    <row r="237" spans="1:79">
      <c r="A237" s="46" t="s">
        <v>5734</v>
      </c>
      <c r="B237" s="46" t="s">
        <v>6047</v>
      </c>
      <c r="C237" s="46" t="s">
        <v>4150</v>
      </c>
      <c r="D237" s="46" t="s">
        <v>6048</v>
      </c>
      <c r="E237" s="46" t="s">
        <v>5735</v>
      </c>
      <c r="F237" s="46" t="s">
        <v>5735</v>
      </c>
      <c r="G237" s="46" t="s">
        <v>5736</v>
      </c>
      <c r="H237" s="46" t="s">
        <v>5737</v>
      </c>
      <c r="I237" s="46">
        <v>13.356789600000001</v>
      </c>
      <c r="J237" s="46">
        <v>103.88612457000001</v>
      </c>
      <c r="K237" s="46">
        <v>-6</v>
      </c>
      <c r="L237" s="46">
        <v>5</v>
      </c>
      <c r="M237" s="46" t="s">
        <v>6049</v>
      </c>
      <c r="N237" s="46"/>
      <c r="O237" s="46"/>
      <c r="P237" s="46"/>
      <c r="Q237" s="46"/>
      <c r="R237" s="48" t="s">
        <v>6050</v>
      </c>
      <c r="S237" s="46" t="s">
        <v>6055</v>
      </c>
      <c r="T237" s="46"/>
      <c r="U237" s="46" t="s">
        <v>6056</v>
      </c>
      <c r="V237" s="46" t="s">
        <v>6057</v>
      </c>
      <c r="W237" s="46" t="s">
        <v>5738</v>
      </c>
      <c r="X237" s="46">
        <v>17</v>
      </c>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t="s">
        <v>4159</v>
      </c>
      <c r="BS237" s="46" t="s">
        <v>5739</v>
      </c>
      <c r="BT237" s="46" t="s">
        <v>5740</v>
      </c>
      <c r="BU237" s="46" t="s">
        <v>5741</v>
      </c>
      <c r="BV237" s="46">
        <v>1074</v>
      </c>
      <c r="BW237" s="46" t="s">
        <v>5742</v>
      </c>
      <c r="BX237" s="46" t="s">
        <v>5743</v>
      </c>
      <c r="BY237" s="46">
        <v>21</v>
      </c>
      <c r="BZ237" s="46"/>
      <c r="CA237" s="46">
        <v>-1</v>
      </c>
    </row>
    <row r="238" spans="1:79">
      <c r="A238" s="46" t="s">
        <v>5744</v>
      </c>
      <c r="B238" s="46" t="s">
        <v>6047</v>
      </c>
      <c r="C238" s="46" t="s">
        <v>4150</v>
      </c>
      <c r="D238" s="46" t="s">
        <v>6048</v>
      </c>
      <c r="E238" s="46" t="s">
        <v>5745</v>
      </c>
      <c r="F238" s="46" t="s">
        <v>5745</v>
      </c>
      <c r="G238" s="46" t="s">
        <v>5746</v>
      </c>
      <c r="H238" s="46" t="s">
        <v>5747</v>
      </c>
      <c r="I238" s="46">
        <v>13.376139520000001</v>
      </c>
      <c r="J238" s="46">
        <v>103.85873364</v>
      </c>
      <c r="K238" s="46">
        <v>22</v>
      </c>
      <c r="L238" s="46">
        <v>5</v>
      </c>
      <c r="M238" s="46" t="s">
        <v>6049</v>
      </c>
      <c r="N238" s="46"/>
      <c r="O238" s="46"/>
      <c r="P238" s="46"/>
      <c r="Q238" s="46"/>
      <c r="R238" s="48" t="s">
        <v>6051</v>
      </c>
      <c r="S238" s="46" t="s">
        <v>6055</v>
      </c>
      <c r="T238" s="46"/>
      <c r="U238" s="46" t="s">
        <v>6056</v>
      </c>
      <c r="V238" s="46" t="s">
        <v>6051</v>
      </c>
      <c r="W238" s="46"/>
      <c r="X238" s="46">
        <v>18</v>
      </c>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t="s">
        <v>4159</v>
      </c>
      <c r="BS238" s="46" t="s">
        <v>5748</v>
      </c>
      <c r="BT238" s="46" t="s">
        <v>5749</v>
      </c>
      <c r="BU238" s="46" t="s">
        <v>5750</v>
      </c>
      <c r="BV238" s="46">
        <v>1142</v>
      </c>
      <c r="BW238" s="46" t="s">
        <v>5751</v>
      </c>
      <c r="BX238" s="46" t="s">
        <v>5752</v>
      </c>
      <c r="BY238" s="46">
        <v>74</v>
      </c>
      <c r="BZ238" s="46"/>
      <c r="CA238" s="46">
        <v>-1</v>
      </c>
    </row>
    <row r="239" spans="1:79">
      <c r="A239" s="46" t="s">
        <v>5753</v>
      </c>
      <c r="B239" s="46" t="s">
        <v>6047</v>
      </c>
      <c r="C239" s="46" t="s">
        <v>4150</v>
      </c>
      <c r="D239" s="46" t="s">
        <v>6048</v>
      </c>
      <c r="E239" s="46" t="s">
        <v>5754</v>
      </c>
      <c r="F239" s="46" t="s">
        <v>5754</v>
      </c>
      <c r="G239" s="46" t="s">
        <v>5755</v>
      </c>
      <c r="H239" s="46" t="s">
        <v>5756</v>
      </c>
      <c r="I239" s="46">
        <v>13.37631345</v>
      </c>
      <c r="J239" s="46">
        <v>103.85774341</v>
      </c>
      <c r="K239" s="46">
        <v>1</v>
      </c>
      <c r="L239" s="46">
        <v>4</v>
      </c>
      <c r="M239" s="46" t="s">
        <v>6049</v>
      </c>
      <c r="N239" s="46"/>
      <c r="O239" s="46"/>
      <c r="P239" s="46"/>
      <c r="Q239" s="46"/>
      <c r="R239" s="48" t="s">
        <v>6051</v>
      </c>
      <c r="S239" s="46" t="s">
        <v>6055</v>
      </c>
      <c r="T239" s="46"/>
      <c r="U239" s="46" t="s">
        <v>6056</v>
      </c>
      <c r="V239" s="46" t="s">
        <v>6057</v>
      </c>
      <c r="W239" s="46" t="s">
        <v>5672</v>
      </c>
      <c r="X239" s="46">
        <v>18</v>
      </c>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t="s">
        <v>4159</v>
      </c>
      <c r="BS239" s="46" t="s">
        <v>5757</v>
      </c>
      <c r="BT239" s="46" t="s">
        <v>5758</v>
      </c>
      <c r="BU239" s="46" t="s">
        <v>5759</v>
      </c>
      <c r="BV239" s="46">
        <v>1143</v>
      </c>
      <c r="BW239" s="46" t="s">
        <v>5760</v>
      </c>
      <c r="BX239" s="46" t="s">
        <v>5761</v>
      </c>
      <c r="BY239" s="46">
        <v>75</v>
      </c>
      <c r="BZ239" s="46"/>
      <c r="CA239" s="46">
        <v>-1</v>
      </c>
    </row>
    <row r="240" spans="1:79">
      <c r="A240" s="46" t="s">
        <v>5762</v>
      </c>
      <c r="B240" s="46" t="s">
        <v>6047</v>
      </c>
      <c r="C240" s="46" t="s">
        <v>4150</v>
      </c>
      <c r="D240" s="46" t="s">
        <v>6048</v>
      </c>
      <c r="E240" s="46" t="s">
        <v>5763</v>
      </c>
      <c r="F240" s="46" t="s">
        <v>5763</v>
      </c>
      <c r="G240" s="46" t="s">
        <v>5764</v>
      </c>
      <c r="H240" s="46" t="s">
        <v>5765</v>
      </c>
      <c r="I240" s="46">
        <v>13.376181519999999</v>
      </c>
      <c r="J240" s="46">
        <v>103.85787205</v>
      </c>
      <c r="K240" s="46">
        <v>-5</v>
      </c>
      <c r="L240" s="46">
        <v>5</v>
      </c>
      <c r="M240" s="46" t="s">
        <v>6049</v>
      </c>
      <c r="N240" s="46"/>
      <c r="O240" s="46"/>
      <c r="P240" s="46"/>
      <c r="Q240" s="46"/>
      <c r="R240" s="48" t="s">
        <v>6051</v>
      </c>
      <c r="S240" s="46" t="s">
        <v>6055</v>
      </c>
      <c r="T240" s="46"/>
      <c r="U240" s="46" t="s">
        <v>6056</v>
      </c>
      <c r="V240" s="46" t="s">
        <v>6051</v>
      </c>
      <c r="W240" s="46"/>
      <c r="X240" s="46">
        <v>40</v>
      </c>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c r="BF240" s="46"/>
      <c r="BG240" s="46"/>
      <c r="BH240" s="46"/>
      <c r="BI240" s="46"/>
      <c r="BJ240" s="46"/>
      <c r="BK240" s="46"/>
      <c r="BL240" s="46"/>
      <c r="BM240" s="46"/>
      <c r="BN240" s="46"/>
      <c r="BO240" s="46"/>
      <c r="BP240" s="46"/>
      <c r="BQ240" s="46"/>
      <c r="BR240" s="46" t="s">
        <v>4159</v>
      </c>
      <c r="BS240" s="46" t="s">
        <v>5766</v>
      </c>
      <c r="BT240" s="46" t="s">
        <v>5767</v>
      </c>
      <c r="BU240" s="46" t="s">
        <v>5768</v>
      </c>
      <c r="BV240" s="46">
        <v>1144</v>
      </c>
      <c r="BW240" s="46" t="s">
        <v>5769</v>
      </c>
      <c r="BX240" s="46" t="s">
        <v>5770</v>
      </c>
      <c r="BY240" s="46">
        <v>76</v>
      </c>
      <c r="BZ240" s="46"/>
      <c r="CA240" s="46">
        <v>-1</v>
      </c>
    </row>
    <row r="241" spans="1:79">
      <c r="A241" s="46" t="s">
        <v>5771</v>
      </c>
      <c r="B241" s="46" t="s">
        <v>6047</v>
      </c>
      <c r="C241" s="46" t="s">
        <v>4150</v>
      </c>
      <c r="D241" s="46" t="s">
        <v>6048</v>
      </c>
      <c r="E241" s="46" t="s">
        <v>5772</v>
      </c>
      <c r="F241" s="46" t="s">
        <v>5772</v>
      </c>
      <c r="G241" s="46" t="s">
        <v>5773</v>
      </c>
      <c r="H241" s="46" t="s">
        <v>5774</v>
      </c>
      <c r="I241" s="46">
        <v>13.376455419999999</v>
      </c>
      <c r="J241" s="46">
        <v>103.8575036</v>
      </c>
      <c r="K241" s="46">
        <v>4</v>
      </c>
      <c r="L241" s="46">
        <v>5</v>
      </c>
      <c r="M241" s="46" t="s">
        <v>6049</v>
      </c>
      <c r="N241" s="46"/>
      <c r="O241" s="46"/>
      <c r="P241" s="46"/>
      <c r="Q241" s="46"/>
      <c r="R241" s="48" t="s">
        <v>6051</v>
      </c>
      <c r="S241" s="46" t="s">
        <v>6055</v>
      </c>
      <c r="T241" s="46"/>
      <c r="U241" s="46" t="s">
        <v>6056</v>
      </c>
      <c r="V241" s="46" t="s">
        <v>6057</v>
      </c>
      <c r="W241" s="46" t="s">
        <v>5775</v>
      </c>
      <c r="X241" s="46">
        <v>18</v>
      </c>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c r="AX241" s="46"/>
      <c r="AY241" s="46"/>
      <c r="AZ241" s="46"/>
      <c r="BA241" s="46"/>
      <c r="BB241" s="46"/>
      <c r="BC241" s="46"/>
      <c r="BD241" s="46"/>
      <c r="BE241" s="46"/>
      <c r="BF241" s="46"/>
      <c r="BG241" s="46"/>
      <c r="BH241" s="46"/>
      <c r="BI241" s="46"/>
      <c r="BJ241" s="46"/>
      <c r="BK241" s="46"/>
      <c r="BL241" s="46"/>
      <c r="BM241" s="46"/>
      <c r="BN241" s="46"/>
      <c r="BO241" s="46"/>
      <c r="BP241" s="46"/>
      <c r="BQ241" s="46"/>
      <c r="BR241" s="46" t="s">
        <v>4159</v>
      </c>
      <c r="BS241" s="46" t="s">
        <v>5776</v>
      </c>
      <c r="BT241" s="46" t="s">
        <v>5777</v>
      </c>
      <c r="BU241" s="46" t="s">
        <v>5778</v>
      </c>
      <c r="BV241" s="46">
        <v>1145</v>
      </c>
      <c r="BW241" s="46" t="s">
        <v>5779</v>
      </c>
      <c r="BX241" s="46" t="s">
        <v>5780</v>
      </c>
      <c r="BY241" s="46">
        <v>77</v>
      </c>
      <c r="BZ241" s="46"/>
      <c r="CA241" s="46">
        <v>-1</v>
      </c>
    </row>
    <row r="242" spans="1:79">
      <c r="A242" s="46" t="s">
        <v>5781</v>
      </c>
      <c r="B242" s="46" t="s">
        <v>6047</v>
      </c>
      <c r="C242" s="46" t="s">
        <v>4150</v>
      </c>
      <c r="D242" s="46" t="s">
        <v>6048</v>
      </c>
      <c r="E242" s="46" t="s">
        <v>5782</v>
      </c>
      <c r="F242" s="46" t="s">
        <v>5782</v>
      </c>
      <c r="G242" s="46" t="s">
        <v>5783</v>
      </c>
      <c r="H242" s="46" t="s">
        <v>5784</v>
      </c>
      <c r="I242" s="46">
        <v>13.37649248</v>
      </c>
      <c r="J242" s="46">
        <v>103.85774431</v>
      </c>
      <c r="K242" s="46">
        <v>-6</v>
      </c>
      <c r="L242" s="46">
        <v>6</v>
      </c>
      <c r="M242" s="46" t="s">
        <v>6049</v>
      </c>
      <c r="N242" s="46"/>
      <c r="O242" s="46"/>
      <c r="P242" s="46"/>
      <c r="Q242" s="46"/>
      <c r="R242" s="48" t="s">
        <v>6051</v>
      </c>
      <c r="S242" s="46" t="s">
        <v>6055</v>
      </c>
      <c r="T242" s="46"/>
      <c r="U242" s="46" t="s">
        <v>6056</v>
      </c>
      <c r="V242" s="46" t="s">
        <v>6050</v>
      </c>
      <c r="W242" s="46"/>
      <c r="X242" s="46">
        <v>3</v>
      </c>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c r="AX242" s="46"/>
      <c r="AY242" s="46"/>
      <c r="AZ242" s="46"/>
      <c r="BA242" s="46"/>
      <c r="BB242" s="46"/>
      <c r="BC242" s="46"/>
      <c r="BD242" s="46"/>
      <c r="BE242" s="46"/>
      <c r="BF242" s="46"/>
      <c r="BG242" s="46"/>
      <c r="BH242" s="46"/>
      <c r="BI242" s="46"/>
      <c r="BJ242" s="46"/>
      <c r="BK242" s="46"/>
      <c r="BL242" s="46"/>
      <c r="BM242" s="46"/>
      <c r="BN242" s="46"/>
      <c r="BO242" s="46"/>
      <c r="BP242" s="46"/>
      <c r="BQ242" s="46"/>
      <c r="BR242" s="46" t="s">
        <v>4159</v>
      </c>
      <c r="BS242" s="46" t="s">
        <v>5785</v>
      </c>
      <c r="BT242" s="46" t="s">
        <v>5786</v>
      </c>
      <c r="BU242" s="46" t="s">
        <v>5787</v>
      </c>
      <c r="BV242" s="46">
        <v>1147</v>
      </c>
      <c r="BW242" s="46" t="s">
        <v>5788</v>
      </c>
      <c r="BX242" s="46" t="s">
        <v>5789</v>
      </c>
      <c r="BY242" s="46">
        <v>79</v>
      </c>
      <c r="BZ242" s="46"/>
      <c r="CA242" s="46">
        <v>-1</v>
      </c>
    </row>
    <row r="243" spans="1:79">
      <c r="A243" s="46" t="s">
        <v>5790</v>
      </c>
      <c r="B243" s="46" t="s">
        <v>6047</v>
      </c>
      <c r="C243" s="46" t="s">
        <v>4150</v>
      </c>
      <c r="D243" s="46" t="s">
        <v>6048</v>
      </c>
      <c r="E243" s="46" t="s">
        <v>5791</v>
      </c>
      <c r="F243" s="46" t="s">
        <v>5791</v>
      </c>
      <c r="G243" s="46" t="s">
        <v>5792</v>
      </c>
      <c r="H243" s="46" t="s">
        <v>5793</v>
      </c>
      <c r="I243" s="46">
        <v>13.376341910000001</v>
      </c>
      <c r="J243" s="46">
        <v>103.8566849</v>
      </c>
      <c r="K243" s="46">
        <v>7</v>
      </c>
      <c r="L243" s="46">
        <v>4</v>
      </c>
      <c r="M243" s="46" t="s">
        <v>6049</v>
      </c>
      <c r="N243" s="46"/>
      <c r="O243" s="46"/>
      <c r="P243" s="46"/>
      <c r="Q243" s="46"/>
      <c r="R243" s="48" t="s">
        <v>6051</v>
      </c>
      <c r="S243" s="46" t="s">
        <v>6055</v>
      </c>
      <c r="T243" s="46"/>
      <c r="U243" s="46" t="s">
        <v>6056</v>
      </c>
      <c r="V243" s="46" t="s">
        <v>6057</v>
      </c>
      <c r="W243" s="46" t="s">
        <v>5672</v>
      </c>
      <c r="X243" s="46">
        <v>20</v>
      </c>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c r="BF243" s="46"/>
      <c r="BG243" s="46"/>
      <c r="BH243" s="46"/>
      <c r="BI243" s="46"/>
      <c r="BJ243" s="46"/>
      <c r="BK243" s="46"/>
      <c r="BL243" s="46"/>
      <c r="BM243" s="46"/>
      <c r="BN243" s="46"/>
      <c r="BO243" s="46"/>
      <c r="BP243" s="46"/>
      <c r="BQ243" s="46"/>
      <c r="BR243" s="46" t="s">
        <v>4159</v>
      </c>
      <c r="BS243" s="46" t="s">
        <v>5794</v>
      </c>
      <c r="BT243" s="46" t="s">
        <v>5795</v>
      </c>
      <c r="BU243" s="46" t="s">
        <v>5796</v>
      </c>
      <c r="BV243" s="46">
        <v>1242</v>
      </c>
      <c r="BW243" s="46" t="s">
        <v>5797</v>
      </c>
      <c r="BX243" s="46" t="s">
        <v>5798</v>
      </c>
      <c r="BY243" s="46">
        <v>102</v>
      </c>
      <c r="BZ243" s="46"/>
      <c r="CA243" s="46">
        <v>-1</v>
      </c>
    </row>
    <row r="244" spans="1:79">
      <c r="A244" s="46" t="s">
        <v>5799</v>
      </c>
      <c r="B244" s="46" t="s">
        <v>6047</v>
      </c>
      <c r="C244" s="46" t="s">
        <v>4150</v>
      </c>
      <c r="D244" s="46" t="s">
        <v>6048</v>
      </c>
      <c r="E244" s="46" t="s">
        <v>5800</v>
      </c>
      <c r="F244" s="46" t="s">
        <v>5800</v>
      </c>
      <c r="G244" s="46" t="s">
        <v>5801</v>
      </c>
      <c r="H244" s="46" t="s">
        <v>5802</v>
      </c>
      <c r="I244" s="46">
        <v>13.37639506</v>
      </c>
      <c r="J244" s="46">
        <v>103.8571326</v>
      </c>
      <c r="K244" s="46">
        <v>-4</v>
      </c>
      <c r="L244" s="46">
        <v>5</v>
      </c>
      <c r="M244" s="46" t="s">
        <v>6049</v>
      </c>
      <c r="N244" s="46"/>
      <c r="O244" s="46"/>
      <c r="P244" s="46"/>
      <c r="Q244" s="46"/>
      <c r="R244" s="48" t="s">
        <v>6051</v>
      </c>
      <c r="S244" s="46" t="s">
        <v>6055</v>
      </c>
      <c r="T244" s="46"/>
      <c r="U244" s="46" t="s">
        <v>6056</v>
      </c>
      <c r="V244" s="46" t="s">
        <v>6057</v>
      </c>
      <c r="W244" s="46" t="s">
        <v>5803</v>
      </c>
      <c r="X244" s="46">
        <v>18</v>
      </c>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c r="BF244" s="46"/>
      <c r="BG244" s="46"/>
      <c r="BH244" s="46"/>
      <c r="BI244" s="46"/>
      <c r="BJ244" s="46"/>
      <c r="BK244" s="46"/>
      <c r="BL244" s="46"/>
      <c r="BM244" s="46"/>
      <c r="BN244" s="46"/>
      <c r="BO244" s="46"/>
      <c r="BP244" s="46"/>
      <c r="BQ244" s="46"/>
      <c r="BR244" s="46" t="s">
        <v>4159</v>
      </c>
      <c r="BS244" s="46" t="s">
        <v>5804</v>
      </c>
      <c r="BT244" s="46" t="s">
        <v>5805</v>
      </c>
      <c r="BU244" s="46" t="s">
        <v>5806</v>
      </c>
      <c r="BV244" s="46">
        <v>1247</v>
      </c>
      <c r="BW244" s="46" t="s">
        <v>5807</v>
      </c>
      <c r="BX244" s="46" t="s">
        <v>5808</v>
      </c>
      <c r="BY244" s="46">
        <v>107</v>
      </c>
      <c r="BZ244" s="46"/>
      <c r="CA244" s="46">
        <v>-1</v>
      </c>
    </row>
    <row r="245" spans="1:79">
      <c r="A245" s="46" t="s">
        <v>5809</v>
      </c>
      <c r="B245" s="46" t="s">
        <v>6047</v>
      </c>
      <c r="C245" s="46" t="s">
        <v>4150</v>
      </c>
      <c r="D245" s="46" t="s">
        <v>6048</v>
      </c>
      <c r="E245" s="46" t="s">
        <v>5810</v>
      </c>
      <c r="F245" s="46" t="s">
        <v>5810</v>
      </c>
      <c r="G245" s="46" t="s">
        <v>5811</v>
      </c>
      <c r="H245" s="46" t="s">
        <v>5812</v>
      </c>
      <c r="I245" s="46">
        <v>13.37649815</v>
      </c>
      <c r="J245" s="46">
        <v>103.85627882999999</v>
      </c>
      <c r="K245" s="46">
        <v>21</v>
      </c>
      <c r="L245" s="46">
        <v>4</v>
      </c>
      <c r="M245" s="46" t="s">
        <v>6049</v>
      </c>
      <c r="N245" s="46"/>
      <c r="O245" s="46"/>
      <c r="P245" s="46"/>
      <c r="Q245" s="46"/>
      <c r="R245" s="48" t="s">
        <v>6051</v>
      </c>
      <c r="S245" s="46" t="s">
        <v>6055</v>
      </c>
      <c r="T245" s="46"/>
      <c r="U245" s="46" t="s">
        <v>6056</v>
      </c>
      <c r="V245" s="46" t="s">
        <v>6057</v>
      </c>
      <c r="W245" s="46" t="s">
        <v>5813</v>
      </c>
      <c r="X245" s="46">
        <v>20</v>
      </c>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46"/>
      <c r="BB245" s="46"/>
      <c r="BC245" s="46"/>
      <c r="BD245" s="46"/>
      <c r="BE245" s="46"/>
      <c r="BF245" s="46"/>
      <c r="BG245" s="46"/>
      <c r="BH245" s="46"/>
      <c r="BI245" s="46"/>
      <c r="BJ245" s="46"/>
      <c r="BK245" s="46"/>
      <c r="BL245" s="46"/>
      <c r="BM245" s="46"/>
      <c r="BN245" s="46"/>
      <c r="BO245" s="46"/>
      <c r="BP245" s="46"/>
      <c r="BQ245" s="46"/>
      <c r="BR245" s="46" t="s">
        <v>4159</v>
      </c>
      <c r="BS245" s="46" t="s">
        <v>5814</v>
      </c>
      <c r="BT245" s="46" t="s">
        <v>5815</v>
      </c>
      <c r="BU245" s="46" t="s">
        <v>5816</v>
      </c>
      <c r="BV245" s="46">
        <v>1248</v>
      </c>
      <c r="BW245" s="46" t="s">
        <v>5817</v>
      </c>
      <c r="BX245" s="46" t="s">
        <v>5818</v>
      </c>
      <c r="BY245" s="46">
        <v>108</v>
      </c>
      <c r="BZ245" s="46"/>
      <c r="CA245" s="46">
        <v>-1</v>
      </c>
    </row>
    <row r="246" spans="1:79">
      <c r="A246" s="46" t="s">
        <v>5819</v>
      </c>
      <c r="B246" s="46" t="s">
        <v>6047</v>
      </c>
      <c r="C246" s="46" t="s">
        <v>4150</v>
      </c>
      <c r="D246" s="46" t="s">
        <v>6048</v>
      </c>
      <c r="E246" s="46" t="s">
        <v>5820</v>
      </c>
      <c r="F246" s="46" t="s">
        <v>5820</v>
      </c>
      <c r="G246" s="46" t="s">
        <v>5821</v>
      </c>
      <c r="H246" s="46" t="s">
        <v>5822</v>
      </c>
      <c r="I246" s="46">
        <v>13.376565149999999</v>
      </c>
      <c r="J246" s="46">
        <v>103.85606676</v>
      </c>
      <c r="K246" s="46">
        <v>-9</v>
      </c>
      <c r="L246" s="46">
        <v>5</v>
      </c>
      <c r="M246" s="46" t="s">
        <v>6049</v>
      </c>
      <c r="N246" s="46"/>
      <c r="O246" s="46"/>
      <c r="P246" s="46"/>
      <c r="Q246" s="46"/>
      <c r="R246" s="48" t="s">
        <v>6051</v>
      </c>
      <c r="S246" s="46" t="s">
        <v>6055</v>
      </c>
      <c r="T246" s="46"/>
      <c r="U246" s="46" t="s">
        <v>6056</v>
      </c>
      <c r="V246" s="46" t="s">
        <v>6051</v>
      </c>
      <c r="W246" s="46"/>
      <c r="X246" s="46">
        <v>20</v>
      </c>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c r="BA246" s="46"/>
      <c r="BB246" s="46"/>
      <c r="BC246" s="46"/>
      <c r="BD246" s="46"/>
      <c r="BE246" s="46"/>
      <c r="BF246" s="46"/>
      <c r="BG246" s="46"/>
      <c r="BH246" s="46"/>
      <c r="BI246" s="46"/>
      <c r="BJ246" s="46"/>
      <c r="BK246" s="46"/>
      <c r="BL246" s="46"/>
      <c r="BM246" s="46"/>
      <c r="BN246" s="46"/>
      <c r="BO246" s="46"/>
      <c r="BP246" s="46"/>
      <c r="BQ246" s="46"/>
      <c r="BR246" s="46" t="s">
        <v>4159</v>
      </c>
      <c r="BS246" s="46" t="s">
        <v>5823</v>
      </c>
      <c r="BT246" s="46" t="s">
        <v>5824</v>
      </c>
      <c r="BU246" s="46" t="s">
        <v>5825</v>
      </c>
      <c r="BV246" s="46">
        <v>1249</v>
      </c>
      <c r="BW246" s="46" t="s">
        <v>5826</v>
      </c>
      <c r="BX246" s="46" t="s">
        <v>5827</v>
      </c>
      <c r="BY246" s="46">
        <v>109</v>
      </c>
      <c r="BZ246" s="46"/>
      <c r="CA246" s="46">
        <v>-1</v>
      </c>
    </row>
    <row r="247" spans="1:79">
      <c r="A247" s="46" t="s">
        <v>5828</v>
      </c>
      <c r="B247" s="46" t="s">
        <v>6047</v>
      </c>
      <c r="C247" s="46" t="s">
        <v>4150</v>
      </c>
      <c r="D247" s="46" t="s">
        <v>6048</v>
      </c>
      <c r="E247" s="46" t="s">
        <v>5829</v>
      </c>
      <c r="F247" s="46" t="s">
        <v>5829</v>
      </c>
      <c r="G247" s="46" t="s">
        <v>5830</v>
      </c>
      <c r="H247" s="46" t="s">
        <v>5831</v>
      </c>
      <c r="I247" s="46">
        <v>13.3766588</v>
      </c>
      <c r="J247" s="46">
        <v>103.85580046</v>
      </c>
      <c r="K247" s="46">
        <v>6</v>
      </c>
      <c r="L247" s="46">
        <v>5</v>
      </c>
      <c r="M247" s="46" t="s">
        <v>6049</v>
      </c>
      <c r="N247" s="46"/>
      <c r="O247" s="46"/>
      <c r="P247" s="46"/>
      <c r="Q247" s="46"/>
      <c r="R247" s="48" t="s">
        <v>6051</v>
      </c>
      <c r="S247" s="46" t="s">
        <v>6055</v>
      </c>
      <c r="T247" s="46"/>
      <c r="U247" s="46" t="s">
        <v>6056</v>
      </c>
      <c r="V247" s="46" t="s">
        <v>6051</v>
      </c>
      <c r="W247" s="46"/>
      <c r="X247" s="46">
        <v>18</v>
      </c>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c r="BA247" s="46"/>
      <c r="BB247" s="46"/>
      <c r="BC247" s="46"/>
      <c r="BD247" s="46"/>
      <c r="BE247" s="46"/>
      <c r="BF247" s="46"/>
      <c r="BG247" s="46"/>
      <c r="BH247" s="46"/>
      <c r="BI247" s="46"/>
      <c r="BJ247" s="46"/>
      <c r="BK247" s="46"/>
      <c r="BL247" s="46"/>
      <c r="BM247" s="46"/>
      <c r="BN247" s="46"/>
      <c r="BO247" s="46"/>
      <c r="BP247" s="46"/>
      <c r="BQ247" s="46"/>
      <c r="BR247" s="46" t="s">
        <v>4159</v>
      </c>
      <c r="BS247" s="46" t="s">
        <v>5832</v>
      </c>
      <c r="BT247" s="46" t="s">
        <v>5833</v>
      </c>
      <c r="BU247" s="46" t="s">
        <v>5834</v>
      </c>
      <c r="BV247" s="46">
        <v>1250</v>
      </c>
      <c r="BW247" s="46" t="s">
        <v>5835</v>
      </c>
      <c r="BX247" s="46" t="s">
        <v>5836</v>
      </c>
      <c r="BY247" s="46">
        <v>110</v>
      </c>
      <c r="BZ247" s="46"/>
      <c r="CA247" s="46">
        <v>-1</v>
      </c>
    </row>
    <row r="248" spans="1:79">
      <c r="A248" s="46" t="s">
        <v>5837</v>
      </c>
      <c r="B248" s="46" t="s">
        <v>6047</v>
      </c>
      <c r="C248" s="46" t="s">
        <v>4150</v>
      </c>
      <c r="D248" s="46" t="s">
        <v>6048</v>
      </c>
      <c r="E248" s="46" t="s">
        <v>5838</v>
      </c>
      <c r="F248" s="46" t="s">
        <v>5838</v>
      </c>
      <c r="G248" s="46" t="s">
        <v>5839</v>
      </c>
      <c r="H248" s="46" t="s">
        <v>5840</v>
      </c>
      <c r="I248" s="46">
        <v>13.352797689999999</v>
      </c>
      <c r="J248" s="46">
        <v>103.84882747</v>
      </c>
      <c r="K248" s="46">
        <v>-5</v>
      </c>
      <c r="L248" s="46">
        <v>5</v>
      </c>
      <c r="M248" s="46" t="s">
        <v>6049</v>
      </c>
      <c r="N248" s="46"/>
      <c r="O248" s="46"/>
      <c r="P248" s="46"/>
      <c r="Q248" s="46"/>
      <c r="R248" s="48" t="s">
        <v>6056</v>
      </c>
      <c r="S248" s="46" t="s">
        <v>6055</v>
      </c>
      <c r="T248" s="46"/>
      <c r="U248" s="46" t="s">
        <v>6056</v>
      </c>
      <c r="V248" s="46" t="s">
        <v>6051</v>
      </c>
      <c r="W248" s="46"/>
      <c r="X248" s="46">
        <v>15</v>
      </c>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46"/>
      <c r="BB248" s="46"/>
      <c r="BC248" s="46"/>
      <c r="BD248" s="46"/>
      <c r="BE248" s="46"/>
      <c r="BF248" s="46"/>
      <c r="BG248" s="46"/>
      <c r="BH248" s="46"/>
      <c r="BI248" s="46"/>
      <c r="BJ248" s="46"/>
      <c r="BK248" s="46"/>
      <c r="BL248" s="46"/>
      <c r="BM248" s="46"/>
      <c r="BN248" s="46"/>
      <c r="BO248" s="46"/>
      <c r="BP248" s="46"/>
      <c r="BQ248" s="46"/>
      <c r="BR248" s="46" t="s">
        <v>4159</v>
      </c>
      <c r="BS248" s="46" t="s">
        <v>5841</v>
      </c>
      <c r="BT248" s="46" t="s">
        <v>5842</v>
      </c>
      <c r="BU248" s="46" t="s">
        <v>5843</v>
      </c>
      <c r="BV248" s="46">
        <v>1351</v>
      </c>
      <c r="BW248" s="46" t="s">
        <v>5844</v>
      </c>
      <c r="BX248" s="46" t="s">
        <v>5845</v>
      </c>
      <c r="BY248" s="46">
        <v>141</v>
      </c>
      <c r="BZ248" s="46"/>
      <c r="CA248" s="46">
        <v>-1</v>
      </c>
    </row>
    <row r="249" spans="1:79">
      <c r="A249" s="46" t="s">
        <v>5846</v>
      </c>
      <c r="B249" s="46" t="s">
        <v>6047</v>
      </c>
      <c r="C249" s="46" t="s">
        <v>4150</v>
      </c>
      <c r="D249" s="46" t="s">
        <v>6048</v>
      </c>
      <c r="E249" s="46" t="s">
        <v>5847</v>
      </c>
      <c r="F249" s="46" t="s">
        <v>5847</v>
      </c>
      <c r="G249" s="46" t="s">
        <v>5848</v>
      </c>
      <c r="H249" s="46" t="s">
        <v>5849</v>
      </c>
      <c r="I249" s="46">
        <v>13.352811490000001</v>
      </c>
      <c r="J249" s="46">
        <v>103.84904317</v>
      </c>
      <c r="K249" s="46">
        <v>4</v>
      </c>
      <c r="L249" s="46">
        <v>5</v>
      </c>
      <c r="M249" s="46" t="s">
        <v>6049</v>
      </c>
      <c r="N249" s="46"/>
      <c r="O249" s="46"/>
      <c r="P249" s="46"/>
      <c r="Q249" s="46"/>
      <c r="R249" s="48" t="s">
        <v>6056</v>
      </c>
      <c r="S249" s="46" t="s">
        <v>6055</v>
      </c>
      <c r="T249" s="46"/>
      <c r="U249" s="46" t="s">
        <v>6056</v>
      </c>
      <c r="V249" s="46" t="s">
        <v>6057</v>
      </c>
      <c r="W249" s="46" t="s">
        <v>5850</v>
      </c>
      <c r="X249" s="46">
        <v>18</v>
      </c>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t="s">
        <v>4159</v>
      </c>
      <c r="BS249" s="46" t="s">
        <v>5851</v>
      </c>
      <c r="BT249" s="46" t="s">
        <v>5852</v>
      </c>
      <c r="BU249" s="46" t="s">
        <v>5853</v>
      </c>
      <c r="BV249" s="46">
        <v>1352</v>
      </c>
      <c r="BW249" s="46" t="s">
        <v>5854</v>
      </c>
      <c r="BX249" s="46" t="s">
        <v>5855</v>
      </c>
      <c r="BY249" s="46">
        <v>142</v>
      </c>
      <c r="BZ249" s="46"/>
      <c r="CA249" s="46">
        <v>-1</v>
      </c>
    </row>
    <row r="250" spans="1:79">
      <c r="A250" s="46" t="s">
        <v>5856</v>
      </c>
      <c r="B250" s="46" t="s">
        <v>6047</v>
      </c>
      <c r="C250" s="46" t="s">
        <v>4150</v>
      </c>
      <c r="D250" s="46" t="s">
        <v>6048</v>
      </c>
      <c r="E250" s="46" t="s">
        <v>5857</v>
      </c>
      <c r="F250" s="46" t="s">
        <v>5857</v>
      </c>
      <c r="G250" s="46" t="s">
        <v>5858</v>
      </c>
      <c r="H250" s="46" t="s">
        <v>5859</v>
      </c>
      <c r="I250" s="46">
        <v>13.35318676</v>
      </c>
      <c r="J250" s="46">
        <v>103.84866543</v>
      </c>
      <c r="K250" s="46">
        <v>-5</v>
      </c>
      <c r="L250" s="46">
        <v>5</v>
      </c>
      <c r="M250" s="46" t="s">
        <v>6049</v>
      </c>
      <c r="N250" s="46"/>
      <c r="O250" s="46"/>
      <c r="P250" s="46"/>
      <c r="Q250" s="46"/>
      <c r="R250" s="48" t="s">
        <v>6056</v>
      </c>
      <c r="S250" s="46" t="s">
        <v>6055</v>
      </c>
      <c r="T250" s="46"/>
      <c r="U250" s="46" t="s">
        <v>6056</v>
      </c>
      <c r="V250" s="46" t="s">
        <v>6051</v>
      </c>
      <c r="W250" s="46"/>
      <c r="X250" s="46">
        <v>25</v>
      </c>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c r="BF250" s="46"/>
      <c r="BG250" s="46"/>
      <c r="BH250" s="46"/>
      <c r="BI250" s="46"/>
      <c r="BJ250" s="46"/>
      <c r="BK250" s="46"/>
      <c r="BL250" s="46"/>
      <c r="BM250" s="46"/>
      <c r="BN250" s="46"/>
      <c r="BO250" s="46"/>
      <c r="BP250" s="46"/>
      <c r="BQ250" s="46"/>
      <c r="BR250" s="46" t="s">
        <v>4159</v>
      </c>
      <c r="BS250" s="46" t="s">
        <v>5860</v>
      </c>
      <c r="BT250" s="46" t="s">
        <v>5861</v>
      </c>
      <c r="BU250" s="46" t="s">
        <v>5862</v>
      </c>
      <c r="BV250" s="46">
        <v>1358</v>
      </c>
      <c r="BW250" s="46" t="s">
        <v>5863</v>
      </c>
      <c r="BX250" s="46" t="s">
        <v>5864</v>
      </c>
      <c r="BY250" s="46">
        <v>148</v>
      </c>
      <c r="BZ250" s="46"/>
      <c r="CA250" s="46">
        <v>-1</v>
      </c>
    </row>
    <row r="251" spans="1:79">
      <c r="A251" s="46" t="s">
        <v>5865</v>
      </c>
      <c r="B251" s="46" t="s">
        <v>6047</v>
      </c>
      <c r="C251" s="46" t="s">
        <v>4150</v>
      </c>
      <c r="D251" s="46" t="s">
        <v>6048</v>
      </c>
      <c r="E251" s="46" t="s">
        <v>5866</v>
      </c>
      <c r="F251" s="46" t="s">
        <v>5866</v>
      </c>
      <c r="G251" s="46" t="s">
        <v>5867</v>
      </c>
      <c r="H251" s="46" t="s">
        <v>5868</v>
      </c>
      <c r="I251" s="46">
        <v>13.35214957</v>
      </c>
      <c r="J251" s="46">
        <v>103.84975781</v>
      </c>
      <c r="K251" s="46">
        <v>5</v>
      </c>
      <c r="L251" s="46">
        <v>5</v>
      </c>
      <c r="M251" s="46" t="s">
        <v>6049</v>
      </c>
      <c r="N251" s="46"/>
      <c r="O251" s="46"/>
      <c r="P251" s="46"/>
      <c r="Q251" s="46"/>
      <c r="R251" s="48" t="s">
        <v>6056</v>
      </c>
      <c r="S251" s="46" t="s">
        <v>6055</v>
      </c>
      <c r="T251" s="46"/>
      <c r="U251" s="46" t="s">
        <v>6056</v>
      </c>
      <c r="V251" s="46" t="s">
        <v>6051</v>
      </c>
      <c r="W251" s="46"/>
      <c r="X251" s="46">
        <v>25</v>
      </c>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c r="BF251" s="46"/>
      <c r="BG251" s="46"/>
      <c r="BH251" s="46"/>
      <c r="BI251" s="46"/>
      <c r="BJ251" s="46"/>
      <c r="BK251" s="46"/>
      <c r="BL251" s="46"/>
      <c r="BM251" s="46"/>
      <c r="BN251" s="46"/>
      <c r="BO251" s="46"/>
      <c r="BP251" s="46"/>
      <c r="BQ251" s="46"/>
      <c r="BR251" s="46" t="s">
        <v>4159</v>
      </c>
      <c r="BS251" s="46" t="s">
        <v>5869</v>
      </c>
      <c r="BT251" s="46" t="s">
        <v>5870</v>
      </c>
      <c r="BU251" s="46" t="s">
        <v>5871</v>
      </c>
      <c r="BV251" s="46">
        <v>1359</v>
      </c>
      <c r="BW251" s="46" t="s">
        <v>5872</v>
      </c>
      <c r="BX251" s="46" t="s">
        <v>5873</v>
      </c>
      <c r="BY251" s="46">
        <v>149</v>
      </c>
      <c r="BZ251" s="46"/>
      <c r="CA251" s="46">
        <v>-1</v>
      </c>
    </row>
    <row r="252" spans="1:79">
      <c r="A252" s="46" t="s">
        <v>5874</v>
      </c>
      <c r="B252" s="46" t="s">
        <v>6047</v>
      </c>
      <c r="C252" s="46" t="s">
        <v>4150</v>
      </c>
      <c r="D252" s="46" t="s">
        <v>6048</v>
      </c>
      <c r="E252" s="46" t="s">
        <v>5875</v>
      </c>
      <c r="F252" s="46" t="s">
        <v>5875</v>
      </c>
      <c r="G252" s="46" t="s">
        <v>5876</v>
      </c>
      <c r="H252" s="46" t="s">
        <v>5877</v>
      </c>
      <c r="I252" s="46">
        <v>13.35272047</v>
      </c>
      <c r="J252" s="46">
        <v>103.85046172</v>
      </c>
      <c r="K252" s="46">
        <v>-3</v>
      </c>
      <c r="L252" s="46">
        <v>5</v>
      </c>
      <c r="M252" s="46" t="s">
        <v>6049</v>
      </c>
      <c r="N252" s="46"/>
      <c r="O252" s="46"/>
      <c r="P252" s="46"/>
      <c r="Q252" s="46"/>
      <c r="R252" s="48" t="s">
        <v>6056</v>
      </c>
      <c r="S252" s="46" t="s">
        <v>6055</v>
      </c>
      <c r="T252" s="46"/>
      <c r="U252" s="46" t="s">
        <v>6056</v>
      </c>
      <c r="V252" s="46" t="s">
        <v>6051</v>
      </c>
      <c r="W252" s="46"/>
      <c r="X252" s="46">
        <v>30</v>
      </c>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c r="AX252" s="46"/>
      <c r="AY252" s="46"/>
      <c r="AZ252" s="46"/>
      <c r="BA252" s="46"/>
      <c r="BB252" s="46"/>
      <c r="BC252" s="46"/>
      <c r="BD252" s="46"/>
      <c r="BE252" s="46"/>
      <c r="BF252" s="46"/>
      <c r="BG252" s="46"/>
      <c r="BH252" s="46"/>
      <c r="BI252" s="46"/>
      <c r="BJ252" s="46"/>
      <c r="BK252" s="46"/>
      <c r="BL252" s="46"/>
      <c r="BM252" s="46"/>
      <c r="BN252" s="46"/>
      <c r="BO252" s="46"/>
      <c r="BP252" s="46"/>
      <c r="BQ252" s="46"/>
      <c r="BR252" s="46" t="s">
        <v>4159</v>
      </c>
      <c r="BS252" s="46" t="s">
        <v>5878</v>
      </c>
      <c r="BT252" s="46" t="s">
        <v>5879</v>
      </c>
      <c r="BU252" s="46" t="s">
        <v>5880</v>
      </c>
      <c r="BV252" s="46">
        <v>1361</v>
      </c>
      <c r="BW252" s="46" t="s">
        <v>5881</v>
      </c>
      <c r="BX252" s="46" t="s">
        <v>5882</v>
      </c>
      <c r="BY252" s="46">
        <v>151</v>
      </c>
      <c r="BZ252" s="46"/>
      <c r="CA252" s="46">
        <v>-1</v>
      </c>
    </row>
    <row r="253" spans="1:79">
      <c r="A253" s="46" t="s">
        <v>6108</v>
      </c>
      <c r="B253" s="46" t="s">
        <v>6047</v>
      </c>
      <c r="C253" s="46" t="s">
        <v>4150</v>
      </c>
      <c r="D253" s="46" t="s">
        <v>6048</v>
      </c>
      <c r="E253" s="46" t="s">
        <v>6109</v>
      </c>
      <c r="F253" s="46" t="s">
        <v>6109</v>
      </c>
      <c r="G253" s="46" t="s">
        <v>6110</v>
      </c>
      <c r="H253" s="46" t="s">
        <v>6111</v>
      </c>
      <c r="I253" s="46">
        <v>13.353879750000001</v>
      </c>
      <c r="J253" s="46">
        <v>103.85103208</v>
      </c>
      <c r="K253" s="46">
        <v>9</v>
      </c>
      <c r="L253" s="46">
        <v>5</v>
      </c>
      <c r="M253" s="46" t="s">
        <v>6049</v>
      </c>
      <c r="N253" s="46"/>
      <c r="O253" s="46"/>
      <c r="P253" s="46"/>
      <c r="Q253" s="46"/>
      <c r="R253" s="48" t="s">
        <v>6056</v>
      </c>
      <c r="S253" s="46" t="s">
        <v>6055</v>
      </c>
      <c r="T253" s="46"/>
      <c r="U253" s="46" t="s">
        <v>6056</v>
      </c>
      <c r="V253" s="46" t="s">
        <v>6051</v>
      </c>
      <c r="W253" s="46"/>
      <c r="X253" s="46">
        <v>20</v>
      </c>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c r="AX253" s="46"/>
      <c r="AY253" s="46"/>
      <c r="AZ253" s="46"/>
      <c r="BA253" s="46"/>
      <c r="BB253" s="46"/>
      <c r="BC253" s="46"/>
      <c r="BD253" s="46"/>
      <c r="BE253" s="46"/>
      <c r="BF253" s="46"/>
      <c r="BG253" s="46"/>
      <c r="BH253" s="46"/>
      <c r="BI253" s="46"/>
      <c r="BJ253" s="46"/>
      <c r="BK253" s="46"/>
      <c r="BL253" s="46"/>
      <c r="BM253" s="46"/>
      <c r="BN253" s="46"/>
      <c r="BO253" s="46"/>
      <c r="BP253" s="46"/>
      <c r="BQ253" s="46"/>
      <c r="BR253" s="46" t="s">
        <v>4159</v>
      </c>
      <c r="BS253" s="46" t="s">
        <v>6112</v>
      </c>
      <c r="BT253" s="46" t="s">
        <v>6113</v>
      </c>
      <c r="BU253" s="46" t="s">
        <v>6114</v>
      </c>
      <c r="BV253" s="46">
        <v>1454</v>
      </c>
      <c r="BW253" s="46" t="s">
        <v>6115</v>
      </c>
      <c r="BX253" s="46" t="s">
        <v>6116</v>
      </c>
      <c r="BY253" s="46">
        <v>173</v>
      </c>
      <c r="BZ253" s="46"/>
      <c r="CA253" s="46">
        <v>-1</v>
      </c>
    </row>
    <row r="254" spans="1:79">
      <c r="A254" s="46" t="s">
        <v>6151</v>
      </c>
      <c r="B254" s="46" t="s">
        <v>6047</v>
      </c>
      <c r="C254" s="46" t="s">
        <v>4150</v>
      </c>
      <c r="D254" s="46" t="s">
        <v>6048</v>
      </c>
      <c r="E254" s="46" t="s">
        <v>6152</v>
      </c>
      <c r="F254" s="46" t="s">
        <v>6152</v>
      </c>
      <c r="G254" s="46" t="s">
        <v>6153</v>
      </c>
      <c r="H254" s="46" t="s">
        <v>6154</v>
      </c>
      <c r="I254" s="46">
        <v>13.35178956</v>
      </c>
      <c r="J254" s="46">
        <v>103.84972506</v>
      </c>
      <c r="K254" s="46">
        <v>19</v>
      </c>
      <c r="L254" s="46">
        <v>5</v>
      </c>
      <c r="M254" s="46" t="s">
        <v>6049</v>
      </c>
      <c r="N254" s="46"/>
      <c r="O254" s="46"/>
      <c r="P254" s="46"/>
      <c r="Q254" s="46"/>
      <c r="R254" s="48" t="s">
        <v>6056</v>
      </c>
      <c r="S254" s="46" t="s">
        <v>6055</v>
      </c>
      <c r="T254" s="46"/>
      <c r="U254" s="46" t="s">
        <v>6056</v>
      </c>
      <c r="V254" s="46" t="s">
        <v>6051</v>
      </c>
      <c r="W254" s="46"/>
      <c r="X254" s="46">
        <v>15</v>
      </c>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c r="AX254" s="46"/>
      <c r="AY254" s="46"/>
      <c r="AZ254" s="46"/>
      <c r="BA254" s="46"/>
      <c r="BB254" s="46"/>
      <c r="BC254" s="46"/>
      <c r="BD254" s="46"/>
      <c r="BE254" s="46"/>
      <c r="BF254" s="46"/>
      <c r="BG254" s="46"/>
      <c r="BH254" s="46"/>
      <c r="BI254" s="46"/>
      <c r="BJ254" s="46"/>
      <c r="BK254" s="46"/>
      <c r="BL254" s="46"/>
      <c r="BM254" s="46"/>
      <c r="BN254" s="46"/>
      <c r="BO254" s="46"/>
      <c r="BP254" s="46"/>
      <c r="BQ254" s="46"/>
      <c r="BR254" s="46" t="s">
        <v>4159</v>
      </c>
      <c r="BS254" s="46" t="s">
        <v>6155</v>
      </c>
      <c r="BT254" s="46" t="s">
        <v>6156</v>
      </c>
      <c r="BU254" s="46" t="s">
        <v>6157</v>
      </c>
      <c r="BV254" s="46">
        <v>1459</v>
      </c>
      <c r="BW254" s="46" t="s">
        <v>6158</v>
      </c>
      <c r="BX254" s="46" t="s">
        <v>6159</v>
      </c>
      <c r="BY254" s="46">
        <v>178</v>
      </c>
      <c r="BZ254" s="46"/>
      <c r="CA254" s="46">
        <v>-1</v>
      </c>
    </row>
    <row r="255" spans="1:79">
      <c r="A255" s="46" t="s">
        <v>6221</v>
      </c>
      <c r="B255" s="46" t="s">
        <v>6047</v>
      </c>
      <c r="C255" s="46" t="s">
        <v>4150</v>
      </c>
      <c r="D255" s="46" t="s">
        <v>6048</v>
      </c>
      <c r="E255" s="46" t="s">
        <v>6222</v>
      </c>
      <c r="F255" s="46" t="s">
        <v>6222</v>
      </c>
      <c r="G255" s="46" t="s">
        <v>6223</v>
      </c>
      <c r="H255" s="46" t="s">
        <v>6224</v>
      </c>
      <c r="I255" s="46">
        <v>13.35381591</v>
      </c>
      <c r="J255" s="46">
        <v>103.84920468999999</v>
      </c>
      <c r="K255" s="46">
        <v>24</v>
      </c>
      <c r="L255" s="46">
        <v>5</v>
      </c>
      <c r="M255" s="46" t="s">
        <v>6049</v>
      </c>
      <c r="N255" s="46"/>
      <c r="O255" s="46"/>
      <c r="P255" s="46"/>
      <c r="Q255" s="46"/>
      <c r="R255" s="48" t="s">
        <v>6056</v>
      </c>
      <c r="S255" s="46" t="s">
        <v>6055</v>
      </c>
      <c r="T255" s="46"/>
      <c r="U255" s="46" t="s">
        <v>6056</v>
      </c>
      <c r="V255" s="46" t="s">
        <v>6051</v>
      </c>
      <c r="W255" s="46"/>
      <c r="X255" s="46">
        <v>8</v>
      </c>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t="s">
        <v>4159</v>
      </c>
      <c r="BS255" s="46" t="s">
        <v>6225</v>
      </c>
      <c r="BT255" s="46" t="s">
        <v>6226</v>
      </c>
      <c r="BU255" s="46" t="s">
        <v>6227</v>
      </c>
      <c r="BV255" s="46">
        <v>1468</v>
      </c>
      <c r="BW255" s="46" t="s">
        <v>6228</v>
      </c>
      <c r="BX255" s="46" t="s">
        <v>6229</v>
      </c>
      <c r="BY255" s="46">
        <v>187</v>
      </c>
      <c r="BZ255" s="46"/>
      <c r="CA255" s="46">
        <v>-1</v>
      </c>
    </row>
    <row r="256" spans="1:79">
      <c r="A256" s="46" t="s">
        <v>6243</v>
      </c>
      <c r="B256" s="46" t="s">
        <v>6047</v>
      </c>
      <c r="C256" s="46" t="s">
        <v>4150</v>
      </c>
      <c r="D256" s="46" t="s">
        <v>6048</v>
      </c>
      <c r="E256" s="46" t="s">
        <v>6244</v>
      </c>
      <c r="F256" s="46" t="s">
        <v>6244</v>
      </c>
      <c r="G256" s="46" t="s">
        <v>6245</v>
      </c>
      <c r="H256" s="46" t="s">
        <v>6246</v>
      </c>
      <c r="I256" s="46">
        <v>13.353661069999999</v>
      </c>
      <c r="J256" s="46">
        <v>103.85050156</v>
      </c>
      <c r="K256" s="46">
        <v>2</v>
      </c>
      <c r="L256" s="46">
        <v>5</v>
      </c>
      <c r="M256" s="46" t="s">
        <v>6049</v>
      </c>
      <c r="N256" s="46"/>
      <c r="O256" s="46"/>
      <c r="P256" s="46"/>
      <c r="Q256" s="46"/>
      <c r="R256" s="48" t="s">
        <v>6056</v>
      </c>
      <c r="S256" s="46" t="s">
        <v>6055</v>
      </c>
      <c r="T256" s="46"/>
      <c r="U256" s="46" t="s">
        <v>6056</v>
      </c>
      <c r="V256" s="46" t="s">
        <v>6051</v>
      </c>
      <c r="W256" s="46"/>
      <c r="X256" s="46">
        <v>15</v>
      </c>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c r="AX256" s="46"/>
      <c r="AY256" s="46"/>
      <c r="AZ256" s="46"/>
      <c r="BA256" s="46"/>
      <c r="BB256" s="46"/>
      <c r="BC256" s="46"/>
      <c r="BD256" s="46"/>
      <c r="BE256" s="46"/>
      <c r="BF256" s="46"/>
      <c r="BG256" s="46"/>
      <c r="BH256" s="46"/>
      <c r="BI256" s="46"/>
      <c r="BJ256" s="46"/>
      <c r="BK256" s="46"/>
      <c r="BL256" s="46"/>
      <c r="BM256" s="46"/>
      <c r="BN256" s="46"/>
      <c r="BO256" s="46"/>
      <c r="BP256" s="46"/>
      <c r="BQ256" s="46"/>
      <c r="BR256" s="46" t="s">
        <v>4159</v>
      </c>
      <c r="BS256" s="46" t="s">
        <v>6247</v>
      </c>
      <c r="BT256" s="46" t="s">
        <v>6248</v>
      </c>
      <c r="BU256" s="46" t="s">
        <v>6249</v>
      </c>
      <c r="BV256" s="46">
        <v>1475</v>
      </c>
      <c r="BW256" s="46" t="s">
        <v>6250</v>
      </c>
      <c r="BX256" s="46" t="s">
        <v>6251</v>
      </c>
      <c r="BY256" s="46">
        <v>190</v>
      </c>
      <c r="BZ256" s="46"/>
      <c r="CA256" s="46">
        <v>-1</v>
      </c>
    </row>
    <row r="257" spans="1:79">
      <c r="A257" s="46" t="s">
        <v>6261</v>
      </c>
      <c r="B257" s="46" t="s">
        <v>6047</v>
      </c>
      <c r="C257" s="46" t="s">
        <v>4150</v>
      </c>
      <c r="D257" s="46" t="s">
        <v>6048</v>
      </c>
      <c r="E257" s="46" t="s">
        <v>6262</v>
      </c>
      <c r="F257" s="46" t="s">
        <v>6262</v>
      </c>
      <c r="G257" s="46" t="s">
        <v>6263</v>
      </c>
      <c r="H257" s="46" t="s">
        <v>6264</v>
      </c>
      <c r="I257" s="46">
        <v>13.353575510000001</v>
      </c>
      <c r="J257" s="46">
        <v>103.85136051000001</v>
      </c>
      <c r="K257" s="46">
        <v>-1</v>
      </c>
      <c r="L257" s="46">
        <v>5</v>
      </c>
      <c r="M257" s="46" t="s">
        <v>6049</v>
      </c>
      <c r="N257" s="46"/>
      <c r="O257" s="46"/>
      <c r="P257" s="46"/>
      <c r="Q257" s="46"/>
      <c r="R257" s="48" t="s">
        <v>6056</v>
      </c>
      <c r="S257" s="46" t="s">
        <v>6055</v>
      </c>
      <c r="T257" s="46"/>
      <c r="U257" s="46" t="s">
        <v>6056</v>
      </c>
      <c r="V257" s="46" t="s">
        <v>6051</v>
      </c>
      <c r="W257" s="46"/>
      <c r="X257" s="46">
        <v>30</v>
      </c>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c r="AX257" s="46"/>
      <c r="AY257" s="46"/>
      <c r="AZ257" s="46"/>
      <c r="BA257" s="46"/>
      <c r="BB257" s="46"/>
      <c r="BC257" s="46"/>
      <c r="BD257" s="46"/>
      <c r="BE257" s="46"/>
      <c r="BF257" s="46"/>
      <c r="BG257" s="46"/>
      <c r="BH257" s="46"/>
      <c r="BI257" s="46"/>
      <c r="BJ257" s="46"/>
      <c r="BK257" s="46"/>
      <c r="BL257" s="46"/>
      <c r="BM257" s="46"/>
      <c r="BN257" s="46"/>
      <c r="BO257" s="46"/>
      <c r="BP257" s="46"/>
      <c r="BQ257" s="46"/>
      <c r="BR257" s="46" t="s">
        <v>4159</v>
      </c>
      <c r="BS257" s="46" t="s">
        <v>6265</v>
      </c>
      <c r="BT257" s="46" t="s">
        <v>6266</v>
      </c>
      <c r="BU257" s="46" t="s">
        <v>6267</v>
      </c>
      <c r="BV257" s="46">
        <v>1477</v>
      </c>
      <c r="BW257" s="46" t="s">
        <v>6268</v>
      </c>
      <c r="BX257" s="46" t="s">
        <v>6269</v>
      </c>
      <c r="BY257" s="46">
        <v>192</v>
      </c>
      <c r="BZ257" s="46"/>
      <c r="CA257" s="46">
        <v>-1</v>
      </c>
    </row>
    <row r="258" spans="1:79">
      <c r="A258" s="46" t="s">
        <v>6428</v>
      </c>
      <c r="B258" s="46" t="s">
        <v>6047</v>
      </c>
      <c r="C258" s="46" t="s">
        <v>4150</v>
      </c>
      <c r="D258" s="46" t="s">
        <v>6048</v>
      </c>
      <c r="E258" s="46" t="s">
        <v>6429</v>
      </c>
      <c r="F258" s="46" t="s">
        <v>6429</v>
      </c>
      <c r="G258" s="46" t="s">
        <v>6430</v>
      </c>
      <c r="H258" s="46" t="s">
        <v>6431</v>
      </c>
      <c r="I258" s="46">
        <v>13.37561794</v>
      </c>
      <c r="J258" s="46">
        <v>103.85834490000001</v>
      </c>
      <c r="K258" s="46">
        <v>-34</v>
      </c>
      <c r="L258" s="46">
        <v>5</v>
      </c>
      <c r="M258" s="46" t="s">
        <v>6049</v>
      </c>
      <c r="N258" s="46"/>
      <c r="O258" s="46"/>
      <c r="P258" s="46"/>
      <c r="Q258" s="46"/>
      <c r="R258" s="52" t="s">
        <v>6057</v>
      </c>
      <c r="S258" s="46" t="s">
        <v>6055</v>
      </c>
      <c r="T258" s="46"/>
      <c r="U258" s="46" t="s">
        <v>6056</v>
      </c>
      <c r="V258" s="46" t="s">
        <v>6057</v>
      </c>
      <c r="W258" s="46" t="s">
        <v>6432</v>
      </c>
      <c r="X258" s="46">
        <v>7</v>
      </c>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c r="BA258" s="46"/>
      <c r="BB258" s="46"/>
      <c r="BC258" s="46"/>
      <c r="BD258" s="46"/>
      <c r="BE258" s="46"/>
      <c r="BF258" s="46"/>
      <c r="BG258" s="46"/>
      <c r="BH258" s="46"/>
      <c r="BI258" s="46"/>
      <c r="BJ258" s="46"/>
      <c r="BK258" s="46"/>
      <c r="BL258" s="46"/>
      <c r="BM258" s="46"/>
      <c r="BN258" s="46"/>
      <c r="BO258" s="46"/>
      <c r="BP258" s="46"/>
      <c r="BQ258" s="46"/>
      <c r="BR258" s="46" t="s">
        <v>4159</v>
      </c>
      <c r="BS258" s="46" t="s">
        <v>6433</v>
      </c>
      <c r="BT258" s="46" t="s">
        <v>6434</v>
      </c>
      <c r="BU258" s="46" t="s">
        <v>6435</v>
      </c>
      <c r="BV258" s="46">
        <v>1581</v>
      </c>
      <c r="BW258" s="46" t="s">
        <v>6436</v>
      </c>
      <c r="BX258" s="46" t="s">
        <v>6437</v>
      </c>
      <c r="BY258" s="46">
        <v>211</v>
      </c>
      <c r="BZ258" s="46"/>
      <c r="CA258" s="46">
        <v>-1</v>
      </c>
    </row>
    <row r="259" spans="1:79">
      <c r="A259" s="46" t="s">
        <v>6447</v>
      </c>
      <c r="B259" s="46" t="s">
        <v>6047</v>
      </c>
      <c r="C259" s="46" t="s">
        <v>4150</v>
      </c>
      <c r="D259" s="46" t="s">
        <v>6048</v>
      </c>
      <c r="E259" s="46" t="s">
        <v>6448</v>
      </c>
      <c r="F259" s="46" t="s">
        <v>6448</v>
      </c>
      <c r="G259" s="46" t="s">
        <v>6449</v>
      </c>
      <c r="H259" s="46" t="s">
        <v>6450</v>
      </c>
      <c r="I259" s="46">
        <v>13.375834040000001</v>
      </c>
      <c r="J259" s="46">
        <v>103.8584013</v>
      </c>
      <c r="K259" s="46">
        <v>0</v>
      </c>
      <c r="L259" s="46">
        <v>5</v>
      </c>
      <c r="M259" s="46" t="s">
        <v>6049</v>
      </c>
      <c r="N259" s="46"/>
      <c r="O259" s="46"/>
      <c r="P259" s="46"/>
      <c r="Q259" s="46"/>
      <c r="R259" s="52" t="s">
        <v>6057</v>
      </c>
      <c r="S259" s="46" t="s">
        <v>6055</v>
      </c>
      <c r="T259" s="46"/>
      <c r="U259" s="46" t="s">
        <v>6056</v>
      </c>
      <c r="V259" s="46" t="s">
        <v>6051</v>
      </c>
      <c r="W259" s="46"/>
      <c r="X259" s="46">
        <v>17</v>
      </c>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c r="BE259" s="46"/>
      <c r="BF259" s="46"/>
      <c r="BG259" s="46"/>
      <c r="BH259" s="46"/>
      <c r="BI259" s="46"/>
      <c r="BJ259" s="46"/>
      <c r="BK259" s="46"/>
      <c r="BL259" s="46"/>
      <c r="BM259" s="46"/>
      <c r="BN259" s="46"/>
      <c r="BO259" s="46"/>
      <c r="BP259" s="46"/>
      <c r="BQ259" s="46"/>
      <c r="BR259" s="46" t="s">
        <v>4159</v>
      </c>
      <c r="BS259" s="46" t="s">
        <v>6451</v>
      </c>
      <c r="BT259" s="46" t="s">
        <v>6452</v>
      </c>
      <c r="BU259" s="46" t="s">
        <v>6453</v>
      </c>
      <c r="BV259" s="46">
        <v>1583</v>
      </c>
      <c r="BW259" s="46" t="s">
        <v>6454</v>
      </c>
      <c r="BX259" s="46" t="s">
        <v>6455</v>
      </c>
      <c r="BY259" s="46">
        <v>213</v>
      </c>
      <c r="BZ259" s="46"/>
      <c r="CA259" s="46">
        <v>-1</v>
      </c>
    </row>
    <row r="260" spans="1:79">
      <c r="A260" s="46" t="s">
        <v>6473</v>
      </c>
      <c r="B260" s="46" t="s">
        <v>6047</v>
      </c>
      <c r="C260" s="46" t="s">
        <v>4150</v>
      </c>
      <c r="D260" s="46" t="s">
        <v>6048</v>
      </c>
      <c r="E260" s="46" t="s">
        <v>6474</v>
      </c>
      <c r="F260" s="46" t="s">
        <v>6474</v>
      </c>
      <c r="G260" s="46" t="s">
        <v>6475</v>
      </c>
      <c r="H260" s="46" t="s">
        <v>6476</v>
      </c>
      <c r="I260" s="46">
        <v>13.375870430000001</v>
      </c>
      <c r="J260" s="46">
        <v>103.85453056999999</v>
      </c>
      <c r="K260" s="46">
        <v>16</v>
      </c>
      <c r="L260" s="46">
        <v>9</v>
      </c>
      <c r="M260" s="46" t="s">
        <v>6049</v>
      </c>
      <c r="N260" s="46"/>
      <c r="O260" s="46"/>
      <c r="P260" s="46"/>
      <c r="Q260" s="46"/>
      <c r="R260" s="52" t="s">
        <v>6057</v>
      </c>
      <c r="S260" s="46" t="s">
        <v>6055</v>
      </c>
      <c r="T260" s="46"/>
      <c r="U260" s="46" t="s">
        <v>6056</v>
      </c>
      <c r="V260" s="46" t="s">
        <v>6051</v>
      </c>
      <c r="W260" s="46"/>
      <c r="X260" s="46">
        <v>18</v>
      </c>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6"/>
      <c r="BB260" s="46"/>
      <c r="BC260" s="46"/>
      <c r="BD260" s="46"/>
      <c r="BE260" s="46"/>
      <c r="BF260" s="46"/>
      <c r="BG260" s="46"/>
      <c r="BH260" s="46"/>
      <c r="BI260" s="46"/>
      <c r="BJ260" s="46"/>
      <c r="BK260" s="46"/>
      <c r="BL260" s="46"/>
      <c r="BM260" s="46"/>
      <c r="BN260" s="46"/>
      <c r="BO260" s="46"/>
      <c r="BP260" s="46"/>
      <c r="BQ260" s="46"/>
      <c r="BR260" s="46" t="s">
        <v>4159</v>
      </c>
      <c r="BS260" s="46" t="s">
        <v>5365</v>
      </c>
      <c r="BT260" s="46" t="s">
        <v>6477</v>
      </c>
      <c r="BU260" s="46" t="s">
        <v>6478</v>
      </c>
      <c r="BV260" s="46">
        <v>1586</v>
      </c>
      <c r="BW260" s="46" t="s">
        <v>6479</v>
      </c>
      <c r="BX260" s="46" t="s">
        <v>6480</v>
      </c>
      <c r="BY260" s="46">
        <v>216</v>
      </c>
      <c r="BZ260" s="46"/>
      <c r="CA260" s="46">
        <v>-1</v>
      </c>
    </row>
    <row r="261" spans="1:79">
      <c r="A261" s="46" t="s">
        <v>6481</v>
      </c>
      <c r="B261" s="46" t="s">
        <v>6047</v>
      </c>
      <c r="C261" s="46" t="s">
        <v>4150</v>
      </c>
      <c r="D261" s="46" t="s">
        <v>6048</v>
      </c>
      <c r="E261" s="46" t="s">
        <v>6482</v>
      </c>
      <c r="F261" s="46" t="s">
        <v>6482</v>
      </c>
      <c r="G261" s="46" t="s">
        <v>6483</v>
      </c>
      <c r="H261" s="46" t="s">
        <v>6484</v>
      </c>
      <c r="I261" s="46">
        <v>13.37604737</v>
      </c>
      <c r="J261" s="46">
        <v>103.85422862</v>
      </c>
      <c r="K261" s="46">
        <v>0</v>
      </c>
      <c r="L261" s="46">
        <v>6</v>
      </c>
      <c r="M261" s="46" t="s">
        <v>6049</v>
      </c>
      <c r="N261" s="46"/>
      <c r="O261" s="46"/>
      <c r="P261" s="46"/>
      <c r="Q261" s="46"/>
      <c r="R261" s="52" t="s">
        <v>6057</v>
      </c>
      <c r="S261" s="46" t="s">
        <v>6055</v>
      </c>
      <c r="T261" s="46"/>
      <c r="U261" s="46" t="s">
        <v>6056</v>
      </c>
      <c r="V261" s="46" t="s">
        <v>6051</v>
      </c>
      <c r="W261" s="46"/>
      <c r="X261" s="46">
        <v>18</v>
      </c>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6"/>
      <c r="BB261" s="46"/>
      <c r="BC261" s="46"/>
      <c r="BD261" s="46"/>
      <c r="BE261" s="46"/>
      <c r="BF261" s="46"/>
      <c r="BG261" s="46"/>
      <c r="BH261" s="46"/>
      <c r="BI261" s="46"/>
      <c r="BJ261" s="46"/>
      <c r="BK261" s="46"/>
      <c r="BL261" s="46"/>
      <c r="BM261" s="46"/>
      <c r="BN261" s="46"/>
      <c r="BO261" s="46"/>
      <c r="BP261" s="46"/>
      <c r="BQ261" s="46"/>
      <c r="BR261" s="46" t="s">
        <v>4159</v>
      </c>
      <c r="BS261" s="46" t="s">
        <v>6485</v>
      </c>
      <c r="BT261" s="46" t="s">
        <v>6486</v>
      </c>
      <c r="BU261" s="46" t="s">
        <v>6487</v>
      </c>
      <c r="BV261" s="46">
        <v>1587</v>
      </c>
      <c r="BW261" s="46" t="s">
        <v>6488</v>
      </c>
      <c r="BX261" s="46" t="s">
        <v>6489</v>
      </c>
      <c r="BY261" s="46">
        <v>217</v>
      </c>
      <c r="BZ261" s="46"/>
      <c r="CA261" s="46">
        <v>-1</v>
      </c>
    </row>
    <row r="262" spans="1:79">
      <c r="A262" s="46" t="s">
        <v>6490</v>
      </c>
      <c r="B262" s="46" t="s">
        <v>6047</v>
      </c>
      <c r="C262" s="46" t="s">
        <v>4150</v>
      </c>
      <c r="D262" s="46" t="s">
        <v>6048</v>
      </c>
      <c r="E262" s="46" t="s">
        <v>6491</v>
      </c>
      <c r="F262" s="46" t="s">
        <v>6491</v>
      </c>
      <c r="G262" s="46" t="s">
        <v>6492</v>
      </c>
      <c r="H262" s="46" t="s">
        <v>6493</v>
      </c>
      <c r="I262" s="46">
        <v>13.37600829</v>
      </c>
      <c r="J262" s="46">
        <v>103.85524325999999</v>
      </c>
      <c r="K262" s="46">
        <v>-40</v>
      </c>
      <c r="L262" s="46">
        <v>5</v>
      </c>
      <c r="M262" s="46" t="s">
        <v>6049</v>
      </c>
      <c r="N262" s="46"/>
      <c r="O262" s="46"/>
      <c r="P262" s="46"/>
      <c r="Q262" s="46"/>
      <c r="R262" s="52" t="s">
        <v>6057</v>
      </c>
      <c r="S262" s="46" t="s">
        <v>6055</v>
      </c>
      <c r="T262" s="46"/>
      <c r="U262" s="46" t="s">
        <v>6056</v>
      </c>
      <c r="V262" s="46" t="s">
        <v>6057</v>
      </c>
      <c r="W262" s="46" t="s">
        <v>5850</v>
      </c>
      <c r="X262" s="46">
        <v>18</v>
      </c>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c r="BA262" s="46"/>
      <c r="BB262" s="46"/>
      <c r="BC262" s="46"/>
      <c r="BD262" s="46"/>
      <c r="BE262" s="46"/>
      <c r="BF262" s="46"/>
      <c r="BG262" s="46"/>
      <c r="BH262" s="46"/>
      <c r="BI262" s="46"/>
      <c r="BJ262" s="46"/>
      <c r="BK262" s="46"/>
      <c r="BL262" s="46"/>
      <c r="BM262" s="46"/>
      <c r="BN262" s="46"/>
      <c r="BO262" s="46"/>
      <c r="BP262" s="46"/>
      <c r="BQ262" s="46"/>
      <c r="BR262" s="46" t="s">
        <v>4159</v>
      </c>
      <c r="BS262" s="46" t="s">
        <v>6494</v>
      </c>
      <c r="BT262" s="46" t="s">
        <v>6495</v>
      </c>
      <c r="BU262" s="46" t="s">
        <v>6496</v>
      </c>
      <c r="BV262" s="46">
        <v>1588</v>
      </c>
      <c r="BW262" s="46" t="s">
        <v>6497</v>
      </c>
      <c r="BX262" s="46" t="s">
        <v>6498</v>
      </c>
      <c r="BY262" s="46">
        <v>218</v>
      </c>
      <c r="BZ262" s="46"/>
      <c r="CA262" s="46">
        <v>-1</v>
      </c>
    </row>
    <row r="263" spans="1:79">
      <c r="A263" s="46" t="s">
        <v>6671</v>
      </c>
      <c r="B263" s="46" t="s">
        <v>6047</v>
      </c>
      <c r="C263" s="46" t="s">
        <v>4150</v>
      </c>
      <c r="D263" s="46" t="s">
        <v>6048</v>
      </c>
      <c r="E263" s="46" t="s">
        <v>6672</v>
      </c>
      <c r="F263" s="46" t="s">
        <v>6672</v>
      </c>
      <c r="G263" s="46" t="s">
        <v>6673</v>
      </c>
      <c r="H263" s="46" t="s">
        <v>6674</v>
      </c>
      <c r="I263" s="46">
        <v>13.37507377</v>
      </c>
      <c r="J263" s="46">
        <v>103.85695101</v>
      </c>
      <c r="K263" s="46">
        <v>-16</v>
      </c>
      <c r="L263" s="46">
        <v>5</v>
      </c>
      <c r="M263" s="46" t="s">
        <v>6049</v>
      </c>
      <c r="N263" s="46"/>
      <c r="O263" s="46"/>
      <c r="P263" s="46"/>
      <c r="Q263" s="46"/>
      <c r="R263" s="52" t="s">
        <v>6057</v>
      </c>
      <c r="S263" s="46" t="s">
        <v>6055</v>
      </c>
      <c r="T263" s="46"/>
      <c r="U263" s="46" t="s">
        <v>6056</v>
      </c>
      <c r="V263" s="46" t="s">
        <v>6051</v>
      </c>
      <c r="W263" s="46"/>
      <c r="X263" s="46">
        <v>20</v>
      </c>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6"/>
      <c r="BB263" s="46"/>
      <c r="BC263" s="46"/>
      <c r="BD263" s="46"/>
      <c r="BE263" s="46"/>
      <c r="BF263" s="46"/>
      <c r="BG263" s="46"/>
      <c r="BH263" s="46"/>
      <c r="BI263" s="46"/>
      <c r="BJ263" s="46"/>
      <c r="BK263" s="46"/>
      <c r="BL263" s="46"/>
      <c r="BM263" s="46"/>
      <c r="BN263" s="46"/>
      <c r="BO263" s="46"/>
      <c r="BP263" s="46"/>
      <c r="BQ263" s="46"/>
      <c r="BR263" s="46" t="s">
        <v>4159</v>
      </c>
      <c r="BS263" s="46" t="s">
        <v>6485</v>
      </c>
      <c r="BT263" s="46" t="s">
        <v>6675</v>
      </c>
      <c r="BU263" s="46" t="s">
        <v>6676</v>
      </c>
      <c r="BV263" s="46">
        <v>1713</v>
      </c>
      <c r="BW263" s="46" t="s">
        <v>6677</v>
      </c>
      <c r="BX263" s="46" t="s">
        <v>6678</v>
      </c>
      <c r="BY263" s="46">
        <v>239</v>
      </c>
      <c r="BZ263" s="46"/>
      <c r="CA263" s="46">
        <v>-1</v>
      </c>
    </row>
    <row r="264" spans="1:79">
      <c r="A264" s="46" t="s">
        <v>6688</v>
      </c>
      <c r="B264" s="46" t="s">
        <v>6047</v>
      </c>
      <c r="C264" s="46" t="s">
        <v>4150</v>
      </c>
      <c r="D264" s="46" t="s">
        <v>6048</v>
      </c>
      <c r="E264" s="46" t="s">
        <v>6689</v>
      </c>
      <c r="F264" s="46" t="s">
        <v>6689</v>
      </c>
      <c r="G264" s="46" t="s">
        <v>6690</v>
      </c>
      <c r="H264" s="46" t="s">
        <v>6691</v>
      </c>
      <c r="I264" s="46">
        <v>13.37545989</v>
      </c>
      <c r="J264" s="46">
        <v>103.85676411999999</v>
      </c>
      <c r="K264" s="46">
        <v>-1</v>
      </c>
      <c r="L264" s="46">
        <v>5</v>
      </c>
      <c r="M264" s="46" t="s">
        <v>6049</v>
      </c>
      <c r="N264" s="46"/>
      <c r="O264" s="46"/>
      <c r="P264" s="46"/>
      <c r="Q264" s="46"/>
      <c r="R264" s="52" t="s">
        <v>6057</v>
      </c>
      <c r="S264" s="46" t="s">
        <v>6055</v>
      </c>
      <c r="T264" s="46"/>
      <c r="U264" s="46" t="s">
        <v>6056</v>
      </c>
      <c r="V264" s="46" t="s">
        <v>6051</v>
      </c>
      <c r="W264" s="46"/>
      <c r="X264" s="46">
        <v>15</v>
      </c>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c r="AX264" s="46"/>
      <c r="AY264" s="46"/>
      <c r="AZ264" s="46"/>
      <c r="BA264" s="46"/>
      <c r="BB264" s="46"/>
      <c r="BC264" s="46"/>
      <c r="BD264" s="46"/>
      <c r="BE264" s="46"/>
      <c r="BF264" s="46"/>
      <c r="BG264" s="46"/>
      <c r="BH264" s="46"/>
      <c r="BI264" s="46"/>
      <c r="BJ264" s="46"/>
      <c r="BK264" s="46"/>
      <c r="BL264" s="46"/>
      <c r="BM264" s="46"/>
      <c r="BN264" s="46"/>
      <c r="BO264" s="46"/>
      <c r="BP264" s="46"/>
      <c r="BQ264" s="46"/>
      <c r="BR264" s="46" t="s">
        <v>4159</v>
      </c>
      <c r="BS264" s="46" t="s">
        <v>6692</v>
      </c>
      <c r="BT264" s="46" t="s">
        <v>6693</v>
      </c>
      <c r="BU264" s="46" t="s">
        <v>6694</v>
      </c>
      <c r="BV264" s="46">
        <v>1715</v>
      </c>
      <c r="BW264" s="46" t="s">
        <v>6695</v>
      </c>
      <c r="BX264" s="46" t="s">
        <v>6696</v>
      </c>
      <c r="BY264" s="46">
        <v>241</v>
      </c>
      <c r="BZ264" s="46"/>
      <c r="CA264" s="46">
        <v>-1</v>
      </c>
    </row>
    <row r="265" spans="1:79">
      <c r="A265" s="46" t="s">
        <v>6697</v>
      </c>
      <c r="B265" s="46" t="s">
        <v>6047</v>
      </c>
      <c r="C265" s="46" t="s">
        <v>4150</v>
      </c>
      <c r="D265" s="46" t="s">
        <v>6048</v>
      </c>
      <c r="E265" s="46" t="s">
        <v>6698</v>
      </c>
      <c r="F265" s="46" t="s">
        <v>6698</v>
      </c>
      <c r="G265" s="46" t="s">
        <v>3546</v>
      </c>
      <c r="H265" s="46" t="s">
        <v>6699</v>
      </c>
      <c r="I265" s="46">
        <v>13.37564527</v>
      </c>
      <c r="J265" s="46">
        <v>103.85636586</v>
      </c>
      <c r="K265" s="46">
        <v>15</v>
      </c>
      <c r="L265" s="46">
        <v>5</v>
      </c>
      <c r="M265" s="46" t="s">
        <v>6049</v>
      </c>
      <c r="N265" s="46"/>
      <c r="O265" s="46"/>
      <c r="P265" s="46"/>
      <c r="Q265" s="46"/>
      <c r="R265" s="52" t="s">
        <v>6057</v>
      </c>
      <c r="S265" s="46" t="s">
        <v>6055</v>
      </c>
      <c r="T265" s="46"/>
      <c r="U265" s="46" t="s">
        <v>6056</v>
      </c>
      <c r="V265" s="46" t="s">
        <v>6051</v>
      </c>
      <c r="W265" s="46"/>
      <c r="X265" s="46">
        <v>25</v>
      </c>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c r="BA265" s="46"/>
      <c r="BB265" s="46"/>
      <c r="BC265" s="46"/>
      <c r="BD265" s="46"/>
      <c r="BE265" s="46"/>
      <c r="BF265" s="46"/>
      <c r="BG265" s="46"/>
      <c r="BH265" s="46"/>
      <c r="BI265" s="46"/>
      <c r="BJ265" s="46"/>
      <c r="BK265" s="46"/>
      <c r="BL265" s="46"/>
      <c r="BM265" s="46"/>
      <c r="BN265" s="46"/>
      <c r="BO265" s="46"/>
      <c r="BP265" s="46"/>
      <c r="BQ265" s="46"/>
      <c r="BR265" s="46" t="s">
        <v>4159</v>
      </c>
      <c r="BS265" s="46" t="s">
        <v>6700</v>
      </c>
      <c r="BT265" s="46" t="s">
        <v>6701</v>
      </c>
      <c r="BU265" s="46" t="s">
        <v>6702</v>
      </c>
      <c r="BV265" s="46">
        <v>1716</v>
      </c>
      <c r="BW265" s="46" t="s">
        <v>6703</v>
      </c>
      <c r="BX265" s="46" t="s">
        <v>6704</v>
      </c>
      <c r="BY265" s="46">
        <v>242</v>
      </c>
      <c r="BZ265" s="46"/>
      <c r="CA265" s="46">
        <v>-1</v>
      </c>
    </row>
    <row r="266" spans="1:79">
      <c r="A266" s="46" t="s">
        <v>6714</v>
      </c>
      <c r="B266" s="46" t="s">
        <v>6047</v>
      </c>
      <c r="C266" s="46" t="s">
        <v>4150</v>
      </c>
      <c r="D266" s="46" t="s">
        <v>6048</v>
      </c>
      <c r="E266" s="46" t="s">
        <v>6715</v>
      </c>
      <c r="F266" s="46" t="s">
        <v>6715</v>
      </c>
      <c r="G266" s="46" t="s">
        <v>6716</v>
      </c>
      <c r="H266" s="46" t="s">
        <v>6717</v>
      </c>
      <c r="I266" s="46">
        <v>13.37625982</v>
      </c>
      <c r="J266" s="46">
        <v>103.85458192</v>
      </c>
      <c r="K266" s="46">
        <v>-28</v>
      </c>
      <c r="L266" s="46">
        <v>5</v>
      </c>
      <c r="M266" s="46" t="s">
        <v>6049</v>
      </c>
      <c r="N266" s="46"/>
      <c r="O266" s="46"/>
      <c r="P266" s="46"/>
      <c r="Q266" s="46"/>
      <c r="R266" s="52" t="s">
        <v>6057</v>
      </c>
      <c r="S266" s="46" t="s">
        <v>6055</v>
      </c>
      <c r="T266" s="46"/>
      <c r="U266" s="46" t="s">
        <v>6056</v>
      </c>
      <c r="V266" s="46" t="s">
        <v>6057</v>
      </c>
      <c r="W266" s="46" t="s">
        <v>5803</v>
      </c>
      <c r="X266" s="46">
        <v>30</v>
      </c>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c r="BA266" s="46"/>
      <c r="BB266" s="46"/>
      <c r="BC266" s="46"/>
      <c r="BD266" s="46"/>
      <c r="BE266" s="46"/>
      <c r="BF266" s="46"/>
      <c r="BG266" s="46"/>
      <c r="BH266" s="46"/>
      <c r="BI266" s="46"/>
      <c r="BJ266" s="46"/>
      <c r="BK266" s="46"/>
      <c r="BL266" s="46"/>
      <c r="BM266" s="46"/>
      <c r="BN266" s="46"/>
      <c r="BO266" s="46"/>
      <c r="BP266" s="46"/>
      <c r="BQ266" s="46"/>
      <c r="BR266" s="46" t="s">
        <v>4159</v>
      </c>
      <c r="BS266" s="46" t="s">
        <v>6718</v>
      </c>
      <c r="BT266" s="46" t="s">
        <v>6719</v>
      </c>
      <c r="BU266" s="46" t="s">
        <v>6720</v>
      </c>
      <c r="BV266" s="46">
        <v>1718</v>
      </c>
      <c r="BW266" s="46" t="s">
        <v>6721</v>
      </c>
      <c r="BX266" s="46" t="s">
        <v>6722</v>
      </c>
      <c r="BY266" s="46">
        <v>244</v>
      </c>
      <c r="BZ266" s="46"/>
      <c r="CA266" s="46">
        <v>-1</v>
      </c>
    </row>
    <row r="267" spans="1:79">
      <c r="A267" s="46" t="s">
        <v>6723</v>
      </c>
      <c r="B267" s="46" t="s">
        <v>6047</v>
      </c>
      <c r="C267" s="46" t="s">
        <v>4150</v>
      </c>
      <c r="D267" s="46" t="s">
        <v>6048</v>
      </c>
      <c r="E267" s="46" t="s">
        <v>6724</v>
      </c>
      <c r="F267" s="46" t="s">
        <v>6724</v>
      </c>
      <c r="G267" s="46" t="s">
        <v>6725</v>
      </c>
      <c r="H267" s="46" t="s">
        <v>6726</v>
      </c>
      <c r="I267" s="46">
        <v>13.3757427</v>
      </c>
      <c r="J267" s="46">
        <v>103.85442017</v>
      </c>
      <c r="K267" s="46">
        <v>-5</v>
      </c>
      <c r="L267" s="46">
        <v>5</v>
      </c>
      <c r="M267" s="46" t="s">
        <v>6049</v>
      </c>
      <c r="N267" s="46"/>
      <c r="O267" s="46"/>
      <c r="P267" s="46"/>
      <c r="Q267" s="46"/>
      <c r="R267" s="52" t="s">
        <v>6057</v>
      </c>
      <c r="S267" s="46" t="s">
        <v>6055</v>
      </c>
      <c r="T267" s="46"/>
      <c r="U267" s="46" t="s">
        <v>6056</v>
      </c>
      <c r="V267" s="46" t="s">
        <v>6051</v>
      </c>
      <c r="W267" s="46"/>
      <c r="X267" s="46">
        <v>25</v>
      </c>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c r="AX267" s="46"/>
      <c r="AY267" s="46"/>
      <c r="AZ267" s="46"/>
      <c r="BA267" s="46"/>
      <c r="BB267" s="46"/>
      <c r="BC267" s="46"/>
      <c r="BD267" s="46"/>
      <c r="BE267" s="46"/>
      <c r="BF267" s="46"/>
      <c r="BG267" s="46"/>
      <c r="BH267" s="46"/>
      <c r="BI267" s="46"/>
      <c r="BJ267" s="46"/>
      <c r="BK267" s="46"/>
      <c r="BL267" s="46"/>
      <c r="BM267" s="46"/>
      <c r="BN267" s="46"/>
      <c r="BO267" s="46"/>
      <c r="BP267" s="46"/>
      <c r="BQ267" s="46"/>
      <c r="BR267" s="46" t="s">
        <v>4159</v>
      </c>
      <c r="BS267" s="46" t="s">
        <v>6727</v>
      </c>
      <c r="BT267" s="46" t="s">
        <v>6728</v>
      </c>
      <c r="BU267" s="46" t="s">
        <v>6729</v>
      </c>
      <c r="BV267" s="46">
        <v>1719</v>
      </c>
      <c r="BW267" s="46" t="s">
        <v>6730</v>
      </c>
      <c r="BX267" s="46" t="s">
        <v>6731</v>
      </c>
      <c r="BY267" s="46">
        <v>245</v>
      </c>
      <c r="BZ267" s="46"/>
      <c r="CA267" s="46">
        <v>-1</v>
      </c>
    </row>
    <row r="268" spans="1:79">
      <c r="A268" s="46" t="s">
        <v>6849</v>
      </c>
      <c r="B268" s="46" t="s">
        <v>6047</v>
      </c>
      <c r="C268" s="46" t="s">
        <v>4150</v>
      </c>
      <c r="D268" s="46" t="s">
        <v>6048</v>
      </c>
      <c r="E268" s="46" t="s">
        <v>6850</v>
      </c>
      <c r="F268" s="46" t="s">
        <v>6850</v>
      </c>
      <c r="G268" s="46" t="s">
        <v>6851</v>
      </c>
      <c r="H268" s="46" t="s">
        <v>6852</v>
      </c>
      <c r="I268" s="46">
        <v>13.3827488</v>
      </c>
      <c r="J268" s="46">
        <v>103.85263740000001</v>
      </c>
      <c r="K268" s="46">
        <v>25</v>
      </c>
      <c r="L268" s="46">
        <v>5</v>
      </c>
      <c r="M268" s="46" t="s">
        <v>6049</v>
      </c>
      <c r="N268" s="46"/>
      <c r="O268" s="46"/>
      <c r="P268" s="46"/>
      <c r="Q268" s="46"/>
      <c r="R268" s="48">
        <v>5</v>
      </c>
      <c r="S268" s="46" t="s">
        <v>6055</v>
      </c>
      <c r="T268" s="46"/>
      <c r="U268" s="46" t="s">
        <v>6056</v>
      </c>
      <c r="V268" s="46" t="s">
        <v>6051</v>
      </c>
      <c r="W268" s="46"/>
      <c r="X268" s="46">
        <v>130</v>
      </c>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6"/>
      <c r="BB268" s="46"/>
      <c r="BC268" s="46"/>
      <c r="BD268" s="46"/>
      <c r="BE268" s="46"/>
      <c r="BF268" s="46"/>
      <c r="BG268" s="46"/>
      <c r="BH268" s="46"/>
      <c r="BI268" s="46"/>
      <c r="BJ268" s="46"/>
      <c r="BK268" s="46"/>
      <c r="BL268" s="46"/>
      <c r="BM268" s="46"/>
      <c r="BN268" s="46"/>
      <c r="BO268" s="46"/>
      <c r="BP268" s="46"/>
      <c r="BQ268" s="46"/>
      <c r="BR268" s="46" t="s">
        <v>4159</v>
      </c>
      <c r="BS268" s="46" t="s">
        <v>6853</v>
      </c>
      <c r="BT268" s="46" t="s">
        <v>6854</v>
      </c>
      <c r="BU268" s="46" t="s">
        <v>6855</v>
      </c>
      <c r="BV268" s="46">
        <v>1820</v>
      </c>
      <c r="BW268" s="46" t="s">
        <v>6856</v>
      </c>
      <c r="BX268" s="46" t="s">
        <v>6857</v>
      </c>
      <c r="BY268" s="46">
        <v>260</v>
      </c>
      <c r="BZ268" s="46"/>
      <c r="CA268" s="46">
        <v>-1</v>
      </c>
    </row>
    <row r="269" spans="1:79">
      <c r="A269" s="46" t="s">
        <v>6867</v>
      </c>
      <c r="B269" s="46" t="s">
        <v>6047</v>
      </c>
      <c r="C269" s="46" t="s">
        <v>4150</v>
      </c>
      <c r="D269" s="46" t="s">
        <v>6048</v>
      </c>
      <c r="E269" s="46" t="s">
        <v>6868</v>
      </c>
      <c r="F269" s="46" t="s">
        <v>6868</v>
      </c>
      <c r="G269" s="46" t="s">
        <v>6869</v>
      </c>
      <c r="H269" s="46" t="s">
        <v>6870</v>
      </c>
      <c r="I269" s="46">
        <v>13.38333197</v>
      </c>
      <c r="J269" s="46">
        <v>103.85262591</v>
      </c>
      <c r="K269" s="46">
        <v>-13</v>
      </c>
      <c r="L269" s="46">
        <v>5</v>
      </c>
      <c r="M269" s="46" t="s">
        <v>6049</v>
      </c>
      <c r="N269" s="46"/>
      <c r="O269" s="46"/>
      <c r="P269" s="46"/>
      <c r="Q269" s="46"/>
      <c r="R269" s="48">
        <v>5</v>
      </c>
      <c r="S269" s="46" t="s">
        <v>6055</v>
      </c>
      <c r="T269" s="46"/>
      <c r="U269" s="46" t="s">
        <v>6056</v>
      </c>
      <c r="V269" s="46" t="s">
        <v>6051</v>
      </c>
      <c r="W269" s="46"/>
      <c r="X269" s="46">
        <v>300</v>
      </c>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c r="AX269" s="46"/>
      <c r="AY269" s="46"/>
      <c r="AZ269" s="46"/>
      <c r="BA269" s="46"/>
      <c r="BB269" s="46"/>
      <c r="BC269" s="46"/>
      <c r="BD269" s="46"/>
      <c r="BE269" s="46"/>
      <c r="BF269" s="46"/>
      <c r="BG269" s="46"/>
      <c r="BH269" s="46"/>
      <c r="BI269" s="46"/>
      <c r="BJ269" s="46"/>
      <c r="BK269" s="46"/>
      <c r="BL269" s="46"/>
      <c r="BM269" s="46"/>
      <c r="BN269" s="46"/>
      <c r="BO269" s="46"/>
      <c r="BP269" s="46"/>
      <c r="BQ269" s="46"/>
      <c r="BR269" s="46" t="s">
        <v>4159</v>
      </c>
      <c r="BS269" s="46" t="s">
        <v>6871</v>
      </c>
      <c r="BT269" s="46" t="s">
        <v>6872</v>
      </c>
      <c r="BU269" s="46" t="s">
        <v>6873</v>
      </c>
      <c r="BV269" s="46">
        <v>1822</v>
      </c>
      <c r="BW269" s="46" t="s">
        <v>6874</v>
      </c>
      <c r="BX269" s="46" t="s">
        <v>6875</v>
      </c>
      <c r="BY269" s="46">
        <v>262</v>
      </c>
      <c r="BZ269" s="46"/>
      <c r="CA269" s="46">
        <v>-1</v>
      </c>
    </row>
    <row r="270" spans="1:79">
      <c r="A270" s="46" t="s">
        <v>6894</v>
      </c>
      <c r="B270" s="46" t="s">
        <v>6047</v>
      </c>
      <c r="C270" s="46" t="s">
        <v>4150</v>
      </c>
      <c r="D270" s="46" t="s">
        <v>6048</v>
      </c>
      <c r="E270" s="46" t="s">
        <v>6895</v>
      </c>
      <c r="F270" s="46" t="s">
        <v>6895</v>
      </c>
      <c r="G270" s="46" t="s">
        <v>6896</v>
      </c>
      <c r="H270" s="46" t="s">
        <v>6897</v>
      </c>
      <c r="I270" s="46">
        <v>13.38383818</v>
      </c>
      <c r="J270" s="46">
        <v>103.8524043</v>
      </c>
      <c r="K270" s="46">
        <v>21</v>
      </c>
      <c r="L270" s="46">
        <v>5</v>
      </c>
      <c r="M270" s="46" t="s">
        <v>6049</v>
      </c>
      <c r="N270" s="46"/>
      <c r="O270" s="46"/>
      <c r="P270" s="46"/>
      <c r="Q270" s="46"/>
      <c r="R270" s="48">
        <v>5</v>
      </c>
      <c r="S270" s="46" t="s">
        <v>6055</v>
      </c>
      <c r="T270" s="46"/>
      <c r="U270" s="46" t="s">
        <v>6056</v>
      </c>
      <c r="V270" s="46" t="s">
        <v>6051</v>
      </c>
      <c r="W270" s="46"/>
      <c r="X270" s="46">
        <v>30</v>
      </c>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c r="BF270" s="46"/>
      <c r="BG270" s="46"/>
      <c r="BH270" s="46"/>
      <c r="BI270" s="46"/>
      <c r="BJ270" s="46"/>
      <c r="BK270" s="46"/>
      <c r="BL270" s="46"/>
      <c r="BM270" s="46"/>
      <c r="BN270" s="46"/>
      <c r="BO270" s="46"/>
      <c r="BP270" s="46"/>
      <c r="BQ270" s="46"/>
      <c r="BR270" s="46" t="s">
        <v>4159</v>
      </c>
      <c r="BS270" s="46" t="s">
        <v>6898</v>
      </c>
      <c r="BT270" s="46" t="s">
        <v>6899</v>
      </c>
      <c r="BU270" s="46" t="s">
        <v>6900</v>
      </c>
      <c r="BV270" s="46">
        <v>1825</v>
      </c>
      <c r="BW270" s="46" t="s">
        <v>6901</v>
      </c>
      <c r="BX270" s="46" t="s">
        <v>6902</v>
      </c>
      <c r="BY270" s="46">
        <v>265</v>
      </c>
      <c r="BZ270" s="46"/>
      <c r="CA270" s="46">
        <v>-1</v>
      </c>
    </row>
    <row r="271" spans="1:79">
      <c r="A271" s="46" t="s">
        <v>6912</v>
      </c>
      <c r="B271" s="46" t="s">
        <v>6047</v>
      </c>
      <c r="C271" s="46" t="s">
        <v>4150</v>
      </c>
      <c r="D271" s="46" t="s">
        <v>6048</v>
      </c>
      <c r="E271" s="46" t="s">
        <v>6913</v>
      </c>
      <c r="F271" s="46" t="s">
        <v>6913</v>
      </c>
      <c r="G271" s="46" t="s">
        <v>6914</v>
      </c>
      <c r="H271" s="46" t="s">
        <v>6915</v>
      </c>
      <c r="I271" s="46">
        <v>13.384275430000001</v>
      </c>
      <c r="J271" s="46">
        <v>103.85234592</v>
      </c>
      <c r="K271" s="46">
        <v>24</v>
      </c>
      <c r="L271" s="46">
        <v>5</v>
      </c>
      <c r="M271" s="46" t="s">
        <v>6049</v>
      </c>
      <c r="N271" s="46"/>
      <c r="O271" s="46"/>
      <c r="P271" s="46"/>
      <c r="Q271" s="46"/>
      <c r="R271" s="48">
        <v>5</v>
      </c>
      <c r="S271" s="46" t="s">
        <v>6055</v>
      </c>
      <c r="T271" s="46"/>
      <c r="U271" s="46" t="s">
        <v>6056</v>
      </c>
      <c r="V271" s="46" t="s">
        <v>6051</v>
      </c>
      <c r="W271" s="46"/>
      <c r="X271" s="46">
        <v>5</v>
      </c>
      <c r="Y271" s="46"/>
      <c r="Z271" s="46"/>
      <c r="AA271" s="46"/>
      <c r="AB271" s="46"/>
      <c r="AC271" s="46"/>
      <c r="AD271" s="46"/>
      <c r="AE271" s="46"/>
      <c r="AF271" s="46"/>
      <c r="AG271" s="46"/>
      <c r="AH271" s="46"/>
      <c r="AI271" s="46"/>
      <c r="AJ271" s="46"/>
      <c r="AK271" s="46"/>
      <c r="AL271" s="46"/>
      <c r="AM271" s="46"/>
      <c r="AN271" s="46"/>
      <c r="AO271" s="46"/>
      <c r="AP271" s="46"/>
      <c r="AQ271" s="46"/>
      <c r="AR271" s="46"/>
      <c r="AS271" s="46"/>
      <c r="AT271" s="46"/>
      <c r="AU271" s="46"/>
      <c r="AV271" s="46"/>
      <c r="AW271" s="46"/>
      <c r="AX271" s="46"/>
      <c r="AY271" s="46"/>
      <c r="AZ271" s="46"/>
      <c r="BA271" s="46"/>
      <c r="BB271" s="46"/>
      <c r="BC271" s="46"/>
      <c r="BD271" s="46"/>
      <c r="BE271" s="46"/>
      <c r="BF271" s="46"/>
      <c r="BG271" s="46"/>
      <c r="BH271" s="46"/>
      <c r="BI271" s="46"/>
      <c r="BJ271" s="46"/>
      <c r="BK271" s="46"/>
      <c r="BL271" s="46"/>
      <c r="BM271" s="46"/>
      <c r="BN271" s="46"/>
      <c r="BO271" s="46"/>
      <c r="BP271" s="46"/>
      <c r="BQ271" s="46"/>
      <c r="BR271" s="46" t="s">
        <v>4159</v>
      </c>
      <c r="BS271" s="46" t="s">
        <v>6916</v>
      </c>
      <c r="BT271" s="46" t="s">
        <v>6917</v>
      </c>
      <c r="BU271" s="46" t="s">
        <v>6918</v>
      </c>
      <c r="BV271" s="46">
        <v>1827</v>
      </c>
      <c r="BW271" s="46" t="s">
        <v>6919</v>
      </c>
      <c r="BX271" s="46" t="s">
        <v>6920</v>
      </c>
      <c r="BY271" s="46">
        <v>267</v>
      </c>
      <c r="BZ271" s="46"/>
      <c r="CA271" s="46">
        <v>-1</v>
      </c>
    </row>
    <row r="272" spans="1:79">
      <c r="A272" s="46" t="s">
        <v>6921</v>
      </c>
      <c r="B272" s="46" t="s">
        <v>6047</v>
      </c>
      <c r="C272" s="46" t="s">
        <v>4150</v>
      </c>
      <c r="D272" s="46" t="s">
        <v>6048</v>
      </c>
      <c r="E272" s="46" t="s">
        <v>6922</v>
      </c>
      <c r="F272" s="46" t="s">
        <v>6922</v>
      </c>
      <c r="G272" s="46" t="s">
        <v>6923</v>
      </c>
      <c r="H272" s="46" t="s">
        <v>6924</v>
      </c>
      <c r="I272" s="46">
        <v>13.38492353</v>
      </c>
      <c r="J272" s="46">
        <v>103.85247683999999</v>
      </c>
      <c r="K272" s="46">
        <v>34</v>
      </c>
      <c r="L272" s="46">
        <v>5</v>
      </c>
      <c r="M272" s="46" t="s">
        <v>6049</v>
      </c>
      <c r="N272" s="46"/>
      <c r="O272" s="46"/>
      <c r="P272" s="46"/>
      <c r="Q272" s="46"/>
      <c r="R272" s="48">
        <v>5</v>
      </c>
      <c r="S272" s="46" t="s">
        <v>6055</v>
      </c>
      <c r="T272" s="46"/>
      <c r="U272" s="46" t="s">
        <v>6056</v>
      </c>
      <c r="V272" s="46" t="s">
        <v>6051</v>
      </c>
      <c r="W272" s="46"/>
      <c r="X272" s="46">
        <v>20</v>
      </c>
      <c r="Y272" s="46"/>
      <c r="Z272" s="46"/>
      <c r="AA272" s="46"/>
      <c r="AB272" s="46"/>
      <c r="AC272" s="46"/>
      <c r="AD272" s="46"/>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c r="BA272" s="46"/>
      <c r="BB272" s="46"/>
      <c r="BC272" s="46"/>
      <c r="BD272" s="46"/>
      <c r="BE272" s="46"/>
      <c r="BF272" s="46"/>
      <c r="BG272" s="46"/>
      <c r="BH272" s="46"/>
      <c r="BI272" s="46"/>
      <c r="BJ272" s="46"/>
      <c r="BK272" s="46"/>
      <c r="BL272" s="46"/>
      <c r="BM272" s="46"/>
      <c r="BN272" s="46"/>
      <c r="BO272" s="46"/>
      <c r="BP272" s="46"/>
      <c r="BQ272" s="46"/>
      <c r="BR272" s="46" t="s">
        <v>4159</v>
      </c>
      <c r="BS272" s="46" t="s">
        <v>6925</v>
      </c>
      <c r="BT272" s="46" t="s">
        <v>6926</v>
      </c>
      <c r="BU272" s="46" t="s">
        <v>6927</v>
      </c>
      <c r="BV272" s="46">
        <v>1828</v>
      </c>
      <c r="BW272" s="46" t="s">
        <v>6928</v>
      </c>
      <c r="BX272" s="46" t="s">
        <v>6929</v>
      </c>
      <c r="BY272" s="46">
        <v>268</v>
      </c>
      <c r="BZ272" s="46"/>
      <c r="CA272" s="46">
        <v>-1</v>
      </c>
    </row>
    <row r="273" spans="1:79">
      <c r="A273" s="46" t="s">
        <v>7050</v>
      </c>
      <c r="B273" s="46" t="s">
        <v>6047</v>
      </c>
      <c r="C273" s="46" t="s">
        <v>4150</v>
      </c>
      <c r="D273" s="46" t="s">
        <v>6048</v>
      </c>
      <c r="E273" s="46" t="s">
        <v>7051</v>
      </c>
      <c r="F273" s="46" t="s">
        <v>7051</v>
      </c>
      <c r="G273" s="46" t="s">
        <v>7052</v>
      </c>
      <c r="H273" s="46" t="s">
        <v>7053</v>
      </c>
      <c r="I273" s="46">
        <v>13.38376279</v>
      </c>
      <c r="J273" s="46">
        <v>103.85140269</v>
      </c>
      <c r="K273" s="46">
        <v>7</v>
      </c>
      <c r="L273" s="46">
        <v>5</v>
      </c>
      <c r="M273" s="46" t="s">
        <v>6049</v>
      </c>
      <c r="N273" s="46"/>
      <c r="O273" s="46"/>
      <c r="P273" s="46"/>
      <c r="Q273" s="46"/>
      <c r="R273" s="48" t="s">
        <v>6934</v>
      </c>
      <c r="S273" s="46" t="s">
        <v>6055</v>
      </c>
      <c r="T273" s="46"/>
      <c r="U273" s="46" t="s">
        <v>6056</v>
      </c>
      <c r="V273" s="46" t="s">
        <v>6057</v>
      </c>
      <c r="W273" s="46" t="s">
        <v>7054</v>
      </c>
      <c r="X273" s="46">
        <v>15</v>
      </c>
      <c r="Y273" s="46"/>
      <c r="Z273" s="46"/>
      <c r="AA273" s="46"/>
      <c r="AB273" s="46"/>
      <c r="AC273" s="46"/>
      <c r="AD273" s="46"/>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c r="BA273" s="46"/>
      <c r="BB273" s="46"/>
      <c r="BC273" s="46"/>
      <c r="BD273" s="46"/>
      <c r="BE273" s="46"/>
      <c r="BF273" s="46"/>
      <c r="BG273" s="46"/>
      <c r="BH273" s="46"/>
      <c r="BI273" s="46"/>
      <c r="BJ273" s="46"/>
      <c r="BK273" s="46"/>
      <c r="BL273" s="46"/>
      <c r="BM273" s="46"/>
      <c r="BN273" s="46"/>
      <c r="BO273" s="46"/>
      <c r="BP273" s="46"/>
      <c r="BQ273" s="46"/>
      <c r="BR273" s="46" t="s">
        <v>4159</v>
      </c>
      <c r="BS273" s="46" t="s">
        <v>7055</v>
      </c>
      <c r="BT273" s="46" t="s">
        <v>7056</v>
      </c>
      <c r="BU273" s="46" t="s">
        <v>7057</v>
      </c>
      <c r="BV273" s="46">
        <v>1937</v>
      </c>
      <c r="BW273" s="46" t="s">
        <v>7058</v>
      </c>
      <c r="BX273" s="46" t="s">
        <v>7059</v>
      </c>
      <c r="BY273" s="46">
        <v>283</v>
      </c>
      <c r="BZ273" s="46"/>
      <c r="CA273" s="46">
        <v>-1</v>
      </c>
    </row>
    <row r="274" spans="1:79">
      <c r="A274" s="46" t="s">
        <v>7120</v>
      </c>
      <c r="B274" s="46" t="s">
        <v>6047</v>
      </c>
      <c r="C274" s="46" t="s">
        <v>4150</v>
      </c>
      <c r="D274" s="46" t="s">
        <v>6048</v>
      </c>
      <c r="E274" s="46" t="s">
        <v>7121</v>
      </c>
      <c r="F274" s="46" t="s">
        <v>7121</v>
      </c>
      <c r="G274" s="46" t="s">
        <v>7122</v>
      </c>
      <c r="H274" s="46" t="s">
        <v>7123</v>
      </c>
      <c r="I274" s="46">
        <v>13.38400217</v>
      </c>
      <c r="J274" s="46">
        <v>103.85071219</v>
      </c>
      <c r="K274" s="46">
        <v>-9</v>
      </c>
      <c r="L274" s="46">
        <v>5</v>
      </c>
      <c r="M274" s="46" t="s">
        <v>6049</v>
      </c>
      <c r="N274" s="46"/>
      <c r="O274" s="46"/>
      <c r="P274" s="46"/>
      <c r="Q274" s="46"/>
      <c r="R274" s="48" t="s">
        <v>6934</v>
      </c>
      <c r="S274" s="46" t="s">
        <v>6055</v>
      </c>
      <c r="T274" s="46"/>
      <c r="U274" s="46" t="s">
        <v>6056</v>
      </c>
      <c r="V274" s="46" t="s">
        <v>6051</v>
      </c>
      <c r="W274" s="46"/>
      <c r="X274" s="46">
        <v>15</v>
      </c>
      <c r="Y274" s="46"/>
      <c r="Z274" s="46"/>
      <c r="AA274" s="46"/>
      <c r="AB274" s="46"/>
      <c r="AC274" s="46"/>
      <c r="AD274" s="46"/>
      <c r="AE274" s="46"/>
      <c r="AF274" s="46"/>
      <c r="AG274" s="46"/>
      <c r="AH274" s="46"/>
      <c r="AI274" s="46"/>
      <c r="AJ274" s="46"/>
      <c r="AK274" s="46"/>
      <c r="AL274" s="46"/>
      <c r="AM274" s="46"/>
      <c r="AN274" s="46"/>
      <c r="AO274" s="46"/>
      <c r="AP274" s="46"/>
      <c r="AQ274" s="46"/>
      <c r="AR274" s="46"/>
      <c r="AS274" s="46"/>
      <c r="AT274" s="46"/>
      <c r="AU274" s="46"/>
      <c r="AV274" s="46"/>
      <c r="AW274" s="46"/>
      <c r="AX274" s="46"/>
      <c r="AY274" s="46"/>
      <c r="AZ274" s="46"/>
      <c r="BA274" s="46"/>
      <c r="BB274" s="46"/>
      <c r="BC274" s="46"/>
      <c r="BD274" s="46"/>
      <c r="BE274" s="46"/>
      <c r="BF274" s="46"/>
      <c r="BG274" s="46"/>
      <c r="BH274" s="46"/>
      <c r="BI274" s="46"/>
      <c r="BJ274" s="46"/>
      <c r="BK274" s="46"/>
      <c r="BL274" s="46"/>
      <c r="BM274" s="46"/>
      <c r="BN274" s="46"/>
      <c r="BO274" s="46"/>
      <c r="BP274" s="46"/>
      <c r="BQ274" s="46"/>
      <c r="BR274" s="46" t="s">
        <v>4159</v>
      </c>
      <c r="BS274" s="46" t="s">
        <v>7124</v>
      </c>
      <c r="BT274" s="46" t="s">
        <v>7125</v>
      </c>
      <c r="BU274" s="46" t="s">
        <v>7126</v>
      </c>
      <c r="BV274" s="46">
        <v>1945</v>
      </c>
      <c r="BW274" s="46" t="s">
        <v>7127</v>
      </c>
      <c r="BX274" s="46" t="s">
        <v>7128</v>
      </c>
      <c r="BY274" s="46">
        <v>291</v>
      </c>
      <c r="BZ274" s="46"/>
      <c r="CA274" s="46">
        <v>-1</v>
      </c>
    </row>
    <row r="275" spans="1:79">
      <c r="A275" s="46" t="s">
        <v>7147</v>
      </c>
      <c r="B275" s="46" t="s">
        <v>6047</v>
      </c>
      <c r="C275" s="46" t="s">
        <v>4150</v>
      </c>
      <c r="D275" s="46" t="s">
        <v>6048</v>
      </c>
      <c r="E275" s="46" t="s">
        <v>7148</v>
      </c>
      <c r="F275" s="46" t="s">
        <v>7148</v>
      </c>
      <c r="G275" s="46" t="s">
        <v>7149</v>
      </c>
      <c r="H275" s="46" t="s">
        <v>7150</v>
      </c>
      <c r="I275" s="46">
        <v>13.385436070000001</v>
      </c>
      <c r="J275" s="46">
        <v>103.85043897</v>
      </c>
      <c r="K275" s="46">
        <v>-4</v>
      </c>
      <c r="L275" s="46">
        <v>5</v>
      </c>
      <c r="M275" s="46" t="s">
        <v>6049</v>
      </c>
      <c r="N275" s="46"/>
      <c r="O275" s="46"/>
      <c r="P275" s="46"/>
      <c r="Q275" s="46"/>
      <c r="R275" s="48" t="s">
        <v>6934</v>
      </c>
      <c r="S275" s="46" t="s">
        <v>6055</v>
      </c>
      <c r="T275" s="46"/>
      <c r="U275" s="46" t="s">
        <v>6056</v>
      </c>
      <c r="V275" s="46" t="s">
        <v>6050</v>
      </c>
      <c r="W275" s="46"/>
      <c r="X275" s="46">
        <v>18</v>
      </c>
      <c r="Y275" s="46"/>
      <c r="Z275" s="46"/>
      <c r="AA275" s="46"/>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c r="AY275" s="46"/>
      <c r="AZ275" s="46"/>
      <c r="BA275" s="46"/>
      <c r="BB275" s="46"/>
      <c r="BC275" s="46"/>
      <c r="BD275" s="46"/>
      <c r="BE275" s="46"/>
      <c r="BF275" s="46"/>
      <c r="BG275" s="46"/>
      <c r="BH275" s="46"/>
      <c r="BI275" s="46"/>
      <c r="BJ275" s="46"/>
      <c r="BK275" s="46"/>
      <c r="BL275" s="46"/>
      <c r="BM275" s="46"/>
      <c r="BN275" s="46"/>
      <c r="BO275" s="46"/>
      <c r="BP275" s="46"/>
      <c r="BQ275" s="46"/>
      <c r="BR275" s="46" t="s">
        <v>4159</v>
      </c>
      <c r="BS275" s="46" t="s">
        <v>7151</v>
      </c>
      <c r="BT275" s="46" t="s">
        <v>7152</v>
      </c>
      <c r="BU275" s="46" t="s">
        <v>7153</v>
      </c>
      <c r="BV275" s="46">
        <v>1948</v>
      </c>
      <c r="BW275" s="46" t="s">
        <v>7154</v>
      </c>
      <c r="BX275" s="46" t="s">
        <v>7155</v>
      </c>
      <c r="BY275" s="46">
        <v>294</v>
      </c>
      <c r="BZ275" s="46"/>
      <c r="CA275" s="46">
        <v>-1</v>
      </c>
    </row>
    <row r="276" spans="1:79">
      <c r="A276" s="46" t="s">
        <v>7214</v>
      </c>
      <c r="B276" s="46" t="s">
        <v>6047</v>
      </c>
      <c r="C276" s="46" t="s">
        <v>4150</v>
      </c>
      <c r="D276" s="46" t="s">
        <v>6048</v>
      </c>
      <c r="E276" s="46" t="s">
        <v>7215</v>
      </c>
      <c r="F276" s="46" t="s">
        <v>7215</v>
      </c>
      <c r="G276" s="46" t="s">
        <v>7216</v>
      </c>
      <c r="H276" s="46" t="s">
        <v>7217</v>
      </c>
      <c r="I276" s="46">
        <v>13.38466279</v>
      </c>
      <c r="J276" s="46">
        <v>103.85498465000001</v>
      </c>
      <c r="K276" s="46">
        <v>3</v>
      </c>
      <c r="L276" s="46">
        <v>5</v>
      </c>
      <c r="M276" s="46" t="s">
        <v>6049</v>
      </c>
      <c r="N276" s="46"/>
      <c r="O276" s="46"/>
      <c r="P276" s="46"/>
      <c r="Q276" s="46"/>
      <c r="R276" s="48" t="s">
        <v>6934</v>
      </c>
      <c r="S276" s="46" t="s">
        <v>6055</v>
      </c>
      <c r="T276" s="46"/>
      <c r="U276" s="46" t="s">
        <v>6056</v>
      </c>
      <c r="V276" s="46" t="s">
        <v>6050</v>
      </c>
      <c r="W276" s="46"/>
      <c r="X276" s="46">
        <v>15</v>
      </c>
      <c r="Y276" s="46"/>
      <c r="Z276" s="46"/>
      <c r="AA276" s="46"/>
      <c r="AB276" s="46"/>
      <c r="AC276" s="46"/>
      <c r="AD276" s="46"/>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c r="BA276" s="46"/>
      <c r="BB276" s="46"/>
      <c r="BC276" s="46"/>
      <c r="BD276" s="46"/>
      <c r="BE276" s="46"/>
      <c r="BF276" s="46"/>
      <c r="BG276" s="46"/>
      <c r="BH276" s="46"/>
      <c r="BI276" s="46"/>
      <c r="BJ276" s="46"/>
      <c r="BK276" s="46"/>
      <c r="BL276" s="46"/>
      <c r="BM276" s="46"/>
      <c r="BN276" s="46"/>
      <c r="BO276" s="46"/>
      <c r="BP276" s="46"/>
      <c r="BQ276" s="46"/>
      <c r="BR276" s="46" t="s">
        <v>4159</v>
      </c>
      <c r="BS276" s="46" t="s">
        <v>7218</v>
      </c>
      <c r="BT276" s="46" t="s">
        <v>7219</v>
      </c>
      <c r="BU276" s="46" t="s">
        <v>7220</v>
      </c>
      <c r="BV276" s="46">
        <v>1970</v>
      </c>
      <c r="BW276" s="46" t="s">
        <v>7221</v>
      </c>
      <c r="BX276" s="46" t="s">
        <v>7222</v>
      </c>
      <c r="BY276" s="46">
        <v>302</v>
      </c>
      <c r="BZ276" s="46"/>
      <c r="CA276" s="46">
        <v>-1</v>
      </c>
    </row>
    <row r="277" spans="1:79">
      <c r="A277" s="46" t="s">
        <v>7277</v>
      </c>
      <c r="B277" s="46" t="s">
        <v>6047</v>
      </c>
      <c r="C277" s="46" t="s">
        <v>4150</v>
      </c>
      <c r="D277" s="46" t="s">
        <v>6048</v>
      </c>
      <c r="E277" s="46" t="s">
        <v>7278</v>
      </c>
      <c r="F277" s="46" t="s">
        <v>7278</v>
      </c>
      <c r="G277" s="46" t="s">
        <v>7279</v>
      </c>
      <c r="H277" s="46" t="s">
        <v>7280</v>
      </c>
      <c r="I277" s="46">
        <v>13.38450976</v>
      </c>
      <c r="J277" s="46">
        <v>103.85065976999999</v>
      </c>
      <c r="K277" s="46">
        <v>-5</v>
      </c>
      <c r="L277" s="46">
        <v>5</v>
      </c>
      <c r="M277" s="46" t="s">
        <v>6049</v>
      </c>
      <c r="N277" s="46"/>
      <c r="O277" s="46"/>
      <c r="P277" s="46"/>
      <c r="Q277" s="46"/>
      <c r="R277" s="48" t="s">
        <v>6934</v>
      </c>
      <c r="S277" s="46" t="s">
        <v>6055</v>
      </c>
      <c r="T277" s="46"/>
      <c r="U277" s="46" t="s">
        <v>6056</v>
      </c>
      <c r="V277" s="46" t="s">
        <v>6050</v>
      </c>
      <c r="W277" s="46"/>
      <c r="X277" s="46">
        <v>20</v>
      </c>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6"/>
      <c r="BB277" s="46"/>
      <c r="BC277" s="46"/>
      <c r="BD277" s="46"/>
      <c r="BE277" s="46"/>
      <c r="BF277" s="46"/>
      <c r="BG277" s="46"/>
      <c r="BH277" s="46"/>
      <c r="BI277" s="46"/>
      <c r="BJ277" s="46"/>
      <c r="BK277" s="46"/>
      <c r="BL277" s="46"/>
      <c r="BM277" s="46"/>
      <c r="BN277" s="46"/>
      <c r="BO277" s="46"/>
      <c r="BP277" s="46"/>
      <c r="BQ277" s="46"/>
      <c r="BR277" s="46" t="s">
        <v>4159</v>
      </c>
      <c r="BS277" s="46" t="s">
        <v>7281</v>
      </c>
      <c r="BT277" s="46" t="s">
        <v>7282</v>
      </c>
      <c r="BU277" s="46" t="s">
        <v>7283</v>
      </c>
      <c r="BV277" s="46">
        <v>1977</v>
      </c>
      <c r="BW277" s="46" t="s">
        <v>7284</v>
      </c>
      <c r="BX277" s="46" t="s">
        <v>7285</v>
      </c>
      <c r="BY277" s="46">
        <v>309</v>
      </c>
      <c r="BZ277" s="46"/>
      <c r="CA277" s="46">
        <v>-1</v>
      </c>
    </row>
    <row r="278" spans="1:79">
      <c r="A278" s="46" t="s">
        <v>5883</v>
      </c>
      <c r="B278" s="46" t="s">
        <v>6047</v>
      </c>
      <c r="C278" s="46" t="s">
        <v>4150</v>
      </c>
      <c r="D278" s="46" t="s">
        <v>6048</v>
      </c>
      <c r="E278" s="46" t="s">
        <v>5884</v>
      </c>
      <c r="F278" s="46" t="s">
        <v>5884</v>
      </c>
      <c r="G278" s="46" t="s">
        <v>5885</v>
      </c>
      <c r="H278" s="46" t="s">
        <v>5886</v>
      </c>
      <c r="I278" s="46">
        <v>13.356418639999999</v>
      </c>
      <c r="J278" s="46">
        <v>103.88662096</v>
      </c>
      <c r="K278" s="46">
        <v>-1</v>
      </c>
      <c r="L278" s="46">
        <v>5</v>
      </c>
      <c r="M278" s="46" t="s">
        <v>6049</v>
      </c>
      <c r="N278" s="46"/>
      <c r="O278" s="46"/>
      <c r="P278" s="46"/>
      <c r="Q278" s="46"/>
      <c r="R278" s="48" t="s">
        <v>6050</v>
      </c>
      <c r="S278" s="46" t="s">
        <v>6051</v>
      </c>
      <c r="T278" s="46"/>
      <c r="U278" s="46"/>
      <c r="V278" s="46"/>
      <c r="W278" s="46"/>
      <c r="X278" s="46"/>
      <c r="Y278" s="46"/>
      <c r="Z278" s="46"/>
      <c r="AA278" s="46"/>
      <c r="AB278" s="46"/>
      <c r="AC278" s="46"/>
      <c r="AD278" s="46"/>
      <c r="AE278" s="46"/>
      <c r="AF278" s="46"/>
      <c r="AG278" s="46" t="s">
        <v>166</v>
      </c>
      <c r="AH278" s="46">
        <v>3</v>
      </c>
      <c r="AI278" s="46"/>
      <c r="AJ278" s="46"/>
      <c r="AK278" s="46"/>
      <c r="AL278" s="46"/>
      <c r="AM278" s="46"/>
      <c r="AN278" s="46"/>
      <c r="AO278" s="46"/>
      <c r="AP278" s="46"/>
      <c r="AQ278" s="46"/>
      <c r="AR278" s="46"/>
      <c r="AS278" s="46"/>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t="s">
        <v>4159</v>
      </c>
      <c r="BS278" s="46" t="s">
        <v>5887</v>
      </c>
      <c r="BT278" s="46" t="s">
        <v>5888</v>
      </c>
      <c r="BU278" s="46" t="s">
        <v>5889</v>
      </c>
      <c r="BV278" s="46">
        <v>981</v>
      </c>
      <c r="BW278" s="46" t="s">
        <v>5890</v>
      </c>
      <c r="BX278" s="46" t="s">
        <v>5891</v>
      </c>
      <c r="BY278" s="46">
        <v>48</v>
      </c>
      <c r="BZ278" s="46"/>
      <c r="CA278" s="46">
        <v>-1</v>
      </c>
    </row>
    <row r="279" spans="1:79">
      <c r="A279" s="46" t="s">
        <v>5892</v>
      </c>
      <c r="B279" s="46" t="s">
        <v>6047</v>
      </c>
      <c r="C279" s="46" t="s">
        <v>4150</v>
      </c>
      <c r="D279" s="46" t="s">
        <v>6048</v>
      </c>
      <c r="E279" s="46" t="s">
        <v>5893</v>
      </c>
      <c r="F279" s="46" t="s">
        <v>5893</v>
      </c>
      <c r="G279" s="46" t="s">
        <v>5894</v>
      </c>
      <c r="H279" s="46" t="s">
        <v>5895</v>
      </c>
      <c r="I279" s="46">
        <v>13.35643016</v>
      </c>
      <c r="J279" s="46">
        <v>103.88652657</v>
      </c>
      <c r="K279" s="46">
        <v>8</v>
      </c>
      <c r="L279" s="46">
        <v>5</v>
      </c>
      <c r="M279" s="46" t="s">
        <v>6049</v>
      </c>
      <c r="N279" s="46"/>
      <c r="O279" s="46"/>
      <c r="P279" s="46"/>
      <c r="Q279" s="46"/>
      <c r="R279" s="48" t="s">
        <v>6050</v>
      </c>
      <c r="S279" s="46" t="s">
        <v>6051</v>
      </c>
      <c r="T279" s="46"/>
      <c r="U279" s="46"/>
      <c r="V279" s="46"/>
      <c r="W279" s="46"/>
      <c r="X279" s="46"/>
      <c r="Y279" s="46"/>
      <c r="Z279" s="46"/>
      <c r="AA279" s="46"/>
      <c r="AB279" s="46"/>
      <c r="AC279" s="46"/>
      <c r="AD279" s="46"/>
      <c r="AE279" s="46"/>
      <c r="AF279" s="46"/>
      <c r="AG279" s="46" t="s">
        <v>5896</v>
      </c>
      <c r="AH279" s="46">
        <v>10</v>
      </c>
      <c r="AI279" s="46"/>
      <c r="AJ279" s="46"/>
      <c r="AK279" s="46"/>
      <c r="AL279" s="46"/>
      <c r="AM279" s="46"/>
      <c r="AN279" s="46"/>
      <c r="AO279" s="46"/>
      <c r="AP279" s="46"/>
      <c r="AQ279" s="46"/>
      <c r="AR279" s="46"/>
      <c r="AS279" s="46"/>
      <c r="AT279" s="46"/>
      <c r="AU279" s="46"/>
      <c r="AV279" s="46"/>
      <c r="AW279" s="46"/>
      <c r="AX279" s="46"/>
      <c r="AY279" s="46"/>
      <c r="AZ279" s="46"/>
      <c r="BA279" s="46"/>
      <c r="BB279" s="46"/>
      <c r="BC279" s="46"/>
      <c r="BD279" s="46"/>
      <c r="BE279" s="46"/>
      <c r="BF279" s="46"/>
      <c r="BG279" s="46"/>
      <c r="BH279" s="46"/>
      <c r="BI279" s="46"/>
      <c r="BJ279" s="46"/>
      <c r="BK279" s="46"/>
      <c r="BL279" s="46"/>
      <c r="BM279" s="46"/>
      <c r="BN279" s="46"/>
      <c r="BO279" s="46"/>
      <c r="BP279" s="46"/>
      <c r="BQ279" s="46"/>
      <c r="BR279" s="46" t="s">
        <v>4159</v>
      </c>
      <c r="BS279" s="46" t="s">
        <v>5897</v>
      </c>
      <c r="BT279" s="46" t="s">
        <v>5898</v>
      </c>
      <c r="BU279" s="46" t="s">
        <v>5899</v>
      </c>
      <c r="BV279" s="46">
        <v>982</v>
      </c>
      <c r="BW279" s="46" t="s">
        <v>5900</v>
      </c>
      <c r="BX279" s="46" t="s">
        <v>5901</v>
      </c>
      <c r="BY279" s="46">
        <v>49</v>
      </c>
      <c r="BZ279" s="46"/>
      <c r="CA279" s="46">
        <v>-1</v>
      </c>
    </row>
    <row r="280" spans="1:79">
      <c r="A280" s="46" t="s">
        <v>5902</v>
      </c>
      <c r="B280" s="46" t="s">
        <v>6047</v>
      </c>
      <c r="C280" s="46" t="s">
        <v>4150</v>
      </c>
      <c r="D280" s="46" t="s">
        <v>6048</v>
      </c>
      <c r="E280" s="46" t="s">
        <v>5903</v>
      </c>
      <c r="F280" s="46" t="s">
        <v>5903</v>
      </c>
      <c r="G280" s="46" t="s">
        <v>5904</v>
      </c>
      <c r="H280" s="46" t="s">
        <v>5905</v>
      </c>
      <c r="I280" s="46">
        <v>13.3564205</v>
      </c>
      <c r="J280" s="46">
        <v>103.88655255</v>
      </c>
      <c r="K280" s="46">
        <v>-5</v>
      </c>
      <c r="L280" s="46">
        <v>5</v>
      </c>
      <c r="M280" s="46" t="s">
        <v>6049</v>
      </c>
      <c r="N280" s="46"/>
      <c r="O280" s="46"/>
      <c r="P280" s="46"/>
      <c r="Q280" s="46"/>
      <c r="R280" s="48" t="s">
        <v>6050</v>
      </c>
      <c r="S280" s="46" t="s">
        <v>6051</v>
      </c>
      <c r="T280" s="46"/>
      <c r="U280" s="46"/>
      <c r="V280" s="46"/>
      <c r="W280" s="46"/>
      <c r="X280" s="46"/>
      <c r="Y280" s="46"/>
      <c r="Z280" s="46"/>
      <c r="AA280" s="46"/>
      <c r="AB280" s="46"/>
      <c r="AC280" s="46"/>
      <c r="AD280" s="46"/>
      <c r="AE280" s="46"/>
      <c r="AF280" s="46"/>
      <c r="AG280" s="46" t="s">
        <v>5896</v>
      </c>
      <c r="AH280" s="46">
        <v>10</v>
      </c>
      <c r="AI280" s="46"/>
      <c r="AJ280" s="46"/>
      <c r="AK280" s="46"/>
      <c r="AL280" s="46"/>
      <c r="AM280" s="46"/>
      <c r="AN280" s="46"/>
      <c r="AO280" s="46"/>
      <c r="AP280" s="46"/>
      <c r="AQ280" s="46"/>
      <c r="AR280" s="46"/>
      <c r="AS280" s="46"/>
      <c r="AT280" s="46"/>
      <c r="AU280" s="46"/>
      <c r="AV280" s="46"/>
      <c r="AW280" s="46"/>
      <c r="AX280" s="46"/>
      <c r="AY280" s="46"/>
      <c r="AZ280" s="46"/>
      <c r="BA280" s="46"/>
      <c r="BB280" s="46"/>
      <c r="BC280" s="46"/>
      <c r="BD280" s="46"/>
      <c r="BE280" s="46"/>
      <c r="BF280" s="46"/>
      <c r="BG280" s="46"/>
      <c r="BH280" s="46"/>
      <c r="BI280" s="46"/>
      <c r="BJ280" s="46"/>
      <c r="BK280" s="46"/>
      <c r="BL280" s="46"/>
      <c r="BM280" s="46"/>
      <c r="BN280" s="46"/>
      <c r="BO280" s="46"/>
      <c r="BP280" s="46"/>
      <c r="BQ280" s="46"/>
      <c r="BR280" s="46" t="s">
        <v>4159</v>
      </c>
      <c r="BS280" s="46" t="s">
        <v>5897</v>
      </c>
      <c r="BT280" s="46" t="s">
        <v>5906</v>
      </c>
      <c r="BU280" s="46" t="s">
        <v>5907</v>
      </c>
      <c r="BV280" s="46">
        <v>983</v>
      </c>
      <c r="BW280" s="46" t="s">
        <v>5908</v>
      </c>
      <c r="BX280" s="46" t="s">
        <v>5909</v>
      </c>
      <c r="BY280" s="46">
        <v>50</v>
      </c>
      <c r="BZ280" s="46"/>
      <c r="CA280" s="46">
        <v>-1</v>
      </c>
    </row>
    <row r="281" spans="1:79">
      <c r="A281" s="46" t="s">
        <v>4726</v>
      </c>
      <c r="B281" s="46" t="s">
        <v>6047</v>
      </c>
      <c r="C281" s="46" t="s">
        <v>4150</v>
      </c>
      <c r="D281" s="46" t="s">
        <v>6048</v>
      </c>
      <c r="E281" s="46" t="s">
        <v>4728</v>
      </c>
      <c r="F281" s="46" t="s">
        <v>4728</v>
      </c>
      <c r="G281" s="46" t="s">
        <v>4729</v>
      </c>
      <c r="H281" s="46" t="s">
        <v>4730</v>
      </c>
      <c r="I281" s="46">
        <v>13.356463590000001</v>
      </c>
      <c r="J281" s="46">
        <v>103.88650865</v>
      </c>
      <c r="K281" s="46">
        <v>3</v>
      </c>
      <c r="L281" s="46">
        <v>5</v>
      </c>
      <c r="M281" s="46" t="s">
        <v>6049</v>
      </c>
      <c r="N281" s="46"/>
      <c r="O281" s="46"/>
      <c r="P281" s="46"/>
      <c r="Q281" s="46"/>
      <c r="R281" s="48" t="s">
        <v>6050</v>
      </c>
      <c r="S281" s="46" t="s">
        <v>6051</v>
      </c>
      <c r="T281" s="46"/>
      <c r="U281" s="46"/>
      <c r="V281" s="46"/>
      <c r="W281" s="46"/>
      <c r="X281" s="46"/>
      <c r="Y281" s="46"/>
      <c r="Z281" s="46"/>
      <c r="AA281" s="46"/>
      <c r="AB281" s="46"/>
      <c r="AC281" s="46"/>
      <c r="AD281" s="46"/>
      <c r="AE281" s="46"/>
      <c r="AF281" s="46"/>
      <c r="AG281" s="46" t="s">
        <v>166</v>
      </c>
      <c r="AH281" s="46">
        <v>3</v>
      </c>
      <c r="AI281" s="46"/>
      <c r="AJ281" s="46"/>
      <c r="AK281" s="46"/>
      <c r="AL281" s="46"/>
      <c r="AM281" s="46"/>
      <c r="AN281" s="46"/>
      <c r="AO281" s="46"/>
      <c r="AP281" s="46"/>
      <c r="AQ281" s="46"/>
      <c r="AR281" s="46"/>
      <c r="AS281" s="46"/>
      <c r="AT281" s="46"/>
      <c r="AU281" s="46"/>
      <c r="AV281" s="46"/>
      <c r="AW281" s="46"/>
      <c r="AX281" s="46"/>
      <c r="AY281" s="46"/>
      <c r="AZ281" s="46"/>
      <c r="BA281" s="46"/>
      <c r="BB281" s="46"/>
      <c r="BC281" s="46"/>
      <c r="BD281" s="46"/>
      <c r="BE281" s="46"/>
      <c r="BF281" s="46"/>
      <c r="BG281" s="46"/>
      <c r="BH281" s="46"/>
      <c r="BI281" s="46"/>
      <c r="BJ281" s="46"/>
      <c r="BK281" s="46"/>
      <c r="BL281" s="46"/>
      <c r="BM281" s="46"/>
      <c r="BN281" s="46"/>
      <c r="BO281" s="46"/>
      <c r="BP281" s="46"/>
      <c r="BQ281" s="46"/>
      <c r="BR281" s="46" t="s">
        <v>4159</v>
      </c>
      <c r="BS281" s="46" t="s">
        <v>4735</v>
      </c>
      <c r="BT281" s="46" t="s">
        <v>4736</v>
      </c>
      <c r="BU281" s="46" t="s">
        <v>4737</v>
      </c>
      <c r="BV281" s="46">
        <v>1029</v>
      </c>
      <c r="BW281" s="46" t="s">
        <v>4738</v>
      </c>
      <c r="BX281" s="46" t="s">
        <v>4739</v>
      </c>
      <c r="BY281" s="46">
        <v>1</v>
      </c>
      <c r="BZ281" s="46"/>
      <c r="CA281" s="46">
        <v>-1</v>
      </c>
    </row>
    <row r="282" spans="1:79">
      <c r="A282" s="46" t="s">
        <v>4740</v>
      </c>
      <c r="B282" s="46" t="s">
        <v>6047</v>
      </c>
      <c r="C282" s="46" t="s">
        <v>4150</v>
      </c>
      <c r="D282" s="46" t="s">
        <v>6048</v>
      </c>
      <c r="E282" s="46" t="s">
        <v>787</v>
      </c>
      <c r="F282" s="46" t="s">
        <v>787</v>
      </c>
      <c r="G282" s="46" t="s">
        <v>4741</v>
      </c>
      <c r="H282" s="46" t="s">
        <v>4742</v>
      </c>
      <c r="I282" s="46">
        <v>13.3564033</v>
      </c>
      <c r="J282" s="46">
        <v>103.88662062</v>
      </c>
      <c r="K282" s="46">
        <v>-7</v>
      </c>
      <c r="L282" s="46">
        <v>5</v>
      </c>
      <c r="M282" s="46" t="s">
        <v>6049</v>
      </c>
      <c r="N282" s="46"/>
      <c r="O282" s="46"/>
      <c r="P282" s="46"/>
      <c r="Q282" s="46"/>
      <c r="R282" s="48" t="s">
        <v>6050</v>
      </c>
      <c r="S282" s="46" t="s">
        <v>6051</v>
      </c>
      <c r="T282" s="46"/>
      <c r="U282" s="46"/>
      <c r="V282" s="46"/>
      <c r="W282" s="46"/>
      <c r="X282" s="46"/>
      <c r="Y282" s="46"/>
      <c r="Z282" s="46"/>
      <c r="AA282" s="46"/>
      <c r="AB282" s="46"/>
      <c r="AC282" s="46"/>
      <c r="AD282" s="46"/>
      <c r="AE282" s="46"/>
      <c r="AF282" s="46"/>
      <c r="AG282" s="46" t="s">
        <v>4743</v>
      </c>
      <c r="AH282" s="46">
        <v>3</v>
      </c>
      <c r="AI282" s="46"/>
      <c r="AJ282" s="46"/>
      <c r="AK282" s="46"/>
      <c r="AL282" s="46"/>
      <c r="AM282" s="46"/>
      <c r="AN282" s="46"/>
      <c r="AO282" s="46"/>
      <c r="AP282" s="46"/>
      <c r="AQ282" s="46"/>
      <c r="AR282" s="46"/>
      <c r="AS282" s="46"/>
      <c r="AT282" s="46"/>
      <c r="AU282" s="46"/>
      <c r="AV282" s="46"/>
      <c r="AW282" s="46"/>
      <c r="AX282" s="46"/>
      <c r="AY282" s="46"/>
      <c r="AZ282" s="46"/>
      <c r="BA282" s="46"/>
      <c r="BB282" s="46"/>
      <c r="BC282" s="46"/>
      <c r="BD282" s="46"/>
      <c r="BE282" s="46"/>
      <c r="BF282" s="46"/>
      <c r="BG282" s="46"/>
      <c r="BH282" s="46"/>
      <c r="BI282" s="46"/>
      <c r="BJ282" s="46"/>
      <c r="BK282" s="46"/>
      <c r="BL282" s="46"/>
      <c r="BM282" s="46"/>
      <c r="BN282" s="46"/>
      <c r="BO282" s="46"/>
      <c r="BP282" s="46"/>
      <c r="BQ282" s="46"/>
      <c r="BR282" s="46" t="s">
        <v>4159</v>
      </c>
      <c r="BS282" s="46" t="s">
        <v>4735</v>
      </c>
      <c r="BT282" s="46" t="s">
        <v>4745</v>
      </c>
      <c r="BU282" s="46" t="s">
        <v>4747</v>
      </c>
      <c r="BV282" s="46">
        <v>1030</v>
      </c>
      <c r="BW282" s="46" t="s">
        <v>4749</v>
      </c>
      <c r="BX282" s="46" t="s">
        <v>4750</v>
      </c>
      <c r="BY282" s="46">
        <v>2</v>
      </c>
      <c r="BZ282" s="46"/>
      <c r="CA282" s="46">
        <v>-1</v>
      </c>
    </row>
    <row r="283" spans="1:79">
      <c r="A283" s="46" t="s">
        <v>5474</v>
      </c>
      <c r="B283" s="46" t="s">
        <v>6047</v>
      </c>
      <c r="C283" s="46" t="s">
        <v>4150</v>
      </c>
      <c r="D283" s="46" t="s">
        <v>6048</v>
      </c>
      <c r="E283" s="46" t="s">
        <v>5475</v>
      </c>
      <c r="F283" s="46" t="s">
        <v>5475</v>
      </c>
      <c r="G283" s="46" t="s">
        <v>5476</v>
      </c>
      <c r="H283" s="46" t="s">
        <v>5477</v>
      </c>
      <c r="I283" s="46">
        <v>13.35641648</v>
      </c>
      <c r="J283" s="46">
        <v>103.88661020000001</v>
      </c>
      <c r="K283" s="46">
        <v>7</v>
      </c>
      <c r="L283" s="46">
        <v>5</v>
      </c>
      <c r="M283" s="46" t="s">
        <v>6049</v>
      </c>
      <c r="N283" s="46"/>
      <c r="O283" s="46"/>
      <c r="P283" s="46"/>
      <c r="Q283" s="46"/>
      <c r="R283" s="48" t="s">
        <v>6050</v>
      </c>
      <c r="S283" s="46" t="s">
        <v>6051</v>
      </c>
      <c r="T283" s="46"/>
      <c r="U283" s="46"/>
      <c r="V283" s="46"/>
      <c r="W283" s="46"/>
      <c r="X283" s="46"/>
      <c r="Y283" s="46"/>
      <c r="Z283" s="46"/>
      <c r="AA283" s="46"/>
      <c r="AB283" s="46"/>
      <c r="AC283" s="46"/>
      <c r="AD283" s="46"/>
      <c r="AE283" s="46"/>
      <c r="AF283" s="46"/>
      <c r="AG283" s="46" t="s">
        <v>295</v>
      </c>
      <c r="AH283" s="46">
        <v>10</v>
      </c>
      <c r="AI283" s="46"/>
      <c r="AJ283" s="46"/>
      <c r="AK283" s="46"/>
      <c r="AL283" s="46"/>
      <c r="AM283" s="46"/>
      <c r="AN283" s="46"/>
      <c r="AO283" s="46"/>
      <c r="AP283" s="46"/>
      <c r="AQ283" s="46"/>
      <c r="AR283" s="46"/>
      <c r="AS283" s="46"/>
      <c r="AT283" s="46"/>
      <c r="AU283" s="46"/>
      <c r="AV283" s="46"/>
      <c r="AW283" s="46"/>
      <c r="AX283" s="46"/>
      <c r="AY283" s="46"/>
      <c r="AZ283" s="46"/>
      <c r="BA283" s="46"/>
      <c r="BB283" s="46"/>
      <c r="BC283" s="46"/>
      <c r="BD283" s="46"/>
      <c r="BE283" s="46"/>
      <c r="BF283" s="46"/>
      <c r="BG283" s="46"/>
      <c r="BH283" s="46"/>
      <c r="BI283" s="46"/>
      <c r="BJ283" s="46"/>
      <c r="BK283" s="46"/>
      <c r="BL283" s="46"/>
      <c r="BM283" s="46"/>
      <c r="BN283" s="46"/>
      <c r="BO283" s="46"/>
      <c r="BP283" s="46"/>
      <c r="BQ283" s="46"/>
      <c r="BR283" s="46" t="s">
        <v>4159</v>
      </c>
      <c r="BS283" s="46" t="s">
        <v>5478</v>
      </c>
      <c r="BT283" s="46" t="s">
        <v>5479</v>
      </c>
      <c r="BU283" s="46" t="s">
        <v>5480</v>
      </c>
      <c r="BV283" s="46">
        <v>1031</v>
      </c>
      <c r="BW283" s="46" t="s">
        <v>5481</v>
      </c>
      <c r="BX283" s="46" t="s">
        <v>5482</v>
      </c>
      <c r="BY283" s="46">
        <v>3</v>
      </c>
      <c r="BZ283" s="46"/>
      <c r="CA283" s="46">
        <v>-1</v>
      </c>
    </row>
    <row r="284" spans="1:79">
      <c r="A284" s="46" t="s">
        <v>5483</v>
      </c>
      <c r="B284" s="46" t="s">
        <v>6047</v>
      </c>
      <c r="C284" s="46" t="s">
        <v>4150</v>
      </c>
      <c r="D284" s="46" t="s">
        <v>6048</v>
      </c>
      <c r="E284" s="46" t="s">
        <v>5484</v>
      </c>
      <c r="F284" s="46" t="s">
        <v>5484</v>
      </c>
      <c r="G284" s="46" t="s">
        <v>5485</v>
      </c>
      <c r="H284" s="46" t="s">
        <v>5486</v>
      </c>
      <c r="I284" s="46">
        <v>13.35641831</v>
      </c>
      <c r="J284" s="46">
        <v>103.88658968999999</v>
      </c>
      <c r="K284" s="46">
        <v>6</v>
      </c>
      <c r="L284" s="46">
        <v>5</v>
      </c>
      <c r="M284" s="46" t="s">
        <v>6049</v>
      </c>
      <c r="N284" s="46"/>
      <c r="O284" s="46"/>
      <c r="P284" s="46"/>
      <c r="Q284" s="46"/>
      <c r="R284" s="48" t="s">
        <v>6050</v>
      </c>
      <c r="S284" s="46" t="s">
        <v>6051</v>
      </c>
      <c r="T284" s="46"/>
      <c r="U284" s="46"/>
      <c r="V284" s="46"/>
      <c r="W284" s="46"/>
      <c r="X284" s="46"/>
      <c r="Y284" s="46"/>
      <c r="Z284" s="46"/>
      <c r="AA284" s="46"/>
      <c r="AB284" s="46"/>
      <c r="AC284" s="46"/>
      <c r="AD284" s="46"/>
      <c r="AE284" s="46"/>
      <c r="AF284" s="46"/>
      <c r="AG284" s="46" t="s">
        <v>5487</v>
      </c>
      <c r="AH284" s="46">
        <v>10</v>
      </c>
      <c r="AI284" s="46"/>
      <c r="AJ284" s="46"/>
      <c r="AK284" s="46"/>
      <c r="AL284" s="46"/>
      <c r="AM284" s="46"/>
      <c r="AN284" s="46"/>
      <c r="AO284" s="46"/>
      <c r="AP284" s="46"/>
      <c r="AQ284" s="46"/>
      <c r="AR284" s="46"/>
      <c r="AS284" s="46"/>
      <c r="AT284" s="46"/>
      <c r="AU284" s="46"/>
      <c r="AV284" s="46"/>
      <c r="AW284" s="46"/>
      <c r="AX284" s="46"/>
      <c r="AY284" s="46"/>
      <c r="AZ284" s="46"/>
      <c r="BA284" s="46"/>
      <c r="BB284" s="46"/>
      <c r="BC284" s="46"/>
      <c r="BD284" s="46"/>
      <c r="BE284" s="46"/>
      <c r="BF284" s="46"/>
      <c r="BG284" s="46"/>
      <c r="BH284" s="46"/>
      <c r="BI284" s="46"/>
      <c r="BJ284" s="46"/>
      <c r="BK284" s="46"/>
      <c r="BL284" s="46"/>
      <c r="BM284" s="46"/>
      <c r="BN284" s="46"/>
      <c r="BO284" s="46"/>
      <c r="BP284" s="46"/>
      <c r="BQ284" s="46"/>
      <c r="BR284" s="46" t="s">
        <v>4159</v>
      </c>
      <c r="BS284" s="46" t="s">
        <v>5488</v>
      </c>
      <c r="BT284" s="46" t="s">
        <v>5489</v>
      </c>
      <c r="BU284" s="46" t="s">
        <v>5490</v>
      </c>
      <c r="BV284" s="46">
        <v>1032</v>
      </c>
      <c r="BW284" s="46" t="s">
        <v>5491</v>
      </c>
      <c r="BX284" s="46" t="s">
        <v>5126</v>
      </c>
      <c r="BY284" s="46">
        <v>4</v>
      </c>
      <c r="BZ284" s="46"/>
      <c r="CA284" s="46">
        <v>-1</v>
      </c>
    </row>
    <row r="285" spans="1:79">
      <c r="A285" s="46" t="s">
        <v>5910</v>
      </c>
      <c r="B285" s="46" t="s">
        <v>6047</v>
      </c>
      <c r="C285" s="46" t="s">
        <v>4150</v>
      </c>
      <c r="D285" s="46" t="s">
        <v>6048</v>
      </c>
      <c r="E285" s="46" t="s">
        <v>5911</v>
      </c>
      <c r="F285" s="46" t="s">
        <v>5911</v>
      </c>
      <c r="G285" s="46" t="s">
        <v>5912</v>
      </c>
      <c r="H285" s="46" t="s">
        <v>5913</v>
      </c>
      <c r="I285" s="46">
        <v>13.356480639999999</v>
      </c>
      <c r="J285" s="46">
        <v>103.88648856</v>
      </c>
      <c r="K285" s="46">
        <v>7</v>
      </c>
      <c r="L285" s="46">
        <v>5</v>
      </c>
      <c r="M285" s="46" t="s">
        <v>6049</v>
      </c>
      <c r="N285" s="46"/>
      <c r="O285" s="46"/>
      <c r="P285" s="46"/>
      <c r="Q285" s="46"/>
      <c r="R285" s="48" t="s">
        <v>6050</v>
      </c>
      <c r="S285" s="46" t="s">
        <v>6051</v>
      </c>
      <c r="T285" s="46"/>
      <c r="U285" s="46"/>
      <c r="V285" s="46"/>
      <c r="W285" s="46"/>
      <c r="X285" s="46"/>
      <c r="Y285" s="46"/>
      <c r="Z285" s="46"/>
      <c r="AA285" s="46"/>
      <c r="AB285" s="46"/>
      <c r="AC285" s="46"/>
      <c r="AD285" s="46"/>
      <c r="AE285" s="46"/>
      <c r="AF285" s="46"/>
      <c r="AG285" s="46" t="s">
        <v>166</v>
      </c>
      <c r="AH285" s="46">
        <v>3</v>
      </c>
      <c r="AI285" s="46"/>
      <c r="AJ285" s="46"/>
      <c r="AK285" s="46"/>
      <c r="AL285" s="46"/>
      <c r="AM285" s="46"/>
      <c r="AN285" s="46"/>
      <c r="AO285" s="46"/>
      <c r="AP285" s="46"/>
      <c r="AQ285" s="46"/>
      <c r="AR285" s="46"/>
      <c r="AS285" s="46"/>
      <c r="AT285" s="46"/>
      <c r="AU285" s="46"/>
      <c r="AV285" s="46"/>
      <c r="AW285" s="46"/>
      <c r="AX285" s="46"/>
      <c r="AY285" s="46"/>
      <c r="AZ285" s="46"/>
      <c r="BA285" s="46"/>
      <c r="BB285" s="46"/>
      <c r="BC285" s="46"/>
      <c r="BD285" s="46"/>
      <c r="BE285" s="46"/>
      <c r="BF285" s="46"/>
      <c r="BG285" s="46"/>
      <c r="BH285" s="46"/>
      <c r="BI285" s="46"/>
      <c r="BJ285" s="46"/>
      <c r="BK285" s="46"/>
      <c r="BL285" s="46"/>
      <c r="BM285" s="46"/>
      <c r="BN285" s="46"/>
      <c r="BO285" s="46"/>
      <c r="BP285" s="46"/>
      <c r="BQ285" s="46"/>
      <c r="BR285" s="46" t="s">
        <v>4159</v>
      </c>
      <c r="BS285" s="46" t="s">
        <v>5914</v>
      </c>
      <c r="BT285" s="46" t="s">
        <v>5915</v>
      </c>
      <c r="BU285" s="46" t="s">
        <v>5916</v>
      </c>
      <c r="BV285" s="46">
        <v>1097</v>
      </c>
      <c r="BW285" s="46" t="s">
        <v>5917</v>
      </c>
      <c r="BX285" s="46" t="s">
        <v>5918</v>
      </c>
      <c r="BY285" s="46">
        <v>58</v>
      </c>
      <c r="BZ285" s="46"/>
      <c r="CA285" s="46">
        <v>-1</v>
      </c>
    </row>
    <row r="286" spans="1:79">
      <c r="A286" s="46" t="s">
        <v>5919</v>
      </c>
      <c r="B286" s="46" t="s">
        <v>6047</v>
      </c>
      <c r="C286" s="46" t="s">
        <v>4150</v>
      </c>
      <c r="D286" s="46" t="s">
        <v>6048</v>
      </c>
      <c r="E286" s="46" t="s">
        <v>5920</v>
      </c>
      <c r="F286" s="46" t="s">
        <v>5920</v>
      </c>
      <c r="G286" s="46" t="s">
        <v>5921</v>
      </c>
      <c r="H286" s="46" t="s">
        <v>5922</v>
      </c>
      <c r="I286" s="46">
        <v>13.35645587</v>
      </c>
      <c r="J286" s="46">
        <v>103.88651632</v>
      </c>
      <c r="K286" s="46">
        <v>-2</v>
      </c>
      <c r="L286" s="46">
        <v>4</v>
      </c>
      <c r="M286" s="46" t="s">
        <v>6049</v>
      </c>
      <c r="N286" s="46"/>
      <c r="O286" s="46"/>
      <c r="P286" s="46"/>
      <c r="Q286" s="46"/>
      <c r="R286" s="48" t="s">
        <v>6050</v>
      </c>
      <c r="S286" s="46" t="s">
        <v>6051</v>
      </c>
      <c r="T286" s="46"/>
      <c r="U286" s="46"/>
      <c r="V286" s="46"/>
      <c r="W286" s="46"/>
      <c r="X286" s="46"/>
      <c r="Y286" s="46"/>
      <c r="Z286" s="46"/>
      <c r="AA286" s="46"/>
      <c r="AB286" s="46"/>
      <c r="AC286" s="46"/>
      <c r="AD286" s="46"/>
      <c r="AE286" s="46"/>
      <c r="AF286" s="46"/>
      <c r="AG286" s="46" t="s">
        <v>5896</v>
      </c>
      <c r="AH286" s="46">
        <v>7</v>
      </c>
      <c r="AI286" s="46"/>
      <c r="AJ286" s="46"/>
      <c r="AK286" s="46"/>
      <c r="AL286" s="46"/>
      <c r="AM286" s="46"/>
      <c r="AN286" s="46"/>
      <c r="AO286" s="46"/>
      <c r="AP286" s="46"/>
      <c r="AQ286" s="46"/>
      <c r="AR286" s="46"/>
      <c r="AS286" s="46"/>
      <c r="AT286" s="46"/>
      <c r="AU286" s="46"/>
      <c r="AV286" s="46"/>
      <c r="AW286" s="46"/>
      <c r="AX286" s="46"/>
      <c r="AY286" s="46"/>
      <c r="AZ286" s="46"/>
      <c r="BA286" s="46"/>
      <c r="BB286" s="46"/>
      <c r="BC286" s="46"/>
      <c r="BD286" s="46"/>
      <c r="BE286" s="46"/>
      <c r="BF286" s="46"/>
      <c r="BG286" s="46"/>
      <c r="BH286" s="46"/>
      <c r="BI286" s="46"/>
      <c r="BJ286" s="46"/>
      <c r="BK286" s="46"/>
      <c r="BL286" s="46"/>
      <c r="BM286" s="46"/>
      <c r="BN286" s="46"/>
      <c r="BO286" s="46"/>
      <c r="BP286" s="46"/>
      <c r="BQ286" s="46"/>
      <c r="BR286" s="46" t="s">
        <v>4159</v>
      </c>
      <c r="BS286" s="46" t="s">
        <v>5923</v>
      </c>
      <c r="BT286" s="46" t="s">
        <v>5924</v>
      </c>
      <c r="BU286" s="46" t="s">
        <v>5925</v>
      </c>
      <c r="BV286" s="46">
        <v>1098</v>
      </c>
      <c r="BW286" s="46" t="s">
        <v>5926</v>
      </c>
      <c r="BX286" s="46" t="s">
        <v>5927</v>
      </c>
      <c r="BY286" s="46">
        <v>59</v>
      </c>
      <c r="BZ286" s="46"/>
      <c r="CA286" s="46">
        <v>-1</v>
      </c>
    </row>
    <row r="287" spans="1:79">
      <c r="A287" s="46" t="s">
        <v>5928</v>
      </c>
      <c r="B287" s="46" t="s">
        <v>6047</v>
      </c>
      <c r="C287" s="46" t="s">
        <v>4150</v>
      </c>
      <c r="D287" s="46" t="s">
        <v>6048</v>
      </c>
      <c r="E287" s="46" t="s">
        <v>5929</v>
      </c>
      <c r="F287" s="46" t="s">
        <v>5929</v>
      </c>
      <c r="G287" s="46" t="s">
        <v>5930</v>
      </c>
      <c r="H287" s="46" t="s">
        <v>5931</v>
      </c>
      <c r="I287" s="46">
        <v>13.35645686</v>
      </c>
      <c r="J287" s="46">
        <v>103.88653253</v>
      </c>
      <c r="K287" s="46">
        <v>1</v>
      </c>
      <c r="L287" s="46">
        <v>5</v>
      </c>
      <c r="M287" s="46" t="s">
        <v>6049</v>
      </c>
      <c r="N287" s="46"/>
      <c r="O287" s="46"/>
      <c r="P287" s="46"/>
      <c r="Q287" s="46"/>
      <c r="R287" s="48" t="s">
        <v>6050</v>
      </c>
      <c r="S287" s="46" t="s">
        <v>6051</v>
      </c>
      <c r="T287" s="46"/>
      <c r="U287" s="46"/>
      <c r="V287" s="46"/>
      <c r="W287" s="46"/>
      <c r="X287" s="46"/>
      <c r="Y287" s="46"/>
      <c r="Z287" s="46"/>
      <c r="AA287" s="46"/>
      <c r="AB287" s="46"/>
      <c r="AC287" s="46"/>
      <c r="AD287" s="46"/>
      <c r="AE287" s="46"/>
      <c r="AF287" s="46"/>
      <c r="AG287" s="46" t="s">
        <v>5932</v>
      </c>
      <c r="AH287" s="46">
        <v>4</v>
      </c>
      <c r="AI287" s="46"/>
      <c r="AJ287" s="46"/>
      <c r="AK287" s="46"/>
      <c r="AL287" s="46"/>
      <c r="AM287" s="46"/>
      <c r="AN287" s="46"/>
      <c r="AO287" s="46"/>
      <c r="AP287" s="46"/>
      <c r="AQ287" s="46"/>
      <c r="AR287" s="46"/>
      <c r="AS287" s="46"/>
      <c r="AT287" s="46"/>
      <c r="AU287" s="46"/>
      <c r="AV287" s="46"/>
      <c r="AW287" s="46"/>
      <c r="AX287" s="46"/>
      <c r="AY287" s="46"/>
      <c r="AZ287" s="46"/>
      <c r="BA287" s="46"/>
      <c r="BB287" s="46"/>
      <c r="BC287" s="46"/>
      <c r="BD287" s="46"/>
      <c r="BE287" s="46"/>
      <c r="BF287" s="46"/>
      <c r="BG287" s="46"/>
      <c r="BH287" s="46"/>
      <c r="BI287" s="46"/>
      <c r="BJ287" s="46"/>
      <c r="BK287" s="46"/>
      <c r="BL287" s="46"/>
      <c r="BM287" s="46"/>
      <c r="BN287" s="46"/>
      <c r="BO287" s="46"/>
      <c r="BP287" s="46"/>
      <c r="BQ287" s="46"/>
      <c r="BR287" s="46" t="s">
        <v>4159</v>
      </c>
      <c r="BS287" s="46" t="s">
        <v>5923</v>
      </c>
      <c r="BT287" s="46" t="s">
        <v>5933</v>
      </c>
      <c r="BU287" s="46" t="s">
        <v>5934</v>
      </c>
      <c r="BV287" s="46">
        <v>1099</v>
      </c>
      <c r="BW287" s="46" t="s">
        <v>5935</v>
      </c>
      <c r="BX287" s="46" t="s">
        <v>5936</v>
      </c>
      <c r="BY287" s="46">
        <v>60</v>
      </c>
      <c r="BZ287" s="46"/>
      <c r="CA287" s="46">
        <v>-1</v>
      </c>
    </row>
    <row r="288" spans="1:79">
      <c r="A288" s="46" t="s">
        <v>5937</v>
      </c>
      <c r="B288" s="46" t="s">
        <v>6047</v>
      </c>
      <c r="C288" s="46" t="s">
        <v>4150</v>
      </c>
      <c r="D288" s="46" t="s">
        <v>6048</v>
      </c>
      <c r="E288" s="46" t="s">
        <v>5938</v>
      </c>
      <c r="F288" s="46" t="s">
        <v>5938</v>
      </c>
      <c r="G288" s="46" t="s">
        <v>5939</v>
      </c>
      <c r="H288" s="46" t="s">
        <v>5940</v>
      </c>
      <c r="I288" s="46">
        <v>13.37873128</v>
      </c>
      <c r="J288" s="46">
        <v>103.85374252</v>
      </c>
      <c r="K288" s="46">
        <v>-3</v>
      </c>
      <c r="L288" s="46">
        <v>5</v>
      </c>
      <c r="M288" s="46" t="s">
        <v>6049</v>
      </c>
      <c r="N288" s="46"/>
      <c r="O288" s="46"/>
      <c r="P288" s="46"/>
      <c r="Q288" s="46"/>
      <c r="R288" s="48" t="s">
        <v>6051</v>
      </c>
      <c r="S288" s="46" t="s">
        <v>6051</v>
      </c>
      <c r="T288" s="46"/>
      <c r="U288" s="46"/>
      <c r="V288" s="46"/>
      <c r="W288" s="46"/>
      <c r="X288" s="46"/>
      <c r="Y288" s="46"/>
      <c r="Z288" s="46"/>
      <c r="AA288" s="46"/>
      <c r="AB288" s="46"/>
      <c r="AC288" s="46"/>
      <c r="AD288" s="46"/>
      <c r="AE288" s="46"/>
      <c r="AF288" s="46"/>
      <c r="AG288" s="46" t="s">
        <v>166</v>
      </c>
      <c r="AH288" s="46">
        <v>3</v>
      </c>
      <c r="AI288" s="46"/>
      <c r="AJ288" s="46"/>
      <c r="AK288" s="46"/>
      <c r="AL288" s="46"/>
      <c r="AM288" s="46"/>
      <c r="AN288" s="46"/>
      <c r="AO288" s="46"/>
      <c r="AP288" s="46"/>
      <c r="AQ288" s="46"/>
      <c r="AR288" s="46"/>
      <c r="AS288" s="46"/>
      <c r="AT288" s="46"/>
      <c r="AU288" s="46"/>
      <c r="AV288" s="46"/>
      <c r="AW288" s="46"/>
      <c r="AX288" s="46"/>
      <c r="AY288" s="46"/>
      <c r="AZ288" s="46"/>
      <c r="BA288" s="46"/>
      <c r="BB288" s="46"/>
      <c r="BC288" s="46"/>
      <c r="BD288" s="46"/>
      <c r="BE288" s="46"/>
      <c r="BF288" s="46"/>
      <c r="BG288" s="46"/>
      <c r="BH288" s="46"/>
      <c r="BI288" s="46"/>
      <c r="BJ288" s="46"/>
      <c r="BK288" s="46"/>
      <c r="BL288" s="46"/>
      <c r="BM288" s="46"/>
      <c r="BN288" s="46"/>
      <c r="BO288" s="46"/>
      <c r="BP288" s="46"/>
      <c r="BQ288" s="46"/>
      <c r="BR288" s="46" t="s">
        <v>4159</v>
      </c>
      <c r="BS288" s="46" t="s">
        <v>5941</v>
      </c>
      <c r="BT288" s="46" t="s">
        <v>5942</v>
      </c>
      <c r="BU288" s="46" t="s">
        <v>5943</v>
      </c>
      <c r="BV288" s="46">
        <v>1223</v>
      </c>
      <c r="BW288" s="46" t="s">
        <v>5944</v>
      </c>
      <c r="BX288" s="46" t="s">
        <v>5945</v>
      </c>
      <c r="BY288" s="46">
        <v>97</v>
      </c>
      <c r="BZ288" s="46"/>
      <c r="CA288" s="46">
        <v>-1</v>
      </c>
    </row>
    <row r="289" spans="1:79">
      <c r="A289" s="46" t="s">
        <v>5946</v>
      </c>
      <c r="B289" s="46" t="s">
        <v>6047</v>
      </c>
      <c r="C289" s="46" t="s">
        <v>4150</v>
      </c>
      <c r="D289" s="46" t="s">
        <v>6048</v>
      </c>
      <c r="E289" s="46" t="s">
        <v>5947</v>
      </c>
      <c r="F289" s="46" t="s">
        <v>5947</v>
      </c>
      <c r="G289" s="46" t="s">
        <v>5948</v>
      </c>
      <c r="H289" s="46" t="s">
        <v>5949</v>
      </c>
      <c r="I289" s="46">
        <v>13.37869738</v>
      </c>
      <c r="J289" s="46">
        <v>103.85361919</v>
      </c>
      <c r="K289" s="46">
        <v>9</v>
      </c>
      <c r="L289" s="46">
        <v>5</v>
      </c>
      <c r="M289" s="46" t="s">
        <v>6049</v>
      </c>
      <c r="N289" s="46"/>
      <c r="O289" s="46"/>
      <c r="P289" s="46"/>
      <c r="Q289" s="46"/>
      <c r="R289" s="48" t="s">
        <v>6051</v>
      </c>
      <c r="S289" s="46" t="s">
        <v>6051</v>
      </c>
      <c r="T289" s="46"/>
      <c r="U289" s="46"/>
      <c r="V289" s="46"/>
      <c r="W289" s="46"/>
      <c r="X289" s="46"/>
      <c r="Y289" s="46"/>
      <c r="Z289" s="46"/>
      <c r="AA289" s="46"/>
      <c r="AB289" s="46"/>
      <c r="AC289" s="46"/>
      <c r="AD289" s="46"/>
      <c r="AE289" s="46"/>
      <c r="AF289" s="46"/>
      <c r="AG289" s="46" t="s">
        <v>5896</v>
      </c>
      <c r="AH289" s="46">
        <v>10</v>
      </c>
      <c r="AI289" s="46"/>
      <c r="AJ289" s="46"/>
      <c r="AK289" s="46"/>
      <c r="AL289" s="46"/>
      <c r="AM289" s="46"/>
      <c r="AN289" s="46"/>
      <c r="AO289" s="46"/>
      <c r="AP289" s="46"/>
      <c r="AQ289" s="46"/>
      <c r="AR289" s="46"/>
      <c r="AS289" s="46"/>
      <c r="AT289" s="46"/>
      <c r="AU289" s="46"/>
      <c r="AV289" s="46"/>
      <c r="AW289" s="46"/>
      <c r="AX289" s="46"/>
      <c r="AY289" s="46"/>
      <c r="AZ289" s="46"/>
      <c r="BA289" s="46"/>
      <c r="BB289" s="46"/>
      <c r="BC289" s="46"/>
      <c r="BD289" s="46"/>
      <c r="BE289" s="46"/>
      <c r="BF289" s="46"/>
      <c r="BG289" s="46"/>
      <c r="BH289" s="46"/>
      <c r="BI289" s="46"/>
      <c r="BJ289" s="46"/>
      <c r="BK289" s="46"/>
      <c r="BL289" s="46"/>
      <c r="BM289" s="46"/>
      <c r="BN289" s="46"/>
      <c r="BO289" s="46"/>
      <c r="BP289" s="46"/>
      <c r="BQ289" s="46"/>
      <c r="BR289" s="46" t="s">
        <v>4159</v>
      </c>
      <c r="BS289" s="46" t="s">
        <v>5941</v>
      </c>
      <c r="BT289" s="46" t="s">
        <v>5950</v>
      </c>
      <c r="BU289" s="46" t="s">
        <v>5951</v>
      </c>
      <c r="BV289" s="46">
        <v>1224</v>
      </c>
      <c r="BW289" s="46" t="s">
        <v>5952</v>
      </c>
      <c r="BX289" s="46" t="s">
        <v>5953</v>
      </c>
      <c r="BY289" s="46">
        <v>98</v>
      </c>
      <c r="BZ289" s="46"/>
      <c r="CA289" s="46">
        <v>-1</v>
      </c>
    </row>
    <row r="290" spans="1:79">
      <c r="A290" s="46" t="s">
        <v>5954</v>
      </c>
      <c r="B290" s="46" t="s">
        <v>6047</v>
      </c>
      <c r="C290" s="46" t="s">
        <v>4150</v>
      </c>
      <c r="D290" s="46" t="s">
        <v>6048</v>
      </c>
      <c r="E290" s="46" t="s">
        <v>5955</v>
      </c>
      <c r="F290" s="46" t="s">
        <v>5955</v>
      </c>
      <c r="G290" s="46" t="s">
        <v>5956</v>
      </c>
      <c r="H290" s="46" t="s">
        <v>5957</v>
      </c>
      <c r="I290" s="46">
        <v>13.378668530000001</v>
      </c>
      <c r="J290" s="46">
        <v>103.85363948</v>
      </c>
      <c r="K290" s="46">
        <v>11</v>
      </c>
      <c r="L290" s="46">
        <v>5</v>
      </c>
      <c r="M290" s="46" t="s">
        <v>6049</v>
      </c>
      <c r="N290" s="46"/>
      <c r="O290" s="46"/>
      <c r="P290" s="46"/>
      <c r="Q290" s="46"/>
      <c r="R290" s="48" t="s">
        <v>6051</v>
      </c>
      <c r="S290" s="46" t="s">
        <v>6051</v>
      </c>
      <c r="T290" s="46"/>
      <c r="U290" s="46"/>
      <c r="V290" s="46"/>
      <c r="W290" s="46"/>
      <c r="X290" s="46"/>
      <c r="Y290" s="46"/>
      <c r="Z290" s="46"/>
      <c r="AA290" s="46"/>
      <c r="AB290" s="46"/>
      <c r="AC290" s="46"/>
      <c r="AD290" s="46"/>
      <c r="AE290" s="46"/>
      <c r="AF290" s="46"/>
      <c r="AG290" s="46" t="s">
        <v>5958</v>
      </c>
      <c r="AH290" s="46">
        <v>6</v>
      </c>
      <c r="AI290" s="46"/>
      <c r="AJ290" s="46"/>
      <c r="AK290" s="46"/>
      <c r="AL290" s="46"/>
      <c r="AM290" s="46"/>
      <c r="AN290" s="46"/>
      <c r="AO290" s="46"/>
      <c r="AP290" s="46"/>
      <c r="AQ290" s="46"/>
      <c r="AR290" s="46"/>
      <c r="AS290" s="46"/>
      <c r="AT290" s="46"/>
      <c r="AU290" s="46"/>
      <c r="AV290" s="46"/>
      <c r="AW290" s="46"/>
      <c r="AX290" s="46"/>
      <c r="AY290" s="46"/>
      <c r="AZ290" s="46"/>
      <c r="BA290" s="46"/>
      <c r="BB290" s="46"/>
      <c r="BC290" s="46"/>
      <c r="BD290" s="46"/>
      <c r="BE290" s="46"/>
      <c r="BF290" s="46"/>
      <c r="BG290" s="46"/>
      <c r="BH290" s="46"/>
      <c r="BI290" s="46"/>
      <c r="BJ290" s="46"/>
      <c r="BK290" s="46"/>
      <c r="BL290" s="46"/>
      <c r="BM290" s="46"/>
      <c r="BN290" s="46"/>
      <c r="BO290" s="46"/>
      <c r="BP290" s="46"/>
      <c r="BQ290" s="46"/>
      <c r="BR290" s="46" t="s">
        <v>4159</v>
      </c>
      <c r="BS290" s="46" t="s">
        <v>5941</v>
      </c>
      <c r="BT290" s="46" t="s">
        <v>5959</v>
      </c>
      <c r="BU290" s="46" t="s">
        <v>5960</v>
      </c>
      <c r="BV290" s="46">
        <v>1225</v>
      </c>
      <c r="BW290" s="46" t="s">
        <v>5961</v>
      </c>
      <c r="BX290" s="46" t="s">
        <v>5962</v>
      </c>
      <c r="BY290" s="46">
        <v>99</v>
      </c>
      <c r="BZ290" s="46"/>
      <c r="CA290" s="46">
        <v>-1</v>
      </c>
    </row>
    <row r="291" spans="1:79">
      <c r="A291" s="46" t="s">
        <v>5963</v>
      </c>
      <c r="B291" s="46" t="s">
        <v>6047</v>
      </c>
      <c r="C291" s="46" t="s">
        <v>4150</v>
      </c>
      <c r="D291" s="46" t="s">
        <v>6048</v>
      </c>
      <c r="E291" s="46" t="s">
        <v>5964</v>
      </c>
      <c r="F291" s="46" t="s">
        <v>5964</v>
      </c>
      <c r="G291" s="46" t="s">
        <v>5965</v>
      </c>
      <c r="H291" s="46" t="s">
        <v>5966</v>
      </c>
      <c r="I291" s="46">
        <v>13.378782559999999</v>
      </c>
      <c r="J291" s="46">
        <v>103.85338765</v>
      </c>
      <c r="K291" s="46">
        <v>17</v>
      </c>
      <c r="L291" s="46">
        <v>5</v>
      </c>
      <c r="M291" s="46" t="s">
        <v>6049</v>
      </c>
      <c r="N291" s="46"/>
      <c r="O291" s="46"/>
      <c r="P291" s="46"/>
      <c r="Q291" s="46"/>
      <c r="R291" s="48" t="s">
        <v>6051</v>
      </c>
      <c r="S291" s="46" t="s">
        <v>6051</v>
      </c>
      <c r="T291" s="46"/>
      <c r="U291" s="46"/>
      <c r="V291" s="46"/>
      <c r="W291" s="46"/>
      <c r="X291" s="46"/>
      <c r="Y291" s="46"/>
      <c r="Z291" s="46"/>
      <c r="AA291" s="46"/>
      <c r="AB291" s="46"/>
      <c r="AC291" s="46"/>
      <c r="AD291" s="46"/>
      <c r="AE291" s="46"/>
      <c r="AF291" s="46"/>
      <c r="AG291" s="46" t="s">
        <v>295</v>
      </c>
      <c r="AH291" s="46">
        <v>10</v>
      </c>
      <c r="AI291" s="46"/>
      <c r="AJ291" s="46"/>
      <c r="AK291" s="46"/>
      <c r="AL291" s="46"/>
      <c r="AM291" s="46"/>
      <c r="AN291" s="46"/>
      <c r="AO291" s="46"/>
      <c r="AP291" s="46"/>
      <c r="AQ291" s="46"/>
      <c r="AR291" s="46"/>
      <c r="AS291" s="46"/>
      <c r="AT291" s="46"/>
      <c r="AU291" s="46"/>
      <c r="AV291" s="46"/>
      <c r="AW291" s="46"/>
      <c r="AX291" s="46"/>
      <c r="AY291" s="46"/>
      <c r="AZ291" s="46"/>
      <c r="BA291" s="46"/>
      <c r="BB291" s="46"/>
      <c r="BC291" s="46"/>
      <c r="BD291" s="46"/>
      <c r="BE291" s="46"/>
      <c r="BF291" s="46"/>
      <c r="BG291" s="46"/>
      <c r="BH291" s="46"/>
      <c r="BI291" s="46"/>
      <c r="BJ291" s="46"/>
      <c r="BK291" s="46"/>
      <c r="BL291" s="46"/>
      <c r="BM291" s="46"/>
      <c r="BN291" s="46"/>
      <c r="BO291" s="46"/>
      <c r="BP291" s="46"/>
      <c r="BQ291" s="46"/>
      <c r="BR291" s="46" t="s">
        <v>4159</v>
      </c>
      <c r="BS291" s="46" t="s">
        <v>5941</v>
      </c>
      <c r="BT291" s="46" t="s">
        <v>5967</v>
      </c>
      <c r="BU291" s="46" t="s">
        <v>5968</v>
      </c>
      <c r="BV291" s="46">
        <v>1284</v>
      </c>
      <c r="BW291" s="46" t="s">
        <v>5969</v>
      </c>
      <c r="BX291" s="46" t="s">
        <v>5970</v>
      </c>
      <c r="BY291" s="46">
        <v>120</v>
      </c>
      <c r="BZ291" s="46"/>
      <c r="CA291" s="46">
        <v>-1</v>
      </c>
    </row>
    <row r="292" spans="1:79">
      <c r="A292" s="46" t="s">
        <v>5971</v>
      </c>
      <c r="B292" s="46" t="s">
        <v>6047</v>
      </c>
      <c r="C292" s="46" t="s">
        <v>4150</v>
      </c>
      <c r="D292" s="46" t="s">
        <v>6048</v>
      </c>
      <c r="E292" s="46" t="s">
        <v>5972</v>
      </c>
      <c r="F292" s="46" t="s">
        <v>5972</v>
      </c>
      <c r="G292" s="46" t="s">
        <v>5973</v>
      </c>
      <c r="H292" s="46" t="s">
        <v>5974</v>
      </c>
      <c r="I292" s="46">
        <v>13.378762289999999</v>
      </c>
      <c r="J292" s="46">
        <v>103.85348107999999</v>
      </c>
      <c r="K292" s="46">
        <v>-3</v>
      </c>
      <c r="L292" s="46">
        <v>5</v>
      </c>
      <c r="M292" s="46" t="s">
        <v>6049</v>
      </c>
      <c r="N292" s="46"/>
      <c r="O292" s="46"/>
      <c r="P292" s="46"/>
      <c r="Q292" s="46"/>
      <c r="R292" s="48" t="s">
        <v>6051</v>
      </c>
      <c r="S292" s="46" t="s">
        <v>6051</v>
      </c>
      <c r="T292" s="46"/>
      <c r="U292" s="46"/>
      <c r="V292" s="46"/>
      <c r="W292" s="46"/>
      <c r="X292" s="46"/>
      <c r="Y292" s="46"/>
      <c r="Z292" s="46"/>
      <c r="AA292" s="46"/>
      <c r="AB292" s="46"/>
      <c r="AC292" s="46"/>
      <c r="AD292" s="46"/>
      <c r="AE292" s="46"/>
      <c r="AF292" s="46"/>
      <c r="AG292" s="46" t="s">
        <v>5975</v>
      </c>
      <c r="AH292" s="46">
        <v>7</v>
      </c>
      <c r="AI292" s="46"/>
      <c r="AJ292" s="46"/>
      <c r="AK292" s="46"/>
      <c r="AL292" s="46"/>
      <c r="AM292" s="46"/>
      <c r="AN292" s="46"/>
      <c r="AO292" s="46"/>
      <c r="AP292" s="46"/>
      <c r="AQ292" s="46"/>
      <c r="AR292" s="46"/>
      <c r="AS292" s="46"/>
      <c r="AT292" s="46"/>
      <c r="AU292" s="46"/>
      <c r="AV292" s="46"/>
      <c r="AW292" s="46"/>
      <c r="AX292" s="46"/>
      <c r="AY292" s="46"/>
      <c r="AZ292" s="46"/>
      <c r="BA292" s="46"/>
      <c r="BB292" s="46"/>
      <c r="BC292" s="46"/>
      <c r="BD292" s="46"/>
      <c r="BE292" s="46"/>
      <c r="BF292" s="46"/>
      <c r="BG292" s="46"/>
      <c r="BH292" s="46"/>
      <c r="BI292" s="46"/>
      <c r="BJ292" s="46"/>
      <c r="BK292" s="46"/>
      <c r="BL292" s="46"/>
      <c r="BM292" s="46"/>
      <c r="BN292" s="46"/>
      <c r="BO292" s="46"/>
      <c r="BP292" s="46"/>
      <c r="BQ292" s="46"/>
      <c r="BR292" s="46" t="s">
        <v>4159</v>
      </c>
      <c r="BS292" s="46" t="s">
        <v>5941</v>
      </c>
      <c r="BT292" s="46" t="s">
        <v>5976</v>
      </c>
      <c r="BU292" s="46" t="s">
        <v>5977</v>
      </c>
      <c r="BV292" s="46">
        <v>1285</v>
      </c>
      <c r="BW292" s="46" t="s">
        <v>5978</v>
      </c>
      <c r="BX292" s="46" t="s">
        <v>5979</v>
      </c>
      <c r="BY292" s="46">
        <v>121</v>
      </c>
      <c r="BZ292" s="46"/>
      <c r="CA292" s="46">
        <v>-1</v>
      </c>
    </row>
    <row r="293" spans="1:79">
      <c r="A293" s="46" t="s">
        <v>5980</v>
      </c>
      <c r="B293" s="46" t="s">
        <v>6047</v>
      </c>
      <c r="C293" s="46" t="s">
        <v>4150</v>
      </c>
      <c r="D293" s="46" t="s">
        <v>6048</v>
      </c>
      <c r="E293" s="46" t="s">
        <v>5981</v>
      </c>
      <c r="F293" s="46" t="s">
        <v>5981</v>
      </c>
      <c r="G293" s="46" t="s">
        <v>5982</v>
      </c>
      <c r="H293" s="46" t="s">
        <v>5983</v>
      </c>
      <c r="I293" s="46">
        <v>13.3787602</v>
      </c>
      <c r="J293" s="46">
        <v>103.8534605</v>
      </c>
      <c r="K293" s="46">
        <v>-6</v>
      </c>
      <c r="L293" s="46">
        <v>5</v>
      </c>
      <c r="M293" s="46" t="s">
        <v>6049</v>
      </c>
      <c r="N293" s="46"/>
      <c r="O293" s="46"/>
      <c r="P293" s="46"/>
      <c r="Q293" s="46"/>
      <c r="R293" s="48" t="s">
        <v>6051</v>
      </c>
      <c r="S293" s="46" t="s">
        <v>6051</v>
      </c>
      <c r="T293" s="46"/>
      <c r="U293" s="46"/>
      <c r="V293" s="46"/>
      <c r="W293" s="46"/>
      <c r="X293" s="46"/>
      <c r="Y293" s="46"/>
      <c r="Z293" s="46"/>
      <c r="AA293" s="46"/>
      <c r="AB293" s="46"/>
      <c r="AC293" s="46"/>
      <c r="AD293" s="46"/>
      <c r="AE293" s="46"/>
      <c r="AF293" s="46"/>
      <c r="AG293" s="46" t="s">
        <v>5984</v>
      </c>
      <c r="AH293" s="46">
        <v>15</v>
      </c>
      <c r="AI293" s="46"/>
      <c r="AJ293" s="46"/>
      <c r="AK293" s="46"/>
      <c r="AL293" s="46"/>
      <c r="AM293" s="46"/>
      <c r="AN293" s="46"/>
      <c r="AO293" s="46"/>
      <c r="AP293" s="46"/>
      <c r="AQ293" s="46"/>
      <c r="AR293" s="46"/>
      <c r="AS293" s="46"/>
      <c r="AT293" s="46"/>
      <c r="AU293" s="46"/>
      <c r="AV293" s="46"/>
      <c r="AW293" s="46"/>
      <c r="AX293" s="46"/>
      <c r="AY293" s="46"/>
      <c r="AZ293" s="46"/>
      <c r="BA293" s="46"/>
      <c r="BB293" s="46"/>
      <c r="BC293" s="46"/>
      <c r="BD293" s="46"/>
      <c r="BE293" s="46"/>
      <c r="BF293" s="46"/>
      <c r="BG293" s="46"/>
      <c r="BH293" s="46"/>
      <c r="BI293" s="46"/>
      <c r="BJ293" s="46"/>
      <c r="BK293" s="46"/>
      <c r="BL293" s="46"/>
      <c r="BM293" s="46"/>
      <c r="BN293" s="46"/>
      <c r="BO293" s="46"/>
      <c r="BP293" s="46"/>
      <c r="BQ293" s="46"/>
      <c r="BR293" s="46" t="s">
        <v>4159</v>
      </c>
      <c r="BS293" s="46" t="s">
        <v>5941</v>
      </c>
      <c r="BT293" s="46" t="s">
        <v>5985</v>
      </c>
      <c r="BU293" s="46" t="s">
        <v>5986</v>
      </c>
      <c r="BV293" s="46">
        <v>1286</v>
      </c>
      <c r="BW293" s="46" t="s">
        <v>5987</v>
      </c>
      <c r="BX293" s="46" t="s">
        <v>5988</v>
      </c>
      <c r="BY293" s="46">
        <v>122</v>
      </c>
      <c r="BZ293" s="46"/>
      <c r="CA293" s="46">
        <v>-1</v>
      </c>
    </row>
    <row r="294" spans="1:79">
      <c r="A294" s="46" t="s">
        <v>5989</v>
      </c>
      <c r="B294" s="46" t="s">
        <v>6047</v>
      </c>
      <c r="C294" s="46" t="s">
        <v>4150</v>
      </c>
      <c r="D294" s="46" t="s">
        <v>6048</v>
      </c>
      <c r="E294" s="46" t="s">
        <v>5990</v>
      </c>
      <c r="F294" s="46" t="s">
        <v>5990</v>
      </c>
      <c r="G294" s="46" t="s">
        <v>5991</v>
      </c>
      <c r="H294" s="46" t="s">
        <v>5992</v>
      </c>
      <c r="I294" s="46">
        <v>13.378746319999999</v>
      </c>
      <c r="J294" s="46">
        <v>103.85372062</v>
      </c>
      <c r="K294" s="46">
        <v>8</v>
      </c>
      <c r="L294" s="46">
        <v>5</v>
      </c>
      <c r="M294" s="46" t="s">
        <v>6049</v>
      </c>
      <c r="N294" s="46"/>
      <c r="O294" s="46"/>
      <c r="P294" s="46"/>
      <c r="Q294" s="46"/>
      <c r="R294" s="48" t="s">
        <v>6051</v>
      </c>
      <c r="S294" s="46" t="s">
        <v>6051</v>
      </c>
      <c r="T294" s="46"/>
      <c r="U294" s="46"/>
      <c r="V294" s="46"/>
      <c r="W294" s="46"/>
      <c r="X294" s="46"/>
      <c r="Y294" s="46"/>
      <c r="Z294" s="46"/>
      <c r="AA294" s="46"/>
      <c r="AB294" s="46"/>
      <c r="AC294" s="46"/>
      <c r="AD294" s="46"/>
      <c r="AE294" s="46"/>
      <c r="AF294" s="46"/>
      <c r="AG294" s="46" t="s">
        <v>5993</v>
      </c>
      <c r="AH294" s="46">
        <v>1</v>
      </c>
      <c r="AI294" s="46"/>
      <c r="AJ294" s="46"/>
      <c r="AK294" s="46"/>
      <c r="AL294" s="46"/>
      <c r="AM294" s="46"/>
      <c r="AN294" s="46"/>
      <c r="AO294" s="46"/>
      <c r="AP294" s="46"/>
      <c r="AQ294" s="46"/>
      <c r="AR294" s="46"/>
      <c r="AS294" s="46"/>
      <c r="AT294" s="46"/>
      <c r="AU294" s="46"/>
      <c r="AV294" s="46"/>
      <c r="AW294" s="46"/>
      <c r="AX294" s="46"/>
      <c r="AY294" s="46"/>
      <c r="AZ294" s="46"/>
      <c r="BA294" s="46"/>
      <c r="BB294" s="46"/>
      <c r="BC294" s="46"/>
      <c r="BD294" s="46"/>
      <c r="BE294" s="46"/>
      <c r="BF294" s="46"/>
      <c r="BG294" s="46"/>
      <c r="BH294" s="46"/>
      <c r="BI294" s="46"/>
      <c r="BJ294" s="46"/>
      <c r="BK294" s="46"/>
      <c r="BL294" s="46"/>
      <c r="BM294" s="46"/>
      <c r="BN294" s="46"/>
      <c r="BO294" s="46"/>
      <c r="BP294" s="46"/>
      <c r="BQ294" s="46"/>
      <c r="BR294" s="46" t="s">
        <v>4159</v>
      </c>
      <c r="BS294" s="46" t="s">
        <v>5941</v>
      </c>
      <c r="BT294" s="46" t="s">
        <v>5994</v>
      </c>
      <c r="BU294" s="46" t="s">
        <v>5995</v>
      </c>
      <c r="BV294" s="46">
        <v>1342</v>
      </c>
      <c r="BW294" s="46" t="s">
        <v>5996</v>
      </c>
      <c r="BX294" s="46" t="s">
        <v>5997</v>
      </c>
      <c r="BY294" s="46">
        <v>137</v>
      </c>
      <c r="BZ294" s="46"/>
      <c r="CA294" s="46">
        <v>-1</v>
      </c>
    </row>
    <row r="295" spans="1:79">
      <c r="A295" s="46" t="s">
        <v>5998</v>
      </c>
      <c r="B295" s="46" t="s">
        <v>6047</v>
      </c>
      <c r="C295" s="46" t="s">
        <v>4150</v>
      </c>
      <c r="D295" s="46" t="s">
        <v>6048</v>
      </c>
      <c r="E295" s="46" t="s">
        <v>5999</v>
      </c>
      <c r="F295" s="46" t="s">
        <v>5999</v>
      </c>
      <c r="G295" s="46" t="s">
        <v>5991</v>
      </c>
      <c r="H295" s="46" t="s">
        <v>6000</v>
      </c>
      <c r="I295" s="46">
        <v>13.37871152</v>
      </c>
      <c r="J295" s="46">
        <v>103.85360688</v>
      </c>
      <c r="K295" s="46">
        <v>48</v>
      </c>
      <c r="L295" s="46">
        <v>5</v>
      </c>
      <c r="M295" s="46" t="s">
        <v>6049</v>
      </c>
      <c r="N295" s="46"/>
      <c r="O295" s="46"/>
      <c r="P295" s="46"/>
      <c r="Q295" s="46"/>
      <c r="R295" s="48" t="s">
        <v>6051</v>
      </c>
      <c r="S295" s="46" t="s">
        <v>6051</v>
      </c>
      <c r="T295" s="46"/>
      <c r="U295" s="46"/>
      <c r="V295" s="46"/>
      <c r="W295" s="46"/>
      <c r="X295" s="46"/>
      <c r="Y295" s="46"/>
      <c r="Z295" s="46"/>
      <c r="AA295" s="46"/>
      <c r="AB295" s="46"/>
      <c r="AC295" s="46"/>
      <c r="AD295" s="46"/>
      <c r="AE295" s="46"/>
      <c r="AF295" s="46"/>
      <c r="AG295" s="46" t="s">
        <v>4743</v>
      </c>
      <c r="AH295" s="46">
        <v>2</v>
      </c>
      <c r="AI295" s="46"/>
      <c r="AJ295" s="46"/>
      <c r="AK295" s="46"/>
      <c r="AL295" s="46"/>
      <c r="AM295" s="46"/>
      <c r="AN295" s="46"/>
      <c r="AO295" s="46"/>
      <c r="AP295" s="46"/>
      <c r="AQ295" s="46"/>
      <c r="AR295" s="46"/>
      <c r="AS295" s="46"/>
      <c r="AT295" s="46"/>
      <c r="AU295" s="46"/>
      <c r="AV295" s="46"/>
      <c r="AW295" s="46"/>
      <c r="AX295" s="46"/>
      <c r="AY295" s="46"/>
      <c r="AZ295" s="46"/>
      <c r="BA295" s="46"/>
      <c r="BB295" s="46"/>
      <c r="BC295" s="46"/>
      <c r="BD295" s="46"/>
      <c r="BE295" s="46"/>
      <c r="BF295" s="46"/>
      <c r="BG295" s="46"/>
      <c r="BH295" s="46"/>
      <c r="BI295" s="46"/>
      <c r="BJ295" s="46"/>
      <c r="BK295" s="46"/>
      <c r="BL295" s="46"/>
      <c r="BM295" s="46"/>
      <c r="BN295" s="46"/>
      <c r="BO295" s="46"/>
      <c r="BP295" s="46"/>
      <c r="BQ295" s="46"/>
      <c r="BR295" s="46" t="s">
        <v>4159</v>
      </c>
      <c r="BS295" s="46" t="s">
        <v>5941</v>
      </c>
      <c r="BT295" s="46" t="s">
        <v>6001</v>
      </c>
      <c r="BU295" s="46" t="s">
        <v>6002</v>
      </c>
      <c r="BV295" s="46">
        <v>1343</v>
      </c>
      <c r="BW295" s="46" t="s">
        <v>6003</v>
      </c>
      <c r="BX295" s="46" t="s">
        <v>6004</v>
      </c>
      <c r="BY295" s="46">
        <v>138</v>
      </c>
      <c r="BZ295" s="46"/>
      <c r="CA295" s="46">
        <v>-1</v>
      </c>
    </row>
    <row r="296" spans="1:79">
      <c r="A296" s="46" t="s">
        <v>6005</v>
      </c>
      <c r="B296" s="46" t="s">
        <v>6047</v>
      </c>
      <c r="C296" s="46" t="s">
        <v>4150</v>
      </c>
      <c r="D296" s="46" t="s">
        <v>6048</v>
      </c>
      <c r="E296" s="46" t="s">
        <v>6006</v>
      </c>
      <c r="F296" s="46" t="s">
        <v>6006</v>
      </c>
      <c r="G296" s="46" t="s">
        <v>6007</v>
      </c>
      <c r="H296" s="46" t="s">
        <v>6008</v>
      </c>
      <c r="I296" s="46">
        <v>13.37874952</v>
      </c>
      <c r="J296" s="46">
        <v>103.85364898</v>
      </c>
      <c r="K296" s="46">
        <v>8</v>
      </c>
      <c r="L296" s="46">
        <v>5</v>
      </c>
      <c r="M296" s="46" t="s">
        <v>6049</v>
      </c>
      <c r="N296" s="46"/>
      <c r="O296" s="46"/>
      <c r="P296" s="46"/>
      <c r="Q296" s="46"/>
      <c r="R296" s="48" t="s">
        <v>6051</v>
      </c>
      <c r="S296" s="46" t="s">
        <v>6051</v>
      </c>
      <c r="T296" s="46"/>
      <c r="U296" s="46"/>
      <c r="V296" s="46"/>
      <c r="W296" s="46"/>
      <c r="X296" s="46"/>
      <c r="Y296" s="46"/>
      <c r="Z296" s="46"/>
      <c r="AA296" s="46"/>
      <c r="AB296" s="46"/>
      <c r="AC296" s="46"/>
      <c r="AD296" s="46"/>
      <c r="AE296" s="46"/>
      <c r="AF296" s="46"/>
      <c r="AG296" s="46" t="s">
        <v>5487</v>
      </c>
      <c r="AH296" s="46">
        <v>8</v>
      </c>
      <c r="AI296" s="46"/>
      <c r="AJ296" s="46"/>
      <c r="AK296" s="46"/>
      <c r="AL296" s="46"/>
      <c r="AM296" s="46"/>
      <c r="AN296" s="46"/>
      <c r="AO296" s="46"/>
      <c r="AP296" s="46"/>
      <c r="AQ296" s="46"/>
      <c r="AR296" s="46"/>
      <c r="AS296" s="46"/>
      <c r="AT296" s="46"/>
      <c r="AU296" s="46"/>
      <c r="AV296" s="46"/>
      <c r="AW296" s="46"/>
      <c r="AX296" s="46"/>
      <c r="AY296" s="46"/>
      <c r="AZ296" s="46"/>
      <c r="BA296" s="46"/>
      <c r="BB296" s="46"/>
      <c r="BC296" s="46"/>
      <c r="BD296" s="46"/>
      <c r="BE296" s="46"/>
      <c r="BF296" s="46"/>
      <c r="BG296" s="46"/>
      <c r="BH296" s="46"/>
      <c r="BI296" s="46"/>
      <c r="BJ296" s="46"/>
      <c r="BK296" s="46"/>
      <c r="BL296" s="46"/>
      <c r="BM296" s="46"/>
      <c r="BN296" s="46"/>
      <c r="BO296" s="46"/>
      <c r="BP296" s="46"/>
      <c r="BQ296" s="46"/>
      <c r="BR296" s="46" t="s">
        <v>4159</v>
      </c>
      <c r="BS296" s="46" t="s">
        <v>5941</v>
      </c>
      <c r="BT296" s="46" t="s">
        <v>6009</v>
      </c>
      <c r="BU296" s="46" t="s">
        <v>6010</v>
      </c>
      <c r="BV296" s="46">
        <v>1344</v>
      </c>
      <c r="BW296" s="46" t="s">
        <v>6011</v>
      </c>
      <c r="BX296" s="46" t="s">
        <v>6012</v>
      </c>
      <c r="BY296" s="46">
        <v>139</v>
      </c>
      <c r="BZ296" s="46"/>
      <c r="CA296" s="46">
        <v>-1</v>
      </c>
    </row>
    <row r="297" spans="1:79">
      <c r="A297" s="46" t="s">
        <v>6013</v>
      </c>
      <c r="B297" s="46" t="s">
        <v>6047</v>
      </c>
      <c r="C297" s="46" t="s">
        <v>4150</v>
      </c>
      <c r="D297" s="46" t="s">
        <v>6048</v>
      </c>
      <c r="E297" s="46" t="s">
        <v>6014</v>
      </c>
      <c r="F297" s="46" t="s">
        <v>6014</v>
      </c>
      <c r="G297" s="46" t="s">
        <v>6015</v>
      </c>
      <c r="H297" s="46" t="s">
        <v>6016</v>
      </c>
      <c r="I297" s="46">
        <v>13.37874497</v>
      </c>
      <c r="J297" s="46">
        <v>103.85364699</v>
      </c>
      <c r="K297" s="46">
        <v>9</v>
      </c>
      <c r="L297" s="46">
        <v>5</v>
      </c>
      <c r="M297" s="46" t="s">
        <v>6049</v>
      </c>
      <c r="N297" s="46"/>
      <c r="O297" s="46"/>
      <c r="P297" s="46"/>
      <c r="Q297" s="46"/>
      <c r="R297" s="48" t="s">
        <v>6051</v>
      </c>
      <c r="S297" s="46" t="s">
        <v>6051</v>
      </c>
      <c r="T297" s="46"/>
      <c r="U297" s="46"/>
      <c r="V297" s="46"/>
      <c r="W297" s="46"/>
      <c r="X297" s="46"/>
      <c r="Y297" s="46"/>
      <c r="Z297" s="46"/>
      <c r="AA297" s="46"/>
      <c r="AB297" s="46"/>
      <c r="AC297" s="46"/>
      <c r="AD297" s="46"/>
      <c r="AE297" s="46"/>
      <c r="AF297" s="46"/>
      <c r="AG297" s="46" t="s">
        <v>166</v>
      </c>
      <c r="AH297" s="46">
        <v>2</v>
      </c>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c r="BE297" s="46"/>
      <c r="BF297" s="46"/>
      <c r="BG297" s="46"/>
      <c r="BH297" s="46"/>
      <c r="BI297" s="46"/>
      <c r="BJ297" s="46"/>
      <c r="BK297" s="46"/>
      <c r="BL297" s="46"/>
      <c r="BM297" s="46"/>
      <c r="BN297" s="46"/>
      <c r="BO297" s="46"/>
      <c r="BP297" s="46"/>
      <c r="BQ297" s="46"/>
      <c r="BR297" s="46" t="s">
        <v>4159</v>
      </c>
      <c r="BS297" s="46" t="s">
        <v>5941</v>
      </c>
      <c r="BT297" s="46" t="s">
        <v>6017</v>
      </c>
      <c r="BU297" s="46" t="s">
        <v>6018</v>
      </c>
      <c r="BV297" s="46">
        <v>1345</v>
      </c>
      <c r="BW297" s="46" t="s">
        <v>6019</v>
      </c>
      <c r="BX297" s="46" t="s">
        <v>6020</v>
      </c>
      <c r="BY297" s="46">
        <v>140</v>
      </c>
      <c r="BZ297" s="46"/>
      <c r="CA297" s="46">
        <v>-1</v>
      </c>
    </row>
    <row r="298" spans="1:79">
      <c r="A298" s="46" t="s">
        <v>6021</v>
      </c>
      <c r="B298" s="46" t="s">
        <v>6047</v>
      </c>
      <c r="C298" s="46" t="s">
        <v>4150</v>
      </c>
      <c r="D298" s="46" t="s">
        <v>6048</v>
      </c>
      <c r="E298" s="46" t="s">
        <v>6022</v>
      </c>
      <c r="F298" s="46" t="s">
        <v>6022</v>
      </c>
      <c r="G298" s="46" t="s">
        <v>6023</v>
      </c>
      <c r="H298" s="46" t="s">
        <v>6024</v>
      </c>
      <c r="I298" s="46">
        <v>13.344753069999999</v>
      </c>
      <c r="J298" s="46">
        <v>103.84699911</v>
      </c>
      <c r="K298" s="46">
        <v>6</v>
      </c>
      <c r="L298" s="46">
        <v>5</v>
      </c>
      <c r="M298" s="46" t="s">
        <v>6049</v>
      </c>
      <c r="N298" s="46"/>
      <c r="O298" s="46"/>
      <c r="P298" s="46"/>
      <c r="Q298" s="46"/>
      <c r="R298" s="48" t="s">
        <v>6056</v>
      </c>
      <c r="S298" s="46" t="s">
        <v>6051</v>
      </c>
      <c r="T298" s="46"/>
      <c r="U298" s="46"/>
      <c r="V298" s="46"/>
      <c r="W298" s="46"/>
      <c r="X298" s="46"/>
      <c r="Y298" s="46"/>
      <c r="Z298" s="46"/>
      <c r="AA298" s="46"/>
      <c r="AB298" s="46"/>
      <c r="AC298" s="46"/>
      <c r="AD298" s="46"/>
      <c r="AE298" s="46"/>
      <c r="AF298" s="46"/>
      <c r="AG298" s="46" t="s">
        <v>166</v>
      </c>
      <c r="AH298" s="46">
        <v>2</v>
      </c>
      <c r="AI298" s="46"/>
      <c r="AJ298" s="46"/>
      <c r="AK298" s="46"/>
      <c r="AL298" s="46"/>
      <c r="AM298" s="46"/>
      <c r="AN298" s="46"/>
      <c r="AO298" s="46"/>
      <c r="AP298" s="46"/>
      <c r="AQ298" s="46"/>
      <c r="AR298" s="46"/>
      <c r="AS298" s="46"/>
      <c r="AT298" s="46"/>
      <c r="AU298" s="46"/>
      <c r="AV298" s="46"/>
      <c r="AW298" s="46"/>
      <c r="AX298" s="46"/>
      <c r="AY298" s="46"/>
      <c r="AZ298" s="46"/>
      <c r="BA298" s="46"/>
      <c r="BB298" s="46"/>
      <c r="BC298" s="46"/>
      <c r="BD298" s="46"/>
      <c r="BE298" s="46"/>
      <c r="BF298" s="46"/>
      <c r="BG298" s="46"/>
      <c r="BH298" s="46"/>
      <c r="BI298" s="46"/>
      <c r="BJ298" s="46"/>
      <c r="BK298" s="46"/>
      <c r="BL298" s="46"/>
      <c r="BM298" s="46"/>
      <c r="BN298" s="46"/>
      <c r="BO298" s="46"/>
      <c r="BP298" s="46"/>
      <c r="BQ298" s="46"/>
      <c r="BR298" s="46" t="s">
        <v>4159</v>
      </c>
      <c r="BS298" s="46" t="s">
        <v>6025</v>
      </c>
      <c r="BT298" s="46" t="s">
        <v>6026</v>
      </c>
      <c r="BU298" s="46" t="s">
        <v>6027</v>
      </c>
      <c r="BV298" s="46">
        <v>1376</v>
      </c>
      <c r="BW298" s="46" t="s">
        <v>6028</v>
      </c>
      <c r="BX298" s="46" t="s">
        <v>6029</v>
      </c>
      <c r="BY298" s="46">
        <v>155</v>
      </c>
      <c r="BZ298" s="46"/>
      <c r="CA298" s="46">
        <v>-1</v>
      </c>
    </row>
    <row r="299" spans="1:79">
      <c r="A299" s="46" t="s">
        <v>6030</v>
      </c>
      <c r="B299" s="46" t="s">
        <v>6047</v>
      </c>
      <c r="C299" s="46" t="s">
        <v>4150</v>
      </c>
      <c r="D299" s="46" t="s">
        <v>6048</v>
      </c>
      <c r="E299" s="46" t="s">
        <v>6031</v>
      </c>
      <c r="F299" s="46" t="s">
        <v>6031</v>
      </c>
      <c r="G299" s="46" t="s">
        <v>6032</v>
      </c>
      <c r="H299" s="46" t="s">
        <v>6033</v>
      </c>
      <c r="I299" s="46">
        <v>13.344719039999999</v>
      </c>
      <c r="J299" s="46">
        <v>103.84692841</v>
      </c>
      <c r="K299" s="46">
        <v>-20</v>
      </c>
      <c r="L299" s="46">
        <v>5</v>
      </c>
      <c r="M299" s="46" t="s">
        <v>6049</v>
      </c>
      <c r="N299" s="46"/>
      <c r="O299" s="46"/>
      <c r="P299" s="46"/>
      <c r="Q299" s="46"/>
      <c r="R299" s="48" t="s">
        <v>6056</v>
      </c>
      <c r="S299" s="46" t="s">
        <v>6051</v>
      </c>
      <c r="T299" s="46"/>
      <c r="U299" s="46"/>
      <c r="V299" s="46"/>
      <c r="W299" s="46"/>
      <c r="X299" s="46"/>
      <c r="Y299" s="46"/>
      <c r="Z299" s="46"/>
      <c r="AA299" s="46"/>
      <c r="AB299" s="46"/>
      <c r="AC299" s="46"/>
      <c r="AD299" s="46"/>
      <c r="AE299" s="46"/>
      <c r="AF299" s="46"/>
      <c r="AG299" s="46" t="s">
        <v>5975</v>
      </c>
      <c r="AH299" s="46">
        <v>6</v>
      </c>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c r="BE299" s="46"/>
      <c r="BF299" s="46"/>
      <c r="BG299" s="46"/>
      <c r="BH299" s="46"/>
      <c r="BI299" s="46"/>
      <c r="BJ299" s="46"/>
      <c r="BK299" s="46"/>
      <c r="BL299" s="46"/>
      <c r="BM299" s="46"/>
      <c r="BN299" s="46"/>
      <c r="BO299" s="46"/>
      <c r="BP299" s="46"/>
      <c r="BQ299" s="46"/>
      <c r="BR299" s="46" t="s">
        <v>4159</v>
      </c>
      <c r="BS299" s="46" t="s">
        <v>6025</v>
      </c>
      <c r="BT299" s="46" t="s">
        <v>6034</v>
      </c>
      <c r="BU299" s="46" t="s">
        <v>6035</v>
      </c>
      <c r="BV299" s="46">
        <v>1377</v>
      </c>
      <c r="BW299" s="46" t="s">
        <v>6036</v>
      </c>
      <c r="BX299" s="46" t="s">
        <v>6037</v>
      </c>
      <c r="BY299" s="46">
        <v>156</v>
      </c>
      <c r="BZ299" s="46"/>
      <c r="CA299" s="46">
        <v>-1</v>
      </c>
    </row>
    <row r="300" spans="1:79">
      <c r="A300" s="46" t="s">
        <v>6038</v>
      </c>
      <c r="B300" s="46" t="s">
        <v>6047</v>
      </c>
      <c r="C300" s="46" t="s">
        <v>4150</v>
      </c>
      <c r="D300" s="46" t="s">
        <v>6048</v>
      </c>
      <c r="E300" s="46" t="s">
        <v>6039</v>
      </c>
      <c r="F300" s="46" t="s">
        <v>6039</v>
      </c>
      <c r="G300" s="46" t="s">
        <v>6040</v>
      </c>
      <c r="H300" s="46" t="s">
        <v>6041</v>
      </c>
      <c r="I300" s="46">
        <v>13.3447405</v>
      </c>
      <c r="J300" s="46">
        <v>103.84693667000001</v>
      </c>
      <c r="K300" s="46">
        <v>-10</v>
      </c>
      <c r="L300" s="46">
        <v>5</v>
      </c>
      <c r="M300" s="46" t="s">
        <v>6049</v>
      </c>
      <c r="N300" s="46"/>
      <c r="O300" s="46"/>
      <c r="P300" s="46"/>
      <c r="Q300" s="46"/>
      <c r="R300" s="48" t="s">
        <v>6056</v>
      </c>
      <c r="S300" s="46" t="s">
        <v>6051</v>
      </c>
      <c r="T300" s="46"/>
      <c r="U300" s="46"/>
      <c r="V300" s="46"/>
      <c r="W300" s="46"/>
      <c r="X300" s="46"/>
      <c r="Y300" s="46"/>
      <c r="Z300" s="46"/>
      <c r="AA300" s="46"/>
      <c r="AB300" s="46"/>
      <c r="AC300" s="46"/>
      <c r="AD300" s="46"/>
      <c r="AE300" s="46"/>
      <c r="AF300" s="46"/>
      <c r="AG300" s="46" t="s">
        <v>6042</v>
      </c>
      <c r="AH300" s="46">
        <v>3</v>
      </c>
      <c r="AI300" s="46"/>
      <c r="AJ300" s="46"/>
      <c r="AK300" s="46"/>
      <c r="AL300" s="46"/>
      <c r="AM300" s="46"/>
      <c r="AN300" s="46"/>
      <c r="AO300" s="46"/>
      <c r="AP300" s="46"/>
      <c r="AQ300" s="46"/>
      <c r="AR300" s="46"/>
      <c r="AS300" s="46"/>
      <c r="AT300" s="46"/>
      <c r="AU300" s="46"/>
      <c r="AV300" s="46"/>
      <c r="AW300" s="46"/>
      <c r="AX300" s="46"/>
      <c r="AY300" s="46"/>
      <c r="AZ300" s="46"/>
      <c r="BA300" s="46"/>
      <c r="BB300" s="46"/>
      <c r="BC300" s="46"/>
      <c r="BD300" s="46"/>
      <c r="BE300" s="46"/>
      <c r="BF300" s="46"/>
      <c r="BG300" s="46"/>
      <c r="BH300" s="46"/>
      <c r="BI300" s="46"/>
      <c r="BJ300" s="46"/>
      <c r="BK300" s="46"/>
      <c r="BL300" s="46"/>
      <c r="BM300" s="46"/>
      <c r="BN300" s="46"/>
      <c r="BO300" s="46"/>
      <c r="BP300" s="46"/>
      <c r="BQ300" s="46"/>
      <c r="BR300" s="46" t="s">
        <v>4159</v>
      </c>
      <c r="BS300" s="46" t="s">
        <v>6025</v>
      </c>
      <c r="BT300" s="46" t="s">
        <v>6043</v>
      </c>
      <c r="BU300" s="46" t="s">
        <v>6044</v>
      </c>
      <c r="BV300" s="46">
        <v>1378</v>
      </c>
      <c r="BW300" s="46" t="s">
        <v>6045</v>
      </c>
      <c r="BX300" s="46" t="s">
        <v>6046</v>
      </c>
      <c r="BY300" s="46">
        <v>157</v>
      </c>
      <c r="BZ300" s="46"/>
      <c r="CA300" s="46">
        <v>-1</v>
      </c>
    </row>
    <row r="301" spans="1:79">
      <c r="A301" s="46" t="s">
        <v>6160</v>
      </c>
      <c r="B301" s="46" t="s">
        <v>6047</v>
      </c>
      <c r="C301" s="46" t="s">
        <v>4150</v>
      </c>
      <c r="D301" s="46" t="s">
        <v>6048</v>
      </c>
      <c r="E301" s="46" t="s">
        <v>6161</v>
      </c>
      <c r="F301" s="46" t="s">
        <v>6161</v>
      </c>
      <c r="G301" s="46" t="s">
        <v>6162</v>
      </c>
      <c r="H301" s="46" t="s">
        <v>6163</v>
      </c>
      <c r="I301" s="46">
        <v>13.34475954</v>
      </c>
      <c r="J301" s="46">
        <v>103.84686745</v>
      </c>
      <c r="K301" s="46">
        <v>-21</v>
      </c>
      <c r="L301" s="46">
        <v>5</v>
      </c>
      <c r="M301" s="46" t="s">
        <v>6049</v>
      </c>
      <c r="N301" s="46"/>
      <c r="O301" s="46"/>
      <c r="P301" s="46"/>
      <c r="Q301" s="46"/>
      <c r="R301" s="48" t="s">
        <v>6056</v>
      </c>
      <c r="S301" s="46" t="s">
        <v>6051</v>
      </c>
      <c r="T301" s="46"/>
      <c r="U301" s="46"/>
      <c r="V301" s="46"/>
      <c r="W301" s="46"/>
      <c r="X301" s="46"/>
      <c r="Y301" s="46"/>
      <c r="Z301" s="46"/>
      <c r="AA301" s="46"/>
      <c r="AB301" s="46"/>
      <c r="AC301" s="46"/>
      <c r="AD301" s="46"/>
      <c r="AE301" s="46"/>
      <c r="AF301" s="46"/>
      <c r="AG301" s="46" t="s">
        <v>5958</v>
      </c>
      <c r="AH301" s="46">
        <v>6</v>
      </c>
      <c r="AI301" s="46"/>
      <c r="AJ301" s="46"/>
      <c r="AK301" s="46"/>
      <c r="AL301" s="46"/>
      <c r="AM301" s="46"/>
      <c r="AN301" s="46"/>
      <c r="AO301" s="46"/>
      <c r="AP301" s="46"/>
      <c r="AQ301" s="46"/>
      <c r="AR301" s="46"/>
      <c r="AS301" s="46"/>
      <c r="AT301" s="46"/>
      <c r="AU301" s="46"/>
      <c r="AV301" s="46"/>
      <c r="AW301" s="46"/>
      <c r="AX301" s="46"/>
      <c r="AY301" s="46"/>
      <c r="AZ301" s="46"/>
      <c r="BA301" s="46"/>
      <c r="BB301" s="46"/>
      <c r="BC301" s="46"/>
      <c r="BD301" s="46"/>
      <c r="BE301" s="46"/>
      <c r="BF301" s="46"/>
      <c r="BG301" s="46"/>
      <c r="BH301" s="46"/>
      <c r="BI301" s="46"/>
      <c r="BJ301" s="46"/>
      <c r="BK301" s="46"/>
      <c r="BL301" s="46"/>
      <c r="BM301" s="46"/>
      <c r="BN301" s="46"/>
      <c r="BO301" s="46"/>
      <c r="BP301" s="46"/>
      <c r="BQ301" s="46"/>
      <c r="BR301" s="46" t="s">
        <v>4159</v>
      </c>
      <c r="BS301" s="46" t="s">
        <v>6164</v>
      </c>
      <c r="BT301" s="46" t="s">
        <v>6165</v>
      </c>
      <c r="BU301" s="46" t="s">
        <v>6166</v>
      </c>
      <c r="BV301" s="46">
        <v>1460</v>
      </c>
      <c r="BW301" s="46" t="s">
        <v>6167</v>
      </c>
      <c r="BX301" s="46" t="s">
        <v>6168</v>
      </c>
      <c r="BY301" s="46">
        <v>179</v>
      </c>
      <c r="BZ301" s="46"/>
      <c r="CA301" s="46">
        <v>-1</v>
      </c>
    </row>
    <row r="302" spans="1:79">
      <c r="A302" s="46" t="s">
        <v>6169</v>
      </c>
      <c r="B302" s="46" t="s">
        <v>6047</v>
      </c>
      <c r="C302" s="46" t="s">
        <v>4150</v>
      </c>
      <c r="D302" s="46" t="s">
        <v>6048</v>
      </c>
      <c r="E302" s="46" t="s">
        <v>6170</v>
      </c>
      <c r="F302" s="46" t="s">
        <v>6170</v>
      </c>
      <c r="G302" s="46" t="s">
        <v>6171</v>
      </c>
      <c r="H302" s="46" t="s">
        <v>6172</v>
      </c>
      <c r="I302" s="46">
        <v>13.34477719</v>
      </c>
      <c r="J302" s="46">
        <v>103.84686442</v>
      </c>
      <c r="K302" s="46">
        <v>-11</v>
      </c>
      <c r="L302" s="46">
        <v>5</v>
      </c>
      <c r="M302" s="46" t="s">
        <v>6049</v>
      </c>
      <c r="N302" s="46"/>
      <c r="O302" s="46"/>
      <c r="P302" s="46"/>
      <c r="Q302" s="46"/>
      <c r="R302" s="48" t="s">
        <v>6056</v>
      </c>
      <c r="S302" s="46" t="s">
        <v>6051</v>
      </c>
      <c r="T302" s="46"/>
      <c r="U302" s="46"/>
      <c r="V302" s="46"/>
      <c r="W302" s="46"/>
      <c r="X302" s="46"/>
      <c r="Y302" s="46"/>
      <c r="Z302" s="46"/>
      <c r="AA302" s="46"/>
      <c r="AB302" s="46"/>
      <c r="AC302" s="46"/>
      <c r="AD302" s="46"/>
      <c r="AE302" s="46"/>
      <c r="AF302" s="46"/>
      <c r="AG302" s="46" t="s">
        <v>5896</v>
      </c>
      <c r="AH302" s="46">
        <v>10</v>
      </c>
      <c r="AI302" s="46"/>
      <c r="AJ302" s="46"/>
      <c r="AK302" s="46"/>
      <c r="AL302" s="46"/>
      <c r="AM302" s="46"/>
      <c r="AN302" s="46"/>
      <c r="AO302" s="46"/>
      <c r="AP302" s="46"/>
      <c r="AQ302" s="46"/>
      <c r="AR302" s="46"/>
      <c r="AS302" s="46"/>
      <c r="AT302" s="46"/>
      <c r="AU302" s="46"/>
      <c r="AV302" s="46"/>
      <c r="AW302" s="46"/>
      <c r="AX302" s="46"/>
      <c r="AY302" s="46"/>
      <c r="AZ302" s="46"/>
      <c r="BA302" s="46"/>
      <c r="BB302" s="46"/>
      <c r="BC302" s="46"/>
      <c r="BD302" s="46"/>
      <c r="BE302" s="46"/>
      <c r="BF302" s="46"/>
      <c r="BG302" s="46"/>
      <c r="BH302" s="46"/>
      <c r="BI302" s="46"/>
      <c r="BJ302" s="46"/>
      <c r="BK302" s="46"/>
      <c r="BL302" s="46"/>
      <c r="BM302" s="46"/>
      <c r="BN302" s="46"/>
      <c r="BO302" s="46"/>
      <c r="BP302" s="46"/>
      <c r="BQ302" s="46"/>
      <c r="BR302" s="46" t="s">
        <v>4159</v>
      </c>
      <c r="BS302" s="46" t="s">
        <v>6164</v>
      </c>
      <c r="BT302" s="46" t="s">
        <v>6173</v>
      </c>
      <c r="BU302" s="46" t="s">
        <v>6174</v>
      </c>
      <c r="BV302" s="46">
        <v>1461</v>
      </c>
      <c r="BW302" s="46" t="s">
        <v>6175</v>
      </c>
      <c r="BX302" s="46" t="s">
        <v>6176</v>
      </c>
      <c r="BY302" s="46">
        <v>180</v>
      </c>
      <c r="BZ302" s="46"/>
      <c r="CA302" s="46">
        <v>-1</v>
      </c>
    </row>
    <row r="303" spans="1:79">
      <c r="A303" s="46" t="s">
        <v>6177</v>
      </c>
      <c r="B303" s="46" t="s">
        <v>6047</v>
      </c>
      <c r="C303" s="46" t="s">
        <v>4150</v>
      </c>
      <c r="D303" s="46" t="s">
        <v>6048</v>
      </c>
      <c r="E303" s="46" t="s">
        <v>6178</v>
      </c>
      <c r="F303" s="46" t="s">
        <v>6178</v>
      </c>
      <c r="G303" s="46" t="s">
        <v>6179</v>
      </c>
      <c r="H303" s="46" t="s">
        <v>6180</v>
      </c>
      <c r="I303" s="46">
        <v>13.34479127</v>
      </c>
      <c r="J303" s="46">
        <v>103.84683706</v>
      </c>
      <c r="K303" s="46">
        <v>-22</v>
      </c>
      <c r="L303" s="46">
        <v>5</v>
      </c>
      <c r="M303" s="46" t="s">
        <v>6049</v>
      </c>
      <c r="N303" s="46"/>
      <c r="O303" s="46"/>
      <c r="P303" s="46"/>
      <c r="Q303" s="46"/>
      <c r="R303" s="48" t="s">
        <v>6056</v>
      </c>
      <c r="S303" s="46" t="s">
        <v>6051</v>
      </c>
      <c r="T303" s="46"/>
      <c r="U303" s="46"/>
      <c r="V303" s="46"/>
      <c r="W303" s="46"/>
      <c r="X303" s="46"/>
      <c r="Y303" s="46"/>
      <c r="Z303" s="46"/>
      <c r="AA303" s="46"/>
      <c r="AB303" s="46"/>
      <c r="AC303" s="46"/>
      <c r="AD303" s="46"/>
      <c r="AE303" s="46"/>
      <c r="AF303" s="46"/>
      <c r="AG303" s="46" t="s">
        <v>5993</v>
      </c>
      <c r="AH303" s="46">
        <v>1</v>
      </c>
      <c r="AI303" s="46"/>
      <c r="AJ303" s="46"/>
      <c r="AK303" s="46"/>
      <c r="AL303" s="46"/>
      <c r="AM303" s="46"/>
      <c r="AN303" s="46"/>
      <c r="AO303" s="46"/>
      <c r="AP303" s="46"/>
      <c r="AQ303" s="46"/>
      <c r="AR303" s="46"/>
      <c r="AS303" s="46"/>
      <c r="AT303" s="46"/>
      <c r="AU303" s="46"/>
      <c r="AV303" s="46"/>
      <c r="AW303" s="46"/>
      <c r="AX303" s="46"/>
      <c r="AY303" s="46"/>
      <c r="AZ303" s="46"/>
      <c r="BA303" s="46"/>
      <c r="BB303" s="46"/>
      <c r="BC303" s="46"/>
      <c r="BD303" s="46"/>
      <c r="BE303" s="46"/>
      <c r="BF303" s="46"/>
      <c r="BG303" s="46"/>
      <c r="BH303" s="46"/>
      <c r="BI303" s="46"/>
      <c r="BJ303" s="46"/>
      <c r="BK303" s="46"/>
      <c r="BL303" s="46"/>
      <c r="BM303" s="46"/>
      <c r="BN303" s="46"/>
      <c r="BO303" s="46"/>
      <c r="BP303" s="46"/>
      <c r="BQ303" s="46"/>
      <c r="BR303" s="46" t="s">
        <v>4159</v>
      </c>
      <c r="BS303" s="46" t="s">
        <v>6164</v>
      </c>
      <c r="BT303" s="46" t="s">
        <v>6181</v>
      </c>
      <c r="BU303" s="46" t="s">
        <v>6182</v>
      </c>
      <c r="BV303" s="46">
        <v>1462</v>
      </c>
      <c r="BW303" s="46" t="s">
        <v>6183</v>
      </c>
      <c r="BX303" s="46" t="s">
        <v>6184</v>
      </c>
      <c r="BY303" s="46">
        <v>181</v>
      </c>
      <c r="BZ303" s="46"/>
      <c r="CA303" s="46">
        <v>-1</v>
      </c>
    </row>
    <row r="304" spans="1:79">
      <c r="A304" s="46" t="s">
        <v>6185</v>
      </c>
      <c r="B304" s="46" t="s">
        <v>6047</v>
      </c>
      <c r="C304" s="46" t="s">
        <v>4150</v>
      </c>
      <c r="D304" s="46" t="s">
        <v>6048</v>
      </c>
      <c r="E304" s="46" t="s">
        <v>6186</v>
      </c>
      <c r="F304" s="46" t="s">
        <v>6186</v>
      </c>
      <c r="G304" s="46" t="s">
        <v>6187</v>
      </c>
      <c r="H304" s="46" t="s">
        <v>6188</v>
      </c>
      <c r="I304" s="46">
        <v>13.3447929</v>
      </c>
      <c r="J304" s="46">
        <v>103.84683339999999</v>
      </c>
      <c r="K304" s="46">
        <v>-18</v>
      </c>
      <c r="L304" s="46">
        <v>5</v>
      </c>
      <c r="M304" s="46" t="s">
        <v>6049</v>
      </c>
      <c r="N304" s="46"/>
      <c r="O304" s="46"/>
      <c r="P304" s="46"/>
      <c r="Q304" s="46"/>
      <c r="R304" s="48" t="s">
        <v>6056</v>
      </c>
      <c r="S304" s="46" t="s">
        <v>6051</v>
      </c>
      <c r="T304" s="46"/>
      <c r="U304" s="46"/>
      <c r="V304" s="46"/>
      <c r="W304" s="46"/>
      <c r="X304" s="46"/>
      <c r="Y304" s="46"/>
      <c r="Z304" s="46"/>
      <c r="AA304" s="46"/>
      <c r="AB304" s="46"/>
      <c r="AC304" s="46"/>
      <c r="AD304" s="46"/>
      <c r="AE304" s="46"/>
      <c r="AF304" s="46"/>
      <c r="AG304" s="46" t="s">
        <v>166</v>
      </c>
      <c r="AH304" s="46">
        <v>2</v>
      </c>
      <c r="AI304" s="46"/>
      <c r="AJ304" s="46"/>
      <c r="AK304" s="46"/>
      <c r="AL304" s="46"/>
      <c r="AM304" s="46"/>
      <c r="AN304" s="46"/>
      <c r="AO304" s="46"/>
      <c r="AP304" s="46"/>
      <c r="AQ304" s="46"/>
      <c r="AR304" s="46"/>
      <c r="AS304" s="46"/>
      <c r="AT304" s="46"/>
      <c r="AU304" s="46"/>
      <c r="AV304" s="46"/>
      <c r="AW304" s="46"/>
      <c r="AX304" s="46"/>
      <c r="AY304" s="46"/>
      <c r="AZ304" s="46"/>
      <c r="BA304" s="46"/>
      <c r="BB304" s="46"/>
      <c r="BC304" s="46"/>
      <c r="BD304" s="46"/>
      <c r="BE304" s="46"/>
      <c r="BF304" s="46"/>
      <c r="BG304" s="46"/>
      <c r="BH304" s="46"/>
      <c r="BI304" s="46"/>
      <c r="BJ304" s="46"/>
      <c r="BK304" s="46"/>
      <c r="BL304" s="46"/>
      <c r="BM304" s="46"/>
      <c r="BN304" s="46"/>
      <c r="BO304" s="46"/>
      <c r="BP304" s="46"/>
      <c r="BQ304" s="46"/>
      <c r="BR304" s="46" t="s">
        <v>4159</v>
      </c>
      <c r="BS304" s="46" t="s">
        <v>6164</v>
      </c>
      <c r="BT304" s="46" t="s">
        <v>6189</v>
      </c>
      <c r="BU304" s="46" t="s">
        <v>6190</v>
      </c>
      <c r="BV304" s="46">
        <v>1463</v>
      </c>
      <c r="BW304" s="46" t="s">
        <v>6191</v>
      </c>
      <c r="BX304" s="46" t="s">
        <v>6192</v>
      </c>
      <c r="BY304" s="46">
        <v>182</v>
      </c>
      <c r="BZ304" s="46"/>
      <c r="CA304" s="46">
        <v>-1</v>
      </c>
    </row>
    <row r="305" spans="1:79">
      <c r="A305" s="46" t="s">
        <v>6359</v>
      </c>
      <c r="B305" s="46" t="s">
        <v>6047</v>
      </c>
      <c r="C305" s="46" t="s">
        <v>4150</v>
      </c>
      <c r="D305" s="46" t="s">
        <v>6048</v>
      </c>
      <c r="E305" s="46" t="s">
        <v>6360</v>
      </c>
      <c r="F305" s="46" t="s">
        <v>6360</v>
      </c>
      <c r="G305" s="46" t="s">
        <v>6361</v>
      </c>
      <c r="H305" s="46" t="s">
        <v>6362</v>
      </c>
      <c r="I305" s="46">
        <v>13.34481268</v>
      </c>
      <c r="J305" s="46">
        <v>103.84690184999999</v>
      </c>
      <c r="K305" s="46">
        <v>-42</v>
      </c>
      <c r="L305" s="46">
        <v>5</v>
      </c>
      <c r="M305" s="46" t="s">
        <v>6049</v>
      </c>
      <c r="N305" s="46"/>
      <c r="O305" s="46"/>
      <c r="P305" s="46"/>
      <c r="Q305" s="46"/>
      <c r="R305" s="48" t="s">
        <v>6056</v>
      </c>
      <c r="S305" s="46" t="s">
        <v>6051</v>
      </c>
      <c r="T305" s="46"/>
      <c r="U305" s="46"/>
      <c r="V305" s="46"/>
      <c r="W305" s="46"/>
      <c r="X305" s="46"/>
      <c r="Y305" s="46"/>
      <c r="Z305" s="46"/>
      <c r="AA305" s="46"/>
      <c r="AB305" s="46"/>
      <c r="AC305" s="46"/>
      <c r="AD305" s="46"/>
      <c r="AE305" s="46"/>
      <c r="AF305" s="46"/>
      <c r="AG305" s="46" t="s">
        <v>6363</v>
      </c>
      <c r="AH305" s="46">
        <v>10</v>
      </c>
      <c r="AI305" s="46"/>
      <c r="AJ305" s="46"/>
      <c r="AK305" s="46"/>
      <c r="AL305" s="46"/>
      <c r="AM305" s="46"/>
      <c r="AN305" s="46"/>
      <c r="AO305" s="46"/>
      <c r="AP305" s="46"/>
      <c r="AQ305" s="46"/>
      <c r="AR305" s="46"/>
      <c r="AS305" s="46"/>
      <c r="AT305" s="46"/>
      <c r="AU305" s="46"/>
      <c r="AV305" s="46"/>
      <c r="AW305" s="46"/>
      <c r="AX305" s="46"/>
      <c r="AY305" s="46"/>
      <c r="AZ305" s="46"/>
      <c r="BA305" s="46"/>
      <c r="BB305" s="46"/>
      <c r="BC305" s="46"/>
      <c r="BD305" s="46"/>
      <c r="BE305" s="46"/>
      <c r="BF305" s="46"/>
      <c r="BG305" s="46"/>
      <c r="BH305" s="46"/>
      <c r="BI305" s="46"/>
      <c r="BJ305" s="46"/>
      <c r="BK305" s="46"/>
      <c r="BL305" s="46"/>
      <c r="BM305" s="46"/>
      <c r="BN305" s="46"/>
      <c r="BO305" s="46"/>
      <c r="BP305" s="46"/>
      <c r="BQ305" s="46"/>
      <c r="BR305" s="46" t="s">
        <v>4159</v>
      </c>
      <c r="BS305" s="46" t="s">
        <v>6164</v>
      </c>
      <c r="BT305" s="46" t="s">
        <v>6364</v>
      </c>
      <c r="BU305" s="46" t="s">
        <v>6365</v>
      </c>
      <c r="BV305" s="46">
        <v>1514</v>
      </c>
      <c r="BW305" s="46" t="s">
        <v>6366</v>
      </c>
      <c r="BX305" s="46" t="s">
        <v>6367</v>
      </c>
      <c r="BY305" s="46">
        <v>203</v>
      </c>
      <c r="BZ305" s="46"/>
      <c r="CA305" s="46">
        <v>-1</v>
      </c>
    </row>
    <row r="306" spans="1:79">
      <c r="A306" s="46" t="s">
        <v>6368</v>
      </c>
      <c r="B306" s="46" t="s">
        <v>6047</v>
      </c>
      <c r="C306" s="46" t="s">
        <v>4150</v>
      </c>
      <c r="D306" s="46" t="s">
        <v>6048</v>
      </c>
      <c r="E306" s="46" t="s">
        <v>6369</v>
      </c>
      <c r="F306" s="46" t="s">
        <v>6369</v>
      </c>
      <c r="G306" s="46" t="s">
        <v>6370</v>
      </c>
      <c r="H306" s="46" t="s">
        <v>6371</v>
      </c>
      <c r="I306" s="46">
        <v>13.34480845</v>
      </c>
      <c r="J306" s="46">
        <v>103.8468999</v>
      </c>
      <c r="K306" s="46">
        <v>-39</v>
      </c>
      <c r="L306" s="46">
        <v>5</v>
      </c>
      <c r="M306" s="46" t="s">
        <v>6049</v>
      </c>
      <c r="N306" s="46"/>
      <c r="O306" s="46"/>
      <c r="P306" s="46"/>
      <c r="Q306" s="46"/>
      <c r="R306" s="48" t="s">
        <v>6056</v>
      </c>
      <c r="S306" s="46" t="s">
        <v>6051</v>
      </c>
      <c r="T306" s="46"/>
      <c r="U306" s="46"/>
      <c r="V306" s="46"/>
      <c r="W306" s="46"/>
      <c r="X306" s="46"/>
      <c r="Y306" s="46"/>
      <c r="Z306" s="46"/>
      <c r="AA306" s="46"/>
      <c r="AB306" s="46"/>
      <c r="AC306" s="46"/>
      <c r="AD306" s="46"/>
      <c r="AE306" s="46"/>
      <c r="AF306" s="46"/>
      <c r="AG306" s="46" t="s">
        <v>295</v>
      </c>
      <c r="AH306" s="46">
        <v>10</v>
      </c>
      <c r="AI306" s="46"/>
      <c r="AJ306" s="46"/>
      <c r="AK306" s="46"/>
      <c r="AL306" s="46"/>
      <c r="AM306" s="46"/>
      <c r="AN306" s="46"/>
      <c r="AO306" s="46"/>
      <c r="AP306" s="46"/>
      <c r="AQ306" s="46"/>
      <c r="AR306" s="46"/>
      <c r="AS306" s="46"/>
      <c r="AT306" s="46"/>
      <c r="AU306" s="46"/>
      <c r="AV306" s="46"/>
      <c r="AW306" s="46"/>
      <c r="AX306" s="46"/>
      <c r="AY306" s="46"/>
      <c r="AZ306" s="46"/>
      <c r="BA306" s="46"/>
      <c r="BB306" s="46"/>
      <c r="BC306" s="46"/>
      <c r="BD306" s="46"/>
      <c r="BE306" s="46"/>
      <c r="BF306" s="46"/>
      <c r="BG306" s="46"/>
      <c r="BH306" s="46"/>
      <c r="BI306" s="46"/>
      <c r="BJ306" s="46"/>
      <c r="BK306" s="46"/>
      <c r="BL306" s="46"/>
      <c r="BM306" s="46"/>
      <c r="BN306" s="46"/>
      <c r="BO306" s="46"/>
      <c r="BP306" s="46"/>
      <c r="BQ306" s="46"/>
      <c r="BR306" s="46" t="s">
        <v>4159</v>
      </c>
      <c r="BS306" s="46" t="s">
        <v>6164</v>
      </c>
      <c r="BT306" s="46" t="s">
        <v>6372</v>
      </c>
      <c r="BU306" s="46" t="s">
        <v>6373</v>
      </c>
      <c r="BV306" s="46">
        <v>1515</v>
      </c>
      <c r="BW306" s="46" t="s">
        <v>6374</v>
      </c>
      <c r="BX306" s="46" t="s">
        <v>6375</v>
      </c>
      <c r="BY306" s="46">
        <v>204</v>
      </c>
      <c r="BZ306" s="46"/>
      <c r="CA306" s="46">
        <v>-1</v>
      </c>
    </row>
    <row r="307" spans="1:79">
      <c r="A307" s="46" t="s">
        <v>6376</v>
      </c>
      <c r="B307" s="46" t="s">
        <v>6047</v>
      </c>
      <c r="C307" s="46" t="s">
        <v>4150</v>
      </c>
      <c r="D307" s="46" t="s">
        <v>6048</v>
      </c>
      <c r="E307" s="46" t="s">
        <v>6377</v>
      </c>
      <c r="F307" s="46" t="s">
        <v>6377</v>
      </c>
      <c r="G307" s="46" t="s">
        <v>6378</v>
      </c>
      <c r="H307" s="46" t="s">
        <v>6379</v>
      </c>
      <c r="I307" s="46">
        <v>13.344793170000001</v>
      </c>
      <c r="J307" s="46">
        <v>103.84687982</v>
      </c>
      <c r="K307" s="46">
        <v>-41</v>
      </c>
      <c r="L307" s="46">
        <v>5</v>
      </c>
      <c r="M307" s="46" t="s">
        <v>6049</v>
      </c>
      <c r="N307" s="46"/>
      <c r="O307" s="46"/>
      <c r="P307" s="46"/>
      <c r="Q307" s="46"/>
      <c r="R307" s="48" t="s">
        <v>6056</v>
      </c>
      <c r="S307" s="46" t="s">
        <v>6051</v>
      </c>
      <c r="T307" s="46"/>
      <c r="U307" s="46"/>
      <c r="V307" s="46"/>
      <c r="W307" s="46"/>
      <c r="X307" s="46"/>
      <c r="Y307" s="46"/>
      <c r="Z307" s="46"/>
      <c r="AA307" s="46"/>
      <c r="AB307" s="46"/>
      <c r="AC307" s="46"/>
      <c r="AD307" s="46"/>
      <c r="AE307" s="46"/>
      <c r="AF307" s="46"/>
      <c r="AG307" s="46" t="s">
        <v>4743</v>
      </c>
      <c r="AH307" s="46">
        <v>2</v>
      </c>
      <c r="AI307" s="46"/>
      <c r="AJ307" s="46"/>
      <c r="AK307" s="46"/>
      <c r="AL307" s="46"/>
      <c r="AM307" s="46"/>
      <c r="AN307" s="46"/>
      <c r="AO307" s="46"/>
      <c r="AP307" s="46"/>
      <c r="AQ307" s="46"/>
      <c r="AR307" s="46"/>
      <c r="AS307" s="46"/>
      <c r="AT307" s="46"/>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t="s">
        <v>4159</v>
      </c>
      <c r="BS307" s="46" t="s">
        <v>6164</v>
      </c>
      <c r="BT307" s="46" t="s">
        <v>6380</v>
      </c>
      <c r="BU307" s="46" t="s">
        <v>6381</v>
      </c>
      <c r="BV307" s="46">
        <v>1516</v>
      </c>
      <c r="BW307" s="46" t="s">
        <v>6382</v>
      </c>
      <c r="BX307" s="46" t="s">
        <v>6383</v>
      </c>
      <c r="BY307" s="46">
        <v>205</v>
      </c>
      <c r="BZ307" s="46"/>
      <c r="CA307" s="46">
        <v>-1</v>
      </c>
    </row>
    <row r="308" spans="1:79">
      <c r="A308" s="46" t="s">
        <v>7026</v>
      </c>
      <c r="B308" s="46" t="s">
        <v>6047</v>
      </c>
      <c r="C308" s="46" t="s">
        <v>4150</v>
      </c>
      <c r="D308" s="46" t="s">
        <v>6048</v>
      </c>
      <c r="E308" s="46" t="s">
        <v>7027</v>
      </c>
      <c r="F308" s="46" t="s">
        <v>7027</v>
      </c>
      <c r="G308" s="46" t="s">
        <v>4937</v>
      </c>
      <c r="H308" s="46" t="s">
        <v>7028</v>
      </c>
      <c r="I308" s="46">
        <v>13.3838142</v>
      </c>
      <c r="J308" s="46">
        <v>103.85234796</v>
      </c>
      <c r="K308" s="46">
        <v>5</v>
      </c>
      <c r="L308" s="46">
        <v>5</v>
      </c>
      <c r="M308" s="46" t="s">
        <v>6049</v>
      </c>
      <c r="N308" s="46"/>
      <c r="O308" s="46"/>
      <c r="P308" s="46"/>
      <c r="Q308" s="46"/>
      <c r="R308" s="48" t="s">
        <v>6934</v>
      </c>
      <c r="S308" s="46" t="s">
        <v>6051</v>
      </c>
      <c r="T308" s="46"/>
      <c r="U308" s="46"/>
      <c r="V308" s="46"/>
      <c r="W308" s="46"/>
      <c r="X308" s="46"/>
      <c r="Y308" s="46"/>
      <c r="Z308" s="46"/>
      <c r="AA308" s="46"/>
      <c r="AB308" s="46"/>
      <c r="AC308" s="46"/>
      <c r="AD308" s="46"/>
      <c r="AE308" s="46"/>
      <c r="AF308" s="46"/>
      <c r="AG308" s="46" t="s">
        <v>295</v>
      </c>
      <c r="AH308" s="46">
        <v>10</v>
      </c>
      <c r="AI308" s="46"/>
      <c r="AJ308" s="46"/>
      <c r="AK308" s="46"/>
      <c r="AL308" s="46"/>
      <c r="AM308" s="46"/>
      <c r="AN308" s="46"/>
      <c r="AO308" s="46"/>
      <c r="AP308" s="46"/>
      <c r="AQ308" s="46"/>
      <c r="AR308" s="46"/>
      <c r="AS308" s="46"/>
      <c r="AT308" s="46"/>
      <c r="AU308" s="46"/>
      <c r="AV308" s="46"/>
      <c r="AW308" s="46"/>
      <c r="AX308" s="46"/>
      <c r="AY308" s="46"/>
      <c r="AZ308" s="46"/>
      <c r="BA308" s="46"/>
      <c r="BB308" s="46"/>
      <c r="BC308" s="46"/>
      <c r="BD308" s="46"/>
      <c r="BE308" s="46"/>
      <c r="BF308" s="46"/>
      <c r="BG308" s="46"/>
      <c r="BH308" s="46"/>
      <c r="BI308" s="46"/>
      <c r="BJ308" s="46"/>
      <c r="BK308" s="46"/>
      <c r="BL308" s="46"/>
      <c r="BM308" s="46"/>
      <c r="BN308" s="46"/>
      <c r="BO308" s="46"/>
      <c r="BP308" s="46"/>
      <c r="BQ308" s="46"/>
      <c r="BR308" s="46" t="s">
        <v>4159</v>
      </c>
      <c r="BS308" s="46" t="s">
        <v>6640</v>
      </c>
      <c r="BT308" s="46" t="s">
        <v>7029</v>
      </c>
      <c r="BU308" s="46" t="s">
        <v>7030</v>
      </c>
      <c r="BV308" s="46">
        <v>1880</v>
      </c>
      <c r="BW308" s="46" t="s">
        <v>7031</v>
      </c>
      <c r="BX308" s="46" t="s">
        <v>7032</v>
      </c>
      <c r="BY308" s="46">
        <v>280</v>
      </c>
      <c r="BZ308" s="46"/>
      <c r="CA308" s="46">
        <v>-1</v>
      </c>
    </row>
    <row r="309" spans="1:79">
      <c r="A309" s="46" t="s">
        <v>7033</v>
      </c>
      <c r="B309" s="46" t="s">
        <v>6047</v>
      </c>
      <c r="C309" s="46" t="s">
        <v>4150</v>
      </c>
      <c r="D309" s="46" t="s">
        <v>6048</v>
      </c>
      <c r="E309" s="46" t="s">
        <v>7034</v>
      </c>
      <c r="F309" s="46" t="s">
        <v>7034</v>
      </c>
      <c r="G309" s="46" t="s">
        <v>7035</v>
      </c>
      <c r="H309" s="46" t="s">
        <v>7036</v>
      </c>
      <c r="I309" s="46">
        <v>13.38377932</v>
      </c>
      <c r="J309" s="46">
        <v>103.85237599</v>
      </c>
      <c r="K309" s="46">
        <v>18</v>
      </c>
      <c r="L309" s="46">
        <v>5</v>
      </c>
      <c r="M309" s="46" t="s">
        <v>6049</v>
      </c>
      <c r="N309" s="46"/>
      <c r="O309" s="46"/>
      <c r="P309" s="46"/>
      <c r="Q309" s="46"/>
      <c r="R309" s="48" t="s">
        <v>6934</v>
      </c>
      <c r="S309" s="46" t="s">
        <v>6051</v>
      </c>
      <c r="T309" s="46"/>
      <c r="U309" s="46"/>
      <c r="V309" s="46"/>
      <c r="W309" s="46"/>
      <c r="X309" s="46"/>
      <c r="Y309" s="46"/>
      <c r="Z309" s="46"/>
      <c r="AA309" s="46"/>
      <c r="AB309" s="46"/>
      <c r="AC309" s="46"/>
      <c r="AD309" s="46"/>
      <c r="AE309" s="46"/>
      <c r="AF309" s="46"/>
      <c r="AG309" s="46" t="s">
        <v>166</v>
      </c>
      <c r="AH309" s="46">
        <v>2</v>
      </c>
      <c r="AI309" s="46"/>
      <c r="AJ309" s="46"/>
      <c r="AK309" s="46"/>
      <c r="AL309" s="46"/>
      <c r="AM309" s="46"/>
      <c r="AN309" s="46"/>
      <c r="AO309" s="46"/>
      <c r="AP309" s="46"/>
      <c r="AQ309" s="46"/>
      <c r="AR309" s="46"/>
      <c r="AS309" s="46"/>
      <c r="AT309" s="46"/>
      <c r="AU309" s="46"/>
      <c r="AV309" s="46"/>
      <c r="AW309" s="46"/>
      <c r="AX309" s="46"/>
      <c r="AY309" s="46"/>
      <c r="AZ309" s="46"/>
      <c r="BA309" s="46"/>
      <c r="BB309" s="46"/>
      <c r="BC309" s="46"/>
      <c r="BD309" s="46"/>
      <c r="BE309" s="46"/>
      <c r="BF309" s="46"/>
      <c r="BG309" s="46"/>
      <c r="BH309" s="46"/>
      <c r="BI309" s="46"/>
      <c r="BJ309" s="46"/>
      <c r="BK309" s="46"/>
      <c r="BL309" s="46"/>
      <c r="BM309" s="46"/>
      <c r="BN309" s="46"/>
      <c r="BO309" s="46"/>
      <c r="BP309" s="46"/>
      <c r="BQ309" s="46"/>
      <c r="BR309" s="46" t="s">
        <v>4159</v>
      </c>
      <c r="BS309" s="46" t="s">
        <v>7037</v>
      </c>
      <c r="BT309" s="46" t="s">
        <v>7038</v>
      </c>
      <c r="BU309" s="46" t="s">
        <v>7039</v>
      </c>
      <c r="BV309" s="46">
        <v>1881</v>
      </c>
      <c r="BW309" s="46" t="s">
        <v>7040</v>
      </c>
      <c r="BX309" s="46" t="s">
        <v>7041</v>
      </c>
      <c r="BY309" s="46">
        <v>281</v>
      </c>
      <c r="BZ309" s="46"/>
      <c r="CA309" s="46">
        <v>-1</v>
      </c>
    </row>
    <row r="310" spans="1:79">
      <c r="A310" s="46" t="s">
        <v>7042</v>
      </c>
      <c r="B310" s="46" t="s">
        <v>6047</v>
      </c>
      <c r="C310" s="46" t="s">
        <v>4150</v>
      </c>
      <c r="D310" s="46" t="s">
        <v>6048</v>
      </c>
      <c r="E310" s="46" t="s">
        <v>7043</v>
      </c>
      <c r="F310" s="46" t="s">
        <v>7043</v>
      </c>
      <c r="G310" s="46" t="s">
        <v>7044</v>
      </c>
      <c r="H310" s="46" t="s">
        <v>7045</v>
      </c>
      <c r="I310" s="46">
        <v>13.38380211</v>
      </c>
      <c r="J310" s="46">
        <v>103.85232388</v>
      </c>
      <c r="K310" s="46">
        <v>2</v>
      </c>
      <c r="L310" s="46">
        <v>5</v>
      </c>
      <c r="M310" s="46" t="s">
        <v>6049</v>
      </c>
      <c r="N310" s="46"/>
      <c r="O310" s="46"/>
      <c r="P310" s="46"/>
      <c r="Q310" s="46"/>
      <c r="R310" s="48" t="s">
        <v>6934</v>
      </c>
      <c r="S310" s="46" t="s">
        <v>6051</v>
      </c>
      <c r="T310" s="46"/>
      <c r="U310" s="46"/>
      <c r="V310" s="46"/>
      <c r="W310" s="46"/>
      <c r="X310" s="46"/>
      <c r="Y310" s="46"/>
      <c r="Z310" s="46"/>
      <c r="AA310" s="46"/>
      <c r="AB310" s="46"/>
      <c r="AC310" s="46"/>
      <c r="AD310" s="46"/>
      <c r="AE310" s="46"/>
      <c r="AF310" s="46"/>
      <c r="AG310" s="46" t="s">
        <v>5487</v>
      </c>
      <c r="AH310" s="46">
        <v>10</v>
      </c>
      <c r="AI310" s="46"/>
      <c r="AJ310" s="46"/>
      <c r="AK310" s="46"/>
      <c r="AL310" s="46"/>
      <c r="AM310" s="46"/>
      <c r="AN310" s="46"/>
      <c r="AO310" s="46"/>
      <c r="AP310" s="46"/>
      <c r="AQ310" s="46"/>
      <c r="AR310" s="46"/>
      <c r="AS310" s="46"/>
      <c r="AT310" s="46"/>
      <c r="AU310" s="46"/>
      <c r="AV310" s="46"/>
      <c r="AW310" s="46"/>
      <c r="AX310" s="46"/>
      <c r="AY310" s="46"/>
      <c r="AZ310" s="46"/>
      <c r="BA310" s="46"/>
      <c r="BB310" s="46"/>
      <c r="BC310" s="46"/>
      <c r="BD310" s="46"/>
      <c r="BE310" s="46"/>
      <c r="BF310" s="46"/>
      <c r="BG310" s="46"/>
      <c r="BH310" s="46"/>
      <c r="BI310" s="46"/>
      <c r="BJ310" s="46"/>
      <c r="BK310" s="46"/>
      <c r="BL310" s="46"/>
      <c r="BM310" s="46"/>
      <c r="BN310" s="46"/>
      <c r="BO310" s="46"/>
      <c r="BP310" s="46"/>
      <c r="BQ310" s="46"/>
      <c r="BR310" s="46" t="s">
        <v>4159</v>
      </c>
      <c r="BS310" s="46" t="s">
        <v>7037</v>
      </c>
      <c r="BT310" s="46" t="s">
        <v>7046</v>
      </c>
      <c r="BU310" s="46" t="s">
        <v>7047</v>
      </c>
      <c r="BV310" s="46">
        <v>1882</v>
      </c>
      <c r="BW310" s="46" t="s">
        <v>7048</v>
      </c>
      <c r="BX310" s="46" t="s">
        <v>7049</v>
      </c>
      <c r="BY310" s="46">
        <v>282</v>
      </c>
      <c r="BZ310" s="46"/>
      <c r="CA310" s="46">
        <v>-1</v>
      </c>
    </row>
    <row r="311" spans="1:79">
      <c r="R311" s="49"/>
    </row>
    <row r="312" spans="1:79">
      <c r="R312" s="49"/>
    </row>
    <row r="313" spans="1:79">
      <c r="R313" s="49"/>
    </row>
    <row r="314" spans="1:79">
      <c r="R314" s="49"/>
    </row>
    <row r="315" spans="1:79">
      <c r="R315" s="49"/>
    </row>
    <row r="316" spans="1:79">
      <c r="R316" s="49"/>
    </row>
    <row r="317" spans="1:79">
      <c r="R317" s="49"/>
    </row>
    <row r="318" spans="1:79">
      <c r="R318" s="49"/>
    </row>
    <row r="319" spans="1:79">
      <c r="R319" s="49"/>
    </row>
    <row r="320" spans="1:79">
      <c r="R320" s="49"/>
    </row>
    <row r="321" spans="18:18">
      <c r="R321" s="49"/>
    </row>
    <row r="322" spans="18:18">
      <c r="R322" s="49"/>
    </row>
    <row r="323" spans="18:18">
      <c r="R323" s="49"/>
    </row>
    <row r="324" spans="18:18">
      <c r="R324" s="49"/>
    </row>
    <row r="325" spans="18:18">
      <c r="R325" s="49"/>
    </row>
    <row r="326" spans="18:18">
      <c r="R326" s="49"/>
    </row>
    <row r="327" spans="18:18">
      <c r="R327" s="49"/>
    </row>
    <row r="328" spans="18:18">
      <c r="R328" s="49"/>
    </row>
    <row r="329" spans="18:18">
      <c r="R329" s="49"/>
    </row>
    <row r="330" spans="18:18">
      <c r="R330" s="49"/>
    </row>
    <row r="331" spans="18:18">
      <c r="R331" s="49"/>
    </row>
    <row r="332" spans="18:18">
      <c r="R332" s="49"/>
    </row>
    <row r="333" spans="18:18">
      <c r="R333" s="49"/>
    </row>
    <row r="334" spans="18:18">
      <c r="R334" s="49"/>
    </row>
    <row r="335" spans="18:18">
      <c r="R335" s="49"/>
    </row>
    <row r="336" spans="18:18">
      <c r="R336" s="49"/>
    </row>
    <row r="337" spans="18:18">
      <c r="R337" s="49"/>
    </row>
    <row r="338" spans="18:18">
      <c r="R338" s="49"/>
    </row>
    <row r="339" spans="18:18">
      <c r="R339" s="49"/>
    </row>
    <row r="340" spans="18:18">
      <c r="R340" s="49"/>
    </row>
    <row r="341" spans="18:18">
      <c r="R341" s="49"/>
    </row>
    <row r="342" spans="18:18">
      <c r="R342" s="49"/>
    </row>
    <row r="343" spans="18:18">
      <c r="R343" s="49"/>
    </row>
    <row r="344" spans="18:18">
      <c r="R344" s="49"/>
    </row>
    <row r="345" spans="18:18">
      <c r="R345" s="49"/>
    </row>
    <row r="346" spans="18:18">
      <c r="R346" s="49"/>
    </row>
    <row r="347" spans="18:18">
      <c r="R347" s="49"/>
    </row>
    <row r="348" spans="18:18">
      <c r="R348" s="49"/>
    </row>
    <row r="349" spans="18:18">
      <c r="R349" s="49"/>
    </row>
    <row r="350" spans="18:18">
      <c r="R350" s="49"/>
    </row>
    <row r="351" spans="18:18">
      <c r="R351" s="49"/>
    </row>
    <row r="352" spans="18:18">
      <c r="R352" s="49"/>
    </row>
    <row r="353" spans="18:18">
      <c r="R353" s="49"/>
    </row>
    <row r="354" spans="18:18">
      <c r="R354" s="49"/>
    </row>
    <row r="355" spans="18:18">
      <c r="R355" s="49"/>
    </row>
    <row r="356" spans="18:18">
      <c r="R356" s="49"/>
    </row>
    <row r="357" spans="18:18">
      <c r="R357" s="49"/>
    </row>
    <row r="358" spans="18:18">
      <c r="R358" s="49"/>
    </row>
    <row r="359" spans="18:18">
      <c r="R359" s="49"/>
    </row>
    <row r="360" spans="18:18">
      <c r="R360" s="49"/>
    </row>
    <row r="361" spans="18:18">
      <c r="R361" s="49"/>
    </row>
    <row r="362" spans="18:18">
      <c r="R362" s="49"/>
    </row>
    <row r="363" spans="18:18">
      <c r="R363" s="49"/>
    </row>
    <row r="364" spans="18:18">
      <c r="R364" s="49"/>
    </row>
    <row r="365" spans="18:18">
      <c r="R365" s="49"/>
    </row>
    <row r="366" spans="18:18">
      <c r="R366" s="49"/>
    </row>
    <row r="367" spans="18:18">
      <c r="R367" s="49"/>
    </row>
    <row r="368" spans="18:18">
      <c r="R368" s="49"/>
    </row>
    <row r="369" spans="18:18">
      <c r="R369" s="49"/>
    </row>
    <row r="370" spans="18:18">
      <c r="R370" s="49"/>
    </row>
    <row r="371" spans="18:18">
      <c r="R371" s="49"/>
    </row>
    <row r="372" spans="18:18">
      <c r="R372" s="49"/>
    </row>
    <row r="373" spans="18:18">
      <c r="R373" s="49"/>
    </row>
    <row r="374" spans="18:18">
      <c r="R374" s="49"/>
    </row>
    <row r="375" spans="18:18">
      <c r="R375" s="49"/>
    </row>
    <row r="376" spans="18:18">
      <c r="R376" s="49"/>
    </row>
    <row r="377" spans="18:18">
      <c r="R377" s="49"/>
    </row>
    <row r="378" spans="18:18">
      <c r="R378" s="49"/>
    </row>
    <row r="379" spans="18:18">
      <c r="R379" s="49"/>
    </row>
    <row r="380" spans="18:18">
      <c r="R380" s="49"/>
    </row>
    <row r="381" spans="18:18">
      <c r="R381" s="49"/>
    </row>
    <row r="382" spans="18:18">
      <c r="R382" s="49"/>
    </row>
    <row r="383" spans="18:18">
      <c r="R383" s="49"/>
    </row>
    <row r="384" spans="18:18">
      <c r="R384" s="49"/>
    </row>
    <row r="385" spans="18:18">
      <c r="R385" s="49"/>
    </row>
    <row r="386" spans="18:18">
      <c r="R386" s="49"/>
    </row>
    <row r="387" spans="18:18">
      <c r="R387" s="49"/>
    </row>
    <row r="388" spans="18:18">
      <c r="R388" s="49"/>
    </row>
    <row r="389" spans="18:18">
      <c r="R389" s="49"/>
    </row>
    <row r="390" spans="18:18">
      <c r="R390" s="49"/>
    </row>
    <row r="391" spans="18:18">
      <c r="R391" s="49"/>
    </row>
    <row r="392" spans="18:18">
      <c r="R392" s="49"/>
    </row>
    <row r="393" spans="18:18">
      <c r="R393" s="49"/>
    </row>
    <row r="394" spans="18:18">
      <c r="R394" s="49"/>
    </row>
    <row r="395" spans="18:18">
      <c r="R395" s="49"/>
    </row>
    <row r="396" spans="18:18">
      <c r="R396" s="49"/>
    </row>
    <row r="397" spans="18:18">
      <c r="R397" s="49"/>
    </row>
    <row r="398" spans="18:18">
      <c r="R398" s="49"/>
    </row>
    <row r="399" spans="18:18">
      <c r="R399" s="49"/>
    </row>
    <row r="400" spans="18:18">
      <c r="R400" s="49"/>
    </row>
    <row r="401" spans="18:18">
      <c r="R401" s="49"/>
    </row>
    <row r="402" spans="18:18">
      <c r="R402" s="49"/>
    </row>
    <row r="403" spans="18:18">
      <c r="R403" s="49"/>
    </row>
    <row r="404" spans="18:18">
      <c r="R404" s="49"/>
    </row>
    <row r="405" spans="18:18">
      <c r="R405" s="49"/>
    </row>
    <row r="406" spans="18:18">
      <c r="R406" s="49"/>
    </row>
    <row r="407" spans="18:18">
      <c r="R407" s="49"/>
    </row>
    <row r="408" spans="18:18">
      <c r="R408" s="49"/>
    </row>
    <row r="409" spans="18:18">
      <c r="R409" s="49"/>
    </row>
    <row r="410" spans="18:18">
      <c r="R410" s="49"/>
    </row>
    <row r="411" spans="18:18">
      <c r="R411" s="49"/>
    </row>
    <row r="412" spans="18:18">
      <c r="R412" s="49"/>
    </row>
    <row r="413" spans="18:18">
      <c r="R413" s="49"/>
    </row>
    <row r="414" spans="18:18">
      <c r="R414" s="49"/>
    </row>
    <row r="415" spans="18:18">
      <c r="R415" s="49"/>
    </row>
    <row r="416" spans="18:18">
      <c r="R416" s="49"/>
    </row>
    <row r="417" spans="18:18">
      <c r="R417" s="49"/>
    </row>
    <row r="418" spans="18:18">
      <c r="R418" s="49"/>
    </row>
    <row r="419" spans="18:18">
      <c r="R419" s="49"/>
    </row>
    <row r="420" spans="18:18">
      <c r="R420" s="49"/>
    </row>
    <row r="421" spans="18:18">
      <c r="R421" s="49"/>
    </row>
    <row r="422" spans="18:18">
      <c r="R422" s="49"/>
    </row>
    <row r="423" spans="18:18">
      <c r="R423" s="49"/>
    </row>
    <row r="424" spans="18:18">
      <c r="R424" s="49"/>
    </row>
    <row r="425" spans="18:18">
      <c r="R425" s="49"/>
    </row>
    <row r="426" spans="18:18">
      <c r="R426" s="49"/>
    </row>
    <row r="427" spans="18:18">
      <c r="R427" s="49"/>
    </row>
    <row r="428" spans="18:18">
      <c r="R428" s="49"/>
    </row>
    <row r="429" spans="18:18">
      <c r="R429" s="49"/>
    </row>
    <row r="430" spans="18:18">
      <c r="R430" s="49"/>
    </row>
    <row r="431" spans="18:18">
      <c r="R431" s="49"/>
    </row>
    <row r="432" spans="18:18">
      <c r="R432" s="49"/>
    </row>
    <row r="433" spans="18:18">
      <c r="R433" s="49"/>
    </row>
    <row r="434" spans="18:18">
      <c r="R434" s="49"/>
    </row>
    <row r="435" spans="18:18">
      <c r="R435" s="49"/>
    </row>
    <row r="436" spans="18:18">
      <c r="R436" s="49"/>
    </row>
    <row r="437" spans="18:18">
      <c r="R437" s="49"/>
    </row>
    <row r="438" spans="18:18">
      <c r="R438" s="49"/>
    </row>
    <row r="439" spans="18:18">
      <c r="R439" s="49"/>
    </row>
    <row r="440" spans="18:18">
      <c r="R440" s="49"/>
    </row>
    <row r="441" spans="18:18">
      <c r="R441" s="49"/>
    </row>
    <row r="442" spans="18:18">
      <c r="R442" s="49"/>
    </row>
    <row r="443" spans="18:18">
      <c r="R443" s="49"/>
    </row>
    <row r="444" spans="18:18">
      <c r="R444" s="49"/>
    </row>
    <row r="445" spans="18:18">
      <c r="R445" s="49"/>
    </row>
    <row r="446" spans="18:18">
      <c r="R446" s="49"/>
    </row>
    <row r="447" spans="18:18">
      <c r="R447" s="49"/>
    </row>
    <row r="448" spans="18:18">
      <c r="R448" s="49"/>
    </row>
    <row r="449" spans="18:18">
      <c r="R449" s="49"/>
    </row>
    <row r="450" spans="18:18">
      <c r="R450" s="49"/>
    </row>
    <row r="451" spans="18:18">
      <c r="R451" s="49"/>
    </row>
    <row r="452" spans="18:18">
      <c r="R452" s="49"/>
    </row>
    <row r="453" spans="18:18">
      <c r="R453" s="49"/>
    </row>
    <row r="454" spans="18:18">
      <c r="R454" s="49"/>
    </row>
    <row r="455" spans="18:18">
      <c r="R455" s="49"/>
    </row>
    <row r="456" spans="18:18">
      <c r="R456" s="49"/>
    </row>
    <row r="457" spans="18:18">
      <c r="R457" s="49"/>
    </row>
    <row r="458" spans="18:18">
      <c r="R458" s="49"/>
    </row>
    <row r="459" spans="18:18">
      <c r="R459" s="49"/>
    </row>
    <row r="460" spans="18:18">
      <c r="R460" s="49"/>
    </row>
    <row r="461" spans="18:18">
      <c r="R461" s="49"/>
    </row>
    <row r="462" spans="18:18">
      <c r="R462" s="49"/>
    </row>
    <row r="463" spans="18:18">
      <c r="R463" s="49"/>
    </row>
    <row r="464" spans="18:18">
      <c r="R464" s="49"/>
    </row>
    <row r="465" spans="18:18">
      <c r="R465" s="49"/>
    </row>
    <row r="466" spans="18:18">
      <c r="R466" s="49"/>
    </row>
    <row r="467" spans="18:18">
      <c r="R467" s="49"/>
    </row>
    <row r="468" spans="18:18">
      <c r="R468" s="49"/>
    </row>
    <row r="469" spans="18:18">
      <c r="R469" s="49"/>
    </row>
    <row r="470" spans="18:18">
      <c r="R470" s="49"/>
    </row>
    <row r="471" spans="18:18">
      <c r="R471" s="49"/>
    </row>
    <row r="472" spans="18:18">
      <c r="R472" s="49"/>
    </row>
    <row r="473" spans="18:18">
      <c r="R473" s="49"/>
    </row>
    <row r="474" spans="18:18">
      <c r="R474" s="49"/>
    </row>
    <row r="475" spans="18:18">
      <c r="R475" s="49"/>
    </row>
    <row r="476" spans="18:18">
      <c r="R476" s="49"/>
    </row>
    <row r="477" spans="18:18">
      <c r="R477" s="49"/>
    </row>
    <row r="478" spans="18:18">
      <c r="R478" s="49"/>
    </row>
    <row r="479" spans="18:18">
      <c r="R479" s="49"/>
    </row>
    <row r="480" spans="18:18">
      <c r="R480" s="49"/>
    </row>
    <row r="481" spans="18:18">
      <c r="R481" s="49"/>
    </row>
    <row r="482" spans="18:18">
      <c r="R482" s="49"/>
    </row>
    <row r="483" spans="18:18">
      <c r="R483" s="49"/>
    </row>
    <row r="484" spans="18:18">
      <c r="R484" s="49"/>
    </row>
    <row r="485" spans="18:18">
      <c r="R485" s="49"/>
    </row>
    <row r="486" spans="18:18">
      <c r="R486" s="49"/>
    </row>
    <row r="487" spans="18:18">
      <c r="R487" s="49"/>
    </row>
    <row r="488" spans="18:18">
      <c r="R488" s="49"/>
    </row>
    <row r="489" spans="18:18">
      <c r="R489" s="49"/>
    </row>
    <row r="490" spans="18:18">
      <c r="R490" s="49"/>
    </row>
    <row r="491" spans="18:18">
      <c r="R491" s="49"/>
    </row>
    <row r="492" spans="18:18">
      <c r="R492" s="49"/>
    </row>
    <row r="493" spans="18:18">
      <c r="R493" s="49"/>
    </row>
    <row r="494" spans="18:18">
      <c r="R494" s="49"/>
    </row>
    <row r="495" spans="18:18">
      <c r="R495" s="49"/>
    </row>
    <row r="496" spans="18:18">
      <c r="R496" s="49"/>
    </row>
    <row r="497" spans="18:18">
      <c r="R497" s="49"/>
    </row>
    <row r="498" spans="18:18">
      <c r="R498" s="49"/>
    </row>
    <row r="499" spans="18:18">
      <c r="R499" s="49"/>
    </row>
    <row r="500" spans="18:18">
      <c r="R500" s="49"/>
    </row>
    <row r="501" spans="18:18">
      <c r="R501" s="49"/>
    </row>
    <row r="502" spans="18:18">
      <c r="R502" s="49"/>
    </row>
    <row r="503" spans="18:18">
      <c r="R503" s="49"/>
    </row>
    <row r="504" spans="18:18">
      <c r="R504" s="49"/>
    </row>
    <row r="505" spans="18:18">
      <c r="R505" s="49"/>
    </row>
    <row r="506" spans="18:18">
      <c r="R506" s="49"/>
    </row>
    <row r="507" spans="18:18">
      <c r="R507" s="49"/>
    </row>
    <row r="508" spans="18:18">
      <c r="R508" s="49"/>
    </row>
    <row r="509" spans="18:18">
      <c r="R509" s="49"/>
    </row>
    <row r="510" spans="18:18">
      <c r="R510" s="49"/>
    </row>
    <row r="511" spans="18:18">
      <c r="R511" s="49"/>
    </row>
    <row r="512" spans="18:18">
      <c r="R512" s="49"/>
    </row>
    <row r="513" spans="18:18">
      <c r="R513" s="49"/>
    </row>
    <row r="514" spans="18:18">
      <c r="R514" s="49"/>
    </row>
    <row r="515" spans="18:18">
      <c r="R515" s="49"/>
    </row>
    <row r="516" spans="18:18">
      <c r="R516" s="49"/>
    </row>
    <row r="517" spans="18:18">
      <c r="R517" s="49"/>
    </row>
    <row r="518" spans="18:18">
      <c r="R518" s="49"/>
    </row>
    <row r="519" spans="18:18">
      <c r="R519" s="49"/>
    </row>
    <row r="520" spans="18:18">
      <c r="R520" s="49"/>
    </row>
    <row r="521" spans="18:18">
      <c r="R521" s="49"/>
    </row>
    <row r="522" spans="18:18">
      <c r="R522" s="49"/>
    </row>
    <row r="523" spans="18:18">
      <c r="R523" s="49"/>
    </row>
    <row r="524" spans="18:18">
      <c r="R524" s="49"/>
    </row>
    <row r="525" spans="18:18">
      <c r="R525" s="49"/>
    </row>
    <row r="526" spans="18:18">
      <c r="R526" s="49"/>
    </row>
    <row r="527" spans="18:18">
      <c r="R527" s="49"/>
    </row>
    <row r="528" spans="18:18">
      <c r="R528" s="49"/>
    </row>
    <row r="529" spans="18:18">
      <c r="R529" s="49"/>
    </row>
    <row r="530" spans="18:18">
      <c r="R530" s="49"/>
    </row>
    <row r="531" spans="18:18">
      <c r="R531" s="49"/>
    </row>
    <row r="532" spans="18:18">
      <c r="R532" s="49"/>
    </row>
    <row r="533" spans="18:18">
      <c r="R533" s="49"/>
    </row>
    <row r="534" spans="18:18">
      <c r="R534" s="49"/>
    </row>
    <row r="535" spans="18:18">
      <c r="R535" s="49"/>
    </row>
    <row r="536" spans="18:18">
      <c r="R536" s="49"/>
    </row>
    <row r="537" spans="18:18">
      <c r="R537" s="49"/>
    </row>
    <row r="538" spans="18:18">
      <c r="R538" s="49"/>
    </row>
    <row r="539" spans="18:18">
      <c r="R539" s="49"/>
    </row>
    <row r="540" spans="18:18">
      <c r="R540" s="49"/>
    </row>
    <row r="541" spans="18:18">
      <c r="R541" s="49"/>
    </row>
    <row r="542" spans="18:18">
      <c r="R542" s="49"/>
    </row>
    <row r="543" spans="18:18">
      <c r="R543" s="49"/>
    </row>
    <row r="544" spans="18:18">
      <c r="R544" s="49"/>
    </row>
    <row r="545" spans="18:18">
      <c r="R545" s="49"/>
    </row>
    <row r="546" spans="18:18">
      <c r="R546" s="49"/>
    </row>
    <row r="547" spans="18:18">
      <c r="R547" s="49"/>
    </row>
    <row r="548" spans="18:18">
      <c r="R548" s="49"/>
    </row>
    <row r="549" spans="18:18">
      <c r="R549" s="49"/>
    </row>
    <row r="550" spans="18:18">
      <c r="R550" s="49"/>
    </row>
    <row r="551" spans="18:18">
      <c r="R551" s="49"/>
    </row>
    <row r="552" spans="18:18">
      <c r="R552" s="49"/>
    </row>
    <row r="553" spans="18:18">
      <c r="R553" s="49"/>
    </row>
    <row r="554" spans="18:18">
      <c r="R554" s="49"/>
    </row>
    <row r="555" spans="18:18">
      <c r="R555" s="49"/>
    </row>
    <row r="556" spans="18:18">
      <c r="R556" s="49"/>
    </row>
    <row r="557" spans="18:18">
      <c r="R557" s="49"/>
    </row>
    <row r="558" spans="18:18">
      <c r="R558" s="49"/>
    </row>
    <row r="559" spans="18:18">
      <c r="R559" s="49"/>
    </row>
    <row r="560" spans="18:18">
      <c r="R560" s="49"/>
    </row>
    <row r="561" spans="18:18">
      <c r="R561" s="49"/>
    </row>
    <row r="562" spans="18:18">
      <c r="R562" s="49"/>
    </row>
    <row r="563" spans="18:18">
      <c r="R563" s="49"/>
    </row>
    <row r="564" spans="18:18">
      <c r="R564" s="49"/>
    </row>
    <row r="565" spans="18:18">
      <c r="R565" s="49"/>
    </row>
    <row r="566" spans="18:18">
      <c r="R566" s="49"/>
    </row>
    <row r="567" spans="18:18">
      <c r="R567" s="49"/>
    </row>
    <row r="568" spans="18:18">
      <c r="R568" s="49"/>
    </row>
    <row r="569" spans="18:18">
      <c r="R569" s="49"/>
    </row>
    <row r="570" spans="18:18">
      <c r="R570" s="49"/>
    </row>
    <row r="571" spans="18:18">
      <c r="R571" s="49"/>
    </row>
    <row r="572" spans="18:18">
      <c r="R572" s="49"/>
    </row>
    <row r="573" spans="18:18">
      <c r="R573" s="49"/>
    </row>
    <row r="574" spans="18:18">
      <c r="R574" s="49"/>
    </row>
    <row r="575" spans="18:18">
      <c r="R575" s="49"/>
    </row>
    <row r="576" spans="18:18">
      <c r="R576" s="49"/>
    </row>
    <row r="577" spans="18:18">
      <c r="R577" s="49"/>
    </row>
    <row r="578" spans="18:18">
      <c r="R578" s="49"/>
    </row>
    <row r="579" spans="18:18">
      <c r="R579" s="49"/>
    </row>
    <row r="580" spans="18:18">
      <c r="R580" s="49"/>
    </row>
    <row r="581" spans="18:18">
      <c r="R581" s="49"/>
    </row>
    <row r="582" spans="18:18">
      <c r="R582" s="49"/>
    </row>
    <row r="583" spans="18:18">
      <c r="R583" s="49"/>
    </row>
    <row r="584" spans="18:18">
      <c r="R584" s="49"/>
    </row>
    <row r="585" spans="18:18">
      <c r="R585" s="49"/>
    </row>
    <row r="586" spans="18:18">
      <c r="R586" s="49"/>
    </row>
    <row r="587" spans="18:18">
      <c r="R587" s="49"/>
    </row>
    <row r="588" spans="18:18">
      <c r="R588" s="49"/>
    </row>
    <row r="589" spans="18:18">
      <c r="R589" s="49"/>
    </row>
    <row r="590" spans="18:18">
      <c r="R590" s="49"/>
    </row>
    <row r="591" spans="18:18">
      <c r="R591" s="49"/>
    </row>
    <row r="592" spans="18:18">
      <c r="R592" s="49"/>
    </row>
    <row r="593" spans="18:18">
      <c r="R593" s="49"/>
    </row>
    <row r="594" spans="18:18">
      <c r="R594" s="49"/>
    </row>
    <row r="595" spans="18:18">
      <c r="R595" s="49"/>
    </row>
    <row r="596" spans="18:18">
      <c r="R596" s="49"/>
    </row>
    <row r="597" spans="18:18">
      <c r="R597" s="49"/>
    </row>
    <row r="598" spans="18:18">
      <c r="R598" s="49"/>
    </row>
    <row r="599" spans="18:18">
      <c r="R599" s="49"/>
    </row>
    <row r="600" spans="18:18">
      <c r="R600" s="49"/>
    </row>
    <row r="601" spans="18:18">
      <c r="R601" s="49"/>
    </row>
    <row r="602" spans="18:18">
      <c r="R602" s="49"/>
    </row>
    <row r="603" spans="18:18">
      <c r="R603" s="49"/>
    </row>
    <row r="604" spans="18:18">
      <c r="R604" s="49"/>
    </row>
    <row r="605" spans="18:18">
      <c r="R605" s="49"/>
    </row>
    <row r="606" spans="18:18">
      <c r="R606" s="49"/>
    </row>
    <row r="607" spans="18:18">
      <c r="R607" s="49"/>
    </row>
    <row r="608" spans="18:18">
      <c r="R608" s="49"/>
    </row>
    <row r="609" spans="18:18">
      <c r="R609" s="49"/>
    </row>
    <row r="610" spans="18:18">
      <c r="R610" s="49"/>
    </row>
    <row r="611" spans="18:18">
      <c r="R611" s="49"/>
    </row>
    <row r="612" spans="18:18">
      <c r="R612" s="49"/>
    </row>
    <row r="613" spans="18:18">
      <c r="R613" s="49"/>
    </row>
    <row r="614" spans="18:18">
      <c r="R614" s="49"/>
    </row>
    <row r="615" spans="18:18">
      <c r="R615" s="49"/>
    </row>
    <row r="616" spans="18:18">
      <c r="R616" s="49"/>
    </row>
    <row r="617" spans="18:18">
      <c r="R617" s="49"/>
    </row>
    <row r="618" spans="18:18">
      <c r="R618" s="49"/>
    </row>
    <row r="619" spans="18:18">
      <c r="R619" s="49"/>
    </row>
    <row r="620" spans="18:18">
      <c r="R620" s="49"/>
    </row>
    <row r="621" spans="18:18">
      <c r="R621" s="49"/>
    </row>
    <row r="622" spans="18:18">
      <c r="R622" s="49"/>
    </row>
    <row r="623" spans="18:18">
      <c r="R623" s="49"/>
    </row>
    <row r="624" spans="18:18">
      <c r="R624" s="49"/>
    </row>
    <row r="625" spans="18:18">
      <c r="R625" s="49"/>
    </row>
    <row r="626" spans="18:18">
      <c r="R626" s="49"/>
    </row>
    <row r="627" spans="18:18">
      <c r="R627" s="49"/>
    </row>
    <row r="628" spans="18:18">
      <c r="R628" s="49"/>
    </row>
    <row r="629" spans="18:18">
      <c r="R629" s="49"/>
    </row>
    <row r="630" spans="18:18">
      <c r="R630" s="49"/>
    </row>
    <row r="631" spans="18:18">
      <c r="R631" s="49"/>
    </row>
    <row r="632" spans="18:18">
      <c r="R632" s="49"/>
    </row>
    <row r="633" spans="18:18">
      <c r="R633" s="49"/>
    </row>
    <row r="634" spans="18:18">
      <c r="R634" s="49"/>
    </row>
    <row r="635" spans="18:18">
      <c r="R635" s="49"/>
    </row>
    <row r="636" spans="18:18">
      <c r="R636" s="49"/>
    </row>
    <row r="637" spans="18:18">
      <c r="R637" s="49"/>
    </row>
    <row r="638" spans="18:18">
      <c r="R638" s="49"/>
    </row>
    <row r="639" spans="18:18">
      <c r="R639" s="49"/>
    </row>
    <row r="640" spans="18:18">
      <c r="R640" s="49"/>
    </row>
    <row r="641" spans="18:18">
      <c r="R641" s="49"/>
    </row>
    <row r="642" spans="18:18">
      <c r="R642" s="49"/>
    </row>
    <row r="643" spans="18:18">
      <c r="R643" s="49"/>
    </row>
    <row r="644" spans="18:18">
      <c r="R644" s="49"/>
    </row>
    <row r="645" spans="18:18">
      <c r="R645" s="49"/>
    </row>
    <row r="646" spans="18:18">
      <c r="R646" s="49"/>
    </row>
    <row r="647" spans="18:18">
      <c r="R647" s="49"/>
    </row>
    <row r="648" spans="18:18">
      <c r="R648" s="49"/>
    </row>
    <row r="649" spans="18:18">
      <c r="R649" s="49"/>
    </row>
    <row r="650" spans="18:18">
      <c r="R650" s="49"/>
    </row>
    <row r="651" spans="18:18">
      <c r="R651" s="49"/>
    </row>
    <row r="652" spans="18:18">
      <c r="R652" s="49"/>
    </row>
    <row r="653" spans="18:18">
      <c r="R653" s="49"/>
    </row>
    <row r="654" spans="18:18">
      <c r="R654" s="49"/>
    </row>
    <row r="655" spans="18:18">
      <c r="R655" s="49"/>
    </row>
    <row r="656" spans="18:18">
      <c r="R656" s="49"/>
    </row>
    <row r="657" spans="18:18">
      <c r="R657" s="49"/>
    </row>
    <row r="658" spans="18:18">
      <c r="R658" s="49"/>
    </row>
    <row r="659" spans="18:18">
      <c r="R659" s="49"/>
    </row>
    <row r="660" spans="18:18">
      <c r="R660" s="49"/>
    </row>
    <row r="661" spans="18:18">
      <c r="R661" s="49"/>
    </row>
    <row r="662" spans="18:18">
      <c r="R662" s="49"/>
    </row>
    <row r="663" spans="18:18">
      <c r="R663" s="49"/>
    </row>
    <row r="664" spans="18:18">
      <c r="R664" s="49"/>
    </row>
    <row r="665" spans="18:18">
      <c r="R665" s="49"/>
    </row>
    <row r="666" spans="18:18">
      <c r="R666" s="49"/>
    </row>
    <row r="667" spans="18:18">
      <c r="R667" s="49"/>
    </row>
    <row r="668" spans="18:18">
      <c r="R668" s="49"/>
    </row>
    <row r="669" spans="18:18">
      <c r="R669" s="49"/>
    </row>
    <row r="670" spans="18:18">
      <c r="R670" s="49"/>
    </row>
    <row r="671" spans="18:18">
      <c r="R671" s="49"/>
    </row>
    <row r="672" spans="18:18">
      <c r="R672" s="49"/>
    </row>
    <row r="673" spans="18:18">
      <c r="R673" s="49"/>
    </row>
    <row r="674" spans="18:18">
      <c r="R674" s="49"/>
    </row>
    <row r="675" spans="18:18">
      <c r="R675" s="49"/>
    </row>
    <row r="676" spans="18:18">
      <c r="R676" s="49"/>
    </row>
    <row r="677" spans="18:18">
      <c r="R677" s="49"/>
    </row>
    <row r="678" spans="18:18">
      <c r="R678" s="49"/>
    </row>
    <row r="679" spans="18:18">
      <c r="R679" s="49"/>
    </row>
    <row r="680" spans="18:18">
      <c r="R680" s="49"/>
    </row>
    <row r="681" spans="18:18">
      <c r="R681" s="49"/>
    </row>
    <row r="682" spans="18:18">
      <c r="R682" s="49"/>
    </row>
    <row r="683" spans="18:18">
      <c r="R683" s="49"/>
    </row>
    <row r="684" spans="18:18">
      <c r="R684" s="49"/>
    </row>
    <row r="685" spans="18:18">
      <c r="R685" s="49"/>
    </row>
    <row r="686" spans="18:18">
      <c r="R686" s="49"/>
    </row>
    <row r="687" spans="18:18">
      <c r="R687" s="49"/>
    </row>
    <row r="688" spans="18:18">
      <c r="R688" s="49"/>
    </row>
    <row r="689" spans="18:18">
      <c r="R689" s="49"/>
    </row>
    <row r="690" spans="18:18">
      <c r="R690" s="49"/>
    </row>
    <row r="691" spans="18:18">
      <c r="R691" s="49"/>
    </row>
    <row r="692" spans="18:18">
      <c r="R692" s="49"/>
    </row>
    <row r="693" spans="18:18">
      <c r="R693" s="49"/>
    </row>
    <row r="694" spans="18:18">
      <c r="R694" s="49"/>
    </row>
    <row r="695" spans="18:18">
      <c r="R695" s="49"/>
    </row>
    <row r="696" spans="18:18">
      <c r="R696" s="49"/>
    </row>
    <row r="697" spans="18:18">
      <c r="R697" s="49"/>
    </row>
    <row r="698" spans="18:18">
      <c r="R698" s="49"/>
    </row>
    <row r="699" spans="18:18">
      <c r="R699" s="49"/>
    </row>
    <row r="700" spans="18:18">
      <c r="R700" s="49"/>
    </row>
    <row r="701" spans="18:18">
      <c r="R701" s="49"/>
    </row>
    <row r="702" spans="18:18">
      <c r="R702" s="49"/>
    </row>
    <row r="703" spans="18:18">
      <c r="R703" s="49"/>
    </row>
    <row r="704" spans="18:18">
      <c r="R704" s="49"/>
    </row>
    <row r="705" spans="18:18">
      <c r="R705" s="49"/>
    </row>
    <row r="706" spans="18:18">
      <c r="R706" s="49"/>
    </row>
    <row r="707" spans="18:18">
      <c r="R707" s="49"/>
    </row>
    <row r="708" spans="18:18">
      <c r="R708" s="49"/>
    </row>
    <row r="709" spans="18:18">
      <c r="R709" s="49"/>
    </row>
    <row r="710" spans="18:18">
      <c r="R710" s="49"/>
    </row>
    <row r="711" spans="18:18">
      <c r="R711" s="49"/>
    </row>
    <row r="712" spans="18:18">
      <c r="R712" s="49"/>
    </row>
    <row r="713" spans="18:18">
      <c r="R713" s="49"/>
    </row>
    <row r="714" spans="18:18">
      <c r="R714" s="49"/>
    </row>
    <row r="715" spans="18:18">
      <c r="R715" s="49"/>
    </row>
    <row r="716" spans="18:18">
      <c r="R716" s="49"/>
    </row>
    <row r="717" spans="18:18">
      <c r="R717" s="49"/>
    </row>
    <row r="718" spans="18:18">
      <c r="R718" s="49"/>
    </row>
    <row r="719" spans="18:18">
      <c r="R719" s="49"/>
    </row>
    <row r="720" spans="18:18">
      <c r="R720" s="49"/>
    </row>
    <row r="721" spans="18:18">
      <c r="R721" s="49"/>
    </row>
    <row r="722" spans="18:18">
      <c r="R722" s="49"/>
    </row>
    <row r="723" spans="18:18">
      <c r="R723" s="49"/>
    </row>
    <row r="724" spans="18:18">
      <c r="R724" s="49"/>
    </row>
    <row r="725" spans="18:18">
      <c r="R725" s="49"/>
    </row>
    <row r="726" spans="18:18">
      <c r="R726" s="49"/>
    </row>
    <row r="727" spans="18:18">
      <c r="R727" s="49"/>
    </row>
    <row r="728" spans="18:18">
      <c r="R728" s="49"/>
    </row>
    <row r="729" spans="18:18">
      <c r="R729" s="49"/>
    </row>
    <row r="730" spans="18:18">
      <c r="R730" s="49"/>
    </row>
    <row r="731" spans="18:18">
      <c r="R731" s="49"/>
    </row>
    <row r="732" spans="18:18">
      <c r="R732" s="49"/>
    </row>
    <row r="733" spans="18:18">
      <c r="R733" s="49"/>
    </row>
    <row r="734" spans="18:18">
      <c r="R734" s="49"/>
    </row>
    <row r="735" spans="18:18">
      <c r="R735" s="49"/>
    </row>
    <row r="736" spans="18:18">
      <c r="R736" s="49"/>
    </row>
    <row r="737" spans="18:18">
      <c r="R737" s="49"/>
    </row>
    <row r="738" spans="18:18">
      <c r="R738" s="49"/>
    </row>
    <row r="739" spans="18:18">
      <c r="R739" s="49"/>
    </row>
    <row r="740" spans="18:18">
      <c r="R740" s="49"/>
    </row>
    <row r="741" spans="18:18">
      <c r="R741" s="49"/>
    </row>
    <row r="742" spans="18:18">
      <c r="R742" s="49"/>
    </row>
    <row r="743" spans="18:18">
      <c r="R743" s="49"/>
    </row>
    <row r="744" spans="18:18">
      <c r="R744" s="49"/>
    </row>
    <row r="745" spans="18:18">
      <c r="R745" s="49"/>
    </row>
    <row r="746" spans="18:18">
      <c r="R746" s="49"/>
    </row>
    <row r="747" spans="18:18">
      <c r="R747" s="49"/>
    </row>
    <row r="748" spans="18:18">
      <c r="R748" s="49"/>
    </row>
    <row r="749" spans="18:18">
      <c r="R749" s="49"/>
    </row>
    <row r="750" spans="18:18">
      <c r="R750" s="49"/>
    </row>
    <row r="751" spans="18:18">
      <c r="R751" s="49"/>
    </row>
    <row r="752" spans="18:18">
      <c r="R752" s="49"/>
    </row>
    <row r="753" spans="18:18">
      <c r="R753" s="49"/>
    </row>
    <row r="754" spans="18:18">
      <c r="R754" s="49"/>
    </row>
    <row r="755" spans="18:18">
      <c r="R755" s="49"/>
    </row>
    <row r="756" spans="18:18">
      <c r="R756" s="49"/>
    </row>
    <row r="757" spans="18:18">
      <c r="R757" s="49"/>
    </row>
    <row r="758" spans="18:18">
      <c r="R758" s="49"/>
    </row>
    <row r="759" spans="18:18">
      <c r="R759" s="49"/>
    </row>
    <row r="760" spans="18:18">
      <c r="R760" s="49"/>
    </row>
    <row r="761" spans="18:18">
      <c r="R761" s="49"/>
    </row>
    <row r="762" spans="18:18">
      <c r="R762" s="49"/>
    </row>
    <row r="763" spans="18:18">
      <c r="R763" s="49"/>
    </row>
    <row r="764" spans="18:18">
      <c r="R764" s="49"/>
    </row>
    <row r="765" spans="18:18">
      <c r="R765" s="49"/>
    </row>
    <row r="766" spans="18:18">
      <c r="R766" s="49"/>
    </row>
    <row r="767" spans="18:18">
      <c r="R767" s="49"/>
    </row>
    <row r="768" spans="18:18">
      <c r="R768" s="49"/>
    </row>
    <row r="769" spans="18:18">
      <c r="R769" s="49"/>
    </row>
    <row r="770" spans="18:18">
      <c r="R770" s="49"/>
    </row>
    <row r="771" spans="18:18">
      <c r="R771" s="49"/>
    </row>
    <row r="772" spans="18:18">
      <c r="R772" s="49"/>
    </row>
    <row r="773" spans="18:18">
      <c r="R773" s="49"/>
    </row>
    <row r="774" spans="18:18">
      <c r="R774" s="49"/>
    </row>
    <row r="775" spans="18:18">
      <c r="R775" s="49"/>
    </row>
    <row r="776" spans="18:18">
      <c r="R776" s="49"/>
    </row>
    <row r="777" spans="18:18">
      <c r="R777" s="49"/>
    </row>
    <row r="778" spans="18:18">
      <c r="R778" s="49"/>
    </row>
    <row r="779" spans="18:18">
      <c r="R779" s="49"/>
    </row>
    <row r="780" spans="18:18">
      <c r="R780" s="49"/>
    </row>
    <row r="781" spans="18:18">
      <c r="R781" s="49"/>
    </row>
    <row r="782" spans="18:18">
      <c r="R782" s="49"/>
    </row>
    <row r="783" spans="18:18">
      <c r="R783" s="49"/>
    </row>
    <row r="784" spans="18:18">
      <c r="R784" s="49"/>
    </row>
    <row r="785" spans="18:18">
      <c r="R785" s="49"/>
    </row>
    <row r="786" spans="18:18">
      <c r="R786" s="49"/>
    </row>
    <row r="787" spans="18:18">
      <c r="R787" s="49"/>
    </row>
    <row r="788" spans="18:18">
      <c r="R788" s="49"/>
    </row>
    <row r="789" spans="18:18">
      <c r="R789" s="49"/>
    </row>
    <row r="790" spans="18:18">
      <c r="R790" s="49"/>
    </row>
    <row r="791" spans="18:18">
      <c r="R791" s="49"/>
    </row>
    <row r="792" spans="18:18">
      <c r="R792" s="49"/>
    </row>
    <row r="793" spans="18:18">
      <c r="R793" s="49"/>
    </row>
    <row r="794" spans="18:18">
      <c r="R794" s="49"/>
    </row>
    <row r="795" spans="18:18">
      <c r="R795" s="49"/>
    </row>
    <row r="796" spans="18:18">
      <c r="R796" s="49"/>
    </row>
    <row r="797" spans="18:18">
      <c r="R797" s="49"/>
    </row>
    <row r="798" spans="18:18">
      <c r="R798" s="49"/>
    </row>
    <row r="799" spans="18:18">
      <c r="R799" s="49"/>
    </row>
    <row r="800" spans="18:18">
      <c r="R800" s="49"/>
    </row>
    <row r="801" spans="18:18">
      <c r="R801" s="49"/>
    </row>
    <row r="802" spans="18:18">
      <c r="R802" s="49"/>
    </row>
    <row r="803" spans="18:18">
      <c r="R803" s="49"/>
    </row>
    <row r="804" spans="18:18">
      <c r="R804" s="49"/>
    </row>
    <row r="805" spans="18:18">
      <c r="R805" s="49"/>
    </row>
    <row r="806" spans="18:18">
      <c r="R806" s="49"/>
    </row>
    <row r="807" spans="18:18">
      <c r="R807" s="49"/>
    </row>
    <row r="808" spans="18:18">
      <c r="R808" s="49"/>
    </row>
    <row r="809" spans="18:18">
      <c r="R809" s="49"/>
    </row>
    <row r="810" spans="18:18">
      <c r="R810" s="49"/>
    </row>
    <row r="811" spans="18:18">
      <c r="R811" s="49"/>
    </row>
    <row r="812" spans="18:18">
      <c r="R812" s="49"/>
    </row>
    <row r="813" spans="18:18">
      <c r="R813" s="49"/>
    </row>
    <row r="814" spans="18:18">
      <c r="R814" s="49"/>
    </row>
    <row r="815" spans="18:18">
      <c r="R815" s="49"/>
    </row>
    <row r="816" spans="18:18">
      <c r="R816" s="49"/>
    </row>
    <row r="817" spans="18:18">
      <c r="R817" s="49"/>
    </row>
    <row r="818" spans="18:18">
      <c r="R818" s="49"/>
    </row>
    <row r="819" spans="18:18">
      <c r="R819" s="49"/>
    </row>
    <row r="820" spans="18:18">
      <c r="R820" s="49"/>
    </row>
    <row r="821" spans="18:18">
      <c r="R821" s="49"/>
    </row>
    <row r="822" spans="18:18">
      <c r="R822" s="49"/>
    </row>
    <row r="823" spans="18:18">
      <c r="R823" s="49"/>
    </row>
    <row r="824" spans="18:18">
      <c r="R824" s="49"/>
    </row>
    <row r="825" spans="18:18">
      <c r="R825" s="49"/>
    </row>
    <row r="826" spans="18:18">
      <c r="R826" s="49"/>
    </row>
    <row r="827" spans="18:18">
      <c r="R827" s="49"/>
    </row>
    <row r="828" spans="18:18">
      <c r="R828" s="49"/>
    </row>
    <row r="829" spans="18:18">
      <c r="R829" s="49"/>
    </row>
    <row r="830" spans="18:18">
      <c r="R830" s="49"/>
    </row>
    <row r="831" spans="18:18">
      <c r="R831" s="49"/>
    </row>
    <row r="832" spans="18:18">
      <c r="R832" s="49"/>
    </row>
    <row r="833" spans="18:18">
      <c r="R833" s="49"/>
    </row>
    <row r="834" spans="18:18">
      <c r="R834" s="49"/>
    </row>
    <row r="835" spans="18:18">
      <c r="R835" s="49"/>
    </row>
    <row r="836" spans="18:18">
      <c r="R836" s="49"/>
    </row>
    <row r="837" spans="18:18">
      <c r="R837" s="49"/>
    </row>
    <row r="838" spans="18:18">
      <c r="R838" s="49"/>
    </row>
    <row r="839" spans="18:18">
      <c r="R839" s="49"/>
    </row>
    <row r="840" spans="18:18">
      <c r="R840" s="49"/>
    </row>
    <row r="841" spans="18:18">
      <c r="R841" s="49"/>
    </row>
    <row r="842" spans="18:18">
      <c r="R842" s="49"/>
    </row>
    <row r="843" spans="18:18">
      <c r="R843" s="49"/>
    </row>
    <row r="844" spans="18:18">
      <c r="R844" s="49"/>
    </row>
    <row r="845" spans="18:18">
      <c r="R845" s="49"/>
    </row>
    <row r="846" spans="18:18">
      <c r="R846" s="49"/>
    </row>
    <row r="847" spans="18:18">
      <c r="R847" s="49"/>
    </row>
    <row r="848" spans="18:18">
      <c r="R848" s="49"/>
    </row>
    <row r="849" spans="18:18">
      <c r="R849" s="49"/>
    </row>
    <row r="850" spans="18:18">
      <c r="R850" s="49"/>
    </row>
    <row r="851" spans="18:18">
      <c r="R851" s="49"/>
    </row>
    <row r="852" spans="18:18">
      <c r="R852" s="49"/>
    </row>
    <row r="853" spans="18:18">
      <c r="R853" s="49"/>
    </row>
    <row r="854" spans="18:18">
      <c r="R854" s="49"/>
    </row>
    <row r="855" spans="18:18">
      <c r="R855" s="49"/>
    </row>
    <row r="856" spans="18:18">
      <c r="R856" s="49"/>
    </row>
    <row r="857" spans="18:18">
      <c r="R857" s="49"/>
    </row>
    <row r="858" spans="18:18">
      <c r="R858" s="49"/>
    </row>
    <row r="859" spans="18:18">
      <c r="R859" s="49"/>
    </row>
    <row r="860" spans="18:18">
      <c r="R860" s="49"/>
    </row>
    <row r="861" spans="18:18">
      <c r="R861" s="49"/>
    </row>
    <row r="862" spans="18:18">
      <c r="R862" s="49"/>
    </row>
    <row r="863" spans="18:18">
      <c r="R863" s="49"/>
    </row>
    <row r="864" spans="18:18">
      <c r="R864" s="49"/>
    </row>
    <row r="865" spans="18:18">
      <c r="R865" s="49"/>
    </row>
    <row r="866" spans="18:18">
      <c r="R866" s="49"/>
    </row>
    <row r="867" spans="18:18">
      <c r="R867" s="49"/>
    </row>
    <row r="868" spans="18:18">
      <c r="R868" s="49"/>
    </row>
    <row r="869" spans="18:18">
      <c r="R869" s="49"/>
    </row>
    <row r="870" spans="18:18">
      <c r="R870" s="49"/>
    </row>
    <row r="871" spans="18:18">
      <c r="R871" s="49"/>
    </row>
    <row r="872" spans="18:18">
      <c r="R872" s="49"/>
    </row>
    <row r="873" spans="18:18">
      <c r="R873" s="49"/>
    </row>
    <row r="874" spans="18:18">
      <c r="R874" s="49"/>
    </row>
    <row r="875" spans="18:18">
      <c r="R875" s="49"/>
    </row>
    <row r="876" spans="18:18">
      <c r="R876" s="49"/>
    </row>
    <row r="877" spans="18:18">
      <c r="R877" s="49"/>
    </row>
    <row r="878" spans="18:18">
      <c r="R878" s="49"/>
    </row>
    <row r="879" spans="18:18">
      <c r="R879" s="49"/>
    </row>
    <row r="880" spans="18:18">
      <c r="R880" s="49"/>
    </row>
    <row r="881" spans="18:18">
      <c r="R881" s="49"/>
    </row>
    <row r="882" spans="18:18">
      <c r="R882" s="49"/>
    </row>
    <row r="883" spans="18:18">
      <c r="R883" s="49"/>
    </row>
    <row r="884" spans="18:18">
      <c r="R884" s="49"/>
    </row>
    <row r="885" spans="18:18">
      <c r="R885" s="49"/>
    </row>
    <row r="886" spans="18:18">
      <c r="R886" s="49"/>
    </row>
    <row r="887" spans="18:18">
      <c r="R887" s="49"/>
    </row>
    <row r="888" spans="18:18">
      <c r="R888" s="49"/>
    </row>
    <row r="889" spans="18:18">
      <c r="R889" s="49"/>
    </row>
    <row r="890" spans="18:18">
      <c r="R890" s="49"/>
    </row>
    <row r="891" spans="18:18">
      <c r="R891" s="49"/>
    </row>
    <row r="892" spans="18:18">
      <c r="R892" s="49"/>
    </row>
    <row r="893" spans="18:18">
      <c r="R893" s="49"/>
    </row>
    <row r="894" spans="18:18">
      <c r="R894" s="49"/>
    </row>
    <row r="895" spans="18:18">
      <c r="R895" s="49"/>
    </row>
    <row r="896" spans="18:18">
      <c r="R896" s="49"/>
    </row>
    <row r="897" spans="18:18">
      <c r="R897" s="49"/>
    </row>
    <row r="898" spans="18:18">
      <c r="R898" s="49"/>
    </row>
    <row r="899" spans="18:18">
      <c r="R899" s="49"/>
    </row>
    <row r="900" spans="18:18">
      <c r="R900" s="49"/>
    </row>
    <row r="901" spans="18:18">
      <c r="R901" s="49"/>
    </row>
    <row r="902" spans="18:18">
      <c r="R902" s="49"/>
    </row>
    <row r="903" spans="18:18">
      <c r="R903" s="49"/>
    </row>
    <row r="904" spans="18:18">
      <c r="R904" s="49"/>
    </row>
    <row r="905" spans="18:18">
      <c r="R905" s="49"/>
    </row>
    <row r="906" spans="18:18">
      <c r="R906" s="49"/>
    </row>
    <row r="907" spans="18:18">
      <c r="R907" s="49"/>
    </row>
    <row r="908" spans="18:18">
      <c r="R908" s="49"/>
    </row>
    <row r="909" spans="18:18">
      <c r="R909" s="49"/>
    </row>
    <row r="910" spans="18:18">
      <c r="R910" s="49"/>
    </row>
    <row r="911" spans="18:18">
      <c r="R911" s="49"/>
    </row>
    <row r="912" spans="18:18">
      <c r="R912" s="49"/>
    </row>
    <row r="913" spans="18:18">
      <c r="R913" s="49"/>
    </row>
    <row r="914" spans="18:18">
      <c r="R914" s="49"/>
    </row>
    <row r="915" spans="18:18">
      <c r="R915" s="49"/>
    </row>
    <row r="916" spans="18:18">
      <c r="R916" s="49"/>
    </row>
    <row r="917" spans="18:18">
      <c r="R917" s="49"/>
    </row>
    <row r="918" spans="18:18">
      <c r="R918" s="49"/>
    </row>
    <row r="919" spans="18:18">
      <c r="R919" s="49"/>
    </row>
    <row r="920" spans="18:18">
      <c r="R920" s="49"/>
    </row>
    <row r="921" spans="18:18">
      <c r="R921" s="49"/>
    </row>
    <row r="922" spans="18:18">
      <c r="R922" s="49"/>
    </row>
    <row r="923" spans="18:18">
      <c r="R923" s="49"/>
    </row>
    <row r="924" spans="18:18">
      <c r="R924" s="49"/>
    </row>
    <row r="925" spans="18:18">
      <c r="R925" s="49"/>
    </row>
    <row r="926" spans="18:18">
      <c r="R926" s="49"/>
    </row>
    <row r="927" spans="18:18">
      <c r="R927" s="49"/>
    </row>
    <row r="928" spans="18:18">
      <c r="R928" s="49"/>
    </row>
    <row r="929" spans="18:18">
      <c r="R929" s="49"/>
    </row>
    <row r="930" spans="18:18">
      <c r="R930" s="49"/>
    </row>
    <row r="931" spans="18:18">
      <c r="R931" s="49"/>
    </row>
    <row r="932" spans="18:18">
      <c r="R932" s="49"/>
    </row>
    <row r="933" spans="18:18">
      <c r="R933" s="49"/>
    </row>
    <row r="934" spans="18:18">
      <c r="R934" s="49"/>
    </row>
    <row r="935" spans="18:18">
      <c r="R935" s="49"/>
    </row>
    <row r="936" spans="18:18">
      <c r="R936" s="49"/>
    </row>
    <row r="937" spans="18:18">
      <c r="R937" s="49"/>
    </row>
    <row r="938" spans="18:18">
      <c r="R938" s="49"/>
    </row>
    <row r="939" spans="18:18">
      <c r="R939" s="49"/>
    </row>
    <row r="940" spans="18:18">
      <c r="R940" s="49"/>
    </row>
    <row r="941" spans="18:18">
      <c r="R941" s="49"/>
    </row>
    <row r="942" spans="18:18">
      <c r="R942" s="49"/>
    </row>
    <row r="943" spans="18:18">
      <c r="R943" s="49"/>
    </row>
    <row r="944" spans="18:18">
      <c r="R944" s="49"/>
    </row>
    <row r="945" spans="18:18">
      <c r="R945" s="49"/>
    </row>
    <row r="946" spans="18:18">
      <c r="R946" s="49"/>
    </row>
    <row r="947" spans="18:18">
      <c r="R947" s="49"/>
    </row>
    <row r="948" spans="18:18">
      <c r="R948" s="49"/>
    </row>
    <row r="949" spans="18:18">
      <c r="R949" s="49"/>
    </row>
    <row r="950" spans="18:18">
      <c r="R950" s="49"/>
    </row>
    <row r="951" spans="18:18">
      <c r="R951" s="49"/>
    </row>
    <row r="952" spans="18:18">
      <c r="R952" s="49"/>
    </row>
    <row r="953" spans="18:18">
      <c r="R953" s="49"/>
    </row>
    <row r="954" spans="18:18">
      <c r="R954" s="49"/>
    </row>
    <row r="955" spans="18:18">
      <c r="R955" s="49"/>
    </row>
    <row r="956" spans="18:18">
      <c r="R956" s="49"/>
    </row>
    <row r="957" spans="18:18">
      <c r="R957" s="49"/>
    </row>
    <row r="958" spans="18:18">
      <c r="R958" s="49"/>
    </row>
    <row r="959" spans="18:18">
      <c r="R959" s="49"/>
    </row>
    <row r="960" spans="18:18">
      <c r="R960" s="49"/>
    </row>
    <row r="961" spans="18:18">
      <c r="R961" s="49"/>
    </row>
    <row r="962" spans="18:18">
      <c r="R962" s="49"/>
    </row>
    <row r="963" spans="18:18">
      <c r="R963" s="49"/>
    </row>
    <row r="964" spans="18:18">
      <c r="R964" s="49"/>
    </row>
    <row r="965" spans="18:18">
      <c r="R965" s="49"/>
    </row>
  </sheetData>
  <autoFilter ref="A1:CA310">
    <sortState ref="A2:CA310">
      <sortCondition ref="F1:F310"/>
    </sortState>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04"/>
  <sheetViews>
    <sheetView tabSelected="1" workbookViewId="0">
      <pane ySplit="1" topLeftCell="A2" activePane="bottomLeft" state="frozen"/>
      <selection pane="bottomLeft" activeCell="B9" sqref="B9"/>
    </sheetView>
  </sheetViews>
  <sheetFormatPr defaultColWidth="15.140625" defaultRowHeight="15" customHeight="1"/>
  <cols>
    <col min="1" max="1" width="37.140625" customWidth="1"/>
    <col min="8" max="8" width="15.140625" style="51"/>
  </cols>
  <sheetData>
    <row r="1" spans="1:47" ht="15" customHeight="1">
      <c r="A1" s="46" t="s">
        <v>527</v>
      </c>
      <c r="B1" s="46" t="s">
        <v>528</v>
      </c>
      <c r="C1" s="46" t="s">
        <v>529</v>
      </c>
      <c r="D1" s="46" t="s">
        <v>0</v>
      </c>
      <c r="E1" s="46" t="s">
        <v>531</v>
      </c>
      <c r="F1" s="46" t="s">
        <v>532</v>
      </c>
      <c r="G1" s="46" t="s">
        <v>533</v>
      </c>
      <c r="H1" s="50" t="s">
        <v>534</v>
      </c>
      <c r="I1" s="46" t="s">
        <v>535</v>
      </c>
      <c r="J1" s="46" t="s">
        <v>536</v>
      </c>
      <c r="K1" s="46" t="s">
        <v>537</v>
      </c>
      <c r="L1" s="46" t="s">
        <v>538</v>
      </c>
      <c r="M1" s="46" t="s">
        <v>539</v>
      </c>
      <c r="N1" s="46" t="s">
        <v>540</v>
      </c>
      <c r="O1" s="46" t="s">
        <v>541</v>
      </c>
      <c r="P1" s="46" t="s">
        <v>542</v>
      </c>
      <c r="Q1" s="46" t="s">
        <v>544</v>
      </c>
      <c r="R1" s="46" t="s">
        <v>545</v>
      </c>
      <c r="S1" s="46" t="s">
        <v>546</v>
      </c>
      <c r="T1" s="46" t="s">
        <v>547</v>
      </c>
      <c r="U1" s="46" t="s">
        <v>548</v>
      </c>
      <c r="V1" s="46" t="s">
        <v>549</v>
      </c>
      <c r="W1" s="46" t="s">
        <v>550</v>
      </c>
      <c r="X1" s="46" t="s">
        <v>551</v>
      </c>
      <c r="Y1" s="46" t="s">
        <v>552</v>
      </c>
      <c r="Z1" s="46" t="s">
        <v>553</v>
      </c>
      <c r="AA1" s="46" t="s">
        <v>554</v>
      </c>
      <c r="AB1" s="46" t="s">
        <v>555</v>
      </c>
      <c r="AC1" s="46" t="s">
        <v>556</v>
      </c>
      <c r="AD1" s="46" t="s">
        <v>557</v>
      </c>
      <c r="AE1" s="46" t="s">
        <v>558</v>
      </c>
      <c r="AF1" s="46" t="s">
        <v>559</v>
      </c>
      <c r="AG1" s="46" t="s">
        <v>560</v>
      </c>
      <c r="AH1" s="46" t="s">
        <v>561</v>
      </c>
      <c r="AI1" s="46" t="s">
        <v>562</v>
      </c>
      <c r="AJ1" s="46" t="s">
        <v>563</v>
      </c>
      <c r="AK1" s="46" t="s">
        <v>564</v>
      </c>
      <c r="AL1" s="46" t="s">
        <v>565</v>
      </c>
      <c r="AM1" s="46" t="s">
        <v>566</v>
      </c>
      <c r="AN1" s="46" t="s">
        <v>2</v>
      </c>
      <c r="AO1" s="46" t="s">
        <v>3</v>
      </c>
      <c r="AP1" s="46" t="s">
        <v>4</v>
      </c>
      <c r="AQ1" s="46" t="s">
        <v>5</v>
      </c>
      <c r="AR1" s="46" t="s">
        <v>6</v>
      </c>
      <c r="AS1" s="46" t="s">
        <v>7</v>
      </c>
      <c r="AT1" s="46" t="s">
        <v>8</v>
      </c>
      <c r="AU1" t="s">
        <v>8035</v>
      </c>
    </row>
    <row r="2" spans="1:47" ht="15" customHeight="1">
      <c r="A2" s="46" t="s">
        <v>830</v>
      </c>
      <c r="B2" s="47">
        <v>456061515513796</v>
      </c>
      <c r="C2" s="47">
        <v>8.9855060816551301E+18</v>
      </c>
      <c r="D2" s="47">
        <v>358239051399196</v>
      </c>
      <c r="E2" s="46" t="s">
        <v>832</v>
      </c>
      <c r="F2" s="46" t="s">
        <v>832</v>
      </c>
      <c r="G2" s="46" t="s">
        <v>833</v>
      </c>
      <c r="H2" s="54">
        <v>1</v>
      </c>
      <c r="I2" s="47">
        <v>23</v>
      </c>
      <c r="J2" s="46" t="s">
        <v>834</v>
      </c>
      <c r="K2" s="46" t="s">
        <v>613</v>
      </c>
      <c r="L2" s="46"/>
      <c r="M2" s="46"/>
      <c r="N2" s="46"/>
      <c r="O2" s="46"/>
      <c r="P2" s="46"/>
      <c r="Q2" s="46"/>
      <c r="R2" s="47">
        <v>7</v>
      </c>
      <c r="S2" s="47">
        <v>100</v>
      </c>
      <c r="T2" s="47">
        <v>700</v>
      </c>
      <c r="U2" s="47">
        <v>1</v>
      </c>
      <c r="V2" s="46"/>
      <c r="W2" s="46"/>
      <c r="X2" s="47">
        <v>7</v>
      </c>
      <c r="Y2" s="47">
        <v>100</v>
      </c>
      <c r="Z2" s="47">
        <v>700</v>
      </c>
      <c r="AA2" s="47">
        <v>3</v>
      </c>
      <c r="AB2" s="46">
        <v>29</v>
      </c>
      <c r="AC2" s="47">
        <v>0</v>
      </c>
      <c r="AD2" s="46"/>
      <c r="AE2" s="46"/>
      <c r="AF2" s="46"/>
      <c r="AG2" s="46"/>
      <c r="AH2" s="46"/>
      <c r="AI2" s="46"/>
      <c r="AJ2" s="46"/>
      <c r="AK2" s="46" t="s">
        <v>839</v>
      </c>
      <c r="AL2" s="46" t="s">
        <v>7309</v>
      </c>
      <c r="AM2" s="46" t="s">
        <v>841</v>
      </c>
      <c r="AN2" s="46" t="s">
        <v>842</v>
      </c>
      <c r="AO2" s="46">
        <v>986</v>
      </c>
      <c r="AP2" s="46" t="s">
        <v>843</v>
      </c>
      <c r="AQ2" s="46" t="s">
        <v>844</v>
      </c>
      <c r="AR2" s="46">
        <v>25</v>
      </c>
      <c r="AS2" s="46"/>
      <c r="AT2" s="46">
        <v>-1</v>
      </c>
    </row>
    <row r="3" spans="1:47" ht="15" customHeight="1">
      <c r="A3" s="46" t="s">
        <v>845</v>
      </c>
      <c r="B3" s="47">
        <v>456061515513796</v>
      </c>
      <c r="C3" s="47">
        <v>8.9855060816551301E+18</v>
      </c>
      <c r="D3" s="47">
        <v>358239051399196</v>
      </c>
      <c r="E3" s="46" t="s">
        <v>846</v>
      </c>
      <c r="F3" s="46" t="s">
        <v>846</v>
      </c>
      <c r="G3" s="46" t="s">
        <v>833</v>
      </c>
      <c r="H3" s="54">
        <v>1</v>
      </c>
      <c r="I3" s="47">
        <v>23</v>
      </c>
      <c r="J3" s="46" t="s">
        <v>834</v>
      </c>
      <c r="K3" s="46" t="s">
        <v>613</v>
      </c>
      <c r="L3" s="46"/>
      <c r="M3" s="46"/>
      <c r="N3" s="46"/>
      <c r="O3" s="46"/>
      <c r="P3" s="46"/>
      <c r="Q3" s="46"/>
      <c r="R3" s="47">
        <v>7</v>
      </c>
      <c r="S3" s="47">
        <v>100</v>
      </c>
      <c r="T3" s="47">
        <v>700</v>
      </c>
      <c r="U3" s="47">
        <v>3</v>
      </c>
      <c r="V3" s="46">
        <v>0</v>
      </c>
      <c r="W3" s="46"/>
      <c r="X3" s="47">
        <v>7</v>
      </c>
      <c r="Y3" s="47">
        <v>10</v>
      </c>
      <c r="Z3" s="47">
        <v>70</v>
      </c>
      <c r="AA3" s="47">
        <v>3</v>
      </c>
      <c r="AB3" s="46">
        <v>0</v>
      </c>
      <c r="AC3" s="47">
        <v>0</v>
      </c>
      <c r="AD3" s="46"/>
      <c r="AE3" s="46"/>
      <c r="AF3" s="46"/>
      <c r="AG3" s="46"/>
      <c r="AH3" s="46"/>
      <c r="AI3" s="46"/>
      <c r="AJ3" s="46"/>
      <c r="AK3" s="46" t="s">
        <v>839</v>
      </c>
      <c r="AL3" s="46" t="s">
        <v>848</v>
      </c>
      <c r="AM3" s="46" t="s">
        <v>850</v>
      </c>
      <c r="AN3" s="46" t="s">
        <v>851</v>
      </c>
      <c r="AO3" s="46">
        <v>987</v>
      </c>
      <c r="AP3" s="46" t="s">
        <v>852</v>
      </c>
      <c r="AQ3" s="46" t="s">
        <v>853</v>
      </c>
      <c r="AR3" s="46">
        <v>26</v>
      </c>
      <c r="AS3" s="46"/>
      <c r="AT3" s="46">
        <v>-1</v>
      </c>
    </row>
    <row r="4" spans="1:47" ht="15" customHeight="1">
      <c r="A4" s="46" t="s">
        <v>669</v>
      </c>
      <c r="B4" s="47">
        <v>456061515513796</v>
      </c>
      <c r="C4" s="47">
        <v>8.9855060816551301E+18</v>
      </c>
      <c r="D4" s="47">
        <v>358239051399196</v>
      </c>
      <c r="E4" s="46" t="s">
        <v>670</v>
      </c>
      <c r="F4" s="46" t="s">
        <v>670</v>
      </c>
      <c r="G4" s="46" t="s">
        <v>574</v>
      </c>
      <c r="H4" s="54">
        <v>1</v>
      </c>
      <c r="I4" s="47">
        <v>23</v>
      </c>
      <c r="J4" s="46" t="s">
        <v>575</v>
      </c>
      <c r="K4" s="46" t="s">
        <v>576</v>
      </c>
      <c r="L4" s="46"/>
      <c r="M4" s="46"/>
      <c r="N4" s="46"/>
      <c r="O4" s="46"/>
      <c r="P4" s="46"/>
      <c r="Q4" s="46"/>
      <c r="R4" s="47">
        <v>7</v>
      </c>
      <c r="S4" s="47">
        <v>100</v>
      </c>
      <c r="T4" s="47">
        <v>700</v>
      </c>
      <c r="U4" s="47">
        <v>3</v>
      </c>
      <c r="V4" s="46">
        <v>0</v>
      </c>
      <c r="W4" s="46"/>
      <c r="X4" s="47">
        <v>7</v>
      </c>
      <c r="Y4" s="47">
        <v>10</v>
      </c>
      <c r="Z4" s="47">
        <v>70</v>
      </c>
      <c r="AA4" s="47">
        <v>3</v>
      </c>
      <c r="AB4" s="46">
        <v>0</v>
      </c>
      <c r="AC4" s="47">
        <v>0</v>
      </c>
      <c r="AD4" s="46"/>
      <c r="AE4" s="46"/>
      <c r="AF4" s="46"/>
      <c r="AG4" s="46"/>
      <c r="AH4" s="46"/>
      <c r="AI4" s="46"/>
      <c r="AJ4" s="46"/>
      <c r="AK4" s="46" t="s">
        <v>579</v>
      </c>
      <c r="AL4" s="46"/>
      <c r="AM4" s="46" t="s">
        <v>675</v>
      </c>
      <c r="AN4" s="46" t="s">
        <v>676</v>
      </c>
      <c r="AO4" s="46">
        <v>1020</v>
      </c>
      <c r="AP4" s="46" t="s">
        <v>677</v>
      </c>
      <c r="AQ4" s="46" t="s">
        <v>678</v>
      </c>
      <c r="AR4" s="46">
        <v>10</v>
      </c>
      <c r="AS4" s="46"/>
      <c r="AT4" s="46">
        <v>-1</v>
      </c>
    </row>
    <row r="5" spans="1:47" ht="15" customHeight="1">
      <c r="A5" s="46" t="s">
        <v>679</v>
      </c>
      <c r="B5" s="47">
        <v>456061515513796</v>
      </c>
      <c r="C5" s="47">
        <v>8.9855060816551301E+18</v>
      </c>
      <c r="D5" s="47">
        <v>358239051399196</v>
      </c>
      <c r="E5" s="46" t="s">
        <v>681</v>
      </c>
      <c r="F5" s="46" t="s">
        <v>681</v>
      </c>
      <c r="G5" s="46" t="s">
        <v>574</v>
      </c>
      <c r="H5" s="54">
        <v>1</v>
      </c>
      <c r="I5" s="47">
        <v>23</v>
      </c>
      <c r="J5" s="46" t="s">
        <v>575</v>
      </c>
      <c r="K5" s="46" t="s">
        <v>576</v>
      </c>
      <c r="L5" s="46"/>
      <c r="M5" s="46"/>
      <c r="N5" s="46"/>
      <c r="O5" s="46"/>
      <c r="P5" s="46"/>
      <c r="Q5" s="46"/>
      <c r="R5" s="47">
        <v>7</v>
      </c>
      <c r="S5" s="47">
        <v>100</v>
      </c>
      <c r="T5" s="47">
        <v>700</v>
      </c>
      <c r="U5" s="47">
        <v>3</v>
      </c>
      <c r="V5" s="46">
        <v>1</v>
      </c>
      <c r="W5" s="46"/>
      <c r="X5" s="47">
        <v>7</v>
      </c>
      <c r="Y5" s="47">
        <v>10</v>
      </c>
      <c r="Z5" s="47">
        <v>70</v>
      </c>
      <c r="AA5" s="47">
        <v>3</v>
      </c>
      <c r="AB5" s="46">
        <v>0</v>
      </c>
      <c r="AC5" s="47">
        <v>0</v>
      </c>
      <c r="AD5" s="46"/>
      <c r="AE5" s="46"/>
      <c r="AF5" s="46"/>
      <c r="AG5" s="46"/>
      <c r="AH5" s="46"/>
      <c r="AI5" s="46"/>
      <c r="AJ5" s="46"/>
      <c r="AK5" s="46" t="s">
        <v>579</v>
      </c>
      <c r="AL5" s="46" t="s">
        <v>7310</v>
      </c>
      <c r="AM5" s="46" t="s">
        <v>687</v>
      </c>
      <c r="AN5" s="46" t="s">
        <v>688</v>
      </c>
      <c r="AO5" s="46">
        <v>1021</v>
      </c>
      <c r="AP5" s="46" t="s">
        <v>689</v>
      </c>
      <c r="AQ5" s="46" t="s">
        <v>690</v>
      </c>
      <c r="AR5" s="46">
        <v>11</v>
      </c>
      <c r="AS5" s="46"/>
      <c r="AT5" s="46">
        <v>-1</v>
      </c>
    </row>
    <row r="6" spans="1:47" ht="15" customHeight="1">
      <c r="A6" s="46" t="s">
        <v>712</v>
      </c>
      <c r="B6" s="47">
        <v>456061515513796</v>
      </c>
      <c r="C6" s="47">
        <v>8.9855060816551301E+18</v>
      </c>
      <c r="D6" s="47">
        <v>358239051399196</v>
      </c>
      <c r="E6" s="46" t="s">
        <v>713</v>
      </c>
      <c r="F6" s="46" t="s">
        <v>713</v>
      </c>
      <c r="G6" s="46" t="s">
        <v>714</v>
      </c>
      <c r="H6" s="54">
        <v>1</v>
      </c>
      <c r="I6" s="47">
        <v>23</v>
      </c>
      <c r="J6" s="46" t="s">
        <v>716</v>
      </c>
      <c r="K6" s="46" t="s">
        <v>717</v>
      </c>
      <c r="L6" s="46"/>
      <c r="M6" s="46"/>
      <c r="N6" s="46"/>
      <c r="O6" s="46"/>
      <c r="P6" s="46"/>
      <c r="Q6" s="46"/>
      <c r="R6" s="47">
        <v>7</v>
      </c>
      <c r="S6" s="47">
        <v>100</v>
      </c>
      <c r="T6" s="47">
        <v>700</v>
      </c>
      <c r="U6" s="47">
        <v>3</v>
      </c>
      <c r="V6" s="46">
        <v>70</v>
      </c>
      <c r="W6" s="46"/>
      <c r="X6" s="47">
        <v>7</v>
      </c>
      <c r="Y6" s="47">
        <v>10</v>
      </c>
      <c r="Z6" s="47">
        <v>70</v>
      </c>
      <c r="AA6" s="47">
        <v>3</v>
      </c>
      <c r="AB6" s="46">
        <v>22</v>
      </c>
      <c r="AC6" s="47">
        <v>0</v>
      </c>
      <c r="AD6" s="46"/>
      <c r="AE6" s="46"/>
      <c r="AF6" s="46"/>
      <c r="AG6" s="46"/>
      <c r="AH6" s="46"/>
      <c r="AI6" s="46"/>
      <c r="AJ6" s="46"/>
      <c r="AK6" s="46" t="s">
        <v>579</v>
      </c>
      <c r="AL6" s="46" t="s">
        <v>7309</v>
      </c>
      <c r="AM6" s="46" t="s">
        <v>721</v>
      </c>
      <c r="AN6" s="46" t="s">
        <v>722</v>
      </c>
      <c r="AO6" s="46">
        <v>1058</v>
      </c>
      <c r="AP6" s="46" t="s">
        <v>723</v>
      </c>
      <c r="AQ6" s="46" t="s">
        <v>724</v>
      </c>
      <c r="AR6" s="46">
        <v>14</v>
      </c>
      <c r="AS6" s="46"/>
      <c r="AT6" s="46">
        <v>-1</v>
      </c>
    </row>
    <row r="7" spans="1:47" ht="15" customHeight="1">
      <c r="A7" s="46" t="s">
        <v>725</v>
      </c>
      <c r="B7" s="47">
        <v>456061515513796</v>
      </c>
      <c r="C7" s="47">
        <v>8.9855060816551301E+18</v>
      </c>
      <c r="D7" s="47">
        <v>358239051399196</v>
      </c>
      <c r="E7" s="46" t="s">
        <v>726</v>
      </c>
      <c r="F7" s="46" t="s">
        <v>726</v>
      </c>
      <c r="G7" s="46" t="s">
        <v>714</v>
      </c>
      <c r="H7" s="54">
        <v>1</v>
      </c>
      <c r="I7" s="47">
        <v>23</v>
      </c>
      <c r="J7" s="46" t="s">
        <v>716</v>
      </c>
      <c r="K7" s="46" t="s">
        <v>717</v>
      </c>
      <c r="L7" s="46"/>
      <c r="M7" s="46"/>
      <c r="N7" s="46"/>
      <c r="O7" s="46"/>
      <c r="P7" s="46"/>
      <c r="Q7" s="46"/>
      <c r="R7" s="47">
        <v>7</v>
      </c>
      <c r="S7" s="47">
        <v>100</v>
      </c>
      <c r="T7" s="47">
        <v>700</v>
      </c>
      <c r="U7" s="47">
        <v>3</v>
      </c>
      <c r="V7" s="46">
        <v>0</v>
      </c>
      <c r="W7" s="46"/>
      <c r="X7" s="47">
        <v>7</v>
      </c>
      <c r="Y7" s="47">
        <v>10</v>
      </c>
      <c r="Z7" s="47">
        <v>70</v>
      </c>
      <c r="AA7" s="47">
        <v>3</v>
      </c>
      <c r="AB7" s="46">
        <v>0</v>
      </c>
      <c r="AC7" s="47">
        <v>0</v>
      </c>
      <c r="AD7" s="46"/>
      <c r="AE7" s="46"/>
      <c r="AF7" s="46"/>
      <c r="AG7" s="46"/>
      <c r="AH7" s="46"/>
      <c r="AI7" s="46"/>
      <c r="AJ7" s="46"/>
      <c r="AK7" s="46" t="s">
        <v>579</v>
      </c>
      <c r="AL7" s="46" t="s">
        <v>7311</v>
      </c>
      <c r="AM7" s="46" t="s">
        <v>731</v>
      </c>
      <c r="AN7" s="46" t="s">
        <v>732</v>
      </c>
      <c r="AO7" s="46">
        <v>1059</v>
      </c>
      <c r="AP7" s="46" t="s">
        <v>733</v>
      </c>
      <c r="AQ7" s="46" t="s">
        <v>734</v>
      </c>
      <c r="AR7" s="46">
        <v>15</v>
      </c>
      <c r="AS7" s="46"/>
      <c r="AT7" s="46">
        <v>-1</v>
      </c>
    </row>
    <row r="8" spans="1:47" ht="15" customHeight="1">
      <c r="A8" s="46" t="s">
        <v>993</v>
      </c>
      <c r="B8" s="47">
        <v>456061515513796</v>
      </c>
      <c r="C8" s="47">
        <v>8.9855060816551301E+18</v>
      </c>
      <c r="D8" s="47">
        <v>358239051399196</v>
      </c>
      <c r="E8" s="46" t="s">
        <v>994</v>
      </c>
      <c r="F8" s="46" t="s">
        <v>994</v>
      </c>
      <c r="G8" s="46" t="s">
        <v>822</v>
      </c>
      <c r="H8" s="54">
        <v>1</v>
      </c>
      <c r="I8" s="47">
        <v>23</v>
      </c>
      <c r="J8" s="46" t="s">
        <v>823</v>
      </c>
      <c r="K8" s="46" t="s">
        <v>824</v>
      </c>
      <c r="L8" s="46"/>
      <c r="M8" s="46"/>
      <c r="N8" s="46"/>
      <c r="O8" s="46"/>
      <c r="P8" s="46"/>
      <c r="Q8" s="46"/>
      <c r="R8" s="47">
        <v>7</v>
      </c>
      <c r="S8" s="47">
        <v>100</v>
      </c>
      <c r="T8" s="47">
        <v>700</v>
      </c>
      <c r="U8" s="47">
        <v>3</v>
      </c>
      <c r="V8" s="46">
        <v>0</v>
      </c>
      <c r="W8" s="46"/>
      <c r="X8" s="47">
        <v>7</v>
      </c>
      <c r="Y8" s="47">
        <v>10</v>
      </c>
      <c r="Z8" s="47">
        <v>70</v>
      </c>
      <c r="AA8" s="47">
        <v>3</v>
      </c>
      <c r="AB8" s="46">
        <v>0</v>
      </c>
      <c r="AC8" s="47">
        <v>0</v>
      </c>
      <c r="AD8" s="46"/>
      <c r="AE8" s="46"/>
      <c r="AF8" s="46"/>
      <c r="AG8" s="46"/>
      <c r="AH8" s="46"/>
      <c r="AI8" s="46"/>
      <c r="AJ8" s="46"/>
      <c r="AK8" s="46" t="s">
        <v>579</v>
      </c>
      <c r="AL8" s="46" t="s">
        <v>7326</v>
      </c>
      <c r="AM8" s="46" t="s">
        <v>996</v>
      </c>
      <c r="AN8" s="46" t="s">
        <v>997</v>
      </c>
      <c r="AO8" s="46">
        <v>1083</v>
      </c>
      <c r="AP8" s="46" t="s">
        <v>998</v>
      </c>
      <c r="AQ8" s="46" t="s">
        <v>999</v>
      </c>
      <c r="AR8" s="46">
        <v>41</v>
      </c>
      <c r="AS8" s="46"/>
      <c r="AT8" s="46">
        <v>-1</v>
      </c>
    </row>
    <row r="9" spans="1:47" ht="15" customHeight="1">
      <c r="A9" s="46" t="s">
        <v>1035</v>
      </c>
      <c r="B9" s="47">
        <v>456061515513796</v>
      </c>
      <c r="C9" s="47">
        <v>8.9855060816551301E+18</v>
      </c>
      <c r="D9" s="47">
        <v>358239051399196</v>
      </c>
      <c r="E9" s="46" t="s">
        <v>1036</v>
      </c>
      <c r="F9" s="46" t="s">
        <v>1036</v>
      </c>
      <c r="G9" s="46" t="s">
        <v>1037</v>
      </c>
      <c r="H9" s="54">
        <v>1</v>
      </c>
      <c r="I9" s="47">
        <v>23</v>
      </c>
      <c r="J9" s="46" t="s">
        <v>824</v>
      </c>
      <c r="K9" s="46" t="s">
        <v>1038</v>
      </c>
      <c r="L9" s="46"/>
      <c r="M9" s="46"/>
      <c r="N9" s="46"/>
      <c r="O9" s="46"/>
      <c r="P9" s="46"/>
      <c r="Q9" s="46"/>
      <c r="R9" s="47">
        <v>7</v>
      </c>
      <c r="S9" s="47">
        <v>100</v>
      </c>
      <c r="T9" s="47">
        <v>700</v>
      </c>
      <c r="U9" s="47">
        <v>3</v>
      </c>
      <c r="V9" s="46">
        <v>15</v>
      </c>
      <c r="W9" s="46"/>
      <c r="X9" s="47">
        <v>7</v>
      </c>
      <c r="Y9" s="47">
        <v>10</v>
      </c>
      <c r="Z9" s="47">
        <v>70</v>
      </c>
      <c r="AA9" s="47">
        <v>3</v>
      </c>
      <c r="AB9" s="46">
        <v>1</v>
      </c>
      <c r="AC9" s="47">
        <v>0</v>
      </c>
      <c r="AD9" s="46"/>
      <c r="AE9" s="46"/>
      <c r="AF9" s="46"/>
      <c r="AG9" s="46"/>
      <c r="AH9" s="46"/>
      <c r="AI9" s="46"/>
      <c r="AJ9" s="46"/>
      <c r="AK9" s="46" t="s">
        <v>579</v>
      </c>
      <c r="AL9" s="46" t="s">
        <v>7329</v>
      </c>
      <c r="AM9" s="46" t="s">
        <v>1041</v>
      </c>
      <c r="AN9" s="46" t="s">
        <v>1042</v>
      </c>
      <c r="AO9" s="46">
        <v>1100</v>
      </c>
      <c r="AP9" s="46" t="s">
        <v>1043</v>
      </c>
      <c r="AQ9" s="46" t="s">
        <v>1044</v>
      </c>
      <c r="AR9" s="46">
        <v>45</v>
      </c>
      <c r="AS9" s="46"/>
      <c r="AT9" s="46">
        <v>-1</v>
      </c>
    </row>
    <row r="10" spans="1:47" ht="15" customHeight="1">
      <c r="A10" s="46" t="s">
        <v>1045</v>
      </c>
      <c r="B10" s="47">
        <v>456061515513796</v>
      </c>
      <c r="C10" s="47">
        <v>8.9855060816551301E+18</v>
      </c>
      <c r="D10" s="47">
        <v>358239051399196</v>
      </c>
      <c r="E10" s="46" t="s">
        <v>1046</v>
      </c>
      <c r="F10" s="46" t="s">
        <v>1046</v>
      </c>
      <c r="G10" s="46" t="s">
        <v>1037</v>
      </c>
      <c r="H10" s="54">
        <v>1</v>
      </c>
      <c r="I10" s="47">
        <v>23</v>
      </c>
      <c r="J10" s="46" t="s">
        <v>824</v>
      </c>
      <c r="K10" s="46" t="s">
        <v>1038</v>
      </c>
      <c r="L10" s="46"/>
      <c r="M10" s="46"/>
      <c r="N10" s="46"/>
      <c r="O10" s="46"/>
      <c r="P10" s="46"/>
      <c r="Q10" s="46"/>
      <c r="R10" s="47">
        <v>7</v>
      </c>
      <c r="S10" s="47">
        <v>100</v>
      </c>
      <c r="T10" s="47">
        <v>700</v>
      </c>
      <c r="U10" s="47">
        <v>3</v>
      </c>
      <c r="V10" s="46">
        <v>0</v>
      </c>
      <c r="W10" s="46"/>
      <c r="X10" s="47">
        <v>7</v>
      </c>
      <c r="Y10" s="47">
        <v>10</v>
      </c>
      <c r="Z10" s="47">
        <v>70</v>
      </c>
      <c r="AA10" s="47">
        <v>3</v>
      </c>
      <c r="AB10" s="46">
        <v>0</v>
      </c>
      <c r="AC10" s="47">
        <v>0</v>
      </c>
      <c r="AD10" s="46"/>
      <c r="AE10" s="46"/>
      <c r="AF10" s="46"/>
      <c r="AG10" s="46"/>
      <c r="AH10" s="46"/>
      <c r="AI10" s="46"/>
      <c r="AJ10" s="46"/>
      <c r="AK10" s="46" t="s">
        <v>579</v>
      </c>
      <c r="AL10" s="46" t="s">
        <v>7309</v>
      </c>
      <c r="AM10" s="46" t="s">
        <v>1050</v>
      </c>
      <c r="AN10" s="46" t="s">
        <v>1051</v>
      </c>
      <c r="AO10" s="46">
        <v>1101</v>
      </c>
      <c r="AP10" s="46" t="s">
        <v>1053</v>
      </c>
      <c r="AQ10" s="46" t="s">
        <v>1054</v>
      </c>
      <c r="AR10" s="46">
        <v>46</v>
      </c>
      <c r="AS10" s="46"/>
      <c r="AT10" s="46">
        <v>-1</v>
      </c>
    </row>
    <row r="11" spans="1:47" ht="15" customHeight="1">
      <c r="A11" s="46" t="s">
        <v>1161</v>
      </c>
      <c r="B11" s="47">
        <v>456061515513796</v>
      </c>
      <c r="C11" s="47">
        <v>8.9855060816551301E+18</v>
      </c>
      <c r="D11" s="47">
        <v>358239051399196</v>
      </c>
      <c r="E11" s="46" t="s">
        <v>1162</v>
      </c>
      <c r="F11" s="46" t="s">
        <v>1162</v>
      </c>
      <c r="G11" s="46" t="s">
        <v>1163</v>
      </c>
      <c r="H11" s="54">
        <v>1</v>
      </c>
      <c r="I11" s="47">
        <v>23</v>
      </c>
      <c r="J11" s="46" t="s">
        <v>1128</v>
      </c>
      <c r="K11" s="46" t="s">
        <v>1129</v>
      </c>
      <c r="L11" s="46"/>
      <c r="M11" s="46"/>
      <c r="N11" s="46"/>
      <c r="O11" s="46"/>
      <c r="P11" s="46"/>
      <c r="Q11" s="46"/>
      <c r="R11" s="47">
        <v>7</v>
      </c>
      <c r="S11" s="47">
        <v>100</v>
      </c>
      <c r="T11" s="47">
        <v>700</v>
      </c>
      <c r="U11" s="47">
        <v>3</v>
      </c>
      <c r="V11" s="46">
        <v>4</v>
      </c>
      <c r="W11" s="46"/>
      <c r="X11" s="47">
        <v>7</v>
      </c>
      <c r="Y11" s="47">
        <v>10</v>
      </c>
      <c r="Z11" s="47">
        <v>70</v>
      </c>
      <c r="AA11" s="47">
        <v>3</v>
      </c>
      <c r="AB11" s="46">
        <v>0</v>
      </c>
      <c r="AC11" s="47">
        <v>0</v>
      </c>
      <c r="AD11" s="46"/>
      <c r="AE11" s="46"/>
      <c r="AF11" s="46"/>
      <c r="AG11" s="46"/>
      <c r="AH11" s="46"/>
      <c r="AI11" s="46"/>
      <c r="AJ11" s="46"/>
      <c r="AK11" s="46" t="s">
        <v>1131</v>
      </c>
      <c r="AL11" s="46" t="s">
        <v>7339</v>
      </c>
      <c r="AM11" s="46" t="s">
        <v>1168</v>
      </c>
      <c r="AN11" s="46" t="s">
        <v>1169</v>
      </c>
      <c r="AO11" s="46">
        <v>1112</v>
      </c>
      <c r="AP11" s="46" t="s">
        <v>1170</v>
      </c>
      <c r="AQ11" s="46" t="s">
        <v>1171</v>
      </c>
      <c r="AR11" s="46">
        <v>57</v>
      </c>
      <c r="AS11" s="46"/>
      <c r="AT11" s="46">
        <v>-1</v>
      </c>
    </row>
    <row r="12" spans="1:47" ht="15" customHeight="1">
      <c r="A12" s="46" t="s">
        <v>1329</v>
      </c>
      <c r="B12" s="47">
        <v>456061515513796</v>
      </c>
      <c r="C12" s="47">
        <v>8.9855060816551301E+18</v>
      </c>
      <c r="D12" s="47">
        <v>358239051399196</v>
      </c>
      <c r="E12" s="46" t="s">
        <v>1330</v>
      </c>
      <c r="F12" s="46" t="s">
        <v>1330</v>
      </c>
      <c r="G12" s="46" t="s">
        <v>1304</v>
      </c>
      <c r="H12" s="54">
        <v>2</v>
      </c>
      <c r="I12" s="47">
        <v>23</v>
      </c>
      <c r="J12" s="46" t="s">
        <v>1305</v>
      </c>
      <c r="K12" s="46" t="s">
        <v>1306</v>
      </c>
      <c r="L12" s="46"/>
      <c r="M12" s="46"/>
      <c r="N12" s="46"/>
      <c r="O12" s="46"/>
      <c r="P12" s="46"/>
      <c r="Q12" s="46"/>
      <c r="R12" s="47">
        <v>7</v>
      </c>
      <c r="S12" s="47">
        <v>100</v>
      </c>
      <c r="T12" s="47">
        <v>700</v>
      </c>
      <c r="U12" s="47">
        <v>3</v>
      </c>
      <c r="V12" s="46">
        <v>0</v>
      </c>
      <c r="W12" s="46"/>
      <c r="X12" s="47">
        <v>7</v>
      </c>
      <c r="Y12" s="47">
        <v>10</v>
      </c>
      <c r="Z12" s="47">
        <v>70</v>
      </c>
      <c r="AA12" s="47">
        <v>3</v>
      </c>
      <c r="AB12" s="46">
        <v>0</v>
      </c>
      <c r="AC12" s="47">
        <v>0</v>
      </c>
      <c r="AD12" s="46"/>
      <c r="AE12" s="46"/>
      <c r="AF12" s="46"/>
      <c r="AG12" s="46"/>
      <c r="AH12" s="46"/>
      <c r="AI12" s="46"/>
      <c r="AJ12" s="46"/>
      <c r="AK12" s="46" t="s">
        <v>1307</v>
      </c>
      <c r="AL12" s="46" t="s">
        <v>7348</v>
      </c>
      <c r="AM12" s="46" t="s">
        <v>1333</v>
      </c>
      <c r="AN12" s="46" t="s">
        <v>1334</v>
      </c>
      <c r="AO12" s="46">
        <v>1162</v>
      </c>
      <c r="AP12" s="46" t="s">
        <v>1335</v>
      </c>
      <c r="AQ12" s="46" t="s">
        <v>1336</v>
      </c>
      <c r="AR12" s="46">
        <v>74</v>
      </c>
      <c r="AS12" s="46"/>
      <c r="AT12" s="46">
        <v>-1</v>
      </c>
    </row>
    <row r="13" spans="1:47" ht="15" customHeight="1">
      <c r="A13" s="46" t="s">
        <v>1337</v>
      </c>
      <c r="B13" s="47">
        <v>456061515513796</v>
      </c>
      <c r="C13" s="47">
        <v>8.9855060816551301E+18</v>
      </c>
      <c r="D13" s="47">
        <v>358239051399196</v>
      </c>
      <c r="E13" s="46" t="s">
        <v>1338</v>
      </c>
      <c r="F13" s="46" t="s">
        <v>1338</v>
      </c>
      <c r="G13" s="46" t="s">
        <v>1304</v>
      </c>
      <c r="H13" s="54">
        <v>2</v>
      </c>
      <c r="I13" s="47">
        <v>23</v>
      </c>
      <c r="J13" s="46" t="s">
        <v>1305</v>
      </c>
      <c r="K13" s="46" t="s">
        <v>1306</v>
      </c>
      <c r="L13" s="46"/>
      <c r="M13" s="46"/>
      <c r="N13" s="46"/>
      <c r="O13" s="46"/>
      <c r="P13" s="46"/>
      <c r="Q13" s="46"/>
      <c r="R13" s="47">
        <v>7</v>
      </c>
      <c r="S13" s="47">
        <v>100</v>
      </c>
      <c r="T13" s="47">
        <v>700</v>
      </c>
      <c r="U13" s="47">
        <v>3</v>
      </c>
      <c r="V13" s="46">
        <v>0</v>
      </c>
      <c r="W13" s="46"/>
      <c r="X13" s="47">
        <v>7</v>
      </c>
      <c r="Y13" s="47">
        <v>10</v>
      </c>
      <c r="Z13" s="47">
        <v>70</v>
      </c>
      <c r="AA13" s="47">
        <v>3</v>
      </c>
      <c r="AB13" s="46">
        <v>0</v>
      </c>
      <c r="AC13" s="47">
        <v>0</v>
      </c>
      <c r="AD13" s="46"/>
      <c r="AE13" s="46"/>
      <c r="AF13" s="46"/>
      <c r="AG13" s="46"/>
      <c r="AH13" s="46"/>
      <c r="AI13" s="46"/>
      <c r="AJ13" s="46"/>
      <c r="AK13" s="46" t="s">
        <v>1307</v>
      </c>
      <c r="AL13" s="46" t="s">
        <v>7349</v>
      </c>
      <c r="AM13" s="46" t="s">
        <v>1342</v>
      </c>
      <c r="AN13" s="46" t="s">
        <v>1343</v>
      </c>
      <c r="AO13" s="46">
        <v>1163</v>
      </c>
      <c r="AP13" s="46" t="s">
        <v>1345</v>
      </c>
      <c r="AQ13" s="46" t="s">
        <v>1346</v>
      </c>
      <c r="AR13" s="46">
        <v>75</v>
      </c>
      <c r="AS13" s="46"/>
      <c r="AT13" s="46">
        <v>-1</v>
      </c>
    </row>
    <row r="14" spans="1:47" ht="15" customHeight="1">
      <c r="A14" s="46" t="s">
        <v>1511</v>
      </c>
      <c r="B14" s="47">
        <v>456061515513796</v>
      </c>
      <c r="C14" s="47">
        <v>8.9855060816551301E+18</v>
      </c>
      <c r="D14" s="47">
        <v>358239051399196</v>
      </c>
      <c r="E14" s="46" t="s">
        <v>1512</v>
      </c>
      <c r="F14" s="46" t="s">
        <v>1512</v>
      </c>
      <c r="G14" s="46" t="s">
        <v>1482</v>
      </c>
      <c r="H14" s="54">
        <v>2</v>
      </c>
      <c r="I14" s="47">
        <v>23</v>
      </c>
      <c r="J14" s="46" t="s">
        <v>1483</v>
      </c>
      <c r="K14" s="46" t="s">
        <v>1513</v>
      </c>
      <c r="L14" s="46"/>
      <c r="M14" s="46"/>
      <c r="N14" s="46"/>
      <c r="O14" s="46"/>
      <c r="P14" s="46"/>
      <c r="Q14" s="46"/>
      <c r="R14" s="47">
        <v>7</v>
      </c>
      <c r="S14" s="47">
        <v>100</v>
      </c>
      <c r="T14" s="47">
        <v>700</v>
      </c>
      <c r="U14" s="47">
        <v>3</v>
      </c>
      <c r="V14" s="46">
        <v>1</v>
      </c>
      <c r="W14" s="46"/>
      <c r="X14" s="47">
        <v>7</v>
      </c>
      <c r="Y14" s="47">
        <v>10</v>
      </c>
      <c r="Z14" s="47">
        <v>70</v>
      </c>
      <c r="AA14" s="47">
        <v>3</v>
      </c>
      <c r="AB14" s="46">
        <v>0</v>
      </c>
      <c r="AC14" s="47">
        <v>0</v>
      </c>
      <c r="AD14" s="46"/>
      <c r="AE14" s="46"/>
      <c r="AF14" s="46"/>
      <c r="AG14" s="46"/>
      <c r="AH14" s="46"/>
      <c r="AI14" s="46"/>
      <c r="AJ14" s="46"/>
      <c r="AK14" s="46" t="s">
        <v>778</v>
      </c>
      <c r="AL14" s="46" t="s">
        <v>7361</v>
      </c>
      <c r="AM14" s="46" t="s">
        <v>1518</v>
      </c>
      <c r="AN14" s="46" t="s">
        <v>1519</v>
      </c>
      <c r="AO14" s="46">
        <v>1260</v>
      </c>
      <c r="AP14" s="46" t="s">
        <v>1520</v>
      </c>
      <c r="AQ14" s="46" t="s">
        <v>1521</v>
      </c>
      <c r="AR14" s="46">
        <v>102</v>
      </c>
      <c r="AS14" s="46"/>
      <c r="AT14" s="46">
        <v>-1</v>
      </c>
    </row>
    <row r="15" spans="1:47" ht="15" customHeight="1">
      <c r="A15" s="46" t="s">
        <v>1522</v>
      </c>
      <c r="B15" s="47">
        <v>456061515513796</v>
      </c>
      <c r="C15" s="47">
        <v>8.9855060816551301E+18</v>
      </c>
      <c r="D15" s="47">
        <v>358239051399196</v>
      </c>
      <c r="E15" s="46" t="s">
        <v>1523</v>
      </c>
      <c r="F15" s="46" t="s">
        <v>1523</v>
      </c>
      <c r="G15" s="46" t="s">
        <v>1482</v>
      </c>
      <c r="H15" s="54">
        <v>2</v>
      </c>
      <c r="I15" s="47">
        <v>23</v>
      </c>
      <c r="J15" s="46" t="s">
        <v>1483</v>
      </c>
      <c r="K15" s="46" t="s">
        <v>1513</v>
      </c>
      <c r="L15" s="46"/>
      <c r="M15" s="46"/>
      <c r="N15" s="46"/>
      <c r="O15" s="46"/>
      <c r="P15" s="46"/>
      <c r="Q15" s="46"/>
      <c r="R15" s="47">
        <v>7</v>
      </c>
      <c r="S15" s="47">
        <v>100</v>
      </c>
      <c r="T15" s="47">
        <v>700</v>
      </c>
      <c r="U15" s="47">
        <v>3</v>
      </c>
      <c r="V15" s="46">
        <v>0</v>
      </c>
      <c r="W15" s="46"/>
      <c r="X15" s="47">
        <v>7</v>
      </c>
      <c r="Y15" s="47">
        <v>10</v>
      </c>
      <c r="Z15" s="47">
        <v>70</v>
      </c>
      <c r="AA15" s="47">
        <v>3</v>
      </c>
      <c r="AB15" s="46">
        <v>0</v>
      </c>
      <c r="AC15" s="47">
        <v>0</v>
      </c>
      <c r="AD15" s="46"/>
      <c r="AE15" s="46"/>
      <c r="AF15" s="46"/>
      <c r="AG15" s="46"/>
      <c r="AH15" s="46"/>
      <c r="AI15" s="46"/>
      <c r="AJ15" s="46"/>
      <c r="AK15" s="46" t="s">
        <v>778</v>
      </c>
      <c r="AL15" s="46" t="s">
        <v>7362</v>
      </c>
      <c r="AM15" s="46" t="s">
        <v>1527</v>
      </c>
      <c r="AN15" s="46" t="s">
        <v>1529</v>
      </c>
      <c r="AO15" s="46">
        <v>1261</v>
      </c>
      <c r="AP15" s="46" t="s">
        <v>1530</v>
      </c>
      <c r="AQ15" s="46" t="s">
        <v>1532</v>
      </c>
      <c r="AR15" s="46">
        <v>103</v>
      </c>
      <c r="AS15" s="46"/>
      <c r="AT15" s="46">
        <v>-1</v>
      </c>
    </row>
    <row r="16" spans="1:47" ht="15" customHeight="1">
      <c r="A16" s="46" t="s">
        <v>1533</v>
      </c>
      <c r="B16" s="47">
        <v>456061515513796</v>
      </c>
      <c r="C16" s="47">
        <v>8.9855060816551301E+18</v>
      </c>
      <c r="D16" s="47">
        <v>358239051399196</v>
      </c>
      <c r="E16" s="46" t="s">
        <v>1534</v>
      </c>
      <c r="F16" s="46" t="s">
        <v>1534</v>
      </c>
      <c r="G16" s="46" t="s">
        <v>1482</v>
      </c>
      <c r="H16" s="54">
        <v>2</v>
      </c>
      <c r="I16" s="47">
        <v>23</v>
      </c>
      <c r="J16" s="46" t="s">
        <v>1483</v>
      </c>
      <c r="K16" s="46" t="s">
        <v>1484</v>
      </c>
      <c r="L16" s="46"/>
      <c r="M16" s="46"/>
      <c r="N16" s="46"/>
      <c r="O16" s="46"/>
      <c r="P16" s="46"/>
      <c r="Q16" s="46"/>
      <c r="R16" s="47">
        <v>7</v>
      </c>
      <c r="S16" s="47">
        <v>100</v>
      </c>
      <c r="T16" s="47">
        <v>700</v>
      </c>
      <c r="U16" s="47">
        <v>1</v>
      </c>
      <c r="V16" s="46"/>
      <c r="W16" s="46"/>
      <c r="X16" s="47">
        <v>7</v>
      </c>
      <c r="Y16" s="47">
        <v>10</v>
      </c>
      <c r="Z16" s="47">
        <v>70</v>
      </c>
      <c r="AA16" s="47">
        <v>3</v>
      </c>
      <c r="AB16" s="46">
        <v>16</v>
      </c>
      <c r="AC16" s="47">
        <v>0</v>
      </c>
      <c r="AD16" s="46"/>
      <c r="AE16" s="46"/>
      <c r="AF16" s="46"/>
      <c r="AG16" s="46"/>
      <c r="AH16" s="46"/>
      <c r="AI16" s="46"/>
      <c r="AJ16" s="46"/>
      <c r="AK16" s="46" t="s">
        <v>778</v>
      </c>
      <c r="AL16" s="46" t="s">
        <v>7309</v>
      </c>
      <c r="AM16" s="46" t="s">
        <v>1537</v>
      </c>
      <c r="AN16" s="46" t="s">
        <v>1538</v>
      </c>
      <c r="AO16" s="46">
        <v>1262</v>
      </c>
      <c r="AP16" s="46" t="s">
        <v>1542</v>
      </c>
      <c r="AQ16" s="46" t="s">
        <v>1543</v>
      </c>
      <c r="AR16" s="46">
        <v>104</v>
      </c>
      <c r="AS16" s="46"/>
      <c r="AT16" s="46">
        <v>-1</v>
      </c>
    </row>
    <row r="17" spans="1:46" ht="15" customHeight="1">
      <c r="A17" s="46" t="s">
        <v>1545</v>
      </c>
      <c r="B17" s="47">
        <v>456061515513796</v>
      </c>
      <c r="C17" s="47">
        <v>8.9855060816551301E+18</v>
      </c>
      <c r="D17" s="47">
        <v>358239051399196</v>
      </c>
      <c r="E17" s="46" t="s">
        <v>1546</v>
      </c>
      <c r="F17" s="46" t="s">
        <v>1546</v>
      </c>
      <c r="G17" s="46" t="s">
        <v>1482</v>
      </c>
      <c r="H17" s="54">
        <v>2</v>
      </c>
      <c r="I17" s="47">
        <v>23</v>
      </c>
      <c r="J17" s="46" t="s">
        <v>1483</v>
      </c>
      <c r="K17" s="46" t="s">
        <v>1484</v>
      </c>
      <c r="L17" s="46"/>
      <c r="M17" s="46"/>
      <c r="N17" s="46"/>
      <c r="O17" s="46"/>
      <c r="P17" s="46"/>
      <c r="Q17" s="46"/>
      <c r="R17" s="47">
        <v>7</v>
      </c>
      <c r="S17" s="47">
        <v>100</v>
      </c>
      <c r="T17" s="47">
        <v>700</v>
      </c>
      <c r="U17" s="47">
        <v>3</v>
      </c>
      <c r="V17" s="46">
        <v>75</v>
      </c>
      <c r="W17" s="46"/>
      <c r="X17" s="47">
        <v>7</v>
      </c>
      <c r="Y17" s="47">
        <v>10</v>
      </c>
      <c r="Z17" s="47">
        <v>70</v>
      </c>
      <c r="AA17" s="47">
        <v>3</v>
      </c>
      <c r="AB17" s="46">
        <v>11</v>
      </c>
      <c r="AC17" s="47">
        <v>0</v>
      </c>
      <c r="AD17" s="46"/>
      <c r="AE17" s="46"/>
      <c r="AF17" s="46"/>
      <c r="AG17" s="46"/>
      <c r="AH17" s="46"/>
      <c r="AI17" s="46"/>
      <c r="AJ17" s="46"/>
      <c r="AK17" s="46" t="s">
        <v>778</v>
      </c>
      <c r="AL17" s="46" t="s">
        <v>7309</v>
      </c>
      <c r="AM17" s="46" t="s">
        <v>1551</v>
      </c>
      <c r="AN17" s="46" t="s">
        <v>1552</v>
      </c>
      <c r="AO17" s="46">
        <v>1263</v>
      </c>
      <c r="AP17" s="46" t="s">
        <v>1554</v>
      </c>
      <c r="AQ17" s="46" t="s">
        <v>1555</v>
      </c>
      <c r="AR17" s="46">
        <v>105</v>
      </c>
      <c r="AS17" s="46"/>
      <c r="AT17" s="46">
        <v>-1</v>
      </c>
    </row>
    <row r="18" spans="1:46" ht="15" customHeight="1">
      <c r="A18" s="46" t="s">
        <v>1679</v>
      </c>
      <c r="B18" s="47">
        <v>456061515513796</v>
      </c>
      <c r="C18" s="47">
        <v>8.9855060816551301E+18</v>
      </c>
      <c r="D18" s="47">
        <v>358239051399196</v>
      </c>
      <c r="E18" s="46" t="s">
        <v>7943</v>
      </c>
      <c r="F18" s="46" t="s">
        <v>7943</v>
      </c>
      <c r="G18" s="46" t="s">
        <v>1636</v>
      </c>
      <c r="H18" s="54">
        <v>2</v>
      </c>
      <c r="I18" s="47">
        <v>23</v>
      </c>
      <c r="J18" s="46" t="s">
        <v>1637</v>
      </c>
      <c r="K18" s="46" t="s">
        <v>1638</v>
      </c>
      <c r="L18" s="46"/>
      <c r="M18" s="46"/>
      <c r="N18" s="46"/>
      <c r="O18" s="46"/>
      <c r="P18" s="46"/>
      <c r="Q18" s="46"/>
      <c r="R18" s="47">
        <v>7</v>
      </c>
      <c r="S18" s="47">
        <v>100</v>
      </c>
      <c r="T18" s="47">
        <v>700</v>
      </c>
      <c r="U18" s="47">
        <v>3</v>
      </c>
      <c r="V18" s="46">
        <v>0</v>
      </c>
      <c r="W18" s="46"/>
      <c r="X18" s="47">
        <v>7</v>
      </c>
      <c r="Y18" s="47">
        <v>10</v>
      </c>
      <c r="Z18" s="47">
        <v>70</v>
      </c>
      <c r="AA18" s="47">
        <v>3</v>
      </c>
      <c r="AB18" s="46">
        <v>0</v>
      </c>
      <c r="AC18" s="47">
        <v>0</v>
      </c>
      <c r="AD18" s="46"/>
      <c r="AE18" s="46"/>
      <c r="AF18" s="46"/>
      <c r="AG18" s="46"/>
      <c r="AH18" s="46"/>
      <c r="AI18" s="46"/>
      <c r="AJ18" s="46"/>
      <c r="AK18" s="46" t="s">
        <v>778</v>
      </c>
      <c r="AL18" s="46" t="s">
        <v>7326</v>
      </c>
      <c r="AM18" s="46" t="s">
        <v>1681</v>
      </c>
      <c r="AN18" s="46" t="s">
        <v>1682</v>
      </c>
      <c r="AO18" s="46">
        <v>1296</v>
      </c>
      <c r="AP18" s="46" t="s">
        <v>1683</v>
      </c>
      <c r="AQ18" s="46" t="s">
        <v>1684</v>
      </c>
      <c r="AR18" s="46">
        <v>118</v>
      </c>
      <c r="AS18" s="46"/>
      <c r="AT18" s="46">
        <v>-1</v>
      </c>
    </row>
    <row r="19" spans="1:46" ht="15" customHeight="1">
      <c r="A19" s="46" t="s">
        <v>1685</v>
      </c>
      <c r="B19" s="47">
        <v>456061515513796</v>
      </c>
      <c r="C19" s="47">
        <v>8.9855060816551301E+18</v>
      </c>
      <c r="D19" s="47">
        <v>358239051399196</v>
      </c>
      <c r="E19" s="46" t="s">
        <v>8034</v>
      </c>
      <c r="F19" s="46" t="s">
        <v>8034</v>
      </c>
      <c r="G19" s="46" t="s">
        <v>1636</v>
      </c>
      <c r="H19" s="54">
        <v>2</v>
      </c>
      <c r="I19" s="47">
        <v>23</v>
      </c>
      <c r="J19" s="46" t="s">
        <v>1637</v>
      </c>
      <c r="K19" s="46" t="s">
        <v>1638</v>
      </c>
      <c r="L19" s="46"/>
      <c r="M19" s="46"/>
      <c r="N19" s="46"/>
      <c r="O19" s="46"/>
      <c r="P19" s="46"/>
      <c r="Q19" s="46"/>
      <c r="R19" s="47">
        <v>7</v>
      </c>
      <c r="S19" s="47">
        <v>100</v>
      </c>
      <c r="T19" s="47">
        <v>700</v>
      </c>
      <c r="U19" s="47">
        <v>3</v>
      </c>
      <c r="V19" s="46">
        <v>0</v>
      </c>
      <c r="W19" s="46"/>
      <c r="X19" s="47">
        <v>7</v>
      </c>
      <c r="Y19" s="47">
        <v>10</v>
      </c>
      <c r="Z19" s="47">
        <v>70</v>
      </c>
      <c r="AA19" s="47">
        <v>3</v>
      </c>
      <c r="AB19" s="46">
        <v>0</v>
      </c>
      <c r="AC19" s="47">
        <v>0</v>
      </c>
      <c r="AD19" s="46"/>
      <c r="AE19" s="46"/>
      <c r="AF19" s="46"/>
      <c r="AG19" s="46"/>
      <c r="AH19" s="46"/>
      <c r="AI19" s="46"/>
      <c r="AJ19" s="46"/>
      <c r="AK19" s="46" t="s">
        <v>778</v>
      </c>
      <c r="AL19" s="46" t="s">
        <v>7372</v>
      </c>
      <c r="AM19" s="46" t="s">
        <v>1691</v>
      </c>
      <c r="AN19" s="46" t="s">
        <v>1692</v>
      </c>
      <c r="AO19" s="46">
        <v>1297</v>
      </c>
      <c r="AP19" s="46" t="s">
        <v>1693</v>
      </c>
      <c r="AQ19" s="46" t="s">
        <v>1694</v>
      </c>
      <c r="AR19" s="46">
        <v>119</v>
      </c>
      <c r="AS19" s="46"/>
      <c r="AT19" s="46">
        <v>-1</v>
      </c>
    </row>
    <row r="20" spans="1:46" ht="15" customHeight="1">
      <c r="A20" s="46" t="s">
        <v>1695</v>
      </c>
      <c r="B20" s="47">
        <v>456061515513796</v>
      </c>
      <c r="C20" s="47">
        <v>8.9855060816551301E+18</v>
      </c>
      <c r="D20" s="47">
        <v>358239051399196</v>
      </c>
      <c r="E20" s="46" t="s">
        <v>7944</v>
      </c>
      <c r="F20" s="46" t="s">
        <v>7944</v>
      </c>
      <c r="G20" s="46" t="s">
        <v>1636</v>
      </c>
      <c r="H20" s="54">
        <v>2</v>
      </c>
      <c r="I20" s="47">
        <v>23</v>
      </c>
      <c r="J20" s="46" t="s">
        <v>1637</v>
      </c>
      <c r="K20" s="46" t="s">
        <v>1638</v>
      </c>
      <c r="L20" s="46"/>
      <c r="M20" s="46"/>
      <c r="N20" s="46"/>
      <c r="O20" s="46"/>
      <c r="P20" s="46"/>
      <c r="Q20" s="46"/>
      <c r="R20" s="47">
        <v>7</v>
      </c>
      <c r="S20" s="47">
        <v>100</v>
      </c>
      <c r="T20" s="47">
        <v>700</v>
      </c>
      <c r="U20" s="47">
        <v>1</v>
      </c>
      <c r="V20" s="46"/>
      <c r="W20" s="46"/>
      <c r="X20" s="47">
        <v>7</v>
      </c>
      <c r="Y20" s="47">
        <v>10</v>
      </c>
      <c r="Z20" s="47">
        <v>70</v>
      </c>
      <c r="AA20" s="47">
        <v>1</v>
      </c>
      <c r="AB20" s="46"/>
      <c r="AC20" s="47">
        <v>0</v>
      </c>
      <c r="AD20" s="46"/>
      <c r="AE20" s="46"/>
      <c r="AF20" s="46"/>
      <c r="AG20" s="46"/>
      <c r="AH20" s="46"/>
      <c r="AI20" s="46"/>
      <c r="AJ20" s="46"/>
      <c r="AK20" s="46" t="s">
        <v>778</v>
      </c>
      <c r="AL20" s="46" t="s">
        <v>7309</v>
      </c>
      <c r="AM20" s="46" t="s">
        <v>1698</v>
      </c>
      <c r="AN20" s="46" t="s">
        <v>1699</v>
      </c>
      <c r="AO20" s="46">
        <v>1298</v>
      </c>
      <c r="AP20" s="46" t="s">
        <v>1701</v>
      </c>
      <c r="AQ20" s="46" t="s">
        <v>1702</v>
      </c>
      <c r="AR20" s="46">
        <v>120</v>
      </c>
      <c r="AS20" s="46"/>
      <c r="AT20" s="46">
        <v>-1</v>
      </c>
    </row>
    <row r="21" spans="1:46" ht="15" customHeight="1">
      <c r="A21" s="46" t="s">
        <v>1816</v>
      </c>
      <c r="B21" s="47">
        <v>456061515513796</v>
      </c>
      <c r="C21" s="47">
        <v>8.9855060816551301E+18</v>
      </c>
      <c r="D21" s="47">
        <v>358239051399196</v>
      </c>
      <c r="E21" s="46" t="s">
        <v>7945</v>
      </c>
      <c r="F21" s="46" t="s">
        <v>7945</v>
      </c>
      <c r="G21" s="46" t="s">
        <v>1818</v>
      </c>
      <c r="H21" s="54">
        <v>2</v>
      </c>
      <c r="I21" s="47">
        <v>23</v>
      </c>
      <c r="J21" s="46" t="s">
        <v>1819</v>
      </c>
      <c r="K21" s="46" t="s">
        <v>1820</v>
      </c>
      <c r="L21" s="46"/>
      <c r="M21" s="46"/>
      <c r="N21" s="46"/>
      <c r="O21" s="46"/>
      <c r="P21" s="46"/>
      <c r="Q21" s="46"/>
      <c r="R21" s="47">
        <v>7</v>
      </c>
      <c r="S21" s="47">
        <v>100</v>
      </c>
      <c r="T21" s="47">
        <v>700</v>
      </c>
      <c r="U21" s="47">
        <v>3</v>
      </c>
      <c r="V21" s="46">
        <v>0</v>
      </c>
      <c r="W21" s="46"/>
      <c r="X21" s="47">
        <v>7</v>
      </c>
      <c r="Y21" s="47">
        <v>10</v>
      </c>
      <c r="Z21" s="47">
        <v>70</v>
      </c>
      <c r="AA21" s="47">
        <v>3</v>
      </c>
      <c r="AB21" s="46">
        <v>0</v>
      </c>
      <c r="AC21" s="47">
        <v>0</v>
      </c>
      <c r="AD21" s="46"/>
      <c r="AE21" s="46"/>
      <c r="AF21" s="46"/>
      <c r="AG21" s="46"/>
      <c r="AH21" s="46"/>
      <c r="AI21" s="46"/>
      <c r="AJ21" s="46"/>
      <c r="AK21" s="46" t="s">
        <v>778</v>
      </c>
      <c r="AL21" s="46" t="s">
        <v>7383</v>
      </c>
      <c r="AM21" s="46" t="s">
        <v>1825</v>
      </c>
      <c r="AN21" s="46" t="s">
        <v>1827</v>
      </c>
      <c r="AO21" s="46">
        <v>1309</v>
      </c>
      <c r="AP21" s="46" t="s">
        <v>1829</v>
      </c>
      <c r="AQ21" s="46" t="s">
        <v>1831</v>
      </c>
      <c r="AR21" s="46">
        <v>131</v>
      </c>
      <c r="AS21" s="46"/>
      <c r="AT21" s="46">
        <v>-1</v>
      </c>
    </row>
    <row r="22" spans="1:46" ht="15" customHeight="1">
      <c r="A22" s="46" t="s">
        <v>1911</v>
      </c>
      <c r="B22" s="47">
        <v>456061515513796</v>
      </c>
      <c r="C22" s="47">
        <v>8.9855060816551301E+18</v>
      </c>
      <c r="D22" s="47">
        <v>358239051399196</v>
      </c>
      <c r="E22" s="46" t="s">
        <v>1912</v>
      </c>
      <c r="F22" s="46" t="s">
        <v>1912</v>
      </c>
      <c r="G22" s="46" t="s">
        <v>1914</v>
      </c>
      <c r="H22" s="54">
        <v>4</v>
      </c>
      <c r="I22" s="47">
        <v>23</v>
      </c>
      <c r="J22" s="46" t="s">
        <v>1915</v>
      </c>
      <c r="K22" s="46" t="s">
        <v>1916</v>
      </c>
      <c r="L22" s="46"/>
      <c r="M22" s="46"/>
      <c r="N22" s="46"/>
      <c r="O22" s="46"/>
      <c r="P22" s="46"/>
      <c r="Q22" s="46"/>
      <c r="R22" s="47">
        <v>7</v>
      </c>
      <c r="S22" s="47">
        <v>100</v>
      </c>
      <c r="T22" s="47">
        <v>700</v>
      </c>
      <c r="U22" s="47">
        <v>3</v>
      </c>
      <c r="V22" s="46">
        <v>0</v>
      </c>
      <c r="W22" s="46"/>
      <c r="X22" s="47">
        <v>7</v>
      </c>
      <c r="Y22" s="47">
        <v>10</v>
      </c>
      <c r="Z22" s="47">
        <v>70</v>
      </c>
      <c r="AA22" s="47">
        <v>3</v>
      </c>
      <c r="AB22" s="46">
        <v>0</v>
      </c>
      <c r="AC22" s="47">
        <v>0</v>
      </c>
      <c r="AD22" s="46"/>
      <c r="AE22" s="46"/>
      <c r="AF22" s="46"/>
      <c r="AG22" s="46"/>
      <c r="AH22" s="46"/>
      <c r="AI22" s="46"/>
      <c r="AJ22" s="46"/>
      <c r="AK22" s="46" t="s">
        <v>839</v>
      </c>
      <c r="AL22" s="46" t="s">
        <v>7387</v>
      </c>
      <c r="AM22" s="46" t="s">
        <v>1923</v>
      </c>
      <c r="AN22" s="46" t="s">
        <v>1924</v>
      </c>
      <c r="AO22" s="46">
        <v>1363</v>
      </c>
      <c r="AP22" s="46" t="s">
        <v>1925</v>
      </c>
      <c r="AQ22" s="46" t="s">
        <v>1926</v>
      </c>
      <c r="AR22" s="46">
        <v>138</v>
      </c>
      <c r="AS22" s="46"/>
      <c r="AT22" s="46">
        <v>-1</v>
      </c>
    </row>
    <row r="23" spans="1:46" ht="15" customHeight="1">
      <c r="A23" s="46" t="s">
        <v>1927</v>
      </c>
      <c r="B23" s="47">
        <v>456061515513796</v>
      </c>
      <c r="C23" s="47">
        <v>8.9855060816551301E+18</v>
      </c>
      <c r="D23" s="47">
        <v>358239051399196</v>
      </c>
      <c r="E23" s="46" t="s">
        <v>1928</v>
      </c>
      <c r="F23" s="46" t="s">
        <v>1928</v>
      </c>
      <c r="G23" s="46" t="s">
        <v>1914</v>
      </c>
      <c r="H23" s="54">
        <v>4</v>
      </c>
      <c r="I23" s="47">
        <v>23</v>
      </c>
      <c r="J23" s="46" t="s">
        <v>1915</v>
      </c>
      <c r="K23" s="46" t="s">
        <v>1916</v>
      </c>
      <c r="L23" s="46"/>
      <c r="M23" s="46"/>
      <c r="N23" s="46"/>
      <c r="O23" s="46"/>
      <c r="P23" s="46"/>
      <c r="Q23" s="46"/>
      <c r="R23" s="47">
        <v>7</v>
      </c>
      <c r="S23" s="47">
        <v>100</v>
      </c>
      <c r="T23" s="47">
        <v>700</v>
      </c>
      <c r="U23" s="47">
        <v>3</v>
      </c>
      <c r="V23" s="46">
        <v>125</v>
      </c>
      <c r="W23" s="46"/>
      <c r="X23" s="47">
        <v>7</v>
      </c>
      <c r="Y23" s="47">
        <v>10</v>
      </c>
      <c r="Z23" s="47">
        <v>70</v>
      </c>
      <c r="AA23" s="47">
        <v>3</v>
      </c>
      <c r="AB23" s="46">
        <v>19</v>
      </c>
      <c r="AC23" s="47">
        <v>0</v>
      </c>
      <c r="AD23" s="46"/>
      <c r="AE23" s="46"/>
      <c r="AF23" s="46"/>
      <c r="AG23" s="46"/>
      <c r="AH23" s="46"/>
      <c r="AI23" s="46"/>
      <c r="AJ23" s="46"/>
      <c r="AK23" s="46" t="s">
        <v>839</v>
      </c>
      <c r="AL23" s="46" t="s">
        <v>7388</v>
      </c>
      <c r="AM23" s="46" t="s">
        <v>1931</v>
      </c>
      <c r="AN23" s="46" t="s">
        <v>1932</v>
      </c>
      <c r="AO23" s="46">
        <v>1364</v>
      </c>
      <c r="AP23" s="46" t="s">
        <v>1933</v>
      </c>
      <c r="AQ23" s="46" t="s">
        <v>1934</v>
      </c>
      <c r="AR23" s="46">
        <v>139</v>
      </c>
      <c r="AS23" s="46"/>
      <c r="AT23" s="46">
        <v>-1</v>
      </c>
    </row>
    <row r="24" spans="1:46" ht="15" customHeight="1">
      <c r="A24" s="46" t="s">
        <v>2246</v>
      </c>
      <c r="B24" s="47">
        <v>456061515513796</v>
      </c>
      <c r="C24" s="47">
        <v>8.9855060816551301E+18</v>
      </c>
      <c r="D24" s="47">
        <v>358239051399196</v>
      </c>
      <c r="E24" s="46" t="s">
        <v>2249</v>
      </c>
      <c r="F24" s="46" t="s">
        <v>2249</v>
      </c>
      <c r="G24" s="46" t="s">
        <v>2215</v>
      </c>
      <c r="H24" s="54">
        <v>4</v>
      </c>
      <c r="I24" s="47">
        <v>23</v>
      </c>
      <c r="J24" s="46" t="s">
        <v>2216</v>
      </c>
      <c r="K24" s="46" t="s">
        <v>2217</v>
      </c>
      <c r="L24" s="46"/>
      <c r="M24" s="46"/>
      <c r="N24" s="46"/>
      <c r="O24" s="46"/>
      <c r="P24" s="46"/>
      <c r="Q24" s="46"/>
      <c r="R24" s="47">
        <v>7</v>
      </c>
      <c r="S24" s="47">
        <v>100</v>
      </c>
      <c r="T24" s="47">
        <v>700</v>
      </c>
      <c r="U24" s="47">
        <v>2</v>
      </c>
      <c r="V24" s="46"/>
      <c r="W24" s="46"/>
      <c r="X24" s="47">
        <v>7</v>
      </c>
      <c r="Y24" s="47">
        <v>10</v>
      </c>
      <c r="Z24" s="47">
        <v>70</v>
      </c>
      <c r="AA24" s="47">
        <v>1</v>
      </c>
      <c r="AB24" s="46"/>
      <c r="AC24" s="47">
        <v>0</v>
      </c>
      <c r="AD24" s="46"/>
      <c r="AE24" s="46"/>
      <c r="AF24" s="46"/>
      <c r="AG24" s="46"/>
      <c r="AH24" s="46"/>
      <c r="AI24" s="46"/>
      <c r="AJ24" s="46"/>
      <c r="AK24" s="46" t="s">
        <v>1307</v>
      </c>
      <c r="AL24" s="46" t="s">
        <v>7309</v>
      </c>
      <c r="AM24" s="46" t="s">
        <v>2251</v>
      </c>
      <c r="AN24" s="46" t="s">
        <v>2253</v>
      </c>
      <c r="AO24" s="46">
        <v>1417</v>
      </c>
      <c r="AP24" s="46" t="s">
        <v>2254</v>
      </c>
      <c r="AQ24" s="46" t="s">
        <v>2255</v>
      </c>
      <c r="AR24" s="46">
        <v>165</v>
      </c>
      <c r="AS24" s="46"/>
      <c r="AT24" s="46">
        <v>-1</v>
      </c>
    </row>
    <row r="25" spans="1:46" ht="15" customHeight="1">
      <c r="A25" s="46" t="s">
        <v>2256</v>
      </c>
      <c r="B25" s="47">
        <v>456061515513796</v>
      </c>
      <c r="C25" s="47">
        <v>8.9855060816551301E+18</v>
      </c>
      <c r="D25" s="47">
        <v>358239051399196</v>
      </c>
      <c r="E25" s="46" t="s">
        <v>2257</v>
      </c>
      <c r="F25" s="46" t="s">
        <v>2257</v>
      </c>
      <c r="G25" s="46" t="s">
        <v>2215</v>
      </c>
      <c r="H25" s="54">
        <v>4</v>
      </c>
      <c r="I25" s="47">
        <v>23</v>
      </c>
      <c r="J25" s="46" t="s">
        <v>2216</v>
      </c>
      <c r="K25" s="46" t="s">
        <v>2217</v>
      </c>
      <c r="L25" s="46"/>
      <c r="M25" s="46"/>
      <c r="N25" s="46"/>
      <c r="O25" s="46"/>
      <c r="P25" s="46"/>
      <c r="Q25" s="46"/>
      <c r="R25" s="47">
        <v>7</v>
      </c>
      <c r="S25" s="47">
        <v>100</v>
      </c>
      <c r="T25" s="47">
        <v>700</v>
      </c>
      <c r="U25" s="47">
        <v>3</v>
      </c>
      <c r="V25" s="46">
        <v>0</v>
      </c>
      <c r="W25" s="46"/>
      <c r="X25" s="47">
        <v>7</v>
      </c>
      <c r="Y25" s="47">
        <v>10</v>
      </c>
      <c r="Z25" s="47">
        <v>70</v>
      </c>
      <c r="AA25" s="47">
        <v>3</v>
      </c>
      <c r="AB25" s="46">
        <v>0</v>
      </c>
      <c r="AC25" s="47">
        <v>0</v>
      </c>
      <c r="AD25" s="46"/>
      <c r="AE25" s="46"/>
      <c r="AF25" s="46"/>
      <c r="AG25" s="46"/>
      <c r="AH25" s="46"/>
      <c r="AI25" s="46"/>
      <c r="AJ25" s="46"/>
      <c r="AK25" s="46" t="s">
        <v>1307</v>
      </c>
      <c r="AL25" s="46" t="s">
        <v>7326</v>
      </c>
      <c r="AM25" s="46" t="s">
        <v>2262</v>
      </c>
      <c r="AN25" s="46" t="s">
        <v>2263</v>
      </c>
      <c r="AO25" s="46">
        <v>1418</v>
      </c>
      <c r="AP25" s="46" t="s">
        <v>2264</v>
      </c>
      <c r="AQ25" s="46" t="s">
        <v>2265</v>
      </c>
      <c r="AR25" s="46">
        <v>166</v>
      </c>
      <c r="AS25" s="46"/>
      <c r="AT25" s="46">
        <v>-1</v>
      </c>
    </row>
    <row r="26" spans="1:46" ht="15" customHeight="1">
      <c r="A26" s="46" t="s">
        <v>2410</v>
      </c>
      <c r="B26" s="47">
        <v>456061515513796</v>
      </c>
      <c r="C26" s="47">
        <v>8.9855060816551301E+18</v>
      </c>
      <c r="D26" s="47">
        <v>358239051399196</v>
      </c>
      <c r="E26" s="46" t="s">
        <v>2411</v>
      </c>
      <c r="F26" s="46" t="s">
        <v>2411</v>
      </c>
      <c r="G26" s="46" t="s">
        <v>2339</v>
      </c>
      <c r="H26" s="54">
        <v>4</v>
      </c>
      <c r="I26" s="47">
        <v>23</v>
      </c>
      <c r="J26" s="46" t="s">
        <v>2362</v>
      </c>
      <c r="K26" s="46" t="s">
        <v>2363</v>
      </c>
      <c r="L26" s="46"/>
      <c r="M26" s="46"/>
      <c r="N26" s="46"/>
      <c r="O26" s="46"/>
      <c r="P26" s="46"/>
      <c r="Q26" s="46"/>
      <c r="R26" s="47">
        <v>7</v>
      </c>
      <c r="S26" s="47">
        <v>100</v>
      </c>
      <c r="T26" s="47">
        <v>700</v>
      </c>
      <c r="U26" s="47">
        <v>3</v>
      </c>
      <c r="V26" s="46">
        <v>0</v>
      </c>
      <c r="W26" s="46"/>
      <c r="X26" s="47">
        <v>7</v>
      </c>
      <c r="Y26" s="47">
        <v>10</v>
      </c>
      <c r="Z26" s="47">
        <v>70</v>
      </c>
      <c r="AA26" s="47">
        <v>3</v>
      </c>
      <c r="AB26" s="46">
        <v>0</v>
      </c>
      <c r="AC26" s="47">
        <v>0</v>
      </c>
      <c r="AD26" s="46"/>
      <c r="AE26" s="46"/>
      <c r="AF26" s="46"/>
      <c r="AG26" s="46"/>
      <c r="AH26" s="46"/>
      <c r="AI26" s="46"/>
      <c r="AJ26" s="46"/>
      <c r="AK26" s="46" t="s">
        <v>839</v>
      </c>
      <c r="AL26" s="46" t="s">
        <v>7326</v>
      </c>
      <c r="AM26" s="46" t="s">
        <v>2414</v>
      </c>
      <c r="AN26" s="46" t="s">
        <v>2416</v>
      </c>
      <c r="AO26" s="46">
        <v>1499</v>
      </c>
      <c r="AP26" s="46" t="s">
        <v>2418</v>
      </c>
      <c r="AQ26" s="46" t="s">
        <v>2419</v>
      </c>
      <c r="AR26" s="46">
        <v>179</v>
      </c>
      <c r="AS26" s="46"/>
      <c r="AT26" s="46">
        <v>-1</v>
      </c>
    </row>
    <row r="27" spans="1:46" ht="15" customHeight="1">
      <c r="A27" s="46" t="s">
        <v>2422</v>
      </c>
      <c r="B27" s="47">
        <v>456061515513796</v>
      </c>
      <c r="C27" s="47">
        <v>8.9855060816551301E+18</v>
      </c>
      <c r="D27" s="47">
        <v>358239051399196</v>
      </c>
      <c r="E27" s="46" t="s">
        <v>2423</v>
      </c>
      <c r="F27" s="46" t="s">
        <v>2423</v>
      </c>
      <c r="G27" s="46" t="s">
        <v>2339</v>
      </c>
      <c r="H27" s="54">
        <v>4</v>
      </c>
      <c r="I27" s="47">
        <v>23</v>
      </c>
      <c r="J27" s="46" t="s">
        <v>2362</v>
      </c>
      <c r="K27" s="46" t="s">
        <v>2363</v>
      </c>
      <c r="L27" s="46"/>
      <c r="M27" s="46"/>
      <c r="N27" s="46"/>
      <c r="O27" s="46"/>
      <c r="P27" s="46"/>
      <c r="Q27" s="46"/>
      <c r="R27" s="47">
        <v>7</v>
      </c>
      <c r="S27" s="47">
        <v>100</v>
      </c>
      <c r="T27" s="47">
        <v>700</v>
      </c>
      <c r="U27" s="47">
        <v>3</v>
      </c>
      <c r="V27" s="46">
        <v>1</v>
      </c>
      <c r="W27" s="46"/>
      <c r="X27" s="47">
        <v>7</v>
      </c>
      <c r="Y27" s="47">
        <v>10</v>
      </c>
      <c r="Z27" s="47">
        <v>70</v>
      </c>
      <c r="AA27" s="47">
        <v>3</v>
      </c>
      <c r="AB27" s="46">
        <v>0</v>
      </c>
      <c r="AC27" s="47">
        <v>0</v>
      </c>
      <c r="AD27" s="46"/>
      <c r="AE27" s="46"/>
      <c r="AF27" s="46"/>
      <c r="AG27" s="46"/>
      <c r="AH27" s="46"/>
      <c r="AI27" s="46"/>
      <c r="AJ27" s="46"/>
      <c r="AK27" s="46" t="s">
        <v>839</v>
      </c>
      <c r="AL27" s="46" t="s">
        <v>7415</v>
      </c>
      <c r="AM27" s="46" t="s">
        <v>2426</v>
      </c>
      <c r="AN27" s="46" t="s">
        <v>2428</v>
      </c>
      <c r="AO27" s="46">
        <v>1500</v>
      </c>
      <c r="AP27" s="46" t="s">
        <v>2430</v>
      </c>
      <c r="AQ27" s="46" t="s">
        <v>2431</v>
      </c>
      <c r="AR27" s="46">
        <v>180</v>
      </c>
      <c r="AS27" s="46"/>
      <c r="AT27" s="46">
        <v>-1</v>
      </c>
    </row>
    <row r="28" spans="1:46" ht="15" customHeight="1">
      <c r="A28" s="46" t="s">
        <v>2433</v>
      </c>
      <c r="B28" s="47">
        <v>456061515513796</v>
      </c>
      <c r="C28" s="47">
        <v>8.9855060816551301E+18</v>
      </c>
      <c r="D28" s="47">
        <v>358239051399196</v>
      </c>
      <c r="E28" s="46" t="s">
        <v>2435</v>
      </c>
      <c r="F28" s="46" t="s">
        <v>2435</v>
      </c>
      <c r="G28" s="46" t="s">
        <v>2339</v>
      </c>
      <c r="H28" s="54">
        <v>4</v>
      </c>
      <c r="I28" s="47">
        <v>23</v>
      </c>
      <c r="J28" s="46" t="s">
        <v>2362</v>
      </c>
      <c r="K28" s="46" t="s">
        <v>2363</v>
      </c>
      <c r="L28" s="46"/>
      <c r="M28" s="46"/>
      <c r="N28" s="46"/>
      <c r="O28" s="46"/>
      <c r="P28" s="46"/>
      <c r="Q28" s="46"/>
      <c r="R28" s="47">
        <v>7</v>
      </c>
      <c r="S28" s="47">
        <v>100</v>
      </c>
      <c r="T28" s="47">
        <v>700</v>
      </c>
      <c r="U28" s="47">
        <v>2</v>
      </c>
      <c r="V28" s="46"/>
      <c r="W28" s="46"/>
      <c r="X28" s="47">
        <v>7</v>
      </c>
      <c r="Y28" s="47">
        <v>10</v>
      </c>
      <c r="Z28" s="47">
        <v>70</v>
      </c>
      <c r="AA28" s="47">
        <v>1</v>
      </c>
      <c r="AB28" s="46"/>
      <c r="AC28" s="47">
        <v>0</v>
      </c>
      <c r="AD28" s="46"/>
      <c r="AE28" s="46"/>
      <c r="AF28" s="46"/>
      <c r="AG28" s="46"/>
      <c r="AH28" s="46"/>
      <c r="AI28" s="46"/>
      <c r="AJ28" s="46"/>
      <c r="AK28" s="46" t="s">
        <v>839</v>
      </c>
      <c r="AL28" s="46" t="s">
        <v>7309</v>
      </c>
      <c r="AM28" s="46" t="s">
        <v>2436</v>
      </c>
      <c r="AN28" s="46" t="s">
        <v>2437</v>
      </c>
      <c r="AO28" s="46">
        <v>1501</v>
      </c>
      <c r="AP28" s="46" t="s">
        <v>2438</v>
      </c>
      <c r="AQ28" s="46" t="s">
        <v>2439</v>
      </c>
      <c r="AR28" s="46">
        <v>181</v>
      </c>
      <c r="AS28" s="46"/>
      <c r="AT28" s="46">
        <v>-1</v>
      </c>
    </row>
    <row r="29" spans="1:46" ht="15" customHeight="1">
      <c r="A29" s="46" t="s">
        <v>2524</v>
      </c>
      <c r="B29" s="47">
        <v>456061515513796</v>
      </c>
      <c r="C29" s="47">
        <v>8.9855060816551301E+18</v>
      </c>
      <c r="D29" s="47">
        <v>358239051399196</v>
      </c>
      <c r="E29" s="46" t="s">
        <v>2525</v>
      </c>
      <c r="F29" s="46" t="s">
        <v>2525</v>
      </c>
      <c r="G29" s="46" t="s">
        <v>2527</v>
      </c>
      <c r="H29" s="54">
        <v>4</v>
      </c>
      <c r="I29" s="47">
        <v>23</v>
      </c>
      <c r="J29" s="46" t="s">
        <v>2528</v>
      </c>
      <c r="K29" s="46" t="s">
        <v>2529</v>
      </c>
      <c r="L29" s="46"/>
      <c r="M29" s="46"/>
      <c r="N29" s="46"/>
      <c r="O29" s="46"/>
      <c r="P29" s="46"/>
      <c r="Q29" s="46"/>
      <c r="R29" s="47">
        <v>7</v>
      </c>
      <c r="S29" s="47">
        <v>100</v>
      </c>
      <c r="T29" s="47">
        <v>700</v>
      </c>
      <c r="U29" s="47">
        <v>3</v>
      </c>
      <c r="V29" s="46">
        <v>0</v>
      </c>
      <c r="W29" s="46"/>
      <c r="X29" s="47">
        <v>7</v>
      </c>
      <c r="Y29" s="47">
        <v>10</v>
      </c>
      <c r="Z29" s="47">
        <v>70</v>
      </c>
      <c r="AA29" s="47">
        <v>3</v>
      </c>
      <c r="AB29" s="46">
        <v>0</v>
      </c>
      <c r="AC29" s="47">
        <v>0</v>
      </c>
      <c r="AD29" s="46"/>
      <c r="AE29" s="46"/>
      <c r="AF29" s="46"/>
      <c r="AG29" s="46"/>
      <c r="AH29" s="46"/>
      <c r="AI29" s="46"/>
      <c r="AJ29" s="46"/>
      <c r="AK29" s="46" t="s">
        <v>1307</v>
      </c>
      <c r="AL29" s="46" t="s">
        <v>7396</v>
      </c>
      <c r="AM29" s="46" t="s">
        <v>2534</v>
      </c>
      <c r="AN29" s="46" t="s">
        <v>2535</v>
      </c>
      <c r="AO29" s="46">
        <v>1518</v>
      </c>
      <c r="AP29" s="46" t="s">
        <v>2536</v>
      </c>
      <c r="AQ29" s="46" t="s">
        <v>2537</v>
      </c>
      <c r="AR29" s="46">
        <v>189</v>
      </c>
      <c r="AS29" s="46"/>
      <c r="AT29" s="46">
        <v>-1</v>
      </c>
    </row>
    <row r="30" spans="1:46" ht="15" customHeight="1">
      <c r="A30" s="46" t="s">
        <v>2538</v>
      </c>
      <c r="B30" s="47">
        <v>456061515513796</v>
      </c>
      <c r="C30" s="47">
        <v>8.9855060816551301E+18</v>
      </c>
      <c r="D30" s="47">
        <v>358239051399196</v>
      </c>
      <c r="E30" s="46" t="s">
        <v>2539</v>
      </c>
      <c r="F30" s="46" t="s">
        <v>2539</v>
      </c>
      <c r="G30" s="46" t="s">
        <v>2527</v>
      </c>
      <c r="H30" s="54">
        <v>4</v>
      </c>
      <c r="I30" s="47">
        <v>23</v>
      </c>
      <c r="J30" s="46" t="s">
        <v>2528</v>
      </c>
      <c r="K30" s="46" t="s">
        <v>2529</v>
      </c>
      <c r="L30" s="46"/>
      <c r="M30" s="46"/>
      <c r="N30" s="46"/>
      <c r="O30" s="46"/>
      <c r="P30" s="46"/>
      <c r="Q30" s="46"/>
      <c r="R30" s="47">
        <v>7</v>
      </c>
      <c r="S30" s="47">
        <v>100</v>
      </c>
      <c r="T30" s="47">
        <v>700</v>
      </c>
      <c r="U30" s="47">
        <v>3</v>
      </c>
      <c r="V30" s="46">
        <v>1</v>
      </c>
      <c r="W30" s="46"/>
      <c r="X30" s="47">
        <v>7</v>
      </c>
      <c r="Y30" s="47">
        <v>10</v>
      </c>
      <c r="Z30" s="47">
        <v>70</v>
      </c>
      <c r="AA30" s="47">
        <v>3</v>
      </c>
      <c r="AB30" s="46">
        <v>0</v>
      </c>
      <c r="AC30" s="47">
        <v>0</v>
      </c>
      <c r="AD30" s="46"/>
      <c r="AE30" s="46"/>
      <c r="AF30" s="46"/>
      <c r="AG30" s="46"/>
      <c r="AH30" s="46"/>
      <c r="AI30" s="46"/>
      <c r="AJ30" s="46"/>
      <c r="AK30" s="46" t="s">
        <v>1307</v>
      </c>
      <c r="AL30" s="46" t="s">
        <v>7418</v>
      </c>
      <c r="AM30" s="46" t="s">
        <v>2540</v>
      </c>
      <c r="AN30" s="46" t="s">
        <v>2541</v>
      </c>
      <c r="AO30" s="46">
        <v>1519</v>
      </c>
      <c r="AP30" s="46" t="s">
        <v>2542</v>
      </c>
      <c r="AQ30" s="46" t="s">
        <v>2543</v>
      </c>
      <c r="AR30" s="46">
        <v>190</v>
      </c>
      <c r="AS30" s="46"/>
      <c r="AT30" s="46">
        <v>-1</v>
      </c>
    </row>
    <row r="31" spans="1:46" ht="15" customHeight="1">
      <c r="A31" s="46" t="s">
        <v>2618</v>
      </c>
      <c r="B31" s="47">
        <v>456061515513796</v>
      </c>
      <c r="C31" s="47">
        <v>8.9855060816551301E+18</v>
      </c>
      <c r="D31" s="47">
        <v>358239051399196</v>
      </c>
      <c r="E31" s="46" t="s">
        <v>2619</v>
      </c>
      <c r="F31" s="46" t="s">
        <v>2619</v>
      </c>
      <c r="G31" s="46" t="s">
        <v>2620</v>
      </c>
      <c r="H31" s="54">
        <v>4</v>
      </c>
      <c r="I31" s="47">
        <v>23</v>
      </c>
      <c r="J31" s="46" t="s">
        <v>2529</v>
      </c>
      <c r="K31" s="46" t="s">
        <v>2621</v>
      </c>
      <c r="L31" s="46"/>
      <c r="M31" s="46"/>
      <c r="N31" s="46"/>
      <c r="O31" s="46"/>
      <c r="P31" s="46"/>
      <c r="Q31" s="46"/>
      <c r="R31" s="47">
        <v>7</v>
      </c>
      <c r="S31" s="47">
        <v>100</v>
      </c>
      <c r="T31" s="47">
        <v>700</v>
      </c>
      <c r="U31" s="47">
        <v>3</v>
      </c>
      <c r="V31" s="46">
        <v>1</v>
      </c>
      <c r="W31" s="46"/>
      <c r="X31" s="47">
        <v>7</v>
      </c>
      <c r="Y31" s="47">
        <v>10</v>
      </c>
      <c r="Z31" s="47">
        <v>70</v>
      </c>
      <c r="AA31" s="47">
        <v>3</v>
      </c>
      <c r="AB31" s="46">
        <v>0</v>
      </c>
      <c r="AC31" s="47">
        <v>0</v>
      </c>
      <c r="AD31" s="46"/>
      <c r="AE31" s="46"/>
      <c r="AF31" s="46"/>
      <c r="AG31" s="46"/>
      <c r="AH31" s="46"/>
      <c r="AI31" s="46"/>
      <c r="AJ31" s="46"/>
      <c r="AK31" s="46" t="s">
        <v>1307</v>
      </c>
      <c r="AL31" s="46" t="s">
        <v>7426</v>
      </c>
      <c r="AM31" s="46" t="s">
        <v>2626</v>
      </c>
      <c r="AN31" s="46" t="s">
        <v>2627</v>
      </c>
      <c r="AO31" s="46">
        <v>1533</v>
      </c>
      <c r="AP31" s="46" t="s">
        <v>2628</v>
      </c>
      <c r="AQ31" s="46" t="s">
        <v>2629</v>
      </c>
      <c r="AR31" s="46">
        <v>198</v>
      </c>
      <c r="AS31" s="46"/>
      <c r="AT31" s="46">
        <v>-1</v>
      </c>
    </row>
    <row r="32" spans="1:46" ht="15" customHeight="1">
      <c r="A32" s="46" t="s">
        <v>2700</v>
      </c>
      <c r="B32" s="47">
        <v>456061515513796</v>
      </c>
      <c r="C32" s="47">
        <v>8.9855060816551301E+18</v>
      </c>
      <c r="D32" s="47">
        <v>358239051399196</v>
      </c>
      <c r="E32" s="46" t="s">
        <v>2701</v>
      </c>
      <c r="F32" s="46" t="s">
        <v>2701</v>
      </c>
      <c r="G32" s="46" t="s">
        <v>2702</v>
      </c>
      <c r="H32" s="54">
        <v>3</v>
      </c>
      <c r="I32" s="47">
        <v>23</v>
      </c>
      <c r="J32" s="46" t="s">
        <v>2704</v>
      </c>
      <c r="K32" s="46" t="s">
        <v>2707</v>
      </c>
      <c r="L32" s="46"/>
      <c r="M32" s="46"/>
      <c r="N32" s="46"/>
      <c r="O32" s="46"/>
      <c r="P32" s="46"/>
      <c r="Q32" s="46"/>
      <c r="R32" s="47">
        <v>7</v>
      </c>
      <c r="S32" s="47">
        <v>100</v>
      </c>
      <c r="T32" s="47">
        <v>700</v>
      </c>
      <c r="U32" s="47">
        <v>3</v>
      </c>
      <c r="V32" s="46">
        <v>40</v>
      </c>
      <c r="W32" s="46"/>
      <c r="X32" s="47">
        <v>7</v>
      </c>
      <c r="Y32" s="47">
        <v>10</v>
      </c>
      <c r="Z32" s="47">
        <v>70</v>
      </c>
      <c r="AA32" s="47">
        <v>3</v>
      </c>
      <c r="AB32" s="46">
        <v>7</v>
      </c>
      <c r="AC32" s="47">
        <v>0</v>
      </c>
      <c r="AD32" s="46"/>
      <c r="AE32" s="46"/>
      <c r="AF32" s="46"/>
      <c r="AG32" s="46"/>
      <c r="AH32" s="46"/>
      <c r="AI32" s="46"/>
      <c r="AJ32" s="46"/>
      <c r="AK32" s="46" t="s">
        <v>839</v>
      </c>
      <c r="AL32" s="46" t="s">
        <v>7430</v>
      </c>
      <c r="AM32" s="46" t="s">
        <v>2709</v>
      </c>
      <c r="AN32" s="46" t="s">
        <v>2710</v>
      </c>
      <c r="AO32" s="46">
        <v>1610</v>
      </c>
      <c r="AP32" s="46" t="s">
        <v>2711</v>
      </c>
      <c r="AQ32" s="46" t="s">
        <v>2712</v>
      </c>
      <c r="AR32" s="46">
        <v>205</v>
      </c>
      <c r="AS32" s="46"/>
      <c r="AT32" s="46">
        <v>-1</v>
      </c>
    </row>
    <row r="33" spans="1:46" ht="15" customHeight="1">
      <c r="A33" s="46" t="s">
        <v>2716</v>
      </c>
      <c r="B33" s="47">
        <v>456061515513796</v>
      </c>
      <c r="C33" s="47">
        <v>8.9855060816551301E+18</v>
      </c>
      <c r="D33" s="47">
        <v>358239051399196</v>
      </c>
      <c r="E33" s="46" t="s">
        <v>2718</v>
      </c>
      <c r="F33" s="46" t="s">
        <v>2718</v>
      </c>
      <c r="G33" s="46" t="s">
        <v>2702</v>
      </c>
      <c r="H33" s="54">
        <v>3</v>
      </c>
      <c r="I33" s="47">
        <v>23</v>
      </c>
      <c r="J33" s="46" t="s">
        <v>2704</v>
      </c>
      <c r="K33" s="46" t="s">
        <v>2707</v>
      </c>
      <c r="L33" s="46"/>
      <c r="M33" s="46"/>
      <c r="N33" s="46"/>
      <c r="O33" s="46"/>
      <c r="P33" s="46"/>
      <c r="Q33" s="46"/>
      <c r="R33" s="47">
        <v>7</v>
      </c>
      <c r="S33" s="47">
        <v>100</v>
      </c>
      <c r="T33" s="47">
        <v>700</v>
      </c>
      <c r="U33" s="47">
        <v>3</v>
      </c>
      <c r="V33" s="46">
        <v>0</v>
      </c>
      <c r="W33" s="46"/>
      <c r="X33" s="47">
        <v>7</v>
      </c>
      <c r="Y33" s="47">
        <v>10</v>
      </c>
      <c r="Z33" s="47">
        <v>70</v>
      </c>
      <c r="AA33" s="47">
        <v>3</v>
      </c>
      <c r="AB33" s="46">
        <v>0</v>
      </c>
      <c r="AC33" s="47">
        <v>0</v>
      </c>
      <c r="AD33" s="46"/>
      <c r="AE33" s="46"/>
      <c r="AF33" s="46"/>
      <c r="AG33" s="46"/>
      <c r="AH33" s="46"/>
      <c r="AI33" s="46"/>
      <c r="AJ33" s="46"/>
      <c r="AK33" s="46" t="s">
        <v>839</v>
      </c>
      <c r="AL33" s="46" t="s">
        <v>7420</v>
      </c>
      <c r="AM33" s="46" t="s">
        <v>2723</v>
      </c>
      <c r="AN33" s="46" t="s">
        <v>2725</v>
      </c>
      <c r="AO33" s="46">
        <v>1611</v>
      </c>
      <c r="AP33" s="46" t="s">
        <v>2726</v>
      </c>
      <c r="AQ33" s="46" t="s">
        <v>2727</v>
      </c>
      <c r="AR33" s="46">
        <v>206</v>
      </c>
      <c r="AS33" s="46"/>
      <c r="AT33" s="46">
        <v>-1</v>
      </c>
    </row>
    <row r="34" spans="1:46" ht="15" customHeight="1">
      <c r="A34" s="46" t="s">
        <v>2868</v>
      </c>
      <c r="B34" s="47">
        <v>456061515513796</v>
      </c>
      <c r="C34" s="47">
        <v>8.9855060816551301E+18</v>
      </c>
      <c r="D34" s="47">
        <v>358239051399196</v>
      </c>
      <c r="E34" s="46" t="s">
        <v>7946</v>
      </c>
      <c r="F34" s="46" t="s">
        <v>7946</v>
      </c>
      <c r="G34" s="46" t="s">
        <v>2869</v>
      </c>
      <c r="H34" s="54">
        <v>3</v>
      </c>
      <c r="I34" s="47">
        <v>23</v>
      </c>
      <c r="J34" s="46" t="s">
        <v>2707</v>
      </c>
      <c r="K34" s="46" t="s">
        <v>2870</v>
      </c>
      <c r="L34" s="46"/>
      <c r="M34" s="46"/>
      <c r="N34" s="46"/>
      <c r="O34" s="46"/>
      <c r="P34" s="46"/>
      <c r="Q34" s="46"/>
      <c r="R34" s="47">
        <v>7</v>
      </c>
      <c r="S34" s="47">
        <v>100</v>
      </c>
      <c r="T34" s="47">
        <v>700</v>
      </c>
      <c r="U34" s="47">
        <v>3</v>
      </c>
      <c r="V34" s="46">
        <v>0</v>
      </c>
      <c r="W34" s="46"/>
      <c r="X34" s="47">
        <v>7</v>
      </c>
      <c r="Y34" s="47">
        <v>10</v>
      </c>
      <c r="Z34" s="47">
        <v>70</v>
      </c>
      <c r="AA34" s="47">
        <v>3</v>
      </c>
      <c r="AB34" s="46">
        <v>0</v>
      </c>
      <c r="AC34" s="47">
        <v>0</v>
      </c>
      <c r="AD34" s="46"/>
      <c r="AE34" s="46"/>
      <c r="AF34" s="46"/>
      <c r="AG34" s="46"/>
      <c r="AH34" s="46"/>
      <c r="AI34" s="46"/>
      <c r="AJ34" s="46"/>
      <c r="AK34" s="46" t="s">
        <v>1131</v>
      </c>
      <c r="AL34" s="46" t="s">
        <v>7420</v>
      </c>
      <c r="AM34" s="46" t="s">
        <v>2874</v>
      </c>
      <c r="AN34" s="46" t="s">
        <v>2875</v>
      </c>
      <c r="AO34" s="46">
        <v>1643</v>
      </c>
      <c r="AP34" s="46" t="s">
        <v>2876</v>
      </c>
      <c r="AQ34" s="46" t="s">
        <v>2878</v>
      </c>
      <c r="AR34" s="46">
        <v>217</v>
      </c>
      <c r="AS34" s="46"/>
      <c r="AT34" s="46">
        <v>-1</v>
      </c>
    </row>
    <row r="35" spans="1:46" ht="15" customHeight="1">
      <c r="A35" s="46" t="s">
        <v>2879</v>
      </c>
      <c r="B35" s="47">
        <v>456061515513796</v>
      </c>
      <c r="C35" s="47">
        <v>8.9855060816551301E+18</v>
      </c>
      <c r="D35" s="47">
        <v>358239051399196</v>
      </c>
      <c r="E35" s="46" t="s">
        <v>7947</v>
      </c>
      <c r="F35" s="46" t="s">
        <v>7947</v>
      </c>
      <c r="G35" s="46" t="s">
        <v>2869</v>
      </c>
      <c r="H35" s="54">
        <v>3</v>
      </c>
      <c r="I35" s="47">
        <v>23</v>
      </c>
      <c r="J35" s="46" t="s">
        <v>2707</v>
      </c>
      <c r="K35" s="46" t="s">
        <v>2870</v>
      </c>
      <c r="L35" s="46"/>
      <c r="M35" s="46"/>
      <c r="N35" s="46"/>
      <c r="O35" s="46"/>
      <c r="P35" s="46"/>
      <c r="Q35" s="46"/>
      <c r="R35" s="47">
        <v>7</v>
      </c>
      <c r="S35" s="47">
        <v>100</v>
      </c>
      <c r="T35" s="47">
        <v>700</v>
      </c>
      <c r="U35" s="47">
        <v>3</v>
      </c>
      <c r="V35" s="46">
        <v>1</v>
      </c>
      <c r="W35" s="46"/>
      <c r="X35" s="47">
        <v>7</v>
      </c>
      <c r="Y35" s="47">
        <v>10</v>
      </c>
      <c r="Z35" s="47">
        <v>70</v>
      </c>
      <c r="AA35" s="47">
        <v>3</v>
      </c>
      <c r="AB35" s="46">
        <v>0</v>
      </c>
      <c r="AC35" s="47">
        <v>0</v>
      </c>
      <c r="AD35" s="46"/>
      <c r="AE35" s="46"/>
      <c r="AF35" s="46"/>
      <c r="AG35" s="46"/>
      <c r="AH35" s="46"/>
      <c r="AI35" s="46"/>
      <c r="AJ35" s="46"/>
      <c r="AK35" s="46" t="s">
        <v>1131</v>
      </c>
      <c r="AL35" s="46" t="s">
        <v>7439</v>
      </c>
      <c r="AM35" s="46" t="s">
        <v>2885</v>
      </c>
      <c r="AN35" s="46" t="s">
        <v>2886</v>
      </c>
      <c r="AO35" s="46">
        <v>1644</v>
      </c>
      <c r="AP35" s="46" t="s">
        <v>2887</v>
      </c>
      <c r="AQ35" s="46" t="s">
        <v>2888</v>
      </c>
      <c r="AR35" s="46">
        <v>218</v>
      </c>
      <c r="AS35" s="46"/>
      <c r="AT35" s="46">
        <v>-1</v>
      </c>
    </row>
    <row r="36" spans="1:46" ht="15" customHeight="1">
      <c r="A36" s="46" t="s">
        <v>2973</v>
      </c>
      <c r="B36" s="47">
        <v>456061515513796</v>
      </c>
      <c r="C36" s="47">
        <v>8.9855060816551301E+18</v>
      </c>
      <c r="D36" s="47">
        <v>358239051399196</v>
      </c>
      <c r="E36" s="46" t="s">
        <v>7948</v>
      </c>
      <c r="F36" s="46" t="s">
        <v>7948</v>
      </c>
      <c r="G36" s="46" t="s">
        <v>2977</v>
      </c>
      <c r="H36" s="54">
        <v>3</v>
      </c>
      <c r="I36" s="47">
        <v>23</v>
      </c>
      <c r="J36" s="46" t="s">
        <v>2979</v>
      </c>
      <c r="K36" s="46" t="s">
        <v>2980</v>
      </c>
      <c r="L36" s="46"/>
      <c r="M36" s="46"/>
      <c r="N36" s="46"/>
      <c r="O36" s="46"/>
      <c r="P36" s="46"/>
      <c r="Q36" s="46"/>
      <c r="R36" s="47">
        <v>7</v>
      </c>
      <c r="S36" s="47">
        <v>100</v>
      </c>
      <c r="T36" s="47">
        <v>700</v>
      </c>
      <c r="U36" s="47">
        <v>3</v>
      </c>
      <c r="V36" s="46">
        <v>7</v>
      </c>
      <c r="W36" s="46"/>
      <c r="X36" s="47">
        <v>7</v>
      </c>
      <c r="Y36" s="47">
        <v>10</v>
      </c>
      <c r="Z36" s="47">
        <v>70</v>
      </c>
      <c r="AA36" s="47">
        <v>3</v>
      </c>
      <c r="AB36" s="46">
        <v>0</v>
      </c>
      <c r="AC36" s="47">
        <v>0</v>
      </c>
      <c r="AD36" s="46"/>
      <c r="AE36" s="46"/>
      <c r="AF36" s="46"/>
      <c r="AG36" s="46"/>
      <c r="AH36" s="46"/>
      <c r="AI36" s="46"/>
      <c r="AJ36" s="46"/>
      <c r="AK36" s="46" t="s">
        <v>1131</v>
      </c>
      <c r="AL36" s="46" t="s">
        <v>7446</v>
      </c>
      <c r="AM36" s="46" t="s">
        <v>2981</v>
      </c>
      <c r="AN36" s="46" t="s">
        <v>2982</v>
      </c>
      <c r="AO36" s="46">
        <v>1671</v>
      </c>
      <c r="AP36" s="46" t="s">
        <v>2984</v>
      </c>
      <c r="AQ36" s="46" t="s">
        <v>2985</v>
      </c>
      <c r="AR36" s="46">
        <v>226</v>
      </c>
      <c r="AS36" s="46"/>
      <c r="AT36" s="46">
        <v>-1</v>
      </c>
    </row>
    <row r="37" spans="1:46" ht="15" customHeight="1">
      <c r="A37" s="46" t="s">
        <v>2986</v>
      </c>
      <c r="B37" s="47">
        <v>456061515513796</v>
      </c>
      <c r="C37" s="47">
        <v>8.9855060816551301E+18</v>
      </c>
      <c r="D37" s="47">
        <v>358239051399196</v>
      </c>
      <c r="E37" s="46" t="s">
        <v>7949</v>
      </c>
      <c r="F37" s="46" t="s">
        <v>7949</v>
      </c>
      <c r="G37" s="46" t="s">
        <v>2977</v>
      </c>
      <c r="H37" s="54">
        <v>3</v>
      </c>
      <c r="I37" s="47">
        <v>23</v>
      </c>
      <c r="J37" s="46" t="s">
        <v>2979</v>
      </c>
      <c r="K37" s="46" t="s">
        <v>2980</v>
      </c>
      <c r="L37" s="46"/>
      <c r="M37" s="46"/>
      <c r="N37" s="46"/>
      <c r="O37" s="46"/>
      <c r="P37" s="46"/>
      <c r="Q37" s="46"/>
      <c r="R37" s="47">
        <v>7</v>
      </c>
      <c r="S37" s="47">
        <v>100</v>
      </c>
      <c r="T37" s="47">
        <v>700</v>
      </c>
      <c r="U37" s="47">
        <v>3</v>
      </c>
      <c r="V37" s="46">
        <v>0</v>
      </c>
      <c r="W37" s="46"/>
      <c r="X37" s="47">
        <v>7</v>
      </c>
      <c r="Y37" s="47">
        <v>10</v>
      </c>
      <c r="Z37" s="47">
        <v>70</v>
      </c>
      <c r="AA37" s="47">
        <v>3</v>
      </c>
      <c r="AB37" s="46">
        <v>0</v>
      </c>
      <c r="AC37" s="47">
        <v>0</v>
      </c>
      <c r="AD37" s="46"/>
      <c r="AE37" s="46"/>
      <c r="AF37" s="46"/>
      <c r="AG37" s="46"/>
      <c r="AH37" s="46"/>
      <c r="AI37" s="46"/>
      <c r="AJ37" s="46"/>
      <c r="AK37" s="46" t="s">
        <v>1131</v>
      </c>
      <c r="AL37" s="46" t="s">
        <v>7326</v>
      </c>
      <c r="AM37" s="46" t="s">
        <v>2993</v>
      </c>
      <c r="AN37" s="46" t="s">
        <v>2994</v>
      </c>
      <c r="AO37" s="46">
        <v>1672</v>
      </c>
      <c r="AP37" s="46" t="s">
        <v>2995</v>
      </c>
      <c r="AQ37" s="46" t="s">
        <v>2997</v>
      </c>
      <c r="AR37" s="46">
        <v>227</v>
      </c>
      <c r="AS37" s="46"/>
      <c r="AT37" s="46">
        <v>-1</v>
      </c>
    </row>
    <row r="38" spans="1:46" ht="15" customHeight="1">
      <c r="A38" s="46" t="s">
        <v>3197</v>
      </c>
      <c r="B38" s="47">
        <v>456061515513796</v>
      </c>
      <c r="C38" s="47">
        <v>8.9855060816551301E+18</v>
      </c>
      <c r="D38" s="47">
        <v>358239051399196</v>
      </c>
      <c r="E38" s="46" t="s">
        <v>3200</v>
      </c>
      <c r="F38" s="46" t="s">
        <v>3200</v>
      </c>
      <c r="G38" s="46" t="s">
        <v>3202</v>
      </c>
      <c r="H38" s="54">
        <v>3</v>
      </c>
      <c r="I38" s="47">
        <v>23</v>
      </c>
      <c r="J38" s="46" t="s">
        <v>3203</v>
      </c>
      <c r="K38" s="46" t="s">
        <v>3205</v>
      </c>
      <c r="L38" s="46"/>
      <c r="M38" s="46"/>
      <c r="N38" s="46"/>
      <c r="O38" s="46"/>
      <c r="P38" s="46"/>
      <c r="Q38" s="46"/>
      <c r="R38" s="47">
        <v>7</v>
      </c>
      <c r="S38" s="47">
        <v>100</v>
      </c>
      <c r="T38" s="47">
        <v>700</v>
      </c>
      <c r="U38" s="47">
        <v>3</v>
      </c>
      <c r="V38" s="46">
        <v>49</v>
      </c>
      <c r="W38" s="46"/>
      <c r="X38" s="47">
        <v>7</v>
      </c>
      <c r="Y38" s="47">
        <v>10</v>
      </c>
      <c r="Z38" s="47">
        <v>70</v>
      </c>
      <c r="AA38" s="47">
        <v>3</v>
      </c>
      <c r="AB38" s="46">
        <v>4</v>
      </c>
      <c r="AC38" s="47">
        <v>0</v>
      </c>
      <c r="AD38" s="46"/>
      <c r="AE38" s="46"/>
      <c r="AF38" s="46"/>
      <c r="AG38" s="46"/>
      <c r="AH38" s="46"/>
      <c r="AI38" s="46"/>
      <c r="AJ38" s="46"/>
      <c r="AK38" s="46" t="s">
        <v>839</v>
      </c>
      <c r="AL38" s="46" t="s">
        <v>7309</v>
      </c>
      <c r="AM38" s="46" t="s">
        <v>3207</v>
      </c>
      <c r="AN38" s="46" t="s">
        <v>3208</v>
      </c>
      <c r="AO38" s="46">
        <v>1731</v>
      </c>
      <c r="AP38" s="46" t="s">
        <v>3209</v>
      </c>
      <c r="AQ38" s="46" t="s">
        <v>3211</v>
      </c>
      <c r="AR38" s="46">
        <v>245</v>
      </c>
      <c r="AS38" s="46"/>
      <c r="AT38" s="46">
        <v>-1</v>
      </c>
    </row>
    <row r="39" spans="1:46" ht="15" customHeight="1">
      <c r="A39" s="46" t="s">
        <v>3214</v>
      </c>
      <c r="B39" s="47">
        <v>456061515513796</v>
      </c>
      <c r="C39" s="47">
        <v>8.9855060816551301E+18</v>
      </c>
      <c r="D39" s="47">
        <v>358239051399196</v>
      </c>
      <c r="E39" s="46" t="s">
        <v>3217</v>
      </c>
      <c r="F39" s="46" t="s">
        <v>3217</v>
      </c>
      <c r="G39" s="46" t="s">
        <v>3202</v>
      </c>
      <c r="H39" s="54">
        <v>3</v>
      </c>
      <c r="I39" s="47">
        <v>23</v>
      </c>
      <c r="J39" s="46" t="s">
        <v>3203</v>
      </c>
      <c r="K39" s="46" t="s">
        <v>3205</v>
      </c>
      <c r="L39" s="46"/>
      <c r="M39" s="46"/>
      <c r="N39" s="46"/>
      <c r="O39" s="46"/>
      <c r="P39" s="46"/>
      <c r="Q39" s="46"/>
      <c r="R39" s="47">
        <v>7</v>
      </c>
      <c r="S39" s="47">
        <v>100</v>
      </c>
      <c r="T39" s="47">
        <v>700</v>
      </c>
      <c r="U39" s="47">
        <v>3</v>
      </c>
      <c r="V39" s="46">
        <v>0</v>
      </c>
      <c r="W39" s="46"/>
      <c r="X39" s="47">
        <v>7</v>
      </c>
      <c r="Y39" s="47">
        <v>10</v>
      </c>
      <c r="Z39" s="47">
        <v>70</v>
      </c>
      <c r="AA39" s="47">
        <v>3</v>
      </c>
      <c r="AB39" s="46">
        <v>0</v>
      </c>
      <c r="AC39" s="47">
        <v>0</v>
      </c>
      <c r="AD39" s="46"/>
      <c r="AE39" s="46"/>
      <c r="AF39" s="46"/>
      <c r="AG39" s="46"/>
      <c r="AH39" s="46"/>
      <c r="AI39" s="46"/>
      <c r="AJ39" s="46"/>
      <c r="AK39" s="46" t="s">
        <v>839</v>
      </c>
      <c r="AL39" s="46" t="s">
        <v>7453</v>
      </c>
      <c r="AM39" s="46" t="s">
        <v>3220</v>
      </c>
      <c r="AN39" s="46" t="s">
        <v>3221</v>
      </c>
      <c r="AO39" s="46">
        <v>1732</v>
      </c>
      <c r="AP39" s="46" t="s">
        <v>3223</v>
      </c>
      <c r="AQ39" s="46" t="s">
        <v>3228</v>
      </c>
      <c r="AR39" s="46">
        <v>246</v>
      </c>
      <c r="AS39" s="46"/>
      <c r="AT39" s="46">
        <v>-1</v>
      </c>
    </row>
    <row r="40" spans="1:46" ht="15" customHeight="1">
      <c r="A40" s="46" t="s">
        <v>3229</v>
      </c>
      <c r="B40" s="47">
        <v>456061515513796</v>
      </c>
      <c r="C40" s="47">
        <v>8.9855060816551301E+18</v>
      </c>
      <c r="D40" s="47">
        <v>358239051399196</v>
      </c>
      <c r="E40" s="46" t="s">
        <v>3230</v>
      </c>
      <c r="F40" s="46" t="s">
        <v>3230</v>
      </c>
      <c r="G40" s="46" t="s">
        <v>3202</v>
      </c>
      <c r="H40" s="54">
        <v>3</v>
      </c>
      <c r="I40" s="47">
        <v>23</v>
      </c>
      <c r="J40" s="46" t="s">
        <v>3203</v>
      </c>
      <c r="K40" s="46" t="s">
        <v>3205</v>
      </c>
      <c r="L40" s="46"/>
      <c r="M40" s="46"/>
      <c r="N40" s="46"/>
      <c r="O40" s="46"/>
      <c r="P40" s="46"/>
      <c r="Q40" s="46"/>
      <c r="R40" s="47">
        <v>7</v>
      </c>
      <c r="S40" s="47">
        <v>100</v>
      </c>
      <c r="T40" s="47">
        <v>700</v>
      </c>
      <c r="U40" s="47">
        <v>3</v>
      </c>
      <c r="V40" s="46">
        <v>40</v>
      </c>
      <c r="W40" s="46"/>
      <c r="X40" s="47">
        <v>7</v>
      </c>
      <c r="Y40" s="47">
        <v>10</v>
      </c>
      <c r="Z40" s="47">
        <v>70</v>
      </c>
      <c r="AA40" s="47">
        <v>3</v>
      </c>
      <c r="AB40" s="46">
        <v>13</v>
      </c>
      <c r="AC40" s="47">
        <v>0</v>
      </c>
      <c r="AD40" s="46"/>
      <c r="AE40" s="46"/>
      <c r="AF40" s="46"/>
      <c r="AG40" s="46"/>
      <c r="AH40" s="46"/>
      <c r="AI40" s="46"/>
      <c r="AJ40" s="46"/>
      <c r="AK40" s="46" t="s">
        <v>839</v>
      </c>
      <c r="AL40" s="46" t="s">
        <v>7309</v>
      </c>
      <c r="AM40" s="46" t="s">
        <v>3236</v>
      </c>
      <c r="AN40" s="46" t="s">
        <v>3237</v>
      </c>
      <c r="AO40" s="46">
        <v>1733</v>
      </c>
      <c r="AP40" s="46" t="s">
        <v>3238</v>
      </c>
      <c r="AQ40" s="46" t="s">
        <v>3239</v>
      </c>
      <c r="AR40" s="46">
        <v>247</v>
      </c>
      <c r="AS40" s="46"/>
      <c r="AT40" s="46">
        <v>-1</v>
      </c>
    </row>
    <row r="41" spans="1:46" ht="15" customHeight="1">
      <c r="A41" s="46" t="s">
        <v>3362</v>
      </c>
      <c r="B41" s="47">
        <v>456061515513796</v>
      </c>
      <c r="C41" s="47">
        <v>8.9855060816551301E+18</v>
      </c>
      <c r="D41" s="47">
        <v>358239051399196</v>
      </c>
      <c r="E41" s="46" t="s">
        <v>7950</v>
      </c>
      <c r="F41" s="46" t="s">
        <v>7950</v>
      </c>
      <c r="G41" s="46" t="s">
        <v>3363</v>
      </c>
      <c r="H41" s="54">
        <v>3</v>
      </c>
      <c r="I41" s="47">
        <v>23</v>
      </c>
      <c r="J41" s="46" t="s">
        <v>3329</v>
      </c>
      <c r="K41" s="46" t="s">
        <v>3330</v>
      </c>
      <c r="L41" s="46"/>
      <c r="M41" s="46"/>
      <c r="N41" s="46"/>
      <c r="O41" s="46"/>
      <c r="P41" s="46"/>
      <c r="Q41" s="46"/>
      <c r="R41" s="47">
        <v>7</v>
      </c>
      <c r="S41" s="47">
        <v>100</v>
      </c>
      <c r="T41" s="47">
        <v>700</v>
      </c>
      <c r="U41" s="47">
        <v>3</v>
      </c>
      <c r="V41" s="46">
        <v>0</v>
      </c>
      <c r="W41" s="46"/>
      <c r="X41" s="47">
        <v>7</v>
      </c>
      <c r="Y41" s="47">
        <v>10</v>
      </c>
      <c r="Z41" s="47">
        <v>70</v>
      </c>
      <c r="AA41" s="47">
        <v>3</v>
      </c>
      <c r="AB41" s="46">
        <v>0</v>
      </c>
      <c r="AC41" s="47">
        <v>0</v>
      </c>
      <c r="AD41" s="46"/>
      <c r="AE41" s="46"/>
      <c r="AF41" s="46"/>
      <c r="AG41" s="46"/>
      <c r="AH41" s="46"/>
      <c r="AI41" s="46"/>
      <c r="AJ41" s="46"/>
      <c r="AK41" s="46" t="s">
        <v>1131</v>
      </c>
      <c r="AL41" s="46" t="s">
        <v>7326</v>
      </c>
      <c r="AM41" s="46" t="s">
        <v>3369</v>
      </c>
      <c r="AN41" s="46" t="s">
        <v>3371</v>
      </c>
      <c r="AO41" s="46">
        <v>1748</v>
      </c>
      <c r="AP41" s="46" t="s">
        <v>3372</v>
      </c>
      <c r="AQ41" s="46" t="s">
        <v>3373</v>
      </c>
      <c r="AR41" s="46">
        <v>258</v>
      </c>
      <c r="AS41" s="46"/>
      <c r="AT41" s="46">
        <v>-1</v>
      </c>
    </row>
    <row r="42" spans="1:46" ht="15" customHeight="1">
      <c r="A42" s="46" t="s">
        <v>3434</v>
      </c>
      <c r="B42" s="47">
        <v>456061515513796</v>
      </c>
      <c r="C42" s="47">
        <v>8.9855060816551301E+18</v>
      </c>
      <c r="D42" s="47">
        <v>358239051399196</v>
      </c>
      <c r="E42" s="46" t="s">
        <v>7951</v>
      </c>
      <c r="F42" s="46" t="s">
        <v>7951</v>
      </c>
      <c r="G42" s="46" t="s">
        <v>3435</v>
      </c>
      <c r="H42" s="54">
        <v>5</v>
      </c>
      <c r="I42" s="47">
        <v>23</v>
      </c>
      <c r="J42" s="46" t="s">
        <v>3437</v>
      </c>
      <c r="K42" s="46" t="s">
        <v>3440</v>
      </c>
      <c r="L42" s="46"/>
      <c r="M42" s="46"/>
      <c r="N42" s="46"/>
      <c r="O42" s="46"/>
      <c r="P42" s="46"/>
      <c r="Q42" s="46"/>
      <c r="R42" s="47">
        <v>7</v>
      </c>
      <c r="S42" s="47">
        <v>100</v>
      </c>
      <c r="T42" s="47">
        <v>700</v>
      </c>
      <c r="U42" s="47">
        <v>3</v>
      </c>
      <c r="V42" s="46">
        <v>0</v>
      </c>
      <c r="W42" s="46"/>
      <c r="X42" s="47">
        <v>7</v>
      </c>
      <c r="Y42" s="47">
        <v>10</v>
      </c>
      <c r="Z42" s="47">
        <v>70</v>
      </c>
      <c r="AA42" s="47">
        <v>3</v>
      </c>
      <c r="AB42" s="46">
        <v>0</v>
      </c>
      <c r="AC42" s="47">
        <v>0</v>
      </c>
      <c r="AD42" s="46"/>
      <c r="AE42" s="46"/>
      <c r="AF42" s="46"/>
      <c r="AG42" s="46"/>
      <c r="AH42" s="46"/>
      <c r="AI42" s="46"/>
      <c r="AJ42" s="46"/>
      <c r="AK42" s="46" t="s">
        <v>1131</v>
      </c>
      <c r="AL42" s="46" t="s">
        <v>7466</v>
      </c>
      <c r="AM42" s="46" t="s">
        <v>3444</v>
      </c>
      <c r="AN42" s="46" t="s">
        <v>3446</v>
      </c>
      <c r="AO42" s="46">
        <v>1883</v>
      </c>
      <c r="AP42" s="46" t="s">
        <v>3449</v>
      </c>
      <c r="AQ42" s="46" t="s">
        <v>3450</v>
      </c>
      <c r="AR42" s="46">
        <v>264</v>
      </c>
      <c r="AS42" s="46"/>
      <c r="AT42" s="46">
        <v>-1</v>
      </c>
    </row>
    <row r="43" spans="1:46" ht="15" customHeight="1">
      <c r="A43" s="46" t="s">
        <v>3453</v>
      </c>
      <c r="B43" s="47">
        <v>456061515513796</v>
      </c>
      <c r="C43" s="47">
        <v>8.9855060816551301E+18</v>
      </c>
      <c r="D43" s="47">
        <v>358239051399196</v>
      </c>
      <c r="E43" s="46" t="s">
        <v>7952</v>
      </c>
      <c r="F43" s="46" t="s">
        <v>7952</v>
      </c>
      <c r="G43" s="46" t="s">
        <v>3435</v>
      </c>
      <c r="H43" s="54">
        <v>5</v>
      </c>
      <c r="I43" s="47">
        <v>23</v>
      </c>
      <c r="J43" s="46" t="s">
        <v>3437</v>
      </c>
      <c r="K43" s="46" t="s">
        <v>3440</v>
      </c>
      <c r="L43" s="46"/>
      <c r="M43" s="46"/>
      <c r="N43" s="46"/>
      <c r="O43" s="46"/>
      <c r="P43" s="46"/>
      <c r="Q43" s="46"/>
      <c r="R43" s="47">
        <v>7</v>
      </c>
      <c r="S43" s="47">
        <v>100</v>
      </c>
      <c r="T43" s="47">
        <v>700</v>
      </c>
      <c r="U43" s="47">
        <v>3</v>
      </c>
      <c r="V43" s="46">
        <v>0</v>
      </c>
      <c r="W43" s="46"/>
      <c r="X43" s="47">
        <v>7</v>
      </c>
      <c r="Y43" s="47">
        <v>10</v>
      </c>
      <c r="Z43" s="47">
        <v>70</v>
      </c>
      <c r="AA43" s="47">
        <v>3</v>
      </c>
      <c r="AB43" s="46">
        <v>0</v>
      </c>
      <c r="AC43" s="47">
        <v>0</v>
      </c>
      <c r="AD43" s="46"/>
      <c r="AE43" s="46"/>
      <c r="AF43" s="46"/>
      <c r="AG43" s="46"/>
      <c r="AH43" s="46"/>
      <c r="AI43" s="46"/>
      <c r="AJ43" s="46"/>
      <c r="AK43" s="46" t="s">
        <v>1131</v>
      </c>
      <c r="AL43" s="46" t="s">
        <v>7326</v>
      </c>
      <c r="AM43" s="46" t="s">
        <v>3458</v>
      </c>
      <c r="AN43" s="46" t="s">
        <v>3460</v>
      </c>
      <c r="AO43" s="46">
        <v>1884</v>
      </c>
      <c r="AP43" s="46" t="s">
        <v>3462</v>
      </c>
      <c r="AQ43" s="46" t="s">
        <v>3463</v>
      </c>
      <c r="AR43" s="46">
        <v>265</v>
      </c>
      <c r="AS43" s="46"/>
      <c r="AT43" s="46">
        <v>-1</v>
      </c>
    </row>
    <row r="44" spans="1:46" ht="15" customHeight="1">
      <c r="A44" s="46" t="s">
        <v>3650</v>
      </c>
      <c r="B44" s="47">
        <v>456061515513796</v>
      </c>
      <c r="C44" s="47">
        <v>8.9855060816551301E+18</v>
      </c>
      <c r="D44" s="47">
        <v>358239051399196</v>
      </c>
      <c r="E44" s="46" t="s">
        <v>3651</v>
      </c>
      <c r="F44" s="46" t="s">
        <v>3651</v>
      </c>
      <c r="G44" s="46" t="s">
        <v>3607</v>
      </c>
      <c r="H44" s="54">
        <v>5</v>
      </c>
      <c r="I44" s="47">
        <v>23</v>
      </c>
      <c r="J44" s="46" t="s">
        <v>3609</v>
      </c>
      <c r="K44" s="46" t="s">
        <v>3611</v>
      </c>
      <c r="L44" s="46"/>
      <c r="M44" s="46"/>
      <c r="N44" s="46"/>
      <c r="O44" s="46"/>
      <c r="P44" s="46"/>
      <c r="Q44" s="46"/>
      <c r="R44" s="47">
        <v>7</v>
      </c>
      <c r="S44" s="47">
        <v>100</v>
      </c>
      <c r="T44" s="47">
        <v>700</v>
      </c>
      <c r="U44" s="47">
        <v>3</v>
      </c>
      <c r="V44" s="46">
        <v>0</v>
      </c>
      <c r="W44" s="46"/>
      <c r="X44" s="47">
        <v>7</v>
      </c>
      <c r="Y44" s="47">
        <v>10</v>
      </c>
      <c r="Z44" s="47">
        <v>70</v>
      </c>
      <c r="AA44" s="47">
        <v>3</v>
      </c>
      <c r="AB44" s="46">
        <v>0</v>
      </c>
      <c r="AC44" s="47">
        <v>0</v>
      </c>
      <c r="AD44" s="46"/>
      <c r="AE44" s="46"/>
      <c r="AF44" s="46"/>
      <c r="AG44" s="46"/>
      <c r="AH44" s="46"/>
      <c r="AI44" s="46"/>
      <c r="AJ44" s="46"/>
      <c r="AK44" s="46" t="s">
        <v>839</v>
      </c>
      <c r="AL44" s="46" t="s">
        <v>7326</v>
      </c>
      <c r="AM44" s="46" t="s">
        <v>3653</v>
      </c>
      <c r="AN44" s="46" t="s">
        <v>3655</v>
      </c>
      <c r="AO44" s="46">
        <v>1954</v>
      </c>
      <c r="AP44" s="46" t="s">
        <v>3656</v>
      </c>
      <c r="AQ44" s="46" t="s">
        <v>3657</v>
      </c>
      <c r="AR44" s="46">
        <v>279</v>
      </c>
      <c r="AS44" s="46"/>
      <c r="AT44" s="46">
        <v>-1</v>
      </c>
    </row>
    <row r="45" spans="1:46" ht="15" customHeight="1">
      <c r="A45" s="46" t="s">
        <v>3658</v>
      </c>
      <c r="B45" s="47">
        <v>456061515513796</v>
      </c>
      <c r="C45" s="47">
        <v>8.9855060816551301E+18</v>
      </c>
      <c r="D45" s="47">
        <v>358239051399196</v>
      </c>
      <c r="E45" s="46" t="s">
        <v>3659</v>
      </c>
      <c r="F45" s="46" t="s">
        <v>3659</v>
      </c>
      <c r="G45" s="46" t="s">
        <v>3607</v>
      </c>
      <c r="H45" s="54">
        <v>5</v>
      </c>
      <c r="I45" s="47">
        <v>23</v>
      </c>
      <c r="J45" s="46" t="s">
        <v>3609</v>
      </c>
      <c r="K45" s="46" t="s">
        <v>3611</v>
      </c>
      <c r="L45" s="46"/>
      <c r="M45" s="46"/>
      <c r="N45" s="46"/>
      <c r="O45" s="46"/>
      <c r="P45" s="46"/>
      <c r="Q45" s="46"/>
      <c r="R45" s="47">
        <v>7</v>
      </c>
      <c r="S45" s="47">
        <v>100</v>
      </c>
      <c r="T45" s="47">
        <v>700</v>
      </c>
      <c r="U45" s="47">
        <v>1</v>
      </c>
      <c r="V45" s="46"/>
      <c r="W45" s="46"/>
      <c r="X45" s="47">
        <v>7</v>
      </c>
      <c r="Y45" s="47">
        <v>10</v>
      </c>
      <c r="Z45" s="47">
        <v>70</v>
      </c>
      <c r="AA45" s="47">
        <v>3</v>
      </c>
      <c r="AB45" s="46">
        <v>71</v>
      </c>
      <c r="AC45" s="47">
        <v>0</v>
      </c>
      <c r="AD45" s="46"/>
      <c r="AE45" s="46"/>
      <c r="AF45" s="46"/>
      <c r="AG45" s="46"/>
      <c r="AH45" s="46"/>
      <c r="AI45" s="46"/>
      <c r="AJ45" s="46"/>
      <c r="AK45" s="46" t="s">
        <v>839</v>
      </c>
      <c r="AL45" s="46" t="s">
        <v>7479</v>
      </c>
      <c r="AM45" s="46" t="s">
        <v>3665</v>
      </c>
      <c r="AN45" s="46" t="s">
        <v>3666</v>
      </c>
      <c r="AO45" s="46">
        <v>1955</v>
      </c>
      <c r="AP45" s="46" t="s">
        <v>3667</v>
      </c>
      <c r="AQ45" s="46" t="s">
        <v>3668</v>
      </c>
      <c r="AR45" s="46">
        <v>280</v>
      </c>
      <c r="AS45" s="46"/>
      <c r="AT45" s="46">
        <v>-1</v>
      </c>
    </row>
    <row r="46" spans="1:46" ht="15" customHeight="1">
      <c r="A46" s="46" t="s">
        <v>3807</v>
      </c>
      <c r="B46" s="47">
        <v>456061515513796</v>
      </c>
      <c r="C46" s="47">
        <v>8.9855060816551301E+18</v>
      </c>
      <c r="D46" s="47">
        <v>358239051399196</v>
      </c>
      <c r="E46" s="46" t="s">
        <v>7953</v>
      </c>
      <c r="F46" s="46" t="s">
        <v>7953</v>
      </c>
      <c r="G46" s="46" t="s">
        <v>3766</v>
      </c>
      <c r="H46" s="54">
        <v>5</v>
      </c>
      <c r="I46" s="47">
        <v>23</v>
      </c>
      <c r="J46" s="46" t="s">
        <v>3767</v>
      </c>
      <c r="K46" s="46" t="s">
        <v>3768</v>
      </c>
      <c r="L46" s="46"/>
      <c r="M46" s="46"/>
      <c r="N46" s="46"/>
      <c r="O46" s="46"/>
      <c r="P46" s="46"/>
      <c r="Q46" s="46"/>
      <c r="R46" s="47">
        <v>7</v>
      </c>
      <c r="S46" s="47">
        <v>100</v>
      </c>
      <c r="T46" s="47">
        <v>700</v>
      </c>
      <c r="U46" s="47">
        <v>1</v>
      </c>
      <c r="V46" s="46"/>
      <c r="W46" s="46"/>
      <c r="X46" s="47">
        <v>7</v>
      </c>
      <c r="Y46" s="47">
        <v>10</v>
      </c>
      <c r="Z46" s="47">
        <v>70</v>
      </c>
      <c r="AA46" s="47">
        <v>3</v>
      </c>
      <c r="AB46" s="46">
        <v>56</v>
      </c>
      <c r="AC46" s="47">
        <v>0</v>
      </c>
      <c r="AD46" s="46"/>
      <c r="AE46" s="46"/>
      <c r="AF46" s="46"/>
      <c r="AG46" s="46"/>
      <c r="AH46" s="46"/>
      <c r="AI46" s="46"/>
      <c r="AJ46" s="46"/>
      <c r="AK46" s="46" t="s">
        <v>1131</v>
      </c>
      <c r="AL46" s="46" t="s">
        <v>7326</v>
      </c>
      <c r="AM46" s="46" t="s">
        <v>3809</v>
      </c>
      <c r="AN46" s="46" t="s">
        <v>3810</v>
      </c>
      <c r="AO46" s="46">
        <v>1984</v>
      </c>
      <c r="AP46" s="46" t="s">
        <v>3811</v>
      </c>
      <c r="AQ46" s="46" t="s">
        <v>3812</v>
      </c>
      <c r="AR46" s="46">
        <v>294</v>
      </c>
      <c r="AS46" s="46"/>
      <c r="AT46" s="46">
        <v>-1</v>
      </c>
    </row>
    <row r="47" spans="1:46" ht="15" customHeight="1">
      <c r="A47" s="46" t="s">
        <v>3814</v>
      </c>
      <c r="B47" s="47">
        <v>456061515513796</v>
      </c>
      <c r="C47" s="47">
        <v>8.9855060816551301E+18</v>
      </c>
      <c r="D47" s="47">
        <v>358239051399196</v>
      </c>
      <c r="E47" s="46" t="s">
        <v>7954</v>
      </c>
      <c r="F47" s="46" t="s">
        <v>7954</v>
      </c>
      <c r="G47" s="46" t="s">
        <v>3766</v>
      </c>
      <c r="H47" s="54">
        <v>5</v>
      </c>
      <c r="I47" s="47">
        <v>23</v>
      </c>
      <c r="J47" s="46" t="s">
        <v>3815</v>
      </c>
      <c r="K47" s="46" t="s">
        <v>3768</v>
      </c>
      <c r="L47" s="46"/>
      <c r="M47" s="46"/>
      <c r="N47" s="46"/>
      <c r="O47" s="46"/>
      <c r="P47" s="46"/>
      <c r="Q47" s="46"/>
      <c r="R47" s="47">
        <v>7</v>
      </c>
      <c r="S47" s="47">
        <v>100</v>
      </c>
      <c r="T47" s="47">
        <v>700</v>
      </c>
      <c r="U47" s="47">
        <v>3</v>
      </c>
      <c r="V47" s="46">
        <v>55</v>
      </c>
      <c r="W47" s="46"/>
      <c r="X47" s="47">
        <v>7</v>
      </c>
      <c r="Y47" s="47">
        <v>10</v>
      </c>
      <c r="Z47" s="47">
        <v>70</v>
      </c>
      <c r="AA47" s="47">
        <v>3</v>
      </c>
      <c r="AB47" s="46">
        <v>6</v>
      </c>
      <c r="AC47" s="47">
        <v>0</v>
      </c>
      <c r="AD47" s="46"/>
      <c r="AE47" s="46"/>
      <c r="AF47" s="46"/>
      <c r="AG47" s="46"/>
      <c r="AH47" s="46"/>
      <c r="AI47" s="46"/>
      <c r="AJ47" s="46"/>
      <c r="AK47" s="46" t="s">
        <v>1131</v>
      </c>
      <c r="AL47" s="46" t="s">
        <v>7486</v>
      </c>
      <c r="AM47" s="46" t="s">
        <v>3821</v>
      </c>
      <c r="AN47" s="46" t="s">
        <v>3822</v>
      </c>
      <c r="AO47" s="46">
        <v>1985</v>
      </c>
      <c r="AP47" s="46" t="s">
        <v>3823</v>
      </c>
      <c r="AQ47" s="46" t="s">
        <v>3824</v>
      </c>
      <c r="AR47" s="46">
        <v>295</v>
      </c>
      <c r="AS47" s="46"/>
      <c r="AT47" s="46">
        <v>-1</v>
      </c>
    </row>
    <row r="48" spans="1:46" ht="15" customHeight="1">
      <c r="A48" s="46" t="s">
        <v>3825</v>
      </c>
      <c r="B48" s="47">
        <v>456061515513796</v>
      </c>
      <c r="C48" s="47">
        <v>8.9855060816551301E+18</v>
      </c>
      <c r="D48" s="47">
        <v>358239051399196</v>
      </c>
      <c r="E48" s="46" t="s">
        <v>7955</v>
      </c>
      <c r="F48" s="46" t="s">
        <v>7955</v>
      </c>
      <c r="G48" s="46" t="s">
        <v>3766</v>
      </c>
      <c r="H48" s="54">
        <v>5</v>
      </c>
      <c r="I48" s="47">
        <v>23</v>
      </c>
      <c r="J48" s="46" t="s">
        <v>3767</v>
      </c>
      <c r="K48" s="46" t="s">
        <v>3768</v>
      </c>
      <c r="L48" s="46"/>
      <c r="M48" s="46"/>
      <c r="N48" s="46"/>
      <c r="O48" s="46"/>
      <c r="P48" s="46"/>
      <c r="Q48" s="46"/>
      <c r="R48" s="47">
        <v>7</v>
      </c>
      <c r="S48" s="47">
        <v>100</v>
      </c>
      <c r="T48" s="47">
        <v>700</v>
      </c>
      <c r="U48" s="47">
        <v>3</v>
      </c>
      <c r="V48" s="46">
        <v>3</v>
      </c>
      <c r="W48" s="46"/>
      <c r="X48" s="47">
        <v>7</v>
      </c>
      <c r="Y48" s="47">
        <v>10</v>
      </c>
      <c r="Z48" s="47">
        <v>70</v>
      </c>
      <c r="AA48" s="47">
        <v>3</v>
      </c>
      <c r="AB48" s="46">
        <v>0</v>
      </c>
      <c r="AC48" s="47">
        <v>0</v>
      </c>
      <c r="AD48" s="46"/>
      <c r="AE48" s="46"/>
      <c r="AF48" s="46"/>
      <c r="AG48" s="46"/>
      <c r="AH48" s="46"/>
      <c r="AI48" s="46"/>
      <c r="AJ48" s="46"/>
      <c r="AK48" s="46" t="s">
        <v>1131</v>
      </c>
      <c r="AL48" s="46" t="s">
        <v>7487</v>
      </c>
      <c r="AM48" s="46" t="s">
        <v>3827</v>
      </c>
      <c r="AN48" s="46" t="s">
        <v>3828</v>
      </c>
      <c r="AO48" s="46">
        <v>1986</v>
      </c>
      <c r="AP48" s="46" t="s">
        <v>3829</v>
      </c>
      <c r="AQ48" s="46" t="s">
        <v>3830</v>
      </c>
      <c r="AR48" s="46">
        <v>296</v>
      </c>
      <c r="AS48" s="46"/>
      <c r="AT48" s="46">
        <v>-1</v>
      </c>
    </row>
    <row r="49" spans="1:46" ht="15" customHeight="1">
      <c r="A49" s="46" t="s">
        <v>3908</v>
      </c>
      <c r="B49" s="47">
        <v>456061515513796</v>
      </c>
      <c r="C49" s="47">
        <v>8.9855060816551301E+18</v>
      </c>
      <c r="D49" s="47">
        <v>358239051399196</v>
      </c>
      <c r="E49" s="46" t="s">
        <v>7956</v>
      </c>
      <c r="F49" s="46" t="s">
        <v>7956</v>
      </c>
      <c r="G49" s="46" t="s">
        <v>3768</v>
      </c>
      <c r="H49" s="54">
        <v>5</v>
      </c>
      <c r="I49" s="47">
        <v>23</v>
      </c>
      <c r="J49" s="46" t="s">
        <v>3856</v>
      </c>
      <c r="K49" s="46" t="s">
        <v>3909</v>
      </c>
      <c r="L49" s="46"/>
      <c r="M49" s="46"/>
      <c r="N49" s="46"/>
      <c r="O49" s="46"/>
      <c r="P49" s="46"/>
      <c r="Q49" s="46"/>
      <c r="R49" s="47">
        <v>7</v>
      </c>
      <c r="S49" s="47">
        <v>100</v>
      </c>
      <c r="T49" s="47">
        <v>700</v>
      </c>
      <c r="U49" s="47">
        <v>3</v>
      </c>
      <c r="V49" s="46">
        <v>0</v>
      </c>
      <c r="W49" s="46"/>
      <c r="X49" s="47">
        <v>7</v>
      </c>
      <c r="Y49" s="47">
        <v>10</v>
      </c>
      <c r="Z49" s="47">
        <v>70</v>
      </c>
      <c r="AA49" s="47">
        <v>3</v>
      </c>
      <c r="AB49" s="46">
        <v>0</v>
      </c>
      <c r="AC49" s="47">
        <v>0</v>
      </c>
      <c r="AD49" s="46"/>
      <c r="AE49" s="46"/>
      <c r="AF49" s="46"/>
      <c r="AG49" s="46"/>
      <c r="AH49" s="46"/>
      <c r="AI49" s="46"/>
      <c r="AJ49" s="46"/>
      <c r="AK49" s="46" t="s">
        <v>778</v>
      </c>
      <c r="AL49" s="46" t="s">
        <v>7494</v>
      </c>
      <c r="AM49" s="46" t="s">
        <v>3912</v>
      </c>
      <c r="AN49" s="46" t="s">
        <v>3913</v>
      </c>
      <c r="AO49" s="46">
        <v>1996</v>
      </c>
      <c r="AP49" s="46" t="s">
        <v>3914</v>
      </c>
      <c r="AQ49" s="46" t="s">
        <v>3915</v>
      </c>
      <c r="AR49" s="46">
        <v>304</v>
      </c>
      <c r="AS49" s="46"/>
      <c r="AT49" s="46">
        <v>-1</v>
      </c>
    </row>
    <row r="50" spans="1:46" ht="15" customHeight="1">
      <c r="A50" s="46" t="s">
        <v>3916</v>
      </c>
      <c r="B50" s="47">
        <v>456061515513796</v>
      </c>
      <c r="C50" s="47">
        <v>8.9855060816551301E+18</v>
      </c>
      <c r="D50" s="47">
        <v>358239051399196</v>
      </c>
      <c r="E50" s="46" t="s">
        <v>7957</v>
      </c>
      <c r="F50" s="46" t="s">
        <v>7957</v>
      </c>
      <c r="G50" s="46" t="s">
        <v>3768</v>
      </c>
      <c r="H50" s="54">
        <v>5</v>
      </c>
      <c r="I50" s="47">
        <v>23</v>
      </c>
      <c r="J50" s="46" t="s">
        <v>3856</v>
      </c>
      <c r="K50" s="46" t="s">
        <v>3909</v>
      </c>
      <c r="L50" s="46"/>
      <c r="M50" s="46"/>
      <c r="N50" s="46"/>
      <c r="O50" s="46"/>
      <c r="P50" s="46"/>
      <c r="Q50" s="46"/>
      <c r="R50" s="47">
        <v>7</v>
      </c>
      <c r="S50" s="47">
        <v>100</v>
      </c>
      <c r="T50" s="47">
        <v>700</v>
      </c>
      <c r="U50" s="47">
        <v>3</v>
      </c>
      <c r="V50" s="46">
        <v>0</v>
      </c>
      <c r="W50" s="46"/>
      <c r="X50" s="47">
        <v>7</v>
      </c>
      <c r="Y50" s="47">
        <v>10</v>
      </c>
      <c r="Z50" s="47">
        <v>70</v>
      </c>
      <c r="AA50" s="47">
        <v>3</v>
      </c>
      <c r="AB50" s="46">
        <v>0</v>
      </c>
      <c r="AC50" s="47">
        <v>0</v>
      </c>
      <c r="AD50" s="46"/>
      <c r="AE50" s="46"/>
      <c r="AF50" s="46"/>
      <c r="AG50" s="46"/>
      <c r="AH50" s="46"/>
      <c r="AI50" s="46"/>
      <c r="AJ50" s="46"/>
      <c r="AK50" s="46" t="s">
        <v>778</v>
      </c>
      <c r="AL50" s="46" t="s">
        <v>7326</v>
      </c>
      <c r="AM50" s="46" t="s">
        <v>3922</v>
      </c>
      <c r="AN50" s="46" t="s">
        <v>3923</v>
      </c>
      <c r="AO50" s="46">
        <v>1997</v>
      </c>
      <c r="AP50" s="46" t="s">
        <v>3924</v>
      </c>
      <c r="AQ50" s="46" t="s">
        <v>3925</v>
      </c>
      <c r="AR50" s="46">
        <v>305</v>
      </c>
      <c r="AS50" s="46"/>
      <c r="AT50" s="46">
        <v>-1</v>
      </c>
    </row>
    <row r="51" spans="1:46" ht="15" customHeight="1">
      <c r="A51" s="46" t="s">
        <v>3926</v>
      </c>
      <c r="B51" s="47">
        <v>456061515513796</v>
      </c>
      <c r="C51" s="47">
        <v>8.9855060816551301E+18</v>
      </c>
      <c r="D51" s="47">
        <v>358239051399196</v>
      </c>
      <c r="E51" s="46" t="s">
        <v>7958</v>
      </c>
      <c r="F51" s="46" t="s">
        <v>7958</v>
      </c>
      <c r="G51" s="46" t="s">
        <v>3768</v>
      </c>
      <c r="H51" s="54">
        <v>5</v>
      </c>
      <c r="I51" s="47">
        <v>23</v>
      </c>
      <c r="J51" s="46" t="s">
        <v>3856</v>
      </c>
      <c r="K51" s="46" t="s">
        <v>3909</v>
      </c>
      <c r="L51" s="46"/>
      <c r="M51" s="46"/>
      <c r="N51" s="46"/>
      <c r="O51" s="46"/>
      <c r="P51" s="46"/>
      <c r="Q51" s="46"/>
      <c r="R51" s="47">
        <v>7</v>
      </c>
      <c r="S51" s="47">
        <v>100</v>
      </c>
      <c r="T51" s="47">
        <v>700</v>
      </c>
      <c r="U51" s="47">
        <v>3</v>
      </c>
      <c r="V51" s="46">
        <v>5</v>
      </c>
      <c r="W51" s="46"/>
      <c r="X51" s="47">
        <v>7</v>
      </c>
      <c r="Y51" s="47">
        <v>10</v>
      </c>
      <c r="Z51" s="47">
        <v>70</v>
      </c>
      <c r="AA51" s="47">
        <v>3</v>
      </c>
      <c r="AB51" s="46">
        <v>1</v>
      </c>
      <c r="AC51" s="47">
        <v>0</v>
      </c>
      <c r="AD51" s="46"/>
      <c r="AE51" s="46"/>
      <c r="AF51" s="46"/>
      <c r="AG51" s="46"/>
      <c r="AH51" s="46"/>
      <c r="AI51" s="46"/>
      <c r="AJ51" s="46"/>
      <c r="AK51" s="46" t="s">
        <v>778</v>
      </c>
      <c r="AL51" s="46" t="s">
        <v>7495</v>
      </c>
      <c r="AM51" s="46" t="s">
        <v>3928</v>
      </c>
      <c r="AN51" s="46" t="s">
        <v>3930</v>
      </c>
      <c r="AO51" s="46">
        <v>1998</v>
      </c>
      <c r="AP51" s="46" t="s">
        <v>3932</v>
      </c>
      <c r="AQ51" s="46" t="s">
        <v>3934</v>
      </c>
      <c r="AR51" s="46">
        <v>306</v>
      </c>
      <c r="AS51" s="46"/>
      <c r="AT51" s="46">
        <v>-1</v>
      </c>
    </row>
    <row r="52" spans="1:46" ht="15" customHeight="1">
      <c r="A52" s="46" t="s">
        <v>854</v>
      </c>
      <c r="B52" s="47">
        <v>456061515513796</v>
      </c>
      <c r="C52" s="47">
        <v>8.9855060816551301E+18</v>
      </c>
      <c r="D52" s="47">
        <v>358239051399196</v>
      </c>
      <c r="E52" s="46" t="s">
        <v>856</v>
      </c>
      <c r="F52" s="46" t="s">
        <v>856</v>
      </c>
      <c r="G52" s="46" t="s">
        <v>833</v>
      </c>
      <c r="H52" s="54">
        <v>1</v>
      </c>
      <c r="I52" s="47">
        <v>22</v>
      </c>
      <c r="J52" s="46" t="s">
        <v>834</v>
      </c>
      <c r="K52" s="46" t="s">
        <v>613</v>
      </c>
      <c r="L52" s="46"/>
      <c r="M52" s="46"/>
      <c r="N52" s="46"/>
      <c r="O52" s="46"/>
      <c r="P52" s="46"/>
      <c r="Q52" s="46"/>
      <c r="R52" s="47">
        <v>7</v>
      </c>
      <c r="S52" s="47">
        <v>100</v>
      </c>
      <c r="T52" s="47">
        <v>700</v>
      </c>
      <c r="U52" s="47">
        <v>3</v>
      </c>
      <c r="V52" s="46">
        <v>1</v>
      </c>
      <c r="W52" s="46"/>
      <c r="X52" s="47">
        <v>7</v>
      </c>
      <c r="Y52" s="47">
        <v>10</v>
      </c>
      <c r="Z52" s="47">
        <v>70</v>
      </c>
      <c r="AA52" s="47">
        <v>3</v>
      </c>
      <c r="AB52" s="46">
        <v>0</v>
      </c>
      <c r="AC52" s="47">
        <v>0</v>
      </c>
      <c r="AD52" s="46"/>
      <c r="AE52" s="46"/>
      <c r="AF52" s="46"/>
      <c r="AG52" s="46"/>
      <c r="AH52" s="46"/>
      <c r="AI52" s="46"/>
      <c r="AJ52" s="46"/>
      <c r="AK52" s="46" t="s">
        <v>579</v>
      </c>
      <c r="AL52" s="46" t="s">
        <v>860</v>
      </c>
      <c r="AM52" s="46" t="s">
        <v>861</v>
      </c>
      <c r="AN52" s="46" t="s">
        <v>863</v>
      </c>
      <c r="AO52" s="46">
        <v>988</v>
      </c>
      <c r="AP52" s="46" t="s">
        <v>864</v>
      </c>
      <c r="AQ52" s="46" t="s">
        <v>866</v>
      </c>
      <c r="AR52" s="46">
        <v>27</v>
      </c>
      <c r="AS52" s="46"/>
      <c r="AT52" s="46">
        <v>-1</v>
      </c>
    </row>
    <row r="53" spans="1:46" ht="15" customHeight="1">
      <c r="A53" s="46" t="s">
        <v>867</v>
      </c>
      <c r="B53" s="47">
        <v>456061515513796</v>
      </c>
      <c r="C53" s="47">
        <v>8.9855060816551301E+18</v>
      </c>
      <c r="D53" s="47">
        <v>358239051399196</v>
      </c>
      <c r="E53" s="46" t="s">
        <v>868</v>
      </c>
      <c r="F53" s="46" t="s">
        <v>868</v>
      </c>
      <c r="G53" s="46" t="s">
        <v>833</v>
      </c>
      <c r="H53" s="54">
        <v>1</v>
      </c>
      <c r="I53" s="47">
        <v>22</v>
      </c>
      <c r="J53" s="46" t="s">
        <v>834</v>
      </c>
      <c r="K53" s="46" t="s">
        <v>613</v>
      </c>
      <c r="L53" s="46"/>
      <c r="M53" s="46"/>
      <c r="N53" s="46"/>
      <c r="O53" s="46"/>
      <c r="P53" s="46"/>
      <c r="Q53" s="46"/>
      <c r="R53" s="47">
        <v>7</v>
      </c>
      <c r="S53" s="47">
        <v>100</v>
      </c>
      <c r="T53" s="47">
        <v>700</v>
      </c>
      <c r="U53" s="47">
        <v>3</v>
      </c>
      <c r="V53" s="46">
        <v>0</v>
      </c>
      <c r="W53" s="46"/>
      <c r="X53" s="47">
        <v>7</v>
      </c>
      <c r="Y53" s="47">
        <v>10</v>
      </c>
      <c r="Z53" s="47">
        <v>70</v>
      </c>
      <c r="AA53" s="47">
        <v>3</v>
      </c>
      <c r="AB53" s="46">
        <v>0</v>
      </c>
      <c r="AC53" s="47">
        <v>0</v>
      </c>
      <c r="AD53" s="46"/>
      <c r="AE53" s="46"/>
      <c r="AF53" s="46"/>
      <c r="AG53" s="46"/>
      <c r="AH53" s="46"/>
      <c r="AI53" s="46"/>
      <c r="AJ53" s="46"/>
      <c r="AK53" s="46" t="s">
        <v>579</v>
      </c>
      <c r="AL53" s="46"/>
      <c r="AM53" s="46" t="s">
        <v>874</v>
      </c>
      <c r="AN53" s="46" t="s">
        <v>875</v>
      </c>
      <c r="AO53" s="46">
        <v>989</v>
      </c>
      <c r="AP53" s="46" t="s">
        <v>877</v>
      </c>
      <c r="AQ53" s="46" t="s">
        <v>878</v>
      </c>
      <c r="AR53" s="46">
        <v>28</v>
      </c>
      <c r="AS53" s="46"/>
      <c r="AT53" s="46">
        <v>-1</v>
      </c>
    </row>
    <row r="54" spans="1:46" ht="15" customHeight="1">
      <c r="A54" s="46" t="s">
        <v>953</v>
      </c>
      <c r="B54" s="47">
        <v>456061515513796</v>
      </c>
      <c r="C54" s="47">
        <v>8.9855060816551301E+18</v>
      </c>
      <c r="D54" s="47">
        <v>358239051399196</v>
      </c>
      <c r="E54" s="46" t="s">
        <v>955</v>
      </c>
      <c r="F54" s="46" t="s">
        <v>955</v>
      </c>
      <c r="G54" s="46" t="s">
        <v>602</v>
      </c>
      <c r="H54" s="54">
        <v>1</v>
      </c>
      <c r="I54" s="47">
        <v>22</v>
      </c>
      <c r="J54" s="46" t="s">
        <v>603</v>
      </c>
      <c r="K54" s="46" t="s">
        <v>177</v>
      </c>
      <c r="L54" s="46"/>
      <c r="M54" s="46"/>
      <c r="N54" s="46"/>
      <c r="O54" s="46"/>
      <c r="P54" s="46"/>
      <c r="Q54" s="46"/>
      <c r="R54" s="47">
        <v>7</v>
      </c>
      <c r="S54" s="47">
        <v>100</v>
      </c>
      <c r="T54" s="47">
        <v>700</v>
      </c>
      <c r="U54" s="47">
        <v>3</v>
      </c>
      <c r="V54" s="46">
        <v>0</v>
      </c>
      <c r="W54" s="46"/>
      <c r="X54" s="47">
        <v>7</v>
      </c>
      <c r="Y54" s="47">
        <v>10</v>
      </c>
      <c r="Z54" s="47">
        <v>70</v>
      </c>
      <c r="AA54" s="47">
        <v>3</v>
      </c>
      <c r="AB54" s="46">
        <v>0</v>
      </c>
      <c r="AC54" s="47">
        <v>0</v>
      </c>
      <c r="AD54" s="46"/>
      <c r="AE54" s="46"/>
      <c r="AF54" s="46"/>
      <c r="AG54" s="46"/>
      <c r="AH54" s="46"/>
      <c r="AI54" s="46"/>
      <c r="AJ54" s="46"/>
      <c r="AK54" s="46" t="s">
        <v>7324</v>
      </c>
      <c r="AL54" s="46" t="s">
        <v>579</v>
      </c>
      <c r="AM54" s="46" t="s">
        <v>958</v>
      </c>
      <c r="AN54" s="46" t="s">
        <v>959</v>
      </c>
      <c r="AO54" s="46">
        <v>998</v>
      </c>
      <c r="AP54" s="46" t="s">
        <v>960</v>
      </c>
      <c r="AQ54" s="46" t="s">
        <v>961</v>
      </c>
      <c r="AR54" s="46">
        <v>37</v>
      </c>
      <c r="AS54" s="46"/>
      <c r="AT54" s="46">
        <v>-1</v>
      </c>
    </row>
    <row r="55" spans="1:46" ht="15" customHeight="1">
      <c r="A55" s="46" t="s">
        <v>596</v>
      </c>
      <c r="B55" s="47">
        <v>456061515513796</v>
      </c>
      <c r="C55" s="47">
        <v>8.9855060816551301E+18</v>
      </c>
      <c r="D55" s="47">
        <v>358239051399196</v>
      </c>
      <c r="E55" s="46" t="s">
        <v>599</v>
      </c>
      <c r="F55" s="46" t="s">
        <v>599</v>
      </c>
      <c r="G55" s="46" t="s">
        <v>602</v>
      </c>
      <c r="H55" s="54">
        <v>1</v>
      </c>
      <c r="I55" s="47">
        <v>22</v>
      </c>
      <c r="J55" s="46" t="s">
        <v>603</v>
      </c>
      <c r="K55" s="46" t="s">
        <v>177</v>
      </c>
      <c r="L55" s="46"/>
      <c r="M55" s="46"/>
      <c r="N55" s="46"/>
      <c r="O55" s="46"/>
      <c r="P55" s="46"/>
      <c r="Q55" s="46"/>
      <c r="R55" s="47">
        <v>7</v>
      </c>
      <c r="S55" s="47">
        <v>100</v>
      </c>
      <c r="T55" s="47">
        <v>700</v>
      </c>
      <c r="U55" s="47">
        <v>3</v>
      </c>
      <c r="V55" s="46">
        <v>0</v>
      </c>
      <c r="W55" s="46"/>
      <c r="X55" s="47">
        <v>7</v>
      </c>
      <c r="Y55" s="47">
        <v>10</v>
      </c>
      <c r="Z55" s="47">
        <v>70</v>
      </c>
      <c r="AA55" s="47">
        <v>3</v>
      </c>
      <c r="AB55" s="46">
        <v>0</v>
      </c>
      <c r="AC55" s="47">
        <v>0</v>
      </c>
      <c r="AD55" s="46"/>
      <c r="AE55" s="46"/>
      <c r="AF55" s="46"/>
      <c r="AG55" s="46"/>
      <c r="AH55" s="46"/>
      <c r="AI55" s="46"/>
      <c r="AJ55" s="46"/>
      <c r="AK55" s="46" t="s">
        <v>579</v>
      </c>
      <c r="AL55" s="46" t="s">
        <v>7303</v>
      </c>
      <c r="AM55" s="46" t="s">
        <v>606</v>
      </c>
      <c r="AN55" s="46" t="s">
        <v>607</v>
      </c>
      <c r="AO55" s="46">
        <v>999</v>
      </c>
      <c r="AP55" s="46" t="s">
        <v>608</v>
      </c>
      <c r="AQ55" s="46" t="s">
        <v>609</v>
      </c>
      <c r="AR55" s="46">
        <v>3</v>
      </c>
      <c r="AS55" s="46"/>
      <c r="AT55" s="46">
        <v>-1</v>
      </c>
    </row>
    <row r="56" spans="1:46" ht="15" customHeight="1">
      <c r="A56" s="46" t="s">
        <v>692</v>
      </c>
      <c r="B56" s="47">
        <v>456061515513796</v>
      </c>
      <c r="C56" s="47">
        <v>8.9855060816551301E+18</v>
      </c>
      <c r="D56" s="47">
        <v>358239051399196</v>
      </c>
      <c r="E56" s="46" t="s">
        <v>693</v>
      </c>
      <c r="F56" s="46" t="s">
        <v>693</v>
      </c>
      <c r="G56" s="46" t="s">
        <v>644</v>
      </c>
      <c r="H56" s="54">
        <v>1</v>
      </c>
      <c r="I56" s="47">
        <v>22</v>
      </c>
      <c r="J56" s="46" t="s">
        <v>575</v>
      </c>
      <c r="K56" s="46" t="s">
        <v>576</v>
      </c>
      <c r="L56" s="46"/>
      <c r="M56" s="46"/>
      <c r="N56" s="46"/>
      <c r="O56" s="46"/>
      <c r="P56" s="46"/>
      <c r="Q56" s="46"/>
      <c r="R56" s="47">
        <v>7</v>
      </c>
      <c r="S56" s="47">
        <v>100</v>
      </c>
      <c r="T56" s="47">
        <v>700</v>
      </c>
      <c r="U56" s="47">
        <v>3</v>
      </c>
      <c r="V56" s="46">
        <v>0</v>
      </c>
      <c r="W56" s="46"/>
      <c r="X56" s="47">
        <v>7</v>
      </c>
      <c r="Y56" s="47">
        <v>10</v>
      </c>
      <c r="Z56" s="47">
        <v>70</v>
      </c>
      <c r="AA56" s="47">
        <v>3</v>
      </c>
      <c r="AB56" s="46">
        <v>0</v>
      </c>
      <c r="AC56" s="47">
        <v>0</v>
      </c>
      <c r="AD56" s="46"/>
      <c r="AE56" s="46"/>
      <c r="AF56" s="46"/>
      <c r="AG56" s="46"/>
      <c r="AH56" s="46"/>
      <c r="AI56" s="46"/>
      <c r="AJ56" s="46"/>
      <c r="AK56" s="46" t="s">
        <v>579</v>
      </c>
      <c r="AL56" s="46"/>
      <c r="AM56" s="46" t="s">
        <v>695</v>
      </c>
      <c r="AN56" s="46" t="s">
        <v>696</v>
      </c>
      <c r="AO56" s="46">
        <v>1022</v>
      </c>
      <c r="AP56" s="46" t="s">
        <v>697</v>
      </c>
      <c r="AQ56" s="46" t="s">
        <v>698</v>
      </c>
      <c r="AR56" s="46">
        <v>12</v>
      </c>
      <c r="AS56" s="46"/>
      <c r="AT56" s="46">
        <v>-1</v>
      </c>
    </row>
    <row r="57" spans="1:46" ht="15" customHeight="1">
      <c r="A57" s="46" t="s">
        <v>735</v>
      </c>
      <c r="B57" s="47">
        <v>456061515513796</v>
      </c>
      <c r="C57" s="47">
        <v>8.9855060816551301E+18</v>
      </c>
      <c r="D57" s="47">
        <v>358239051399196</v>
      </c>
      <c r="E57" s="46" t="s">
        <v>736</v>
      </c>
      <c r="F57" s="46" t="s">
        <v>736</v>
      </c>
      <c r="G57" s="46" t="s">
        <v>714</v>
      </c>
      <c r="H57" s="54">
        <v>1</v>
      </c>
      <c r="I57" s="47">
        <v>22</v>
      </c>
      <c r="J57" s="46" t="s">
        <v>716</v>
      </c>
      <c r="K57" s="46" t="s">
        <v>717</v>
      </c>
      <c r="L57" s="46"/>
      <c r="M57" s="46"/>
      <c r="N57" s="46"/>
      <c r="O57" s="46"/>
      <c r="P57" s="46"/>
      <c r="Q57" s="46"/>
      <c r="R57" s="47">
        <v>7</v>
      </c>
      <c r="S57" s="47">
        <v>100</v>
      </c>
      <c r="T57" s="47">
        <v>700</v>
      </c>
      <c r="U57" s="47">
        <v>3</v>
      </c>
      <c r="V57" s="46">
        <v>0</v>
      </c>
      <c r="W57" s="46"/>
      <c r="X57" s="47">
        <v>7</v>
      </c>
      <c r="Y57" s="47">
        <v>10</v>
      </c>
      <c r="Z57" s="47">
        <v>70</v>
      </c>
      <c r="AA57" s="47">
        <v>3</v>
      </c>
      <c r="AB57" s="46">
        <v>0</v>
      </c>
      <c r="AC57" s="47">
        <v>0</v>
      </c>
      <c r="AD57" s="46"/>
      <c r="AE57" s="46"/>
      <c r="AF57" s="46"/>
      <c r="AG57" s="46"/>
      <c r="AH57" s="46"/>
      <c r="AI57" s="46"/>
      <c r="AJ57" s="46"/>
      <c r="AK57" s="46" t="s">
        <v>579</v>
      </c>
      <c r="AL57" s="46" t="s">
        <v>7312</v>
      </c>
      <c r="AM57" s="46" t="s">
        <v>739</v>
      </c>
      <c r="AN57" s="46" t="s">
        <v>740</v>
      </c>
      <c r="AO57" s="46">
        <v>1060</v>
      </c>
      <c r="AP57" s="46" t="s">
        <v>741</v>
      </c>
      <c r="AQ57" s="46" t="s">
        <v>742</v>
      </c>
      <c r="AR57" s="46">
        <v>16</v>
      </c>
      <c r="AS57" s="46"/>
      <c r="AT57" s="46">
        <v>-1</v>
      </c>
    </row>
    <row r="58" spans="1:46" ht="15" customHeight="1">
      <c r="A58" s="46" t="s">
        <v>743</v>
      </c>
      <c r="B58" s="47">
        <v>456061515513796</v>
      </c>
      <c r="C58" s="47">
        <v>8.9855060816551301E+18</v>
      </c>
      <c r="D58" s="47">
        <v>358239051399196</v>
      </c>
      <c r="E58" s="46" t="s">
        <v>745</v>
      </c>
      <c r="F58" s="46" t="s">
        <v>745</v>
      </c>
      <c r="G58" s="46" t="s">
        <v>714</v>
      </c>
      <c r="H58" s="54">
        <v>1</v>
      </c>
      <c r="I58" s="47">
        <v>22</v>
      </c>
      <c r="J58" s="46" t="s">
        <v>716</v>
      </c>
      <c r="K58" s="46" t="s">
        <v>717</v>
      </c>
      <c r="L58" s="46"/>
      <c r="M58" s="46"/>
      <c r="N58" s="46"/>
      <c r="O58" s="46"/>
      <c r="P58" s="46"/>
      <c r="Q58" s="46"/>
      <c r="R58" s="47">
        <v>7</v>
      </c>
      <c r="S58" s="47">
        <v>100</v>
      </c>
      <c r="T58" s="47">
        <v>700</v>
      </c>
      <c r="U58" s="47">
        <v>3</v>
      </c>
      <c r="V58" s="46">
        <v>0</v>
      </c>
      <c r="W58" s="46"/>
      <c r="X58" s="47">
        <v>7</v>
      </c>
      <c r="Y58" s="47">
        <v>10</v>
      </c>
      <c r="Z58" s="47">
        <v>70</v>
      </c>
      <c r="AA58" s="47">
        <v>3</v>
      </c>
      <c r="AB58" s="46">
        <v>0</v>
      </c>
      <c r="AC58" s="47">
        <v>0</v>
      </c>
      <c r="AD58" s="46"/>
      <c r="AE58" s="46"/>
      <c r="AF58" s="46"/>
      <c r="AG58" s="46"/>
      <c r="AH58" s="46"/>
      <c r="AI58" s="46"/>
      <c r="AJ58" s="46"/>
      <c r="AK58" s="46" t="s">
        <v>579</v>
      </c>
      <c r="AL58" s="46" t="s">
        <v>7313</v>
      </c>
      <c r="AM58" s="46" t="s">
        <v>746</v>
      </c>
      <c r="AN58" s="46" t="s">
        <v>747</v>
      </c>
      <c r="AO58" s="46">
        <v>1061</v>
      </c>
      <c r="AP58" s="46" t="s">
        <v>748</v>
      </c>
      <c r="AQ58" s="46" t="s">
        <v>749</v>
      </c>
      <c r="AR58" s="46">
        <v>17</v>
      </c>
      <c r="AS58" s="46"/>
      <c r="AT58" s="46">
        <v>-1</v>
      </c>
    </row>
    <row r="59" spans="1:46" ht="15" customHeight="1">
      <c r="A59" s="46" t="s">
        <v>1055</v>
      </c>
      <c r="B59" s="47">
        <v>456061515513796</v>
      </c>
      <c r="C59" s="47">
        <v>8.9855060816551301E+18</v>
      </c>
      <c r="D59" s="47">
        <v>358239051399196</v>
      </c>
      <c r="E59" s="46" t="s">
        <v>1056</v>
      </c>
      <c r="F59" s="46" t="s">
        <v>1056</v>
      </c>
      <c r="G59" s="46" t="s">
        <v>1037</v>
      </c>
      <c r="H59" s="54">
        <v>1</v>
      </c>
      <c r="I59" s="47">
        <v>22</v>
      </c>
      <c r="J59" s="46" t="s">
        <v>824</v>
      </c>
      <c r="K59" s="46" t="s">
        <v>1038</v>
      </c>
      <c r="L59" s="46"/>
      <c r="M59" s="46"/>
      <c r="N59" s="46"/>
      <c r="O59" s="46"/>
      <c r="P59" s="46"/>
      <c r="Q59" s="46"/>
      <c r="R59" s="47">
        <v>7</v>
      </c>
      <c r="S59" s="47">
        <v>100</v>
      </c>
      <c r="T59" s="47">
        <v>700</v>
      </c>
      <c r="U59" s="47">
        <v>3</v>
      </c>
      <c r="V59" s="46">
        <v>0</v>
      </c>
      <c r="W59" s="46"/>
      <c r="X59" s="47">
        <v>7</v>
      </c>
      <c r="Y59" s="47">
        <v>10</v>
      </c>
      <c r="Z59" s="47">
        <v>70</v>
      </c>
      <c r="AA59" s="47">
        <v>3</v>
      </c>
      <c r="AB59" s="46">
        <v>0</v>
      </c>
      <c r="AC59" s="47">
        <v>0</v>
      </c>
      <c r="AD59" s="46"/>
      <c r="AE59" s="46"/>
      <c r="AF59" s="46"/>
      <c r="AG59" s="46"/>
      <c r="AH59" s="46"/>
      <c r="AI59" s="46"/>
      <c r="AJ59" s="46"/>
      <c r="AK59" s="46" t="s">
        <v>579</v>
      </c>
      <c r="AL59" s="46" t="s">
        <v>7330</v>
      </c>
      <c r="AM59" s="46" t="s">
        <v>1059</v>
      </c>
      <c r="AN59" s="46" t="s">
        <v>1060</v>
      </c>
      <c r="AO59" s="46">
        <v>1102</v>
      </c>
      <c r="AP59" s="46" t="s">
        <v>1061</v>
      </c>
      <c r="AQ59" s="46" t="s">
        <v>1063</v>
      </c>
      <c r="AR59" s="46">
        <v>47</v>
      </c>
      <c r="AS59" s="46"/>
      <c r="AT59" s="46">
        <v>-1</v>
      </c>
    </row>
    <row r="60" spans="1:46" ht="15" customHeight="1">
      <c r="A60" s="46" t="s">
        <v>1064</v>
      </c>
      <c r="B60" s="47">
        <v>456061515513796</v>
      </c>
      <c r="C60" s="47">
        <v>8.9855060816551301E+18</v>
      </c>
      <c r="D60" s="47">
        <v>358239051399196</v>
      </c>
      <c r="E60" s="46" t="s">
        <v>1065</v>
      </c>
      <c r="F60" s="46" t="s">
        <v>1065</v>
      </c>
      <c r="G60" s="46" t="s">
        <v>1037</v>
      </c>
      <c r="H60" s="54">
        <v>1</v>
      </c>
      <c r="I60" s="47">
        <v>22</v>
      </c>
      <c r="J60" s="46" t="s">
        <v>824</v>
      </c>
      <c r="K60" s="46" t="s">
        <v>1038</v>
      </c>
      <c r="L60" s="46"/>
      <c r="M60" s="46"/>
      <c r="N60" s="46"/>
      <c r="O60" s="46"/>
      <c r="P60" s="46"/>
      <c r="Q60" s="46"/>
      <c r="R60" s="47">
        <v>7</v>
      </c>
      <c r="S60" s="47">
        <v>100</v>
      </c>
      <c r="T60" s="47">
        <v>700</v>
      </c>
      <c r="U60" s="47">
        <v>3</v>
      </c>
      <c r="V60" s="46">
        <v>8</v>
      </c>
      <c r="W60" s="46"/>
      <c r="X60" s="47">
        <v>7</v>
      </c>
      <c r="Y60" s="47">
        <v>10</v>
      </c>
      <c r="Z60" s="47">
        <v>70</v>
      </c>
      <c r="AA60" s="47">
        <v>3</v>
      </c>
      <c r="AB60" s="46">
        <v>2</v>
      </c>
      <c r="AC60" s="47">
        <v>0</v>
      </c>
      <c r="AD60" s="46"/>
      <c r="AE60" s="46"/>
      <c r="AF60" s="46"/>
      <c r="AG60" s="46"/>
      <c r="AH60" s="46"/>
      <c r="AI60" s="46"/>
      <c r="AJ60" s="46"/>
      <c r="AK60" s="46" t="s">
        <v>839</v>
      </c>
      <c r="AL60" s="46" t="s">
        <v>7331</v>
      </c>
      <c r="AM60" s="46" t="s">
        <v>1068</v>
      </c>
      <c r="AN60" s="46" t="s">
        <v>1069</v>
      </c>
      <c r="AO60" s="46">
        <v>1103</v>
      </c>
      <c r="AP60" s="46" t="s">
        <v>1070</v>
      </c>
      <c r="AQ60" s="46" t="s">
        <v>1071</v>
      </c>
      <c r="AR60" s="46">
        <v>48</v>
      </c>
      <c r="AS60" s="46"/>
      <c r="AT60" s="46">
        <v>-1</v>
      </c>
    </row>
    <row r="61" spans="1:46" ht="15" customHeight="1">
      <c r="A61" s="46" t="s">
        <v>1173</v>
      </c>
      <c r="B61" s="47">
        <v>456061515513796</v>
      </c>
      <c r="C61" s="47">
        <v>8.9855060816551301E+18</v>
      </c>
      <c r="D61" s="47">
        <v>358239051399196</v>
      </c>
      <c r="E61" s="46" t="s">
        <v>1174</v>
      </c>
      <c r="F61" s="46" t="s">
        <v>1174</v>
      </c>
      <c r="G61" s="46" t="s">
        <v>1163</v>
      </c>
      <c r="H61" s="54">
        <v>1</v>
      </c>
      <c r="I61" s="47">
        <v>22</v>
      </c>
      <c r="J61" s="46" t="s">
        <v>1163</v>
      </c>
      <c r="K61" s="46" t="s">
        <v>1129</v>
      </c>
      <c r="L61" s="46"/>
      <c r="M61" s="46"/>
      <c r="N61" s="46"/>
      <c r="O61" s="46"/>
      <c r="P61" s="46"/>
      <c r="Q61" s="46"/>
      <c r="R61" s="47">
        <v>7</v>
      </c>
      <c r="S61" s="47">
        <v>100</v>
      </c>
      <c r="T61" s="47">
        <v>700</v>
      </c>
      <c r="U61" s="47">
        <v>3</v>
      </c>
      <c r="V61" s="46">
        <v>0</v>
      </c>
      <c r="W61" s="46"/>
      <c r="X61" s="47">
        <v>7</v>
      </c>
      <c r="Y61" s="47">
        <v>10</v>
      </c>
      <c r="Z61" s="47">
        <v>70</v>
      </c>
      <c r="AA61" s="47">
        <v>3</v>
      </c>
      <c r="AB61" s="46">
        <v>0</v>
      </c>
      <c r="AC61" s="47">
        <v>0</v>
      </c>
      <c r="AD61" s="46"/>
      <c r="AE61" s="46"/>
      <c r="AF61" s="46"/>
      <c r="AG61" s="46"/>
      <c r="AH61" s="46"/>
      <c r="AI61" s="46"/>
      <c r="AJ61" s="46"/>
      <c r="AK61" s="46" t="s">
        <v>1131</v>
      </c>
      <c r="AL61" s="46" t="s">
        <v>7340</v>
      </c>
      <c r="AM61" s="46" t="s">
        <v>1176</v>
      </c>
      <c r="AN61" s="46" t="s">
        <v>1177</v>
      </c>
      <c r="AO61" s="46">
        <v>1113</v>
      </c>
      <c r="AP61" s="46" t="s">
        <v>1179</v>
      </c>
      <c r="AQ61" s="46" t="s">
        <v>1180</v>
      </c>
      <c r="AR61" s="46">
        <v>58</v>
      </c>
      <c r="AS61" s="46"/>
      <c r="AT61" s="46">
        <v>-1</v>
      </c>
    </row>
    <row r="62" spans="1:46" ht="15" customHeight="1">
      <c r="A62" s="46" t="s">
        <v>1347</v>
      </c>
      <c r="B62" s="47">
        <v>456061515513796</v>
      </c>
      <c r="C62" s="47">
        <v>8.9855060816551301E+18</v>
      </c>
      <c r="D62" s="47">
        <v>358239051399196</v>
      </c>
      <c r="E62" s="46" t="s">
        <v>1348</v>
      </c>
      <c r="F62" s="46" t="s">
        <v>1348</v>
      </c>
      <c r="G62" s="46" t="s">
        <v>1304</v>
      </c>
      <c r="H62" s="54">
        <v>2</v>
      </c>
      <c r="I62" s="47">
        <v>22</v>
      </c>
      <c r="J62" s="46" t="s">
        <v>1305</v>
      </c>
      <c r="K62" s="46" t="s">
        <v>1306</v>
      </c>
      <c r="L62" s="46"/>
      <c r="M62" s="46"/>
      <c r="N62" s="46"/>
      <c r="O62" s="46"/>
      <c r="P62" s="46"/>
      <c r="Q62" s="46"/>
      <c r="R62" s="47">
        <v>7</v>
      </c>
      <c r="S62" s="47">
        <v>100</v>
      </c>
      <c r="T62" s="47">
        <v>700</v>
      </c>
      <c r="U62" s="47">
        <v>3</v>
      </c>
      <c r="V62" s="46">
        <v>0</v>
      </c>
      <c r="W62" s="46"/>
      <c r="X62" s="47">
        <v>7</v>
      </c>
      <c r="Y62" s="47">
        <v>10</v>
      </c>
      <c r="Z62" s="47">
        <v>70</v>
      </c>
      <c r="AA62" s="47">
        <v>3</v>
      </c>
      <c r="AB62" s="46">
        <v>0</v>
      </c>
      <c r="AC62" s="47">
        <v>0</v>
      </c>
      <c r="AD62" s="46"/>
      <c r="AE62" s="46"/>
      <c r="AF62" s="46"/>
      <c r="AG62" s="46"/>
      <c r="AH62" s="46"/>
      <c r="AI62" s="46"/>
      <c r="AJ62" s="46"/>
      <c r="AK62" s="46" t="s">
        <v>1307</v>
      </c>
      <c r="AL62" s="46" t="s">
        <v>7350</v>
      </c>
      <c r="AM62" s="46" t="s">
        <v>1349</v>
      </c>
      <c r="AN62" s="46" t="s">
        <v>1350</v>
      </c>
      <c r="AO62" s="46">
        <v>1164</v>
      </c>
      <c r="AP62" s="46" t="s">
        <v>1351</v>
      </c>
      <c r="AQ62" s="46" t="s">
        <v>1352</v>
      </c>
      <c r="AR62" s="46">
        <v>76</v>
      </c>
      <c r="AS62" s="46"/>
      <c r="AT62" s="46">
        <v>-1</v>
      </c>
    </row>
    <row r="63" spans="1:46" ht="15" customHeight="1">
      <c r="A63" s="46" t="s">
        <v>1353</v>
      </c>
      <c r="B63" s="47">
        <v>456061515513796</v>
      </c>
      <c r="C63" s="47">
        <v>8.9855060816551301E+18</v>
      </c>
      <c r="D63" s="47">
        <v>358239051399196</v>
      </c>
      <c r="E63" s="46" t="s">
        <v>1354</v>
      </c>
      <c r="F63" s="46" t="s">
        <v>1354</v>
      </c>
      <c r="G63" s="46" t="s">
        <v>1304</v>
      </c>
      <c r="H63" s="54">
        <v>2</v>
      </c>
      <c r="I63" s="47">
        <v>22</v>
      </c>
      <c r="J63" s="46" t="s">
        <v>1305</v>
      </c>
      <c r="K63" s="46" t="s">
        <v>1306</v>
      </c>
      <c r="L63" s="46"/>
      <c r="M63" s="46"/>
      <c r="N63" s="46"/>
      <c r="O63" s="46"/>
      <c r="P63" s="46"/>
      <c r="Q63" s="46"/>
      <c r="R63" s="47">
        <v>7</v>
      </c>
      <c r="S63" s="47">
        <v>100</v>
      </c>
      <c r="T63" s="47">
        <v>700</v>
      </c>
      <c r="U63" s="47">
        <v>3</v>
      </c>
      <c r="V63" s="46">
        <v>0</v>
      </c>
      <c r="W63" s="46"/>
      <c r="X63" s="47">
        <v>7</v>
      </c>
      <c r="Y63" s="47">
        <v>10</v>
      </c>
      <c r="Z63" s="47">
        <v>70</v>
      </c>
      <c r="AA63" s="47">
        <v>3</v>
      </c>
      <c r="AB63" s="46">
        <v>0</v>
      </c>
      <c r="AC63" s="47">
        <v>0</v>
      </c>
      <c r="AD63" s="46"/>
      <c r="AE63" s="46"/>
      <c r="AF63" s="46"/>
      <c r="AG63" s="46"/>
      <c r="AH63" s="46"/>
      <c r="AI63" s="46"/>
      <c r="AJ63" s="46"/>
      <c r="AK63" s="46" t="s">
        <v>1307</v>
      </c>
      <c r="AL63" s="46" t="s">
        <v>7351</v>
      </c>
      <c r="AM63" s="46" t="s">
        <v>1359</v>
      </c>
      <c r="AN63" s="46" t="s">
        <v>1360</v>
      </c>
      <c r="AO63" s="46">
        <v>1165</v>
      </c>
      <c r="AP63" s="46" t="s">
        <v>1362</v>
      </c>
      <c r="AQ63" s="46" t="s">
        <v>1363</v>
      </c>
      <c r="AR63" s="46">
        <v>77</v>
      </c>
      <c r="AS63" s="46"/>
      <c r="AT63" s="46">
        <v>-1</v>
      </c>
    </row>
    <row r="64" spans="1:46" ht="15" customHeight="1">
      <c r="A64" s="46" t="s">
        <v>1364</v>
      </c>
      <c r="B64" s="47">
        <v>456061515513796</v>
      </c>
      <c r="C64" s="47">
        <v>8.9855060816551301E+18</v>
      </c>
      <c r="D64" s="47">
        <v>358239051399196</v>
      </c>
      <c r="E64" s="46" t="s">
        <v>1365</v>
      </c>
      <c r="F64" s="46" t="s">
        <v>1365</v>
      </c>
      <c r="G64" s="46" t="s">
        <v>1304</v>
      </c>
      <c r="H64" s="54">
        <v>2</v>
      </c>
      <c r="I64" s="47">
        <v>22</v>
      </c>
      <c r="J64" s="46" t="s">
        <v>1305</v>
      </c>
      <c r="K64" s="46" t="s">
        <v>1306</v>
      </c>
      <c r="L64" s="46"/>
      <c r="M64" s="46"/>
      <c r="N64" s="46"/>
      <c r="O64" s="46"/>
      <c r="P64" s="46"/>
      <c r="Q64" s="46"/>
      <c r="R64" s="47">
        <v>7</v>
      </c>
      <c r="S64" s="47">
        <v>100</v>
      </c>
      <c r="T64" s="47">
        <v>700</v>
      </c>
      <c r="U64" s="47">
        <v>3</v>
      </c>
      <c r="V64" s="46">
        <v>0</v>
      </c>
      <c r="W64" s="46"/>
      <c r="X64" s="47">
        <v>7</v>
      </c>
      <c r="Y64" s="47">
        <v>10</v>
      </c>
      <c r="Z64" s="47">
        <v>70</v>
      </c>
      <c r="AA64" s="47">
        <v>3</v>
      </c>
      <c r="AB64" s="46">
        <v>0</v>
      </c>
      <c r="AC64" s="47">
        <v>0</v>
      </c>
      <c r="AD64" s="46"/>
      <c r="AE64" s="46"/>
      <c r="AF64" s="46"/>
      <c r="AG64" s="46"/>
      <c r="AH64" s="46"/>
      <c r="AI64" s="46"/>
      <c r="AJ64" s="46"/>
      <c r="AK64" s="46" t="s">
        <v>1307</v>
      </c>
      <c r="AL64" s="46" t="s">
        <v>7352</v>
      </c>
      <c r="AM64" s="46" t="s">
        <v>1367</v>
      </c>
      <c r="AN64" s="46" t="s">
        <v>1368</v>
      </c>
      <c r="AO64" s="46">
        <v>1166</v>
      </c>
      <c r="AP64" s="46" t="s">
        <v>1370</v>
      </c>
      <c r="AQ64" s="46" t="s">
        <v>1371</v>
      </c>
      <c r="AR64" s="46">
        <v>78</v>
      </c>
      <c r="AS64" s="46"/>
      <c r="AT64" s="46">
        <v>-1</v>
      </c>
    </row>
    <row r="65" spans="1:46" ht="15" customHeight="1">
      <c r="A65" s="46" t="s">
        <v>1372</v>
      </c>
      <c r="B65" s="47">
        <v>456061515513796</v>
      </c>
      <c r="C65" s="47">
        <v>8.9855060816551301E+18</v>
      </c>
      <c r="D65" s="47">
        <v>358239051399196</v>
      </c>
      <c r="E65" s="46" t="s">
        <v>1373</v>
      </c>
      <c r="F65" s="46" t="s">
        <v>1373</v>
      </c>
      <c r="G65" s="46" t="s">
        <v>1304</v>
      </c>
      <c r="H65" s="54">
        <v>2</v>
      </c>
      <c r="I65" s="47">
        <v>22</v>
      </c>
      <c r="J65" s="46" t="s">
        <v>1305</v>
      </c>
      <c r="K65" s="46" t="s">
        <v>1306</v>
      </c>
      <c r="L65" s="46"/>
      <c r="M65" s="46"/>
      <c r="N65" s="46"/>
      <c r="O65" s="46"/>
      <c r="P65" s="46"/>
      <c r="Q65" s="46"/>
      <c r="R65" s="47">
        <v>7</v>
      </c>
      <c r="S65" s="47">
        <v>100</v>
      </c>
      <c r="T65" s="47">
        <v>700</v>
      </c>
      <c r="U65" s="47">
        <v>3</v>
      </c>
      <c r="V65" s="46">
        <v>27</v>
      </c>
      <c r="W65" s="46"/>
      <c r="X65" s="47">
        <v>7</v>
      </c>
      <c r="Y65" s="47">
        <v>10</v>
      </c>
      <c r="Z65" s="47">
        <v>70</v>
      </c>
      <c r="AA65" s="47">
        <v>3</v>
      </c>
      <c r="AB65" s="46">
        <v>6</v>
      </c>
      <c r="AC65" s="47">
        <v>0</v>
      </c>
      <c r="AD65" s="46"/>
      <c r="AE65" s="46"/>
      <c r="AF65" s="46"/>
      <c r="AG65" s="46"/>
      <c r="AH65" s="46"/>
      <c r="AI65" s="46"/>
      <c r="AJ65" s="46"/>
      <c r="AK65" s="46" t="s">
        <v>1307</v>
      </c>
      <c r="AL65" s="46" t="s">
        <v>7353</v>
      </c>
      <c r="AM65" s="46" t="s">
        <v>1379</v>
      </c>
      <c r="AN65" s="46" t="s">
        <v>1380</v>
      </c>
      <c r="AO65" s="46">
        <v>1167</v>
      </c>
      <c r="AP65" s="46" t="s">
        <v>1381</v>
      </c>
      <c r="AQ65" s="46" t="s">
        <v>1382</v>
      </c>
      <c r="AR65" s="46">
        <v>79</v>
      </c>
      <c r="AS65" s="46"/>
      <c r="AT65" s="46">
        <v>-1</v>
      </c>
    </row>
    <row r="66" spans="1:46" ht="15" customHeight="1">
      <c r="A66" s="46" t="s">
        <v>1556</v>
      </c>
      <c r="B66" s="47">
        <v>456061515513796</v>
      </c>
      <c r="C66" s="47">
        <v>8.9855060816551301E+18</v>
      </c>
      <c r="D66" s="47">
        <v>358239051399196</v>
      </c>
      <c r="E66" s="46" t="s">
        <v>7959</v>
      </c>
      <c r="F66" s="46" t="s">
        <v>7959</v>
      </c>
      <c r="G66" s="46" t="s">
        <v>1482</v>
      </c>
      <c r="H66" s="54">
        <v>2</v>
      </c>
      <c r="I66" s="47">
        <v>22</v>
      </c>
      <c r="J66" s="46" t="s">
        <v>1483</v>
      </c>
      <c r="K66" s="46" t="s">
        <v>1484</v>
      </c>
      <c r="L66" s="46"/>
      <c r="M66" s="46"/>
      <c r="N66" s="46"/>
      <c r="O66" s="46"/>
      <c r="P66" s="46"/>
      <c r="Q66" s="46"/>
      <c r="R66" s="47">
        <v>7</v>
      </c>
      <c r="S66" s="47">
        <v>100</v>
      </c>
      <c r="T66" s="47">
        <v>700</v>
      </c>
      <c r="U66" s="47">
        <v>3</v>
      </c>
      <c r="V66" s="46">
        <v>0</v>
      </c>
      <c r="W66" s="46"/>
      <c r="X66" s="47">
        <v>7</v>
      </c>
      <c r="Y66" s="47">
        <v>10</v>
      </c>
      <c r="Z66" s="47">
        <v>70</v>
      </c>
      <c r="AA66" s="47">
        <v>3</v>
      </c>
      <c r="AB66" s="46">
        <v>0</v>
      </c>
      <c r="AC66" s="47">
        <v>0</v>
      </c>
      <c r="AD66" s="46"/>
      <c r="AE66" s="46"/>
      <c r="AF66" s="46"/>
      <c r="AG66" s="46"/>
      <c r="AH66" s="46"/>
      <c r="AI66" s="46"/>
      <c r="AJ66" s="46"/>
      <c r="AK66" s="46" t="s">
        <v>778</v>
      </c>
      <c r="AL66" s="46" t="s">
        <v>7363</v>
      </c>
      <c r="AM66" s="46" t="s">
        <v>1564</v>
      </c>
      <c r="AN66" s="46" t="s">
        <v>1565</v>
      </c>
      <c r="AO66" s="46">
        <v>1264</v>
      </c>
      <c r="AP66" s="46" t="s">
        <v>1566</v>
      </c>
      <c r="AQ66" s="46" t="s">
        <v>1567</v>
      </c>
      <c r="AR66" s="46">
        <v>106</v>
      </c>
      <c r="AS66" s="46"/>
      <c r="AT66" s="46">
        <v>-1</v>
      </c>
    </row>
    <row r="67" spans="1:46" ht="15" customHeight="1">
      <c r="A67" s="46" t="s">
        <v>1568</v>
      </c>
      <c r="B67" s="47">
        <v>456061515513796</v>
      </c>
      <c r="C67" s="47">
        <v>8.9855060816551301E+18</v>
      </c>
      <c r="D67" s="47">
        <v>358239051399196</v>
      </c>
      <c r="E67" s="46" t="s">
        <v>7960</v>
      </c>
      <c r="F67" s="46" t="s">
        <v>7960</v>
      </c>
      <c r="G67" s="46" t="s">
        <v>1482</v>
      </c>
      <c r="H67" s="54">
        <v>2</v>
      </c>
      <c r="I67" s="47">
        <v>22</v>
      </c>
      <c r="J67" s="46" t="s">
        <v>1483</v>
      </c>
      <c r="K67" s="46" t="s">
        <v>1484</v>
      </c>
      <c r="L67" s="46"/>
      <c r="M67" s="46"/>
      <c r="N67" s="46"/>
      <c r="O67" s="46"/>
      <c r="P67" s="46"/>
      <c r="Q67" s="46"/>
      <c r="R67" s="47">
        <v>7</v>
      </c>
      <c r="S67" s="47">
        <v>100</v>
      </c>
      <c r="T67" s="47">
        <v>700</v>
      </c>
      <c r="U67" s="47">
        <v>3</v>
      </c>
      <c r="V67" s="46">
        <v>0</v>
      </c>
      <c r="W67" s="46"/>
      <c r="X67" s="47">
        <v>7</v>
      </c>
      <c r="Y67" s="47">
        <v>10</v>
      </c>
      <c r="Z67" s="47">
        <v>70</v>
      </c>
      <c r="AA67" s="47">
        <v>3</v>
      </c>
      <c r="AB67" s="46">
        <v>0</v>
      </c>
      <c r="AC67" s="47">
        <v>0</v>
      </c>
      <c r="AD67" s="46"/>
      <c r="AE67" s="46"/>
      <c r="AF67" s="46"/>
      <c r="AG67" s="46"/>
      <c r="AH67" s="46"/>
      <c r="AI67" s="46"/>
      <c r="AJ67" s="46"/>
      <c r="AK67" s="46" t="s">
        <v>778</v>
      </c>
      <c r="AL67" s="46" t="s">
        <v>7364</v>
      </c>
      <c r="AM67" s="46" t="s">
        <v>1571</v>
      </c>
      <c r="AN67" s="46" t="s">
        <v>1573</v>
      </c>
      <c r="AO67" s="46">
        <v>1265</v>
      </c>
      <c r="AP67" s="46" t="s">
        <v>1574</v>
      </c>
      <c r="AQ67" s="46" t="s">
        <v>1575</v>
      </c>
      <c r="AR67" s="46">
        <v>107</v>
      </c>
      <c r="AS67" s="46"/>
      <c r="AT67" s="46">
        <v>-1</v>
      </c>
    </row>
    <row r="68" spans="1:46" ht="15" customHeight="1">
      <c r="A68" s="46" t="s">
        <v>1576</v>
      </c>
      <c r="B68" s="47">
        <v>456061515513796</v>
      </c>
      <c r="C68" s="47">
        <v>8.9855060816551301E+18</v>
      </c>
      <c r="D68" s="47">
        <v>358239051399196</v>
      </c>
      <c r="E68" s="46" t="s">
        <v>7961</v>
      </c>
      <c r="F68" s="46" t="s">
        <v>7961</v>
      </c>
      <c r="G68" s="46" t="s">
        <v>1482</v>
      </c>
      <c r="H68" s="54">
        <v>2</v>
      </c>
      <c r="I68" s="47">
        <v>22</v>
      </c>
      <c r="J68" s="46" t="s">
        <v>1483</v>
      </c>
      <c r="K68" s="46" t="s">
        <v>1484</v>
      </c>
      <c r="L68" s="46"/>
      <c r="M68" s="46"/>
      <c r="N68" s="46"/>
      <c r="O68" s="46"/>
      <c r="P68" s="46"/>
      <c r="Q68" s="46"/>
      <c r="R68" s="47">
        <v>7</v>
      </c>
      <c r="S68" s="47">
        <v>100</v>
      </c>
      <c r="T68" s="47">
        <v>700</v>
      </c>
      <c r="U68" s="47">
        <v>3</v>
      </c>
      <c r="V68" s="46">
        <v>4</v>
      </c>
      <c r="W68" s="46"/>
      <c r="X68" s="47">
        <v>7</v>
      </c>
      <c r="Y68" s="47">
        <v>10</v>
      </c>
      <c r="Z68" s="47">
        <v>70</v>
      </c>
      <c r="AA68" s="47">
        <v>3</v>
      </c>
      <c r="AB68" s="46">
        <v>0</v>
      </c>
      <c r="AC68" s="47">
        <v>0</v>
      </c>
      <c r="AD68" s="46"/>
      <c r="AE68" s="46"/>
      <c r="AF68" s="46"/>
      <c r="AG68" s="46"/>
      <c r="AH68" s="46"/>
      <c r="AI68" s="46"/>
      <c r="AJ68" s="46"/>
      <c r="AK68" s="46" t="s">
        <v>778</v>
      </c>
      <c r="AL68" s="46" t="s">
        <v>7365</v>
      </c>
      <c r="AM68" s="46" t="s">
        <v>1581</v>
      </c>
      <c r="AN68" s="46" t="s">
        <v>1582</v>
      </c>
      <c r="AO68" s="46">
        <v>1266</v>
      </c>
      <c r="AP68" s="46" t="s">
        <v>1583</v>
      </c>
      <c r="AQ68" s="46" t="s">
        <v>1584</v>
      </c>
      <c r="AR68" s="46">
        <v>108</v>
      </c>
      <c r="AS68" s="46"/>
      <c r="AT68" s="46">
        <v>-1</v>
      </c>
    </row>
    <row r="69" spans="1:46" ht="15" customHeight="1">
      <c r="A69" s="46" t="s">
        <v>1705</v>
      </c>
      <c r="B69" s="47">
        <v>456061515513796</v>
      </c>
      <c r="C69" s="47">
        <v>8.9855060816551301E+18</v>
      </c>
      <c r="D69" s="47">
        <v>358239051399196</v>
      </c>
      <c r="E69" s="46" t="s">
        <v>7962</v>
      </c>
      <c r="F69" s="46" t="s">
        <v>7962</v>
      </c>
      <c r="G69" s="46" t="s">
        <v>1636</v>
      </c>
      <c r="H69" s="54">
        <v>2</v>
      </c>
      <c r="I69" s="47">
        <v>22</v>
      </c>
      <c r="J69" s="46" t="s">
        <v>1637</v>
      </c>
      <c r="K69" s="46" t="s">
        <v>1638</v>
      </c>
      <c r="L69" s="46"/>
      <c r="M69" s="46"/>
      <c r="N69" s="46"/>
      <c r="O69" s="46"/>
      <c r="P69" s="46"/>
      <c r="Q69" s="46"/>
      <c r="R69" s="47">
        <v>7</v>
      </c>
      <c r="S69" s="47">
        <v>100</v>
      </c>
      <c r="T69" s="47">
        <v>700</v>
      </c>
      <c r="U69" s="47">
        <v>3</v>
      </c>
      <c r="V69" s="46">
        <v>0</v>
      </c>
      <c r="W69" s="46"/>
      <c r="X69" s="47">
        <v>7</v>
      </c>
      <c r="Y69" s="47">
        <v>10</v>
      </c>
      <c r="Z69" s="47">
        <v>70</v>
      </c>
      <c r="AA69" s="47">
        <v>3</v>
      </c>
      <c r="AB69" s="46">
        <v>0</v>
      </c>
      <c r="AC69" s="47">
        <v>0</v>
      </c>
      <c r="AD69" s="46"/>
      <c r="AE69" s="46"/>
      <c r="AF69" s="46"/>
      <c r="AG69" s="46"/>
      <c r="AH69" s="46"/>
      <c r="AI69" s="46"/>
      <c r="AJ69" s="46"/>
      <c r="AK69" s="46" t="s">
        <v>778</v>
      </c>
      <c r="AL69" s="46" t="s">
        <v>7373</v>
      </c>
      <c r="AM69" s="46" t="s">
        <v>1708</v>
      </c>
      <c r="AN69" s="46" t="s">
        <v>1709</v>
      </c>
      <c r="AO69" s="46">
        <v>1299</v>
      </c>
      <c r="AP69" s="46" t="s">
        <v>1710</v>
      </c>
      <c r="AQ69" s="46" t="s">
        <v>1711</v>
      </c>
      <c r="AR69" s="46">
        <v>121</v>
      </c>
      <c r="AS69" s="46"/>
      <c r="AT69" s="46">
        <v>-1</v>
      </c>
    </row>
    <row r="70" spans="1:46" ht="15" customHeight="1">
      <c r="A70" s="46" t="s">
        <v>1712</v>
      </c>
      <c r="B70" s="47">
        <v>456061515513796</v>
      </c>
      <c r="C70" s="47">
        <v>8.9855060816551301E+18</v>
      </c>
      <c r="D70" s="47">
        <v>358239051399196</v>
      </c>
      <c r="E70" s="46" t="s">
        <v>7963</v>
      </c>
      <c r="F70" s="46" t="s">
        <v>7963</v>
      </c>
      <c r="G70" s="46" t="s">
        <v>1636</v>
      </c>
      <c r="H70" s="54">
        <v>2</v>
      </c>
      <c r="I70" s="47">
        <v>22</v>
      </c>
      <c r="J70" s="46" t="s">
        <v>1637</v>
      </c>
      <c r="K70" s="46" t="s">
        <v>1638</v>
      </c>
      <c r="L70" s="46"/>
      <c r="M70" s="46"/>
      <c r="N70" s="46"/>
      <c r="O70" s="46"/>
      <c r="P70" s="46"/>
      <c r="Q70" s="46"/>
      <c r="R70" s="47">
        <v>7</v>
      </c>
      <c r="S70" s="47">
        <v>100</v>
      </c>
      <c r="T70" s="47">
        <v>700</v>
      </c>
      <c r="U70" s="47">
        <v>3</v>
      </c>
      <c r="V70" s="46">
        <v>0</v>
      </c>
      <c r="W70" s="46"/>
      <c r="X70" s="47">
        <v>7</v>
      </c>
      <c r="Y70" s="47">
        <v>10</v>
      </c>
      <c r="Z70" s="47">
        <v>70</v>
      </c>
      <c r="AA70" s="47">
        <v>3</v>
      </c>
      <c r="AB70" s="46">
        <v>0</v>
      </c>
      <c r="AC70" s="47">
        <v>0</v>
      </c>
      <c r="AD70" s="46"/>
      <c r="AE70" s="46"/>
      <c r="AF70" s="46"/>
      <c r="AG70" s="46"/>
      <c r="AH70" s="46"/>
      <c r="AI70" s="46"/>
      <c r="AJ70" s="46"/>
      <c r="AK70" s="46" t="s">
        <v>778</v>
      </c>
      <c r="AL70" s="46" t="s">
        <v>7374</v>
      </c>
      <c r="AM70" s="46" t="s">
        <v>1717</v>
      </c>
      <c r="AN70" s="46" t="s">
        <v>1718</v>
      </c>
      <c r="AO70" s="46">
        <v>1300</v>
      </c>
      <c r="AP70" s="46" t="s">
        <v>1720</v>
      </c>
      <c r="AQ70" s="46" t="s">
        <v>1722</v>
      </c>
      <c r="AR70" s="46">
        <v>122</v>
      </c>
      <c r="AS70" s="46"/>
      <c r="AT70" s="46">
        <v>-1</v>
      </c>
    </row>
    <row r="71" spans="1:46" ht="15" customHeight="1">
      <c r="A71" s="46" t="s">
        <v>1832</v>
      </c>
      <c r="B71" s="47">
        <v>456061515513796</v>
      </c>
      <c r="C71" s="47">
        <v>8.9855060816551301E+18</v>
      </c>
      <c r="D71" s="47">
        <v>358239051399196</v>
      </c>
      <c r="E71" s="46" t="s">
        <v>7964</v>
      </c>
      <c r="F71" s="46" t="s">
        <v>7964</v>
      </c>
      <c r="G71" s="46" t="s">
        <v>1818</v>
      </c>
      <c r="H71" s="54">
        <v>2</v>
      </c>
      <c r="I71" s="47">
        <v>22</v>
      </c>
      <c r="J71" s="46" t="s">
        <v>1819</v>
      </c>
      <c r="K71" s="46" t="s">
        <v>1820</v>
      </c>
      <c r="L71" s="46"/>
      <c r="M71" s="46"/>
      <c r="N71" s="46"/>
      <c r="O71" s="46"/>
      <c r="P71" s="46"/>
      <c r="Q71" s="46"/>
      <c r="R71" s="47">
        <v>7</v>
      </c>
      <c r="S71" s="47">
        <v>100</v>
      </c>
      <c r="T71" s="47">
        <v>700</v>
      </c>
      <c r="U71" s="47">
        <v>3</v>
      </c>
      <c r="V71" s="46">
        <v>0</v>
      </c>
      <c r="W71" s="46"/>
      <c r="X71" s="47">
        <v>7</v>
      </c>
      <c r="Y71" s="47">
        <v>10</v>
      </c>
      <c r="Z71" s="47">
        <v>70</v>
      </c>
      <c r="AA71" s="47">
        <v>3</v>
      </c>
      <c r="AB71" s="46">
        <v>0</v>
      </c>
      <c r="AC71" s="47">
        <v>0</v>
      </c>
      <c r="AD71" s="46"/>
      <c r="AE71" s="46"/>
      <c r="AF71" s="46"/>
      <c r="AG71" s="46"/>
      <c r="AH71" s="46"/>
      <c r="AI71" s="46"/>
      <c r="AJ71" s="46"/>
      <c r="AK71" s="46" t="s">
        <v>778</v>
      </c>
      <c r="AL71" s="46" t="s">
        <v>7384</v>
      </c>
      <c r="AM71" s="46" t="s">
        <v>1839</v>
      </c>
      <c r="AN71" s="46" t="s">
        <v>1841</v>
      </c>
      <c r="AO71" s="46">
        <v>1310</v>
      </c>
      <c r="AP71" s="46" t="s">
        <v>1842</v>
      </c>
      <c r="AQ71" s="46" t="s">
        <v>1843</v>
      </c>
      <c r="AR71" s="46">
        <v>132</v>
      </c>
      <c r="AS71" s="46"/>
      <c r="AT71" s="46">
        <v>-1</v>
      </c>
    </row>
    <row r="72" spans="1:46" ht="15" customHeight="1">
      <c r="A72" s="46" t="s">
        <v>1935</v>
      </c>
      <c r="B72" s="47">
        <v>456061515513796</v>
      </c>
      <c r="C72" s="47">
        <v>8.9855060816551301E+18</v>
      </c>
      <c r="D72" s="47">
        <v>358239051399196</v>
      </c>
      <c r="E72" s="46" t="s">
        <v>1938</v>
      </c>
      <c r="F72" s="46" t="s">
        <v>1938</v>
      </c>
      <c r="G72" s="46" t="s">
        <v>1914</v>
      </c>
      <c r="H72" s="54">
        <v>4</v>
      </c>
      <c r="I72" s="47">
        <v>22</v>
      </c>
      <c r="J72" s="46" t="s">
        <v>1915</v>
      </c>
      <c r="K72" s="46" t="s">
        <v>1916</v>
      </c>
      <c r="L72" s="46"/>
      <c r="M72" s="46"/>
      <c r="N72" s="46"/>
      <c r="O72" s="46"/>
      <c r="P72" s="46"/>
      <c r="Q72" s="46"/>
      <c r="R72" s="47">
        <v>7</v>
      </c>
      <c r="S72" s="47">
        <v>100</v>
      </c>
      <c r="T72" s="47">
        <v>700</v>
      </c>
      <c r="U72" s="47">
        <v>3</v>
      </c>
      <c r="V72" s="46">
        <v>0</v>
      </c>
      <c r="W72" s="46"/>
      <c r="X72" s="47">
        <v>7</v>
      </c>
      <c r="Y72" s="47">
        <v>10</v>
      </c>
      <c r="Z72" s="47">
        <v>70</v>
      </c>
      <c r="AA72" s="47">
        <v>3</v>
      </c>
      <c r="AB72" s="46">
        <v>0</v>
      </c>
      <c r="AC72" s="47">
        <v>0</v>
      </c>
      <c r="AD72" s="46"/>
      <c r="AE72" s="46"/>
      <c r="AF72" s="46"/>
      <c r="AG72" s="46"/>
      <c r="AH72" s="46"/>
      <c r="AI72" s="46"/>
      <c r="AJ72" s="46"/>
      <c r="AK72" s="46" t="s">
        <v>579</v>
      </c>
      <c r="AL72" s="46" t="s">
        <v>7389</v>
      </c>
      <c r="AM72" s="46" t="s">
        <v>1943</v>
      </c>
      <c r="AN72" s="46" t="s">
        <v>1944</v>
      </c>
      <c r="AO72" s="46">
        <v>1365</v>
      </c>
      <c r="AP72" s="46" t="s">
        <v>1945</v>
      </c>
      <c r="AQ72" s="46" t="s">
        <v>1946</v>
      </c>
      <c r="AR72" s="46">
        <v>140</v>
      </c>
      <c r="AS72" s="46"/>
      <c r="AT72" s="46">
        <v>-1</v>
      </c>
    </row>
    <row r="73" spans="1:46" ht="15" customHeight="1">
      <c r="A73" s="46" t="s">
        <v>1950</v>
      </c>
      <c r="B73" s="47">
        <v>456061515513796</v>
      </c>
      <c r="C73" s="47">
        <v>8.9855060816551301E+18</v>
      </c>
      <c r="D73" s="47">
        <v>358239051399196</v>
      </c>
      <c r="E73" s="46" t="s">
        <v>1952</v>
      </c>
      <c r="F73" s="46" t="s">
        <v>1952</v>
      </c>
      <c r="G73" s="46" t="s">
        <v>1914</v>
      </c>
      <c r="H73" s="54">
        <v>4</v>
      </c>
      <c r="I73" s="47">
        <v>22</v>
      </c>
      <c r="J73" s="46" t="s">
        <v>1915</v>
      </c>
      <c r="K73" s="46" t="s">
        <v>1916</v>
      </c>
      <c r="L73" s="46"/>
      <c r="M73" s="46"/>
      <c r="N73" s="46"/>
      <c r="O73" s="46"/>
      <c r="P73" s="46"/>
      <c r="Q73" s="46"/>
      <c r="R73" s="47">
        <v>7</v>
      </c>
      <c r="S73" s="47">
        <v>100</v>
      </c>
      <c r="T73" s="47">
        <v>700</v>
      </c>
      <c r="U73" s="47">
        <v>3</v>
      </c>
      <c r="V73" s="46">
        <v>0</v>
      </c>
      <c r="W73" s="46"/>
      <c r="X73" s="47">
        <v>7</v>
      </c>
      <c r="Y73" s="47">
        <v>10</v>
      </c>
      <c r="Z73" s="47">
        <v>70</v>
      </c>
      <c r="AA73" s="47">
        <v>3</v>
      </c>
      <c r="AB73" s="46">
        <v>0</v>
      </c>
      <c r="AC73" s="47">
        <v>0</v>
      </c>
      <c r="AD73" s="46"/>
      <c r="AE73" s="46"/>
      <c r="AF73" s="46"/>
      <c r="AG73" s="46"/>
      <c r="AH73" s="46"/>
      <c r="AI73" s="46"/>
      <c r="AJ73" s="46"/>
      <c r="AK73" s="46" t="s">
        <v>839</v>
      </c>
      <c r="AL73" s="46" t="s">
        <v>7309</v>
      </c>
      <c r="AM73" s="46" t="s">
        <v>1956</v>
      </c>
      <c r="AN73" s="46" t="s">
        <v>1957</v>
      </c>
      <c r="AO73" s="46">
        <v>1366</v>
      </c>
      <c r="AP73" s="46" t="s">
        <v>1959</v>
      </c>
      <c r="AQ73" s="46" t="s">
        <v>1960</v>
      </c>
      <c r="AR73" s="46">
        <v>141</v>
      </c>
      <c r="AS73" s="46"/>
      <c r="AT73" s="46">
        <v>-1</v>
      </c>
    </row>
    <row r="74" spans="1:46" ht="15" customHeight="1">
      <c r="A74" s="46" t="s">
        <v>2138</v>
      </c>
      <c r="B74" s="47">
        <v>456061515513796</v>
      </c>
      <c r="C74" s="47">
        <v>8.9855060816551301E+18</v>
      </c>
      <c r="D74" s="47">
        <v>358239051399196</v>
      </c>
      <c r="E74" s="46" t="s">
        <v>2139</v>
      </c>
      <c r="F74" s="46" t="s">
        <v>2139</v>
      </c>
      <c r="G74" s="46" t="s">
        <v>2130</v>
      </c>
      <c r="H74" s="54">
        <v>4</v>
      </c>
      <c r="I74" s="47">
        <v>22</v>
      </c>
      <c r="J74" s="46" t="s">
        <v>2098</v>
      </c>
      <c r="K74" s="46" t="s">
        <v>2100</v>
      </c>
      <c r="L74" s="46"/>
      <c r="M74" s="46"/>
      <c r="N74" s="46"/>
      <c r="O74" s="46"/>
      <c r="P74" s="46"/>
      <c r="Q74" s="46"/>
      <c r="R74" s="47">
        <v>7</v>
      </c>
      <c r="S74" s="47">
        <v>100</v>
      </c>
      <c r="T74" s="47">
        <v>700</v>
      </c>
      <c r="U74" s="47">
        <v>3</v>
      </c>
      <c r="V74" s="46">
        <v>149</v>
      </c>
      <c r="W74" s="46"/>
      <c r="X74" s="47">
        <v>7</v>
      </c>
      <c r="Y74" s="47">
        <v>10</v>
      </c>
      <c r="Z74" s="47">
        <v>70</v>
      </c>
      <c r="AA74" s="47">
        <v>3</v>
      </c>
      <c r="AB74" s="46">
        <v>26</v>
      </c>
      <c r="AC74" s="47">
        <v>0</v>
      </c>
      <c r="AD74" s="46"/>
      <c r="AE74" s="46"/>
      <c r="AF74" s="46"/>
      <c r="AG74" s="46"/>
      <c r="AH74" s="46"/>
      <c r="AI74" s="46"/>
      <c r="AJ74" s="46"/>
      <c r="AK74" s="46" t="s">
        <v>839</v>
      </c>
      <c r="AL74" s="46" t="s">
        <v>7396</v>
      </c>
      <c r="AM74" s="46" t="s">
        <v>2141</v>
      </c>
      <c r="AN74" s="46" t="s">
        <v>2143</v>
      </c>
      <c r="AO74" s="46">
        <v>1401</v>
      </c>
      <c r="AP74" s="46" t="s">
        <v>2146</v>
      </c>
      <c r="AQ74" s="46" t="s">
        <v>2147</v>
      </c>
      <c r="AR74" s="46">
        <v>156</v>
      </c>
      <c r="AS74" s="46"/>
      <c r="AT74" s="46">
        <v>-1</v>
      </c>
    </row>
    <row r="75" spans="1:46" ht="15" customHeight="1">
      <c r="A75" s="46" t="s">
        <v>2267</v>
      </c>
      <c r="B75" s="47">
        <v>456061515513796</v>
      </c>
      <c r="C75" s="47">
        <v>8.9855060816551301E+18</v>
      </c>
      <c r="D75" s="47">
        <v>358239051399196</v>
      </c>
      <c r="E75" s="46" t="s">
        <v>2268</v>
      </c>
      <c r="F75" s="46" t="s">
        <v>2268</v>
      </c>
      <c r="G75" s="46" t="s">
        <v>2215</v>
      </c>
      <c r="H75" s="54">
        <v>4</v>
      </c>
      <c r="I75" s="47">
        <v>22</v>
      </c>
      <c r="J75" s="46" t="s">
        <v>2216</v>
      </c>
      <c r="K75" s="46" t="s">
        <v>2217</v>
      </c>
      <c r="L75" s="46"/>
      <c r="M75" s="46"/>
      <c r="N75" s="46"/>
      <c r="O75" s="46"/>
      <c r="P75" s="46"/>
      <c r="Q75" s="46"/>
      <c r="R75" s="47">
        <v>7</v>
      </c>
      <c r="S75" s="47">
        <v>100</v>
      </c>
      <c r="T75" s="47">
        <v>700</v>
      </c>
      <c r="U75" s="47">
        <v>3</v>
      </c>
      <c r="V75" s="46">
        <v>0</v>
      </c>
      <c r="W75" s="46"/>
      <c r="X75" s="47">
        <v>7</v>
      </c>
      <c r="Y75" s="47">
        <v>10</v>
      </c>
      <c r="Z75" s="47">
        <v>70</v>
      </c>
      <c r="AA75" s="47">
        <v>3</v>
      </c>
      <c r="AB75" s="46">
        <v>0</v>
      </c>
      <c r="AC75" s="47">
        <v>0</v>
      </c>
      <c r="AD75" s="46"/>
      <c r="AE75" s="46"/>
      <c r="AF75" s="46"/>
      <c r="AG75" s="46"/>
      <c r="AH75" s="46"/>
      <c r="AI75" s="46"/>
      <c r="AJ75" s="46"/>
      <c r="AK75" s="46" t="s">
        <v>1307</v>
      </c>
      <c r="AL75" s="46" t="s">
        <v>7405</v>
      </c>
      <c r="AM75" s="46" t="s">
        <v>2271</v>
      </c>
      <c r="AN75" s="46" t="s">
        <v>2274</v>
      </c>
      <c r="AO75" s="46">
        <v>1419</v>
      </c>
      <c r="AP75" s="46" t="s">
        <v>2275</v>
      </c>
      <c r="AQ75" s="46" t="s">
        <v>2276</v>
      </c>
      <c r="AR75" s="46">
        <v>167</v>
      </c>
      <c r="AS75" s="46"/>
      <c r="AT75" s="46">
        <v>-1</v>
      </c>
    </row>
    <row r="76" spans="1:46" ht="15" customHeight="1">
      <c r="A76" s="46" t="s">
        <v>2306</v>
      </c>
      <c r="B76" s="47">
        <v>456061515513796</v>
      </c>
      <c r="C76" s="47">
        <v>8.9855060816551301E+18</v>
      </c>
      <c r="D76" s="47">
        <v>358239051399196</v>
      </c>
      <c r="E76" s="46" t="s">
        <v>7965</v>
      </c>
      <c r="F76" s="46" t="s">
        <v>7965</v>
      </c>
      <c r="G76" s="46" t="s">
        <v>2307</v>
      </c>
      <c r="H76" s="54">
        <v>4</v>
      </c>
      <c r="I76" s="47">
        <v>22</v>
      </c>
      <c r="J76" s="46" t="s">
        <v>2308</v>
      </c>
      <c r="K76" s="46" t="s">
        <v>2309</v>
      </c>
      <c r="L76" s="46"/>
      <c r="M76" s="46"/>
      <c r="N76" s="46"/>
      <c r="O76" s="46"/>
      <c r="P76" s="46"/>
      <c r="Q76" s="46"/>
      <c r="R76" s="47">
        <v>7</v>
      </c>
      <c r="S76" s="47">
        <v>100</v>
      </c>
      <c r="T76" s="47">
        <v>700</v>
      </c>
      <c r="U76" s="47">
        <v>3</v>
      </c>
      <c r="V76" s="46">
        <v>0</v>
      </c>
      <c r="W76" s="46"/>
      <c r="X76" s="47">
        <v>7</v>
      </c>
      <c r="Y76" s="47">
        <v>10</v>
      </c>
      <c r="Z76" s="47">
        <v>70</v>
      </c>
      <c r="AA76" s="47">
        <v>3</v>
      </c>
      <c r="AB76" s="46">
        <v>0</v>
      </c>
      <c r="AC76" s="47">
        <v>0</v>
      </c>
      <c r="AD76" s="46"/>
      <c r="AE76" s="46"/>
      <c r="AF76" s="46"/>
      <c r="AG76" s="46"/>
      <c r="AH76" s="46"/>
      <c r="AI76" s="46"/>
      <c r="AJ76" s="46"/>
      <c r="AK76" s="46" t="s">
        <v>2311</v>
      </c>
      <c r="AL76" s="46" t="s">
        <v>7407</v>
      </c>
      <c r="AM76" s="46" t="s">
        <v>2314</v>
      </c>
      <c r="AN76" s="46" t="s">
        <v>2316</v>
      </c>
      <c r="AO76" s="46">
        <v>1470</v>
      </c>
      <c r="AP76" s="46" t="s">
        <v>2318</v>
      </c>
      <c r="AQ76" s="46" t="s">
        <v>2319</v>
      </c>
      <c r="AR76" s="46">
        <v>171</v>
      </c>
      <c r="AS76" s="46"/>
      <c r="AT76" s="46">
        <v>-1</v>
      </c>
    </row>
    <row r="77" spans="1:46" ht="15" customHeight="1">
      <c r="A77" s="46" t="s">
        <v>2320</v>
      </c>
      <c r="B77" s="47">
        <v>456061515513796</v>
      </c>
      <c r="C77" s="47">
        <v>8.9855060816551301E+18</v>
      </c>
      <c r="D77" s="47">
        <v>358239051399196</v>
      </c>
      <c r="E77" s="46" t="s">
        <v>7966</v>
      </c>
      <c r="F77" s="46" t="s">
        <v>7966</v>
      </c>
      <c r="G77" s="46" t="s">
        <v>2307</v>
      </c>
      <c r="H77" s="54">
        <v>4</v>
      </c>
      <c r="I77" s="47">
        <v>22</v>
      </c>
      <c r="J77" s="46" t="s">
        <v>2308</v>
      </c>
      <c r="K77" s="46" t="s">
        <v>2309</v>
      </c>
      <c r="L77" s="46"/>
      <c r="M77" s="46"/>
      <c r="N77" s="46"/>
      <c r="O77" s="46"/>
      <c r="P77" s="46"/>
      <c r="Q77" s="46"/>
      <c r="R77" s="47">
        <v>7</v>
      </c>
      <c r="S77" s="47">
        <v>100</v>
      </c>
      <c r="T77" s="47">
        <v>700</v>
      </c>
      <c r="U77" s="47">
        <v>3</v>
      </c>
      <c r="V77" s="46">
        <v>0</v>
      </c>
      <c r="W77" s="46"/>
      <c r="X77" s="47">
        <v>7</v>
      </c>
      <c r="Y77" s="47">
        <v>10</v>
      </c>
      <c r="Z77" s="47">
        <v>70</v>
      </c>
      <c r="AA77" s="47">
        <v>3</v>
      </c>
      <c r="AB77" s="46">
        <v>0</v>
      </c>
      <c r="AC77" s="47">
        <v>0</v>
      </c>
      <c r="AD77" s="46"/>
      <c r="AE77" s="46"/>
      <c r="AF77" s="46"/>
      <c r="AG77" s="46"/>
      <c r="AH77" s="46"/>
      <c r="AI77" s="46"/>
      <c r="AJ77" s="46"/>
      <c r="AK77" s="46" t="s">
        <v>1131</v>
      </c>
      <c r="AL77" s="46" t="s">
        <v>7408</v>
      </c>
      <c r="AM77" s="46" t="s">
        <v>2327</v>
      </c>
      <c r="AN77" s="46" t="s">
        <v>2328</v>
      </c>
      <c r="AO77" s="46">
        <v>1471</v>
      </c>
      <c r="AP77" s="46" t="s">
        <v>2329</v>
      </c>
      <c r="AQ77" s="46" t="s">
        <v>2331</v>
      </c>
      <c r="AR77" s="46">
        <v>172</v>
      </c>
      <c r="AS77" s="46"/>
      <c r="AT77" s="46">
        <v>-1</v>
      </c>
    </row>
    <row r="78" spans="1:46" ht="15" customHeight="1">
      <c r="A78" s="46" t="s">
        <v>2544</v>
      </c>
      <c r="B78" s="47">
        <v>456061515513796</v>
      </c>
      <c r="C78" s="47">
        <v>8.9855060816551301E+18</v>
      </c>
      <c r="D78" s="47">
        <v>358239051399196</v>
      </c>
      <c r="E78" s="46" t="s">
        <v>2545</v>
      </c>
      <c r="F78" s="46" t="s">
        <v>2545</v>
      </c>
      <c r="G78" s="46" t="s">
        <v>2527</v>
      </c>
      <c r="H78" s="54">
        <v>4</v>
      </c>
      <c r="I78" s="47">
        <v>22</v>
      </c>
      <c r="J78" s="46" t="s">
        <v>2528</v>
      </c>
      <c r="K78" s="46" t="s">
        <v>2529</v>
      </c>
      <c r="L78" s="46"/>
      <c r="M78" s="46"/>
      <c r="N78" s="46"/>
      <c r="O78" s="46"/>
      <c r="P78" s="46"/>
      <c r="Q78" s="46"/>
      <c r="R78" s="47">
        <v>7</v>
      </c>
      <c r="S78" s="47">
        <v>100</v>
      </c>
      <c r="T78" s="47">
        <v>700</v>
      </c>
      <c r="U78" s="47">
        <v>3</v>
      </c>
      <c r="V78" s="46">
        <v>9</v>
      </c>
      <c r="W78" s="46"/>
      <c r="X78" s="47">
        <v>7</v>
      </c>
      <c r="Y78" s="47">
        <v>10</v>
      </c>
      <c r="Z78" s="47">
        <v>70</v>
      </c>
      <c r="AA78" s="47">
        <v>3</v>
      </c>
      <c r="AB78" s="46">
        <v>2</v>
      </c>
      <c r="AC78" s="47">
        <v>0</v>
      </c>
      <c r="AD78" s="46"/>
      <c r="AE78" s="46"/>
      <c r="AF78" s="46"/>
      <c r="AG78" s="46"/>
      <c r="AH78" s="46"/>
      <c r="AI78" s="46"/>
      <c r="AJ78" s="46"/>
      <c r="AK78" s="46" t="s">
        <v>1307</v>
      </c>
      <c r="AL78" s="46" t="s">
        <v>7419</v>
      </c>
      <c r="AM78" s="46" t="s">
        <v>2551</v>
      </c>
      <c r="AN78" s="46" t="s">
        <v>2552</v>
      </c>
      <c r="AO78" s="46">
        <v>1520</v>
      </c>
      <c r="AP78" s="46" t="s">
        <v>2553</v>
      </c>
      <c r="AQ78" s="46" t="s">
        <v>2554</v>
      </c>
      <c r="AR78" s="46">
        <v>191</v>
      </c>
      <c r="AS78" s="46"/>
      <c r="AT78" s="46">
        <v>-1</v>
      </c>
    </row>
    <row r="79" spans="1:46" ht="15" customHeight="1">
      <c r="A79" s="46" t="s">
        <v>2555</v>
      </c>
      <c r="B79" s="47">
        <v>456061515513796</v>
      </c>
      <c r="C79" s="47">
        <v>8.9855060816551301E+18</v>
      </c>
      <c r="D79" s="47">
        <v>358239051399196</v>
      </c>
      <c r="E79" s="46" t="s">
        <v>2556</v>
      </c>
      <c r="F79" s="46" t="s">
        <v>2556</v>
      </c>
      <c r="G79" s="46" t="s">
        <v>2527</v>
      </c>
      <c r="H79" s="54">
        <v>4</v>
      </c>
      <c r="I79" s="47">
        <v>22</v>
      </c>
      <c r="J79" s="46" t="s">
        <v>2528</v>
      </c>
      <c r="K79" s="46" t="s">
        <v>2529</v>
      </c>
      <c r="L79" s="46"/>
      <c r="M79" s="46"/>
      <c r="N79" s="46"/>
      <c r="O79" s="46"/>
      <c r="P79" s="46"/>
      <c r="Q79" s="46"/>
      <c r="R79" s="47">
        <v>7</v>
      </c>
      <c r="S79" s="47">
        <v>100</v>
      </c>
      <c r="T79" s="47">
        <v>700</v>
      </c>
      <c r="U79" s="47">
        <v>3</v>
      </c>
      <c r="V79" s="46">
        <v>0</v>
      </c>
      <c r="W79" s="46"/>
      <c r="X79" s="47">
        <v>7</v>
      </c>
      <c r="Y79" s="47">
        <v>10</v>
      </c>
      <c r="Z79" s="47">
        <v>70</v>
      </c>
      <c r="AA79" s="47">
        <v>3</v>
      </c>
      <c r="AB79" s="46">
        <v>0</v>
      </c>
      <c r="AC79" s="47">
        <v>0</v>
      </c>
      <c r="AD79" s="46"/>
      <c r="AE79" s="46"/>
      <c r="AF79" s="46"/>
      <c r="AG79" s="46"/>
      <c r="AH79" s="46"/>
      <c r="AI79" s="46"/>
      <c r="AJ79" s="46"/>
      <c r="AK79" s="46" t="s">
        <v>1307</v>
      </c>
      <c r="AL79" s="46" t="s">
        <v>7420</v>
      </c>
      <c r="AM79" s="46" t="s">
        <v>2559</v>
      </c>
      <c r="AN79" s="46" t="s">
        <v>2561</v>
      </c>
      <c r="AO79" s="46">
        <v>1521</v>
      </c>
      <c r="AP79" s="46" t="s">
        <v>2562</v>
      </c>
      <c r="AQ79" s="46" t="s">
        <v>2564</v>
      </c>
      <c r="AR79" s="46">
        <v>192</v>
      </c>
      <c r="AS79" s="46"/>
      <c r="AT79" s="46">
        <v>-1</v>
      </c>
    </row>
    <row r="80" spans="1:46" ht="15" customHeight="1">
      <c r="A80" s="46" t="s">
        <v>2630</v>
      </c>
      <c r="B80" s="47">
        <v>456061515513796</v>
      </c>
      <c r="C80" s="47">
        <v>8.9855060816551301E+18</v>
      </c>
      <c r="D80" s="47">
        <v>358239051399196</v>
      </c>
      <c r="E80" s="46" t="s">
        <v>2631</v>
      </c>
      <c r="F80" s="46" t="s">
        <v>2631</v>
      </c>
      <c r="G80" s="46" t="s">
        <v>2620</v>
      </c>
      <c r="H80" s="54">
        <v>4</v>
      </c>
      <c r="I80" s="47">
        <v>22</v>
      </c>
      <c r="J80" s="46" t="s">
        <v>2529</v>
      </c>
      <c r="K80" s="46" t="s">
        <v>2621</v>
      </c>
      <c r="L80" s="46"/>
      <c r="M80" s="46"/>
      <c r="N80" s="46"/>
      <c r="O80" s="46"/>
      <c r="P80" s="46"/>
      <c r="Q80" s="46"/>
      <c r="R80" s="47">
        <v>7</v>
      </c>
      <c r="S80" s="47">
        <v>100</v>
      </c>
      <c r="T80" s="47">
        <v>700</v>
      </c>
      <c r="U80" s="47">
        <v>3</v>
      </c>
      <c r="V80" s="46">
        <v>0</v>
      </c>
      <c r="W80" s="46"/>
      <c r="X80" s="47">
        <v>7</v>
      </c>
      <c r="Y80" s="47">
        <v>10</v>
      </c>
      <c r="Z80" s="47">
        <v>70</v>
      </c>
      <c r="AA80" s="47">
        <v>3</v>
      </c>
      <c r="AB80" s="46">
        <v>0</v>
      </c>
      <c r="AC80" s="47">
        <v>0</v>
      </c>
      <c r="AD80" s="46"/>
      <c r="AE80" s="46"/>
      <c r="AF80" s="46"/>
      <c r="AG80" s="46"/>
      <c r="AH80" s="46"/>
      <c r="AI80" s="46"/>
      <c r="AJ80" s="46"/>
      <c r="AK80" s="46" t="s">
        <v>1307</v>
      </c>
      <c r="AL80" s="46" t="s">
        <v>7309</v>
      </c>
      <c r="AM80" s="46" t="s">
        <v>2636</v>
      </c>
      <c r="AN80" s="46" t="s">
        <v>2637</v>
      </c>
      <c r="AO80" s="46">
        <v>1534</v>
      </c>
      <c r="AP80" s="46" t="s">
        <v>2638</v>
      </c>
      <c r="AQ80" s="46" t="s">
        <v>2639</v>
      </c>
      <c r="AR80" s="46">
        <v>199</v>
      </c>
      <c r="AS80" s="46"/>
      <c r="AT80" s="46">
        <v>-1</v>
      </c>
    </row>
    <row r="81" spans="1:46" ht="15" customHeight="1">
      <c r="A81" s="46" t="s">
        <v>3961</v>
      </c>
      <c r="B81" s="47">
        <v>456061515513796</v>
      </c>
      <c r="C81" s="47">
        <v>8.9855060816551301E+18</v>
      </c>
      <c r="D81" s="47">
        <v>358239051399196</v>
      </c>
      <c r="E81" s="46" t="s">
        <v>7967</v>
      </c>
      <c r="F81" s="46" t="s">
        <v>7967</v>
      </c>
      <c r="G81" s="46" t="s">
        <v>3768</v>
      </c>
      <c r="H81" s="54">
        <v>4</v>
      </c>
      <c r="I81" s="47">
        <v>22</v>
      </c>
      <c r="J81" s="46" t="s">
        <v>3856</v>
      </c>
      <c r="K81" s="46" t="s">
        <v>3909</v>
      </c>
      <c r="L81" s="46"/>
      <c r="M81" s="46"/>
      <c r="N81" s="46"/>
      <c r="O81" s="46"/>
      <c r="P81" s="46"/>
      <c r="Q81" s="46"/>
      <c r="R81" s="47">
        <v>7</v>
      </c>
      <c r="S81" s="47">
        <v>100</v>
      </c>
      <c r="T81" s="47">
        <v>700</v>
      </c>
      <c r="U81" s="47">
        <v>3</v>
      </c>
      <c r="V81" s="46">
        <v>13</v>
      </c>
      <c r="W81" s="46"/>
      <c r="X81" s="47">
        <v>7</v>
      </c>
      <c r="Y81" s="47">
        <v>10</v>
      </c>
      <c r="Z81" s="47">
        <v>70</v>
      </c>
      <c r="AA81" s="47">
        <v>3</v>
      </c>
      <c r="AB81" s="46">
        <v>0</v>
      </c>
      <c r="AC81" s="47">
        <v>0</v>
      </c>
      <c r="AD81" s="46"/>
      <c r="AE81" s="46"/>
      <c r="AF81" s="46"/>
      <c r="AG81" s="46"/>
      <c r="AH81" s="46"/>
      <c r="AI81" s="46"/>
      <c r="AJ81" s="46"/>
      <c r="AK81" s="46" t="s">
        <v>778</v>
      </c>
      <c r="AL81" s="46" t="s">
        <v>7498</v>
      </c>
      <c r="AM81" s="46" t="s">
        <v>3965</v>
      </c>
      <c r="AN81" s="46" t="s">
        <v>3966</v>
      </c>
      <c r="AO81" s="46">
        <v>2002</v>
      </c>
      <c r="AP81" s="46" t="s">
        <v>3967</v>
      </c>
      <c r="AQ81" s="46" t="s">
        <v>3968</v>
      </c>
      <c r="AR81" s="46">
        <v>310</v>
      </c>
      <c r="AS81" s="46"/>
      <c r="AT81" s="46">
        <v>-1</v>
      </c>
    </row>
    <row r="82" spans="1:46" ht="15" customHeight="1">
      <c r="A82" s="46" t="s">
        <v>3969</v>
      </c>
      <c r="B82" s="47">
        <v>456061515513796</v>
      </c>
      <c r="C82" s="47">
        <v>8.9855060816551301E+18</v>
      </c>
      <c r="D82" s="47">
        <v>358239051399196</v>
      </c>
      <c r="E82" s="46" t="s">
        <v>7968</v>
      </c>
      <c r="F82" s="46" t="s">
        <v>7968</v>
      </c>
      <c r="G82" s="46" t="s">
        <v>3768</v>
      </c>
      <c r="H82" s="54">
        <v>4</v>
      </c>
      <c r="I82" s="47">
        <v>22</v>
      </c>
      <c r="J82" s="46" t="s">
        <v>3856</v>
      </c>
      <c r="K82" s="46" t="s">
        <v>3909</v>
      </c>
      <c r="L82" s="46"/>
      <c r="M82" s="46"/>
      <c r="N82" s="46"/>
      <c r="O82" s="46"/>
      <c r="P82" s="46"/>
      <c r="Q82" s="46"/>
      <c r="R82" s="47">
        <v>7</v>
      </c>
      <c r="S82" s="47">
        <v>100</v>
      </c>
      <c r="T82" s="47">
        <v>700</v>
      </c>
      <c r="U82" s="47">
        <v>3</v>
      </c>
      <c r="V82" s="46">
        <v>113</v>
      </c>
      <c r="W82" s="46"/>
      <c r="X82" s="47">
        <v>7</v>
      </c>
      <c r="Y82" s="47">
        <v>10</v>
      </c>
      <c r="Z82" s="47">
        <v>70</v>
      </c>
      <c r="AA82" s="47">
        <v>3</v>
      </c>
      <c r="AB82" s="46">
        <v>51</v>
      </c>
      <c r="AC82" s="47">
        <v>0</v>
      </c>
      <c r="AD82" s="46"/>
      <c r="AE82" s="46"/>
      <c r="AF82" s="46"/>
      <c r="AG82" s="46"/>
      <c r="AH82" s="46"/>
      <c r="AI82" s="46"/>
      <c r="AJ82" s="46"/>
      <c r="AK82" s="46" t="s">
        <v>1131</v>
      </c>
      <c r="AL82" s="46" t="s">
        <v>7407</v>
      </c>
      <c r="AM82" s="46" t="s">
        <v>3975</v>
      </c>
      <c r="AN82" s="46" t="s">
        <v>3976</v>
      </c>
      <c r="AO82" s="46">
        <v>2003</v>
      </c>
      <c r="AP82" s="46" t="s">
        <v>3977</v>
      </c>
      <c r="AQ82" s="46" t="s">
        <v>3978</v>
      </c>
      <c r="AR82" s="46">
        <v>311</v>
      </c>
      <c r="AS82" s="46"/>
      <c r="AT82" s="46">
        <v>-1</v>
      </c>
    </row>
    <row r="83" spans="1:46" ht="15" customHeight="1">
      <c r="A83" s="46" t="s">
        <v>2728</v>
      </c>
      <c r="B83" s="47">
        <v>456061515513796</v>
      </c>
      <c r="C83" s="47">
        <v>8.9855060816551301E+18</v>
      </c>
      <c r="D83" s="47">
        <v>358239051399196</v>
      </c>
      <c r="E83" s="46" t="s">
        <v>2730</v>
      </c>
      <c r="F83" s="46" t="s">
        <v>2730</v>
      </c>
      <c r="G83" s="46" t="s">
        <v>2702</v>
      </c>
      <c r="H83" s="54">
        <v>3</v>
      </c>
      <c r="I83" s="47">
        <v>22</v>
      </c>
      <c r="J83" s="46" t="s">
        <v>2704</v>
      </c>
      <c r="K83" s="46" t="s">
        <v>2707</v>
      </c>
      <c r="L83" s="46"/>
      <c r="M83" s="46"/>
      <c r="N83" s="46"/>
      <c r="O83" s="46"/>
      <c r="P83" s="46"/>
      <c r="Q83" s="46"/>
      <c r="R83" s="47">
        <v>7</v>
      </c>
      <c r="S83" s="47">
        <v>100</v>
      </c>
      <c r="T83" s="47">
        <v>700</v>
      </c>
      <c r="U83" s="47">
        <v>3</v>
      </c>
      <c r="V83" s="46">
        <v>8</v>
      </c>
      <c r="W83" s="46"/>
      <c r="X83" s="47">
        <v>7</v>
      </c>
      <c r="Y83" s="47">
        <v>10</v>
      </c>
      <c r="Z83" s="47">
        <v>70</v>
      </c>
      <c r="AA83" s="47">
        <v>3</v>
      </c>
      <c r="AB83" s="46">
        <v>2</v>
      </c>
      <c r="AC83" s="47">
        <v>0</v>
      </c>
      <c r="AD83" s="46"/>
      <c r="AE83" s="46"/>
      <c r="AF83" s="46"/>
      <c r="AG83" s="46"/>
      <c r="AH83" s="46"/>
      <c r="AI83" s="46"/>
      <c r="AJ83" s="46"/>
      <c r="AK83" s="46" t="s">
        <v>839</v>
      </c>
      <c r="AL83" s="46" t="s">
        <v>7431</v>
      </c>
      <c r="AM83" s="46" t="s">
        <v>2737</v>
      </c>
      <c r="AN83" s="46" t="s">
        <v>2739</v>
      </c>
      <c r="AO83" s="46">
        <v>1612</v>
      </c>
      <c r="AP83" s="46" t="s">
        <v>2740</v>
      </c>
      <c r="AQ83" s="46" t="s">
        <v>2741</v>
      </c>
      <c r="AR83" s="46">
        <v>207</v>
      </c>
      <c r="AS83" s="46"/>
      <c r="AT83" s="46">
        <v>-1</v>
      </c>
    </row>
    <row r="84" spans="1:46" ht="15" customHeight="1">
      <c r="A84" s="46" t="s">
        <v>2742</v>
      </c>
      <c r="B84" s="47">
        <v>456061515513796</v>
      </c>
      <c r="C84" s="47">
        <v>8.9855060816551301E+18</v>
      </c>
      <c r="D84" s="47">
        <v>358239051399196</v>
      </c>
      <c r="E84" s="46" t="s">
        <v>2743</v>
      </c>
      <c r="F84" s="46" t="s">
        <v>2743</v>
      </c>
      <c r="G84" s="46" t="s">
        <v>2702</v>
      </c>
      <c r="H84" s="54">
        <v>3</v>
      </c>
      <c r="I84" s="47">
        <v>22</v>
      </c>
      <c r="J84" s="46" t="s">
        <v>2704</v>
      </c>
      <c r="K84" s="46" t="s">
        <v>2707</v>
      </c>
      <c r="L84" s="46"/>
      <c r="M84" s="46"/>
      <c r="N84" s="46"/>
      <c r="O84" s="46"/>
      <c r="P84" s="46"/>
      <c r="Q84" s="46"/>
      <c r="R84" s="47">
        <v>7</v>
      </c>
      <c r="S84" s="47">
        <v>100</v>
      </c>
      <c r="T84" s="47">
        <v>700</v>
      </c>
      <c r="U84" s="47">
        <v>3</v>
      </c>
      <c r="V84" s="46">
        <v>138</v>
      </c>
      <c r="W84" s="46"/>
      <c r="X84" s="47">
        <v>7</v>
      </c>
      <c r="Y84" s="47">
        <v>10</v>
      </c>
      <c r="Z84" s="47">
        <v>70</v>
      </c>
      <c r="AA84" s="47">
        <v>3</v>
      </c>
      <c r="AB84" s="46">
        <v>61</v>
      </c>
      <c r="AC84" s="47">
        <v>0</v>
      </c>
      <c r="AD84" s="46"/>
      <c r="AE84" s="46"/>
      <c r="AF84" s="46"/>
      <c r="AG84" s="46"/>
      <c r="AH84" s="46"/>
      <c r="AI84" s="46"/>
      <c r="AJ84" s="46"/>
      <c r="AK84" s="46" t="s">
        <v>839</v>
      </c>
      <c r="AL84" s="46" t="s">
        <v>7432</v>
      </c>
      <c r="AM84" s="46" t="s">
        <v>2751</v>
      </c>
      <c r="AN84" s="46" t="s">
        <v>2752</v>
      </c>
      <c r="AO84" s="46">
        <v>1613</v>
      </c>
      <c r="AP84" s="46" t="s">
        <v>2753</v>
      </c>
      <c r="AQ84" s="46" t="s">
        <v>2755</v>
      </c>
      <c r="AR84" s="46">
        <v>208</v>
      </c>
      <c r="AS84" s="46"/>
      <c r="AT84" s="46">
        <v>-1</v>
      </c>
    </row>
    <row r="85" spans="1:46" ht="15" customHeight="1">
      <c r="A85" s="46" t="s">
        <v>2890</v>
      </c>
      <c r="B85" s="47">
        <v>456061515513796</v>
      </c>
      <c r="C85" s="47">
        <v>8.9855060816551301E+18</v>
      </c>
      <c r="D85" s="47">
        <v>358239051399196</v>
      </c>
      <c r="E85" s="46" t="s">
        <v>7969</v>
      </c>
      <c r="F85" s="46" t="s">
        <v>7969</v>
      </c>
      <c r="G85" s="46" t="s">
        <v>2869</v>
      </c>
      <c r="H85" s="54">
        <v>3</v>
      </c>
      <c r="I85" s="47">
        <v>22</v>
      </c>
      <c r="J85" s="46" t="s">
        <v>2707</v>
      </c>
      <c r="K85" s="46" t="s">
        <v>2870</v>
      </c>
      <c r="L85" s="46"/>
      <c r="M85" s="46"/>
      <c r="N85" s="46"/>
      <c r="O85" s="46"/>
      <c r="P85" s="46"/>
      <c r="Q85" s="46"/>
      <c r="R85" s="47">
        <v>7</v>
      </c>
      <c r="S85" s="47">
        <v>100</v>
      </c>
      <c r="T85" s="47">
        <v>700</v>
      </c>
      <c r="U85" s="47">
        <v>3</v>
      </c>
      <c r="V85" s="46">
        <v>0</v>
      </c>
      <c r="W85" s="46"/>
      <c r="X85" s="47">
        <v>7</v>
      </c>
      <c r="Y85" s="47">
        <v>10</v>
      </c>
      <c r="Z85" s="47">
        <v>70</v>
      </c>
      <c r="AA85" s="47">
        <v>3</v>
      </c>
      <c r="AB85" s="46">
        <v>0</v>
      </c>
      <c r="AC85" s="47">
        <v>0</v>
      </c>
      <c r="AD85" s="46"/>
      <c r="AE85" s="46"/>
      <c r="AF85" s="46"/>
      <c r="AG85" s="46"/>
      <c r="AH85" s="46"/>
      <c r="AI85" s="46"/>
      <c r="AJ85" s="46"/>
      <c r="AK85" s="46" t="s">
        <v>1131</v>
      </c>
      <c r="AL85" s="46" t="s">
        <v>7440</v>
      </c>
      <c r="AM85" s="46" t="s">
        <v>2898</v>
      </c>
      <c r="AN85" s="46" t="s">
        <v>2899</v>
      </c>
      <c r="AO85" s="46">
        <v>1645</v>
      </c>
      <c r="AP85" s="46" t="s">
        <v>2900</v>
      </c>
      <c r="AQ85" s="46" t="s">
        <v>2901</v>
      </c>
      <c r="AR85" s="46">
        <v>219</v>
      </c>
      <c r="AS85" s="46"/>
      <c r="AT85" s="46">
        <v>-1</v>
      </c>
    </row>
    <row r="86" spans="1:46" ht="15" customHeight="1">
      <c r="A86" s="46" t="s">
        <v>2998</v>
      </c>
      <c r="B86" s="47">
        <v>456061515513796</v>
      </c>
      <c r="C86" s="47">
        <v>8.9855060816551301E+18</v>
      </c>
      <c r="D86" s="47">
        <v>358239051399196</v>
      </c>
      <c r="E86" s="46" t="s">
        <v>7970</v>
      </c>
      <c r="F86" s="46" t="s">
        <v>7970</v>
      </c>
      <c r="G86" s="46" t="s">
        <v>3003</v>
      </c>
      <c r="H86" s="54">
        <v>3</v>
      </c>
      <c r="I86" s="47">
        <v>22</v>
      </c>
      <c r="J86" s="46" t="s">
        <v>2979</v>
      </c>
      <c r="K86" s="46" t="s">
        <v>2980</v>
      </c>
      <c r="L86" s="46"/>
      <c r="M86" s="46"/>
      <c r="N86" s="46"/>
      <c r="O86" s="46"/>
      <c r="P86" s="46"/>
      <c r="Q86" s="46"/>
      <c r="R86" s="47">
        <v>7</v>
      </c>
      <c r="S86" s="47">
        <v>100</v>
      </c>
      <c r="T86" s="47">
        <v>700</v>
      </c>
      <c r="U86" s="47">
        <v>3</v>
      </c>
      <c r="V86" s="46">
        <v>0</v>
      </c>
      <c r="W86" s="46"/>
      <c r="X86" s="47">
        <v>7</v>
      </c>
      <c r="Y86" s="47">
        <v>10</v>
      </c>
      <c r="Z86" s="47">
        <v>70</v>
      </c>
      <c r="AA86" s="47">
        <v>3</v>
      </c>
      <c r="AB86" s="46">
        <v>0</v>
      </c>
      <c r="AC86" s="47">
        <v>0</v>
      </c>
      <c r="AD86" s="46"/>
      <c r="AE86" s="46"/>
      <c r="AF86" s="46"/>
      <c r="AG86" s="46"/>
      <c r="AH86" s="46"/>
      <c r="AI86" s="46"/>
      <c r="AJ86" s="46"/>
      <c r="AK86" s="46" t="s">
        <v>1131</v>
      </c>
      <c r="AL86" s="46" t="s">
        <v>7447</v>
      </c>
      <c r="AM86" s="46" t="s">
        <v>3005</v>
      </c>
      <c r="AN86" s="46" t="s">
        <v>3006</v>
      </c>
      <c r="AO86" s="46">
        <v>1673</v>
      </c>
      <c r="AP86" s="46" t="s">
        <v>3007</v>
      </c>
      <c r="AQ86" s="46" t="s">
        <v>3008</v>
      </c>
      <c r="AR86" s="46">
        <v>228</v>
      </c>
      <c r="AS86" s="46"/>
      <c r="AT86" s="46">
        <v>-1</v>
      </c>
    </row>
    <row r="87" spans="1:46" ht="15" customHeight="1">
      <c r="A87" s="46" t="s">
        <v>3011</v>
      </c>
      <c r="B87" s="47">
        <v>456061515513796</v>
      </c>
      <c r="C87" s="47">
        <v>8.9855060816551301E+18</v>
      </c>
      <c r="D87" s="47">
        <v>358239051399196</v>
      </c>
      <c r="E87" s="46" t="s">
        <v>7971</v>
      </c>
      <c r="F87" s="46" t="s">
        <v>7971</v>
      </c>
      <c r="G87" s="46" t="s">
        <v>3003</v>
      </c>
      <c r="H87" s="54">
        <v>3</v>
      </c>
      <c r="I87" s="47">
        <v>22</v>
      </c>
      <c r="J87" s="46" t="s">
        <v>2979</v>
      </c>
      <c r="K87" s="46" t="s">
        <v>2980</v>
      </c>
      <c r="L87" s="46"/>
      <c r="M87" s="46"/>
      <c r="N87" s="46"/>
      <c r="O87" s="46"/>
      <c r="P87" s="46"/>
      <c r="Q87" s="46"/>
      <c r="R87" s="47">
        <v>7</v>
      </c>
      <c r="S87" s="47">
        <v>100</v>
      </c>
      <c r="T87" s="47">
        <v>700</v>
      </c>
      <c r="U87" s="47">
        <v>3</v>
      </c>
      <c r="V87" s="46">
        <v>3</v>
      </c>
      <c r="W87" s="46"/>
      <c r="X87" s="47">
        <v>7</v>
      </c>
      <c r="Y87" s="47">
        <v>10</v>
      </c>
      <c r="Z87" s="47">
        <v>70</v>
      </c>
      <c r="AA87" s="47">
        <v>3</v>
      </c>
      <c r="AB87" s="46">
        <v>0</v>
      </c>
      <c r="AC87" s="47">
        <v>0</v>
      </c>
      <c r="AD87" s="46"/>
      <c r="AE87" s="46"/>
      <c r="AF87" s="46"/>
      <c r="AG87" s="46"/>
      <c r="AH87" s="46"/>
      <c r="AI87" s="46"/>
      <c r="AJ87" s="46"/>
      <c r="AK87" s="46" t="s">
        <v>1131</v>
      </c>
      <c r="AL87" s="46" t="s">
        <v>7448</v>
      </c>
      <c r="AM87" s="46" t="s">
        <v>3017</v>
      </c>
      <c r="AN87" s="46" t="s">
        <v>3019</v>
      </c>
      <c r="AO87" s="46">
        <v>1674</v>
      </c>
      <c r="AP87" s="46" t="s">
        <v>3022</v>
      </c>
      <c r="AQ87" s="46" t="s">
        <v>3023</v>
      </c>
      <c r="AR87" s="46">
        <v>229</v>
      </c>
      <c r="AS87" s="46"/>
      <c r="AT87" s="46">
        <v>-1</v>
      </c>
    </row>
    <row r="88" spans="1:46" ht="15" customHeight="1">
      <c r="A88" s="46" t="s">
        <v>3026</v>
      </c>
      <c r="B88" s="47">
        <v>456061515513796</v>
      </c>
      <c r="C88" s="47">
        <v>8.9855060816551301E+18</v>
      </c>
      <c r="D88" s="47">
        <v>358239051399196</v>
      </c>
      <c r="E88" s="46" t="s">
        <v>7972</v>
      </c>
      <c r="F88" s="46" t="s">
        <v>7972</v>
      </c>
      <c r="G88" s="46" t="s">
        <v>3003</v>
      </c>
      <c r="H88" s="54">
        <v>3</v>
      </c>
      <c r="I88" s="47">
        <v>22</v>
      </c>
      <c r="J88" s="46" t="s">
        <v>2979</v>
      </c>
      <c r="K88" s="46" t="s">
        <v>2980</v>
      </c>
      <c r="L88" s="46"/>
      <c r="M88" s="46"/>
      <c r="N88" s="46"/>
      <c r="O88" s="46"/>
      <c r="P88" s="46"/>
      <c r="Q88" s="46"/>
      <c r="R88" s="47">
        <v>7</v>
      </c>
      <c r="S88" s="47">
        <v>100</v>
      </c>
      <c r="T88" s="47">
        <v>700</v>
      </c>
      <c r="U88" s="47">
        <v>3</v>
      </c>
      <c r="V88" s="46">
        <v>6</v>
      </c>
      <c r="W88" s="46"/>
      <c r="X88" s="47">
        <v>7</v>
      </c>
      <c r="Y88" s="47">
        <v>10</v>
      </c>
      <c r="Z88" s="47">
        <v>70</v>
      </c>
      <c r="AA88" s="47">
        <v>3</v>
      </c>
      <c r="AB88" s="46">
        <v>2</v>
      </c>
      <c r="AC88" s="47">
        <v>0</v>
      </c>
      <c r="AD88" s="46"/>
      <c r="AE88" s="46"/>
      <c r="AF88" s="46"/>
      <c r="AG88" s="46"/>
      <c r="AH88" s="46"/>
      <c r="AI88" s="46"/>
      <c r="AJ88" s="46"/>
      <c r="AK88" s="46" t="s">
        <v>1131</v>
      </c>
      <c r="AL88" s="46" t="s">
        <v>7309</v>
      </c>
      <c r="AM88" s="46" t="s">
        <v>3034</v>
      </c>
      <c r="AN88" s="46" t="s">
        <v>3035</v>
      </c>
      <c r="AO88" s="46">
        <v>1675</v>
      </c>
      <c r="AP88" s="46" t="s">
        <v>3036</v>
      </c>
      <c r="AQ88" s="46" t="s">
        <v>3037</v>
      </c>
      <c r="AR88" s="46">
        <v>230</v>
      </c>
      <c r="AS88" s="46"/>
      <c r="AT88" s="46">
        <v>-1</v>
      </c>
    </row>
    <row r="89" spans="1:46" ht="15" customHeight="1">
      <c r="A89" s="46" t="s">
        <v>3326</v>
      </c>
      <c r="B89" s="47">
        <v>456061515513796</v>
      </c>
      <c r="C89" s="47">
        <v>8.9855060816551301E+18</v>
      </c>
      <c r="D89" s="47">
        <v>358239051399196</v>
      </c>
      <c r="E89" s="46" t="s">
        <v>7973</v>
      </c>
      <c r="F89" s="46" t="s">
        <v>7973</v>
      </c>
      <c r="G89" s="46" t="s">
        <v>3327</v>
      </c>
      <c r="H89" s="54">
        <v>3</v>
      </c>
      <c r="I89" s="47">
        <v>22</v>
      </c>
      <c r="J89" s="46" t="s">
        <v>3329</v>
      </c>
      <c r="K89" s="46" t="s">
        <v>3330</v>
      </c>
      <c r="L89" s="46"/>
      <c r="M89" s="46"/>
      <c r="N89" s="46"/>
      <c r="O89" s="46"/>
      <c r="P89" s="46"/>
      <c r="Q89" s="46"/>
      <c r="R89" s="47">
        <v>7</v>
      </c>
      <c r="S89" s="47">
        <v>100</v>
      </c>
      <c r="T89" s="47">
        <v>700</v>
      </c>
      <c r="U89" s="47">
        <v>3</v>
      </c>
      <c r="V89" s="46">
        <v>0</v>
      </c>
      <c r="W89" s="46"/>
      <c r="X89" s="47">
        <v>7</v>
      </c>
      <c r="Y89" s="47">
        <v>10</v>
      </c>
      <c r="Z89" s="47">
        <v>70</v>
      </c>
      <c r="AA89" s="47">
        <v>3</v>
      </c>
      <c r="AB89" s="46">
        <v>0</v>
      </c>
      <c r="AC89" s="47">
        <v>0</v>
      </c>
      <c r="AD89" s="46"/>
      <c r="AE89" s="46"/>
      <c r="AF89" s="46"/>
      <c r="AG89" s="46"/>
      <c r="AH89" s="46"/>
      <c r="AI89" s="46"/>
      <c r="AJ89" s="46"/>
      <c r="AK89" s="46" t="s">
        <v>1131</v>
      </c>
      <c r="AL89" s="46" t="s">
        <v>7309</v>
      </c>
      <c r="AM89" s="46" t="s">
        <v>3336</v>
      </c>
      <c r="AN89" s="46" t="s">
        <v>3337</v>
      </c>
      <c r="AO89" s="46">
        <v>1745</v>
      </c>
      <c r="AP89" s="46" t="s">
        <v>3338</v>
      </c>
      <c r="AQ89" s="46" t="s">
        <v>3339</v>
      </c>
      <c r="AR89" s="46">
        <v>255</v>
      </c>
      <c r="AS89" s="46"/>
      <c r="AT89" s="46">
        <v>-1</v>
      </c>
    </row>
    <row r="90" spans="1:46" ht="15" customHeight="1">
      <c r="A90" s="46" t="s">
        <v>3340</v>
      </c>
      <c r="B90" s="47">
        <v>456061515513796</v>
      </c>
      <c r="C90" s="47">
        <v>8.9855060816551301E+18</v>
      </c>
      <c r="D90" s="47">
        <v>358239051399196</v>
      </c>
      <c r="E90" s="46" t="s">
        <v>7974</v>
      </c>
      <c r="F90" s="46" t="s">
        <v>7974</v>
      </c>
      <c r="G90" s="46" t="s">
        <v>3327</v>
      </c>
      <c r="H90" s="54">
        <v>3</v>
      </c>
      <c r="I90" s="47">
        <v>22</v>
      </c>
      <c r="J90" s="46" t="s">
        <v>3329</v>
      </c>
      <c r="K90" s="46" t="s">
        <v>3330</v>
      </c>
      <c r="L90" s="46"/>
      <c r="M90" s="46"/>
      <c r="N90" s="46"/>
      <c r="O90" s="46"/>
      <c r="P90" s="46"/>
      <c r="Q90" s="46"/>
      <c r="R90" s="47">
        <v>7</v>
      </c>
      <c r="S90" s="47">
        <v>100</v>
      </c>
      <c r="T90" s="47">
        <v>700</v>
      </c>
      <c r="U90" s="47">
        <v>3</v>
      </c>
      <c r="V90" s="46">
        <v>0</v>
      </c>
      <c r="W90" s="46"/>
      <c r="X90" s="47">
        <v>7</v>
      </c>
      <c r="Y90" s="47">
        <v>10</v>
      </c>
      <c r="Z90" s="47">
        <v>70</v>
      </c>
      <c r="AA90" s="47">
        <v>3</v>
      </c>
      <c r="AB90" s="46">
        <v>0</v>
      </c>
      <c r="AC90" s="47">
        <v>0</v>
      </c>
      <c r="AD90" s="46"/>
      <c r="AE90" s="46"/>
      <c r="AF90" s="46"/>
      <c r="AG90" s="46"/>
      <c r="AH90" s="46"/>
      <c r="AI90" s="46"/>
      <c r="AJ90" s="46"/>
      <c r="AK90" s="46" t="s">
        <v>1131</v>
      </c>
      <c r="AL90" s="46" t="s">
        <v>7407</v>
      </c>
      <c r="AM90" s="46" t="s">
        <v>3345</v>
      </c>
      <c r="AN90" s="46" t="s">
        <v>3347</v>
      </c>
      <c r="AO90" s="46">
        <v>1746</v>
      </c>
      <c r="AP90" s="46" t="s">
        <v>3349</v>
      </c>
      <c r="AQ90" s="46" t="s">
        <v>3350</v>
      </c>
      <c r="AR90" s="46">
        <v>256</v>
      </c>
      <c r="AS90" s="46"/>
      <c r="AT90" s="46">
        <v>-1</v>
      </c>
    </row>
    <row r="91" spans="1:46" ht="15" customHeight="1">
      <c r="A91" s="46" t="s">
        <v>3352</v>
      </c>
      <c r="B91" s="47">
        <v>456061515513796</v>
      </c>
      <c r="C91" s="47">
        <v>8.9855060816551301E+18</v>
      </c>
      <c r="D91" s="47">
        <v>358239051399196</v>
      </c>
      <c r="E91" s="46" t="s">
        <v>7975</v>
      </c>
      <c r="F91" s="46" t="s">
        <v>7975</v>
      </c>
      <c r="G91" s="46" t="s">
        <v>3327</v>
      </c>
      <c r="H91" s="54">
        <v>3</v>
      </c>
      <c r="I91" s="47">
        <v>22</v>
      </c>
      <c r="J91" s="46" t="s">
        <v>3329</v>
      </c>
      <c r="K91" s="46" t="s">
        <v>3330</v>
      </c>
      <c r="L91" s="46"/>
      <c r="M91" s="46"/>
      <c r="N91" s="46"/>
      <c r="O91" s="46"/>
      <c r="P91" s="46"/>
      <c r="Q91" s="46"/>
      <c r="R91" s="47">
        <v>7</v>
      </c>
      <c r="S91" s="47">
        <v>100</v>
      </c>
      <c r="T91" s="47">
        <v>700</v>
      </c>
      <c r="U91" s="47">
        <v>3</v>
      </c>
      <c r="V91" s="46">
        <v>0</v>
      </c>
      <c r="W91" s="46"/>
      <c r="X91" s="47">
        <v>7</v>
      </c>
      <c r="Y91" s="47">
        <v>10</v>
      </c>
      <c r="Z91" s="47">
        <v>70</v>
      </c>
      <c r="AA91" s="47">
        <v>3</v>
      </c>
      <c r="AB91" s="46">
        <v>0</v>
      </c>
      <c r="AC91" s="47">
        <v>0</v>
      </c>
      <c r="AD91" s="46"/>
      <c r="AE91" s="46"/>
      <c r="AF91" s="46"/>
      <c r="AG91" s="46"/>
      <c r="AH91" s="46"/>
      <c r="AI91" s="46"/>
      <c r="AJ91" s="46"/>
      <c r="AK91" s="46" t="s">
        <v>1131</v>
      </c>
      <c r="AL91" s="46" t="s">
        <v>7460</v>
      </c>
      <c r="AM91" s="46" t="s">
        <v>3358</v>
      </c>
      <c r="AN91" s="46" t="s">
        <v>3359</v>
      </c>
      <c r="AO91" s="46">
        <v>1747</v>
      </c>
      <c r="AP91" s="46" t="s">
        <v>3360</v>
      </c>
      <c r="AQ91" s="46" t="s">
        <v>3361</v>
      </c>
      <c r="AR91" s="46">
        <v>257</v>
      </c>
      <c r="AS91" s="46"/>
      <c r="AT91" s="46">
        <v>-1</v>
      </c>
    </row>
    <row r="92" spans="1:46" ht="15" customHeight="1">
      <c r="A92" s="46" t="s">
        <v>3464</v>
      </c>
      <c r="B92" s="47">
        <v>456061515513796</v>
      </c>
      <c r="C92" s="47">
        <v>8.9855060816551301E+18</v>
      </c>
      <c r="D92" s="47">
        <v>358239051399196</v>
      </c>
      <c r="E92" s="46" t="s">
        <v>7976</v>
      </c>
      <c r="F92" s="46" t="s">
        <v>7976</v>
      </c>
      <c r="G92" s="46" t="s">
        <v>3435</v>
      </c>
      <c r="H92" s="54">
        <v>5</v>
      </c>
      <c r="I92" s="47">
        <v>22</v>
      </c>
      <c r="J92" s="46" t="s">
        <v>3437</v>
      </c>
      <c r="K92" s="46" t="s">
        <v>3440</v>
      </c>
      <c r="L92" s="46"/>
      <c r="M92" s="46"/>
      <c r="N92" s="46"/>
      <c r="O92" s="46"/>
      <c r="P92" s="46"/>
      <c r="Q92" s="46"/>
      <c r="R92" s="47">
        <v>7</v>
      </c>
      <c r="S92" s="47">
        <v>100</v>
      </c>
      <c r="T92" s="47">
        <v>700</v>
      </c>
      <c r="U92" s="47">
        <v>3</v>
      </c>
      <c r="V92" s="46">
        <v>1</v>
      </c>
      <c r="W92" s="46"/>
      <c r="X92" s="47">
        <v>7</v>
      </c>
      <c r="Y92" s="47">
        <v>10</v>
      </c>
      <c r="Z92" s="47">
        <v>70</v>
      </c>
      <c r="AA92" s="47">
        <v>3</v>
      </c>
      <c r="AB92" s="46">
        <v>0</v>
      </c>
      <c r="AC92" s="47">
        <v>0</v>
      </c>
      <c r="AD92" s="46"/>
      <c r="AE92" s="46"/>
      <c r="AF92" s="46"/>
      <c r="AG92" s="46"/>
      <c r="AH92" s="46"/>
      <c r="AI92" s="46"/>
      <c r="AJ92" s="46"/>
      <c r="AK92" s="46" t="s">
        <v>1131</v>
      </c>
      <c r="AL92" s="46" t="s">
        <v>7467</v>
      </c>
      <c r="AM92" s="46" t="s">
        <v>3470</v>
      </c>
      <c r="AN92" s="46" t="s">
        <v>3471</v>
      </c>
      <c r="AO92" s="46">
        <v>1885</v>
      </c>
      <c r="AP92" s="46" t="s">
        <v>3472</v>
      </c>
      <c r="AQ92" s="46" t="s">
        <v>3473</v>
      </c>
      <c r="AR92" s="46">
        <v>266</v>
      </c>
      <c r="AS92" s="46"/>
      <c r="AT92" s="46">
        <v>-1</v>
      </c>
    </row>
    <row r="93" spans="1:46" ht="15" customHeight="1">
      <c r="A93" s="46" t="s">
        <v>3474</v>
      </c>
      <c r="B93" s="47">
        <v>456061515513796</v>
      </c>
      <c r="C93" s="47">
        <v>8.9855060816551301E+18</v>
      </c>
      <c r="D93" s="47">
        <v>358239051399196</v>
      </c>
      <c r="E93" s="46" t="s">
        <v>7977</v>
      </c>
      <c r="F93" s="46" t="s">
        <v>7977</v>
      </c>
      <c r="G93" s="46" t="s">
        <v>3435</v>
      </c>
      <c r="H93" s="54">
        <v>5</v>
      </c>
      <c r="I93" s="47">
        <v>22</v>
      </c>
      <c r="J93" s="46" t="s">
        <v>3437</v>
      </c>
      <c r="K93" s="46" t="s">
        <v>3440</v>
      </c>
      <c r="L93" s="46"/>
      <c r="M93" s="46"/>
      <c r="N93" s="46"/>
      <c r="O93" s="46"/>
      <c r="P93" s="46"/>
      <c r="Q93" s="46"/>
      <c r="R93" s="47">
        <v>7</v>
      </c>
      <c r="S93" s="47">
        <v>100</v>
      </c>
      <c r="T93" s="47">
        <v>700</v>
      </c>
      <c r="U93" s="47">
        <v>3</v>
      </c>
      <c r="V93" s="46">
        <v>0</v>
      </c>
      <c r="W93" s="46"/>
      <c r="X93" s="47">
        <v>7</v>
      </c>
      <c r="Y93" s="47">
        <v>10</v>
      </c>
      <c r="Z93" s="47">
        <v>70</v>
      </c>
      <c r="AA93" s="47">
        <v>3</v>
      </c>
      <c r="AB93" s="46">
        <v>0</v>
      </c>
      <c r="AC93" s="47">
        <v>0</v>
      </c>
      <c r="AD93" s="46"/>
      <c r="AE93" s="46"/>
      <c r="AF93" s="46"/>
      <c r="AG93" s="46"/>
      <c r="AH93" s="46"/>
      <c r="AI93" s="46"/>
      <c r="AJ93" s="46"/>
      <c r="AK93" s="46" t="s">
        <v>1131</v>
      </c>
      <c r="AL93" s="46" t="s">
        <v>7468</v>
      </c>
      <c r="AM93" s="46" t="s">
        <v>3480</v>
      </c>
      <c r="AN93" s="46" t="s">
        <v>3481</v>
      </c>
      <c r="AO93" s="46">
        <v>1886</v>
      </c>
      <c r="AP93" s="46" t="s">
        <v>3482</v>
      </c>
      <c r="AQ93" s="46" t="s">
        <v>3483</v>
      </c>
      <c r="AR93" s="46">
        <v>267</v>
      </c>
      <c r="AS93" s="46"/>
      <c r="AT93" s="46">
        <v>-1</v>
      </c>
    </row>
    <row r="94" spans="1:46" ht="15" customHeight="1">
      <c r="A94" s="46" t="s">
        <v>3602</v>
      </c>
      <c r="B94" s="47">
        <v>456061515513796</v>
      </c>
      <c r="C94" s="47">
        <v>8.9855060816551301E+18</v>
      </c>
      <c r="D94" s="47">
        <v>358239051399196</v>
      </c>
      <c r="E94" s="46" t="s">
        <v>3604</v>
      </c>
      <c r="F94" s="46" t="s">
        <v>3604</v>
      </c>
      <c r="G94" s="46" t="s">
        <v>3607</v>
      </c>
      <c r="H94" s="54">
        <v>5</v>
      </c>
      <c r="I94" s="47">
        <v>22</v>
      </c>
      <c r="J94" s="46" t="s">
        <v>3609</v>
      </c>
      <c r="K94" s="46" t="s">
        <v>3611</v>
      </c>
      <c r="L94" s="46"/>
      <c r="M94" s="46"/>
      <c r="N94" s="46"/>
      <c r="O94" s="46"/>
      <c r="P94" s="46"/>
      <c r="Q94" s="46"/>
      <c r="R94" s="47">
        <v>7</v>
      </c>
      <c r="S94" s="47">
        <v>100</v>
      </c>
      <c r="T94" s="47">
        <v>700</v>
      </c>
      <c r="U94" s="47">
        <v>3</v>
      </c>
      <c r="V94" s="46">
        <v>2</v>
      </c>
      <c r="W94" s="46"/>
      <c r="X94" s="47">
        <v>7</v>
      </c>
      <c r="Y94" s="47">
        <v>10</v>
      </c>
      <c r="Z94" s="47">
        <v>70</v>
      </c>
      <c r="AA94" s="47">
        <v>3</v>
      </c>
      <c r="AB94" s="46">
        <v>1</v>
      </c>
      <c r="AC94" s="47">
        <v>0</v>
      </c>
      <c r="AD94" s="46"/>
      <c r="AE94" s="46"/>
      <c r="AF94" s="46"/>
      <c r="AG94" s="46"/>
      <c r="AH94" s="46"/>
      <c r="AI94" s="46"/>
      <c r="AJ94" s="46"/>
      <c r="AK94" s="46" t="s">
        <v>839</v>
      </c>
      <c r="AL94" s="46" t="s">
        <v>7476</v>
      </c>
      <c r="AM94" s="46" t="s">
        <v>3615</v>
      </c>
      <c r="AN94" s="46" t="s">
        <v>3617</v>
      </c>
      <c r="AO94" s="46">
        <v>1951</v>
      </c>
      <c r="AP94" s="46" t="s">
        <v>3620</v>
      </c>
      <c r="AQ94" s="46" t="s">
        <v>3622</v>
      </c>
      <c r="AR94" s="46">
        <v>276</v>
      </c>
      <c r="AS94" s="46"/>
      <c r="AT94" s="46">
        <v>-1</v>
      </c>
    </row>
    <row r="95" spans="1:46" ht="15" customHeight="1">
      <c r="A95" s="46" t="s">
        <v>3623</v>
      </c>
      <c r="B95" s="47">
        <v>456061515513796</v>
      </c>
      <c r="C95" s="47">
        <v>8.9855060816551301E+18</v>
      </c>
      <c r="D95" s="47">
        <v>358239051399196</v>
      </c>
      <c r="E95" s="46" t="s">
        <v>3624</v>
      </c>
      <c r="F95" s="46" t="s">
        <v>3624</v>
      </c>
      <c r="G95" s="46" t="s">
        <v>3607</v>
      </c>
      <c r="H95" s="54">
        <v>5</v>
      </c>
      <c r="I95" s="47">
        <v>22</v>
      </c>
      <c r="J95" s="46" t="s">
        <v>3609</v>
      </c>
      <c r="K95" s="46" t="s">
        <v>3611</v>
      </c>
      <c r="L95" s="46"/>
      <c r="M95" s="46"/>
      <c r="N95" s="46"/>
      <c r="O95" s="46"/>
      <c r="P95" s="46"/>
      <c r="Q95" s="46"/>
      <c r="R95" s="47">
        <v>7</v>
      </c>
      <c r="S95" s="47">
        <v>100</v>
      </c>
      <c r="T95" s="47">
        <v>700</v>
      </c>
      <c r="U95" s="47">
        <v>3</v>
      </c>
      <c r="V95" s="46">
        <v>0</v>
      </c>
      <c r="W95" s="46"/>
      <c r="X95" s="47">
        <v>7</v>
      </c>
      <c r="Y95" s="47">
        <v>10</v>
      </c>
      <c r="Z95" s="47">
        <v>70</v>
      </c>
      <c r="AA95" s="47">
        <v>3</v>
      </c>
      <c r="AB95" s="46">
        <v>0</v>
      </c>
      <c r="AC95" s="47">
        <v>0</v>
      </c>
      <c r="AD95" s="46"/>
      <c r="AE95" s="46"/>
      <c r="AF95" s="46"/>
      <c r="AG95" s="46"/>
      <c r="AH95" s="46"/>
      <c r="AI95" s="46"/>
      <c r="AJ95" s="46"/>
      <c r="AK95" s="46" t="s">
        <v>839</v>
      </c>
      <c r="AL95" s="46" t="s">
        <v>7477</v>
      </c>
      <c r="AM95" s="46" t="s">
        <v>3630</v>
      </c>
      <c r="AN95" s="46" t="s">
        <v>3631</v>
      </c>
      <c r="AO95" s="46">
        <v>1952</v>
      </c>
      <c r="AP95" s="46" t="s">
        <v>3632</v>
      </c>
      <c r="AQ95" s="46" t="s">
        <v>3633</v>
      </c>
      <c r="AR95" s="46">
        <v>277</v>
      </c>
      <c r="AS95" s="46"/>
      <c r="AT95" s="46">
        <v>-1</v>
      </c>
    </row>
    <row r="96" spans="1:46" ht="15" customHeight="1">
      <c r="A96" s="46" t="s">
        <v>3635</v>
      </c>
      <c r="B96" s="47">
        <v>456061515513796</v>
      </c>
      <c r="C96" s="47">
        <v>8.9855060816551301E+18</v>
      </c>
      <c r="D96" s="47">
        <v>358239051399196</v>
      </c>
      <c r="E96" s="46" t="s">
        <v>3639</v>
      </c>
      <c r="F96" s="46" t="s">
        <v>3639</v>
      </c>
      <c r="G96" s="46" t="s">
        <v>3607</v>
      </c>
      <c r="H96" s="54">
        <v>5</v>
      </c>
      <c r="I96" s="47">
        <v>22</v>
      </c>
      <c r="J96" s="46" t="s">
        <v>3609</v>
      </c>
      <c r="K96" s="46" t="s">
        <v>3611</v>
      </c>
      <c r="L96" s="46"/>
      <c r="M96" s="46"/>
      <c r="N96" s="46"/>
      <c r="O96" s="46"/>
      <c r="P96" s="46"/>
      <c r="Q96" s="46"/>
      <c r="R96" s="47">
        <v>7</v>
      </c>
      <c r="S96" s="47">
        <v>100</v>
      </c>
      <c r="T96" s="47">
        <v>700</v>
      </c>
      <c r="U96" s="47">
        <v>3</v>
      </c>
      <c r="V96" s="46">
        <v>74</v>
      </c>
      <c r="W96" s="46"/>
      <c r="X96" s="47">
        <v>7</v>
      </c>
      <c r="Y96" s="47">
        <v>10</v>
      </c>
      <c r="Z96" s="47">
        <v>70</v>
      </c>
      <c r="AA96" s="47">
        <v>3</v>
      </c>
      <c r="AB96" s="46">
        <v>31</v>
      </c>
      <c r="AC96" s="47">
        <v>0</v>
      </c>
      <c r="AD96" s="46"/>
      <c r="AE96" s="46"/>
      <c r="AF96" s="46"/>
      <c r="AG96" s="46"/>
      <c r="AH96" s="46"/>
      <c r="AI96" s="46"/>
      <c r="AJ96" s="46"/>
      <c r="AK96" s="46" t="s">
        <v>839</v>
      </c>
      <c r="AL96" s="46" t="s">
        <v>7478</v>
      </c>
      <c r="AM96" s="46" t="s">
        <v>3642</v>
      </c>
      <c r="AN96" s="46" t="s">
        <v>3643</v>
      </c>
      <c r="AO96" s="46">
        <v>1953</v>
      </c>
      <c r="AP96" s="46" t="s">
        <v>3646</v>
      </c>
      <c r="AQ96" s="46" t="s">
        <v>3647</v>
      </c>
      <c r="AR96" s="46">
        <v>278</v>
      </c>
      <c r="AS96" s="46"/>
      <c r="AT96" s="46">
        <v>-1</v>
      </c>
    </row>
    <row r="97" spans="1:46" ht="15" customHeight="1">
      <c r="A97" s="46" t="s">
        <v>3831</v>
      </c>
      <c r="B97" s="47">
        <v>456061515513796</v>
      </c>
      <c r="C97" s="47">
        <v>8.9855060816551301E+18</v>
      </c>
      <c r="D97" s="47">
        <v>358239051399196</v>
      </c>
      <c r="E97" s="46" t="s">
        <v>7978</v>
      </c>
      <c r="F97" s="46" t="s">
        <v>7978</v>
      </c>
      <c r="G97" s="46" t="s">
        <v>3766</v>
      </c>
      <c r="H97" s="54">
        <v>5</v>
      </c>
      <c r="I97" s="47">
        <v>22</v>
      </c>
      <c r="J97" s="46" t="s">
        <v>3815</v>
      </c>
      <c r="K97" s="46" t="s">
        <v>3768</v>
      </c>
      <c r="L97" s="46"/>
      <c r="M97" s="46"/>
      <c r="N97" s="46"/>
      <c r="O97" s="46"/>
      <c r="P97" s="46"/>
      <c r="Q97" s="46"/>
      <c r="R97" s="47">
        <v>7</v>
      </c>
      <c r="S97" s="47">
        <v>100</v>
      </c>
      <c r="T97" s="47">
        <v>700</v>
      </c>
      <c r="U97" s="47">
        <v>1</v>
      </c>
      <c r="V97" s="46"/>
      <c r="W97" s="46"/>
      <c r="X97" s="47">
        <v>7</v>
      </c>
      <c r="Y97" s="47">
        <v>10</v>
      </c>
      <c r="Z97" s="47">
        <v>70</v>
      </c>
      <c r="AA97" s="47">
        <v>3</v>
      </c>
      <c r="AB97" s="46">
        <v>136</v>
      </c>
      <c r="AC97" s="47">
        <v>0</v>
      </c>
      <c r="AD97" s="46"/>
      <c r="AE97" s="46"/>
      <c r="AF97" s="46"/>
      <c r="AG97" s="46"/>
      <c r="AH97" s="46"/>
      <c r="AI97" s="46"/>
      <c r="AJ97" s="46"/>
      <c r="AK97" s="46" t="s">
        <v>1131</v>
      </c>
      <c r="AL97" s="46" t="s">
        <v>7488</v>
      </c>
      <c r="AM97" s="46" t="s">
        <v>3837</v>
      </c>
      <c r="AN97" s="46" t="s">
        <v>3838</v>
      </c>
      <c r="AO97" s="46">
        <v>1987</v>
      </c>
      <c r="AP97" s="46" t="s">
        <v>3839</v>
      </c>
      <c r="AQ97" s="46" t="s">
        <v>3840</v>
      </c>
      <c r="AR97" s="46">
        <v>297</v>
      </c>
      <c r="AS97" s="46"/>
      <c r="AT97" s="46">
        <v>-1</v>
      </c>
    </row>
    <row r="98" spans="1:46" ht="15" customHeight="1">
      <c r="A98" s="46" t="s">
        <v>3842</v>
      </c>
      <c r="B98" s="47">
        <v>456061515513796</v>
      </c>
      <c r="C98" s="47">
        <v>8.9855060816551301E+18</v>
      </c>
      <c r="D98" s="47">
        <v>358239051399196</v>
      </c>
      <c r="E98" s="46" t="s">
        <v>7979</v>
      </c>
      <c r="F98" s="46" t="s">
        <v>7979</v>
      </c>
      <c r="G98" s="46" t="s">
        <v>3766</v>
      </c>
      <c r="H98" s="54">
        <v>5</v>
      </c>
      <c r="I98" s="47">
        <v>22</v>
      </c>
      <c r="J98" s="46" t="s">
        <v>3767</v>
      </c>
      <c r="K98" s="46" t="s">
        <v>3768</v>
      </c>
      <c r="L98" s="46"/>
      <c r="M98" s="46"/>
      <c r="N98" s="46"/>
      <c r="O98" s="46"/>
      <c r="P98" s="46"/>
      <c r="Q98" s="46"/>
      <c r="R98" s="47">
        <v>7</v>
      </c>
      <c r="S98" s="47">
        <v>100</v>
      </c>
      <c r="T98" s="47">
        <v>700</v>
      </c>
      <c r="U98" s="47">
        <v>3</v>
      </c>
      <c r="V98" s="46">
        <v>0</v>
      </c>
      <c r="W98" s="46"/>
      <c r="X98" s="47">
        <v>7</v>
      </c>
      <c r="Y98" s="47">
        <v>10</v>
      </c>
      <c r="Z98" s="47">
        <v>70</v>
      </c>
      <c r="AA98" s="47">
        <v>3</v>
      </c>
      <c r="AB98" s="46">
        <v>0</v>
      </c>
      <c r="AC98" s="47">
        <v>0</v>
      </c>
      <c r="AD98" s="46"/>
      <c r="AE98" s="46"/>
      <c r="AF98" s="46"/>
      <c r="AG98" s="46"/>
      <c r="AH98" s="46"/>
      <c r="AI98" s="46"/>
      <c r="AJ98" s="46"/>
      <c r="AK98" s="46" t="s">
        <v>1131</v>
      </c>
      <c r="AL98" s="46" t="s">
        <v>7309</v>
      </c>
      <c r="AM98" s="46" t="s">
        <v>3849</v>
      </c>
      <c r="AN98" s="46" t="s">
        <v>3850</v>
      </c>
      <c r="AO98" s="46">
        <v>1988</v>
      </c>
      <c r="AP98" s="46" t="s">
        <v>3851</v>
      </c>
      <c r="AQ98" s="46" t="s">
        <v>3852</v>
      </c>
      <c r="AR98" s="46">
        <v>298</v>
      </c>
      <c r="AS98" s="46"/>
      <c r="AT98" s="46">
        <v>-1</v>
      </c>
    </row>
    <row r="99" spans="1:46" ht="15" customHeight="1">
      <c r="A99" s="46" t="s">
        <v>3935</v>
      </c>
      <c r="B99" s="47">
        <v>456061515513796</v>
      </c>
      <c r="C99" s="47">
        <v>8.9855060816551301E+18</v>
      </c>
      <c r="D99" s="47">
        <v>358239051399196</v>
      </c>
      <c r="E99" s="46" t="s">
        <v>7980</v>
      </c>
      <c r="F99" s="46" t="s">
        <v>7980</v>
      </c>
      <c r="G99" s="46" t="s">
        <v>3768</v>
      </c>
      <c r="H99" s="54">
        <v>5</v>
      </c>
      <c r="I99" s="47">
        <v>22</v>
      </c>
      <c r="J99" s="46" t="s">
        <v>3856</v>
      </c>
      <c r="K99" s="46" t="s">
        <v>3909</v>
      </c>
      <c r="L99" s="46"/>
      <c r="M99" s="46"/>
      <c r="N99" s="46"/>
      <c r="O99" s="46"/>
      <c r="P99" s="46"/>
      <c r="Q99" s="46"/>
      <c r="R99" s="47">
        <v>7</v>
      </c>
      <c r="S99" s="47">
        <v>100</v>
      </c>
      <c r="T99" s="47">
        <v>700</v>
      </c>
      <c r="U99" s="47">
        <v>3</v>
      </c>
      <c r="V99" s="46">
        <v>0</v>
      </c>
      <c r="W99" s="46"/>
      <c r="X99" s="47">
        <v>7</v>
      </c>
      <c r="Y99" s="47">
        <v>10</v>
      </c>
      <c r="Z99" s="47">
        <v>70</v>
      </c>
      <c r="AA99" s="47">
        <v>3</v>
      </c>
      <c r="AB99" s="46">
        <v>0</v>
      </c>
      <c r="AC99" s="47">
        <v>0</v>
      </c>
      <c r="AD99" s="46"/>
      <c r="AE99" s="46"/>
      <c r="AF99" s="46"/>
      <c r="AG99" s="46"/>
      <c r="AH99" s="46"/>
      <c r="AI99" s="46"/>
      <c r="AJ99" s="46"/>
      <c r="AK99" s="46" t="s">
        <v>778</v>
      </c>
      <c r="AL99" s="46" t="s">
        <v>7496</v>
      </c>
      <c r="AM99" s="46" t="s">
        <v>3938</v>
      </c>
      <c r="AN99" s="46" t="s">
        <v>3939</v>
      </c>
      <c r="AO99" s="46">
        <v>1999</v>
      </c>
      <c r="AP99" s="46" t="s">
        <v>3940</v>
      </c>
      <c r="AQ99" s="46" t="s">
        <v>3941</v>
      </c>
      <c r="AR99" s="46">
        <v>307</v>
      </c>
      <c r="AS99" s="46"/>
      <c r="AT99" s="46">
        <v>-1</v>
      </c>
    </row>
    <row r="100" spans="1:46" ht="15" customHeight="1">
      <c r="A100" s="46" t="s">
        <v>3942</v>
      </c>
      <c r="B100" s="47">
        <v>456061515513796</v>
      </c>
      <c r="C100" s="47">
        <v>8.9855060816551301E+18</v>
      </c>
      <c r="D100" s="47">
        <v>358239051399196</v>
      </c>
      <c r="E100" s="46" t="s">
        <v>7981</v>
      </c>
      <c r="F100" s="46" t="s">
        <v>7981</v>
      </c>
      <c r="G100" s="46" t="s">
        <v>3768</v>
      </c>
      <c r="H100" s="54">
        <v>5</v>
      </c>
      <c r="I100" s="47">
        <v>22</v>
      </c>
      <c r="J100" s="46" t="s">
        <v>3856</v>
      </c>
      <c r="K100" s="46" t="s">
        <v>3909</v>
      </c>
      <c r="L100" s="46"/>
      <c r="M100" s="46"/>
      <c r="N100" s="46"/>
      <c r="O100" s="46"/>
      <c r="P100" s="46"/>
      <c r="Q100" s="46"/>
      <c r="R100" s="47">
        <v>7</v>
      </c>
      <c r="S100" s="47">
        <v>100</v>
      </c>
      <c r="T100" s="47">
        <v>700</v>
      </c>
      <c r="U100" s="47">
        <v>3</v>
      </c>
      <c r="V100" s="46">
        <v>0</v>
      </c>
      <c r="W100" s="46"/>
      <c r="X100" s="47">
        <v>7</v>
      </c>
      <c r="Y100" s="47">
        <v>10</v>
      </c>
      <c r="Z100" s="47">
        <v>70</v>
      </c>
      <c r="AA100" s="47">
        <v>3</v>
      </c>
      <c r="AB100" s="46">
        <v>0</v>
      </c>
      <c r="AC100" s="47">
        <v>0</v>
      </c>
      <c r="AD100" s="46"/>
      <c r="AE100" s="46"/>
      <c r="AF100" s="46"/>
      <c r="AG100" s="46"/>
      <c r="AH100" s="46"/>
      <c r="AI100" s="46"/>
      <c r="AJ100" s="46"/>
      <c r="AK100" s="46" t="s">
        <v>778</v>
      </c>
      <c r="AL100" s="46" t="s">
        <v>7303</v>
      </c>
      <c r="AM100" s="46" t="s">
        <v>3948</v>
      </c>
      <c r="AN100" s="46" t="s">
        <v>3949</v>
      </c>
      <c r="AO100" s="46">
        <v>2000</v>
      </c>
      <c r="AP100" s="46" t="s">
        <v>3950</v>
      </c>
      <c r="AQ100" s="46" t="s">
        <v>3951</v>
      </c>
      <c r="AR100" s="46">
        <v>308</v>
      </c>
      <c r="AS100" s="46"/>
      <c r="AT100" s="46">
        <v>-1</v>
      </c>
    </row>
    <row r="101" spans="1:46" ht="15" customHeight="1">
      <c r="A101" s="46" t="s">
        <v>3952</v>
      </c>
      <c r="B101" s="47">
        <v>456061515513796</v>
      </c>
      <c r="C101" s="47">
        <v>8.9855060816551301E+18</v>
      </c>
      <c r="D101" s="47">
        <v>358239051399196</v>
      </c>
      <c r="E101" s="46" t="s">
        <v>7982</v>
      </c>
      <c r="F101" s="46" t="s">
        <v>7982</v>
      </c>
      <c r="G101" s="46" t="s">
        <v>3768</v>
      </c>
      <c r="H101" s="54">
        <v>5</v>
      </c>
      <c r="I101" s="47">
        <v>22</v>
      </c>
      <c r="J101" s="46" t="s">
        <v>3856</v>
      </c>
      <c r="K101" s="46" t="s">
        <v>3909</v>
      </c>
      <c r="L101" s="46"/>
      <c r="M101" s="46"/>
      <c r="N101" s="46"/>
      <c r="O101" s="46"/>
      <c r="P101" s="46"/>
      <c r="Q101" s="46"/>
      <c r="R101" s="47">
        <v>7</v>
      </c>
      <c r="S101" s="47">
        <v>100</v>
      </c>
      <c r="T101" s="47">
        <v>700</v>
      </c>
      <c r="U101" s="47">
        <v>3</v>
      </c>
      <c r="V101" s="46">
        <v>0</v>
      </c>
      <c r="W101" s="46"/>
      <c r="X101" s="47">
        <v>7</v>
      </c>
      <c r="Y101" s="47">
        <v>10</v>
      </c>
      <c r="Z101" s="47">
        <v>70</v>
      </c>
      <c r="AA101" s="47">
        <v>3</v>
      </c>
      <c r="AB101" s="46">
        <v>0</v>
      </c>
      <c r="AC101" s="47">
        <v>0</v>
      </c>
      <c r="AD101" s="46"/>
      <c r="AE101" s="46"/>
      <c r="AF101" s="46"/>
      <c r="AG101" s="46"/>
      <c r="AH101" s="46"/>
      <c r="AI101" s="46"/>
      <c r="AJ101" s="46"/>
      <c r="AK101" s="46" t="s">
        <v>778</v>
      </c>
      <c r="AL101" s="46" t="s">
        <v>7497</v>
      </c>
      <c r="AM101" s="46" t="s">
        <v>3955</v>
      </c>
      <c r="AN101" s="46" t="s">
        <v>3956</v>
      </c>
      <c r="AO101" s="46">
        <v>2001</v>
      </c>
      <c r="AP101" s="46" t="s">
        <v>3958</v>
      </c>
      <c r="AQ101" s="46" t="s">
        <v>3960</v>
      </c>
      <c r="AR101" s="46">
        <v>309</v>
      </c>
      <c r="AS101" s="46"/>
      <c r="AT101" s="46">
        <v>-1</v>
      </c>
    </row>
    <row r="102" spans="1:46" ht="15" customHeight="1">
      <c r="A102" s="46" t="s">
        <v>3086</v>
      </c>
      <c r="B102" s="47">
        <v>456061515513796</v>
      </c>
      <c r="C102" s="47">
        <v>8.9855060816551301E+18</v>
      </c>
      <c r="D102" s="47">
        <v>358239051399196</v>
      </c>
      <c r="E102" s="46" t="s">
        <v>3091</v>
      </c>
      <c r="F102" s="46" t="s">
        <v>3091</v>
      </c>
      <c r="G102" s="46" t="s">
        <v>2307</v>
      </c>
      <c r="H102" s="54">
        <v>4</v>
      </c>
      <c r="I102" s="47">
        <v>21</v>
      </c>
      <c r="J102" s="46" t="s">
        <v>2308</v>
      </c>
      <c r="K102" s="46" t="s">
        <v>2309</v>
      </c>
      <c r="L102" s="46">
        <v>99</v>
      </c>
      <c r="M102" s="46">
        <v>99</v>
      </c>
      <c r="N102" s="46"/>
      <c r="O102" s="46"/>
      <c r="P102" s="46"/>
      <c r="Q102" s="46"/>
      <c r="R102" s="47">
        <v>7</v>
      </c>
      <c r="S102" s="47">
        <v>100</v>
      </c>
      <c r="T102" s="47">
        <v>700</v>
      </c>
      <c r="U102" s="47">
        <v>3</v>
      </c>
      <c r="V102" s="46">
        <v>0</v>
      </c>
      <c r="W102" s="46"/>
      <c r="X102" s="47">
        <v>7</v>
      </c>
      <c r="Y102" s="47">
        <v>10</v>
      </c>
      <c r="Z102" s="47">
        <v>70</v>
      </c>
      <c r="AA102" s="47">
        <v>3</v>
      </c>
      <c r="AB102" s="46">
        <v>0</v>
      </c>
      <c r="AC102" s="47">
        <v>0</v>
      </c>
      <c r="AD102" s="46"/>
      <c r="AE102" s="46"/>
      <c r="AF102" s="46"/>
      <c r="AG102" s="46"/>
      <c r="AH102" s="46"/>
      <c r="AI102" s="46"/>
      <c r="AJ102" s="46"/>
      <c r="AK102" s="46" t="s">
        <v>839</v>
      </c>
      <c r="AL102" s="46" t="s">
        <v>7326</v>
      </c>
      <c r="AM102" s="46" t="s">
        <v>3094</v>
      </c>
      <c r="AN102" s="46" t="s">
        <v>3095</v>
      </c>
      <c r="AO102" s="46">
        <v>1702</v>
      </c>
      <c r="AP102" s="46" t="s">
        <v>3096</v>
      </c>
      <c r="AQ102" s="46" t="s">
        <v>3097</v>
      </c>
      <c r="AR102" s="46">
        <v>235</v>
      </c>
      <c r="AS102" s="46"/>
      <c r="AT102" s="46">
        <v>-1</v>
      </c>
    </row>
    <row r="103" spans="1:46" s="51" customFormat="1" ht="15" customHeight="1">
      <c r="A103" s="46" t="s">
        <v>3099</v>
      </c>
      <c r="B103" s="47">
        <v>456061515513796</v>
      </c>
      <c r="C103" s="47">
        <v>8.9855060816551301E+18</v>
      </c>
      <c r="D103" s="47">
        <v>358239051399196</v>
      </c>
      <c r="E103" s="46" t="s">
        <v>3100</v>
      </c>
      <c r="F103" s="46" t="s">
        <v>3100</v>
      </c>
      <c r="G103" s="46" t="s">
        <v>2307</v>
      </c>
      <c r="H103" s="54">
        <v>4</v>
      </c>
      <c r="I103" s="47">
        <v>21</v>
      </c>
      <c r="J103" s="46" t="s">
        <v>2308</v>
      </c>
      <c r="K103" s="46" t="s">
        <v>2309</v>
      </c>
      <c r="L103" s="46">
        <v>99</v>
      </c>
      <c r="M103" s="46">
        <v>99</v>
      </c>
      <c r="N103" s="46"/>
      <c r="O103" s="46"/>
      <c r="P103" s="46"/>
      <c r="Q103" s="46"/>
      <c r="R103" s="47">
        <v>7</v>
      </c>
      <c r="S103" s="47">
        <v>100</v>
      </c>
      <c r="T103" s="47">
        <v>700</v>
      </c>
      <c r="U103" s="47">
        <v>3</v>
      </c>
      <c r="V103" s="46">
        <v>0</v>
      </c>
      <c r="W103" s="46"/>
      <c r="X103" s="47">
        <v>7</v>
      </c>
      <c r="Y103" s="47">
        <v>10</v>
      </c>
      <c r="Z103" s="47">
        <v>70</v>
      </c>
      <c r="AA103" s="47">
        <v>3</v>
      </c>
      <c r="AB103" s="46">
        <v>0</v>
      </c>
      <c r="AC103" s="47">
        <v>0</v>
      </c>
      <c r="AD103" s="46"/>
      <c r="AE103" s="46"/>
      <c r="AF103" s="46"/>
      <c r="AG103" s="46"/>
      <c r="AH103" s="46"/>
      <c r="AI103" s="46"/>
      <c r="AJ103" s="46"/>
      <c r="AK103" s="46" t="s">
        <v>839</v>
      </c>
      <c r="AL103" s="46" t="s">
        <v>7326</v>
      </c>
      <c r="AM103" s="46" t="s">
        <v>3106</v>
      </c>
      <c r="AN103" s="46" t="s">
        <v>3107</v>
      </c>
      <c r="AO103" s="46">
        <v>1703</v>
      </c>
      <c r="AP103" s="46" t="s">
        <v>3109</v>
      </c>
      <c r="AQ103" s="46" t="s">
        <v>3110</v>
      </c>
      <c r="AR103" s="46">
        <v>236</v>
      </c>
      <c r="AS103" s="46"/>
      <c r="AT103" s="46">
        <v>-1</v>
      </c>
    </row>
    <row r="104" spans="1:46" s="51" customFormat="1" ht="15" customHeight="1">
      <c r="A104" s="46" t="s">
        <v>3111</v>
      </c>
      <c r="B104" s="47">
        <v>456061515513796</v>
      </c>
      <c r="C104" s="47">
        <v>8.9855060816551301E+18</v>
      </c>
      <c r="D104" s="47">
        <v>358239051399196</v>
      </c>
      <c r="E104" s="46" t="s">
        <v>3113</v>
      </c>
      <c r="F104" s="46" t="s">
        <v>3113</v>
      </c>
      <c r="G104" s="46" t="s">
        <v>2307</v>
      </c>
      <c r="H104" s="54">
        <v>4</v>
      </c>
      <c r="I104" s="47">
        <v>21</v>
      </c>
      <c r="J104" s="46" t="s">
        <v>2308</v>
      </c>
      <c r="K104" s="46" t="s">
        <v>2309</v>
      </c>
      <c r="L104" s="46">
        <v>99</v>
      </c>
      <c r="M104" s="46">
        <v>99</v>
      </c>
      <c r="N104" s="46"/>
      <c r="O104" s="46"/>
      <c r="P104" s="46"/>
      <c r="Q104" s="46"/>
      <c r="R104" s="47">
        <v>7</v>
      </c>
      <c r="S104" s="47">
        <v>100</v>
      </c>
      <c r="T104" s="47">
        <v>700</v>
      </c>
      <c r="U104" s="47">
        <v>3</v>
      </c>
      <c r="V104" s="46">
        <v>0</v>
      </c>
      <c r="W104" s="46"/>
      <c r="X104" s="47">
        <v>7</v>
      </c>
      <c r="Y104" s="47">
        <v>10</v>
      </c>
      <c r="Z104" s="47">
        <v>70</v>
      </c>
      <c r="AA104" s="47">
        <v>3</v>
      </c>
      <c r="AB104" s="46">
        <v>0</v>
      </c>
      <c r="AC104" s="47">
        <v>0</v>
      </c>
      <c r="AD104" s="46"/>
      <c r="AE104" s="46"/>
      <c r="AF104" s="46"/>
      <c r="AG104" s="46"/>
      <c r="AH104" s="46"/>
      <c r="AI104" s="46"/>
      <c r="AJ104" s="46"/>
      <c r="AK104" s="46" t="s">
        <v>839</v>
      </c>
      <c r="AL104" s="46" t="s">
        <v>7326</v>
      </c>
      <c r="AM104" s="46" t="s">
        <v>3118</v>
      </c>
      <c r="AN104" s="46" t="s">
        <v>3120</v>
      </c>
      <c r="AO104" s="46">
        <v>1704</v>
      </c>
      <c r="AP104" s="46" t="s">
        <v>3121</v>
      </c>
      <c r="AQ104" s="46" t="s">
        <v>3122</v>
      </c>
      <c r="AR104" s="46">
        <v>237</v>
      </c>
      <c r="AS104" s="46"/>
      <c r="AT104" s="46">
        <v>-1</v>
      </c>
    </row>
    <row r="105" spans="1:46" s="51" customFormat="1" ht="15" customHeight="1">
      <c r="A105" s="46" t="s">
        <v>3124</v>
      </c>
      <c r="B105" s="47">
        <v>456061515513796</v>
      </c>
      <c r="C105" s="47">
        <v>8.9855060816551301E+18</v>
      </c>
      <c r="D105" s="47">
        <v>358239051399196</v>
      </c>
      <c r="E105" s="46" t="s">
        <v>3125</v>
      </c>
      <c r="F105" s="46" t="s">
        <v>3125</v>
      </c>
      <c r="G105" s="46" t="s">
        <v>2307</v>
      </c>
      <c r="H105" s="54">
        <v>4</v>
      </c>
      <c r="I105" s="47">
        <v>21</v>
      </c>
      <c r="J105" s="46" t="s">
        <v>2308</v>
      </c>
      <c r="K105" s="46" t="s">
        <v>2309</v>
      </c>
      <c r="L105" s="46">
        <v>99</v>
      </c>
      <c r="M105" s="46">
        <v>99</v>
      </c>
      <c r="N105" s="46"/>
      <c r="O105" s="46"/>
      <c r="P105" s="46"/>
      <c r="Q105" s="46"/>
      <c r="R105" s="47">
        <v>7</v>
      </c>
      <c r="S105" s="47">
        <v>100</v>
      </c>
      <c r="T105" s="47">
        <v>700</v>
      </c>
      <c r="U105" s="47">
        <v>3</v>
      </c>
      <c r="V105" s="46">
        <v>0</v>
      </c>
      <c r="W105" s="46"/>
      <c r="X105" s="47">
        <v>7</v>
      </c>
      <c r="Y105" s="47">
        <v>10</v>
      </c>
      <c r="Z105" s="47">
        <v>70</v>
      </c>
      <c r="AA105" s="47">
        <v>3</v>
      </c>
      <c r="AB105" s="46">
        <v>0</v>
      </c>
      <c r="AC105" s="47">
        <v>0</v>
      </c>
      <c r="AD105" s="46"/>
      <c r="AE105" s="46"/>
      <c r="AF105" s="46"/>
      <c r="AG105" s="46"/>
      <c r="AH105" s="46"/>
      <c r="AI105" s="46"/>
      <c r="AJ105" s="46"/>
      <c r="AK105" s="46" t="s">
        <v>839</v>
      </c>
      <c r="AL105" s="46" t="s">
        <v>7326</v>
      </c>
      <c r="AM105" s="46" t="s">
        <v>3128</v>
      </c>
      <c r="AN105" s="46" t="s">
        <v>3130</v>
      </c>
      <c r="AO105" s="46">
        <v>1705</v>
      </c>
      <c r="AP105" s="46" t="s">
        <v>3132</v>
      </c>
      <c r="AQ105" s="46" t="s">
        <v>3133</v>
      </c>
      <c r="AR105" s="46">
        <v>238</v>
      </c>
      <c r="AS105" s="46"/>
      <c r="AT105" s="46">
        <v>-1</v>
      </c>
    </row>
    <row r="106" spans="1:46" s="51" customFormat="1" ht="15" customHeight="1">
      <c r="A106" s="46" t="s">
        <v>3135</v>
      </c>
      <c r="B106" s="47">
        <v>456061515513796</v>
      </c>
      <c r="C106" s="47">
        <v>8.9855060816551301E+18</v>
      </c>
      <c r="D106" s="47">
        <v>358239051399196</v>
      </c>
      <c r="E106" s="46" t="s">
        <v>3136</v>
      </c>
      <c r="F106" s="46" t="s">
        <v>3136</v>
      </c>
      <c r="G106" s="46" t="s">
        <v>2307</v>
      </c>
      <c r="H106" s="54">
        <v>4</v>
      </c>
      <c r="I106" s="47">
        <v>21</v>
      </c>
      <c r="J106" s="46" t="s">
        <v>2308</v>
      </c>
      <c r="K106" s="46" t="s">
        <v>2309</v>
      </c>
      <c r="L106" s="46">
        <v>99</v>
      </c>
      <c r="M106" s="46">
        <v>99</v>
      </c>
      <c r="N106" s="46"/>
      <c r="O106" s="46"/>
      <c r="P106" s="46"/>
      <c r="Q106" s="46"/>
      <c r="R106" s="47">
        <v>7</v>
      </c>
      <c r="S106" s="47">
        <v>100</v>
      </c>
      <c r="T106" s="47">
        <v>700</v>
      </c>
      <c r="U106" s="47">
        <v>3</v>
      </c>
      <c r="V106" s="46">
        <v>0</v>
      </c>
      <c r="W106" s="46"/>
      <c r="X106" s="47">
        <v>7</v>
      </c>
      <c r="Y106" s="47">
        <v>10</v>
      </c>
      <c r="Z106" s="47">
        <v>70</v>
      </c>
      <c r="AA106" s="47">
        <v>3</v>
      </c>
      <c r="AB106" s="46">
        <v>0</v>
      </c>
      <c r="AC106" s="47">
        <v>0</v>
      </c>
      <c r="AD106" s="46"/>
      <c r="AE106" s="46"/>
      <c r="AF106" s="46"/>
      <c r="AG106" s="46"/>
      <c r="AH106" s="46"/>
      <c r="AI106" s="46"/>
      <c r="AJ106" s="46"/>
      <c r="AK106" s="46" t="s">
        <v>839</v>
      </c>
      <c r="AL106" s="46" t="s">
        <v>7326</v>
      </c>
      <c r="AM106" s="46" t="s">
        <v>3139</v>
      </c>
      <c r="AN106" s="46" t="s">
        <v>3140</v>
      </c>
      <c r="AO106" s="46">
        <v>1706</v>
      </c>
      <c r="AP106" s="46" t="s">
        <v>3141</v>
      </c>
      <c r="AQ106" s="46" t="s">
        <v>3142</v>
      </c>
      <c r="AR106" s="46">
        <v>239</v>
      </c>
      <c r="AS106" s="46"/>
      <c r="AT106" s="46">
        <v>-1</v>
      </c>
    </row>
    <row r="107" spans="1:46" s="51" customFormat="1" ht="15" customHeight="1">
      <c r="A107" s="46" t="s">
        <v>3143</v>
      </c>
      <c r="B107" s="47">
        <v>456061515513796</v>
      </c>
      <c r="C107" s="47">
        <v>8.9855060816551301E+18</v>
      </c>
      <c r="D107" s="47">
        <v>358239051399196</v>
      </c>
      <c r="E107" s="46" t="s">
        <v>3145</v>
      </c>
      <c r="F107" s="46" t="s">
        <v>3145</v>
      </c>
      <c r="G107" s="46" t="s">
        <v>2361</v>
      </c>
      <c r="H107" s="54">
        <v>4</v>
      </c>
      <c r="I107" s="47">
        <v>21</v>
      </c>
      <c r="J107" s="46" t="s">
        <v>2362</v>
      </c>
      <c r="K107" s="46" t="s">
        <v>2363</v>
      </c>
      <c r="L107" s="46">
        <v>99</v>
      </c>
      <c r="M107" s="46">
        <v>99</v>
      </c>
      <c r="N107" s="46"/>
      <c r="O107" s="46"/>
      <c r="P107" s="46"/>
      <c r="Q107" s="46"/>
      <c r="R107" s="47">
        <v>7</v>
      </c>
      <c r="S107" s="47">
        <v>100</v>
      </c>
      <c r="T107" s="47">
        <v>700</v>
      </c>
      <c r="U107" s="47">
        <v>3</v>
      </c>
      <c r="V107" s="46">
        <v>0</v>
      </c>
      <c r="W107" s="46"/>
      <c r="X107" s="47">
        <v>7</v>
      </c>
      <c r="Y107" s="47">
        <v>10</v>
      </c>
      <c r="Z107" s="47">
        <v>70</v>
      </c>
      <c r="AA107" s="47">
        <v>3</v>
      </c>
      <c r="AB107" s="46">
        <v>0</v>
      </c>
      <c r="AC107" s="47">
        <v>0</v>
      </c>
      <c r="AD107" s="46"/>
      <c r="AE107" s="46"/>
      <c r="AF107" s="46"/>
      <c r="AG107" s="46"/>
      <c r="AH107" s="46"/>
      <c r="AI107" s="46"/>
      <c r="AJ107" s="46"/>
      <c r="AK107" s="46" t="s">
        <v>839</v>
      </c>
      <c r="AL107" s="46" t="s">
        <v>7326</v>
      </c>
      <c r="AM107" s="46" t="s">
        <v>3149</v>
      </c>
      <c r="AN107" s="46" t="s">
        <v>3150</v>
      </c>
      <c r="AO107" s="46">
        <v>1707</v>
      </c>
      <c r="AP107" s="46" t="s">
        <v>3152</v>
      </c>
      <c r="AQ107" s="46" t="s">
        <v>3153</v>
      </c>
      <c r="AR107" s="46">
        <v>240</v>
      </c>
      <c r="AS107" s="46"/>
      <c r="AT107" s="46">
        <v>-1</v>
      </c>
    </row>
    <row r="108" spans="1:46" s="51" customFormat="1" ht="15" customHeight="1">
      <c r="A108" s="46" t="s">
        <v>3154</v>
      </c>
      <c r="B108" s="47">
        <v>456061515513796</v>
      </c>
      <c r="C108" s="47">
        <v>8.9855060816551301E+18</v>
      </c>
      <c r="D108" s="47">
        <v>358239051399196</v>
      </c>
      <c r="E108" s="46" t="s">
        <v>3156</v>
      </c>
      <c r="F108" s="46" t="s">
        <v>3156</v>
      </c>
      <c r="G108" s="46" t="s">
        <v>2361</v>
      </c>
      <c r="H108" s="54">
        <v>4</v>
      </c>
      <c r="I108" s="47">
        <v>21</v>
      </c>
      <c r="J108" s="46" t="s">
        <v>2362</v>
      </c>
      <c r="K108" s="46" t="s">
        <v>2363</v>
      </c>
      <c r="L108" s="46">
        <v>99</v>
      </c>
      <c r="M108" s="46">
        <v>99</v>
      </c>
      <c r="N108" s="46"/>
      <c r="O108" s="46"/>
      <c r="P108" s="46"/>
      <c r="Q108" s="46"/>
      <c r="R108" s="47">
        <v>7</v>
      </c>
      <c r="S108" s="47">
        <v>100</v>
      </c>
      <c r="T108" s="47">
        <v>700</v>
      </c>
      <c r="U108" s="47">
        <v>3</v>
      </c>
      <c r="V108" s="46">
        <v>0</v>
      </c>
      <c r="W108" s="46"/>
      <c r="X108" s="47">
        <v>7</v>
      </c>
      <c r="Y108" s="47">
        <v>10</v>
      </c>
      <c r="Z108" s="47">
        <v>70</v>
      </c>
      <c r="AA108" s="47">
        <v>3</v>
      </c>
      <c r="AB108" s="46">
        <v>0</v>
      </c>
      <c r="AC108" s="47">
        <v>0</v>
      </c>
      <c r="AD108" s="46"/>
      <c r="AE108" s="46"/>
      <c r="AF108" s="46"/>
      <c r="AG108" s="46"/>
      <c r="AH108" s="46"/>
      <c r="AI108" s="46"/>
      <c r="AJ108" s="46"/>
      <c r="AK108" s="46" t="s">
        <v>839</v>
      </c>
      <c r="AL108" s="46" t="s">
        <v>7326</v>
      </c>
      <c r="AM108" s="46" t="s">
        <v>3161</v>
      </c>
      <c r="AN108" s="46" t="s">
        <v>3162</v>
      </c>
      <c r="AO108" s="46">
        <v>1708</v>
      </c>
      <c r="AP108" s="46" t="s">
        <v>3163</v>
      </c>
      <c r="AQ108" s="46" t="s">
        <v>3164</v>
      </c>
      <c r="AR108" s="46">
        <v>241</v>
      </c>
      <c r="AS108" s="46"/>
      <c r="AT108" s="46">
        <v>-1</v>
      </c>
    </row>
    <row r="109" spans="1:46" s="51" customFormat="1" ht="15" customHeight="1">
      <c r="A109" s="46" t="s">
        <v>3165</v>
      </c>
      <c r="B109" s="47">
        <v>456061515513796</v>
      </c>
      <c r="C109" s="47">
        <v>8.9855060816551301E+18</v>
      </c>
      <c r="D109" s="47">
        <v>358239051399196</v>
      </c>
      <c r="E109" s="46" t="s">
        <v>3167</v>
      </c>
      <c r="F109" s="46" t="s">
        <v>3167</v>
      </c>
      <c r="G109" s="46" t="s">
        <v>2361</v>
      </c>
      <c r="H109" s="54">
        <v>4</v>
      </c>
      <c r="I109" s="47">
        <v>21</v>
      </c>
      <c r="J109" s="46" t="s">
        <v>2362</v>
      </c>
      <c r="K109" s="46" t="s">
        <v>2363</v>
      </c>
      <c r="L109" s="46">
        <v>99</v>
      </c>
      <c r="M109" s="46">
        <v>99</v>
      </c>
      <c r="N109" s="46"/>
      <c r="O109" s="46"/>
      <c r="P109" s="46"/>
      <c r="Q109" s="46"/>
      <c r="R109" s="47">
        <v>7</v>
      </c>
      <c r="S109" s="47">
        <v>100</v>
      </c>
      <c r="T109" s="47">
        <v>700</v>
      </c>
      <c r="U109" s="47">
        <v>3</v>
      </c>
      <c r="V109" s="46">
        <v>0</v>
      </c>
      <c r="W109" s="46"/>
      <c r="X109" s="47">
        <v>7</v>
      </c>
      <c r="Y109" s="47">
        <v>10</v>
      </c>
      <c r="Z109" s="47">
        <v>70</v>
      </c>
      <c r="AA109" s="47">
        <v>3</v>
      </c>
      <c r="AB109" s="46">
        <v>0</v>
      </c>
      <c r="AC109" s="47">
        <v>0</v>
      </c>
      <c r="AD109" s="46"/>
      <c r="AE109" s="46"/>
      <c r="AF109" s="46"/>
      <c r="AG109" s="46"/>
      <c r="AH109" s="46"/>
      <c r="AI109" s="46"/>
      <c r="AJ109" s="46"/>
      <c r="AK109" s="46" t="s">
        <v>839</v>
      </c>
      <c r="AL109" s="46" t="s">
        <v>7326</v>
      </c>
      <c r="AM109" s="46" t="s">
        <v>3172</v>
      </c>
      <c r="AN109" s="46" t="s">
        <v>3173</v>
      </c>
      <c r="AO109" s="46">
        <v>1709</v>
      </c>
      <c r="AP109" s="46" t="s">
        <v>3174</v>
      </c>
      <c r="AQ109" s="46" t="s">
        <v>3175</v>
      </c>
      <c r="AR109" s="46">
        <v>242</v>
      </c>
      <c r="AS109" s="46"/>
      <c r="AT109" s="46">
        <v>-1</v>
      </c>
    </row>
    <row r="110" spans="1:46" s="51" customFormat="1" ht="15" customHeight="1">
      <c r="A110" s="46" t="s">
        <v>3176</v>
      </c>
      <c r="B110" s="47">
        <v>456061515513796</v>
      </c>
      <c r="C110" s="47">
        <v>8.9855060816551301E+18</v>
      </c>
      <c r="D110" s="47">
        <v>358239051399196</v>
      </c>
      <c r="E110" s="46" t="s">
        <v>3178</v>
      </c>
      <c r="F110" s="46" t="s">
        <v>3178</v>
      </c>
      <c r="G110" s="46" t="s">
        <v>2620</v>
      </c>
      <c r="H110" s="54">
        <v>4</v>
      </c>
      <c r="I110" s="47">
        <v>21</v>
      </c>
      <c r="J110" s="46" t="s">
        <v>2529</v>
      </c>
      <c r="K110" s="46" t="s">
        <v>2621</v>
      </c>
      <c r="L110" s="46">
        <v>99</v>
      </c>
      <c r="M110" s="46">
        <v>99</v>
      </c>
      <c r="N110" s="46"/>
      <c r="O110" s="46"/>
      <c r="P110" s="46"/>
      <c r="Q110" s="46"/>
      <c r="R110" s="47">
        <v>7</v>
      </c>
      <c r="S110" s="47">
        <v>100</v>
      </c>
      <c r="T110" s="47">
        <v>700</v>
      </c>
      <c r="U110" s="47">
        <v>3</v>
      </c>
      <c r="V110" s="46">
        <v>0</v>
      </c>
      <c r="W110" s="46"/>
      <c r="X110" s="47">
        <v>7</v>
      </c>
      <c r="Y110" s="47">
        <v>10</v>
      </c>
      <c r="Z110" s="47">
        <v>70</v>
      </c>
      <c r="AA110" s="47">
        <v>3</v>
      </c>
      <c r="AB110" s="46">
        <v>0</v>
      </c>
      <c r="AC110" s="47">
        <v>0</v>
      </c>
      <c r="AD110" s="46"/>
      <c r="AE110" s="46"/>
      <c r="AF110" s="46"/>
      <c r="AG110" s="46"/>
      <c r="AH110" s="46"/>
      <c r="AI110" s="46"/>
      <c r="AJ110" s="46"/>
      <c r="AK110" s="46" t="s">
        <v>839</v>
      </c>
      <c r="AL110" s="46" t="s">
        <v>7326</v>
      </c>
      <c r="AM110" s="46" t="s">
        <v>3183</v>
      </c>
      <c r="AN110" s="46" t="s">
        <v>3184</v>
      </c>
      <c r="AO110" s="46">
        <v>1710</v>
      </c>
      <c r="AP110" s="46" t="s">
        <v>3186</v>
      </c>
      <c r="AQ110" s="46" t="s">
        <v>3187</v>
      </c>
      <c r="AR110" s="46">
        <v>243</v>
      </c>
      <c r="AS110" s="46"/>
      <c r="AT110" s="46">
        <v>-1</v>
      </c>
    </row>
    <row r="111" spans="1:46" s="51" customFormat="1" ht="15" customHeight="1">
      <c r="A111" s="50" t="s">
        <v>3188</v>
      </c>
      <c r="B111" s="54">
        <v>456061515513796</v>
      </c>
      <c r="C111" s="54">
        <v>8.9855060816551301E+18</v>
      </c>
      <c r="D111" s="54">
        <v>358239051399196</v>
      </c>
      <c r="E111" s="50" t="s">
        <v>3189</v>
      </c>
      <c r="F111" s="50" t="s">
        <v>3189</v>
      </c>
      <c r="G111" s="50" t="s">
        <v>2620</v>
      </c>
      <c r="H111" s="54">
        <v>4</v>
      </c>
      <c r="I111" s="54">
        <v>21</v>
      </c>
      <c r="J111" s="50" t="s">
        <v>2529</v>
      </c>
      <c r="K111" s="50" t="s">
        <v>2621</v>
      </c>
      <c r="L111" s="50">
        <v>99</v>
      </c>
      <c r="M111" s="50">
        <v>99</v>
      </c>
      <c r="N111" s="50"/>
      <c r="O111" s="50"/>
      <c r="P111" s="50"/>
      <c r="Q111" s="50"/>
      <c r="R111" s="54">
        <v>7</v>
      </c>
      <c r="S111" s="54">
        <v>100</v>
      </c>
      <c r="T111" s="54">
        <v>700</v>
      </c>
      <c r="U111" s="54">
        <v>3</v>
      </c>
      <c r="V111" s="50">
        <v>0</v>
      </c>
      <c r="W111" s="50"/>
      <c r="X111" s="54">
        <v>7</v>
      </c>
      <c r="Y111" s="54">
        <v>10</v>
      </c>
      <c r="Z111" s="54">
        <v>70</v>
      </c>
      <c r="AA111" s="54">
        <v>3</v>
      </c>
      <c r="AB111" s="50">
        <v>0</v>
      </c>
      <c r="AC111" s="54">
        <v>0</v>
      </c>
      <c r="AD111" s="50"/>
      <c r="AE111" s="50"/>
      <c r="AF111" s="50"/>
      <c r="AG111" s="50"/>
      <c r="AH111" s="50"/>
      <c r="AI111" s="50"/>
      <c r="AJ111" s="50"/>
      <c r="AK111" s="50" t="s">
        <v>839</v>
      </c>
      <c r="AL111" s="50" t="s">
        <v>7326</v>
      </c>
      <c r="AM111" s="50" t="s">
        <v>3192</v>
      </c>
      <c r="AN111" s="50" t="s">
        <v>3193</v>
      </c>
      <c r="AO111" s="50">
        <v>1711</v>
      </c>
      <c r="AP111" s="50" t="s">
        <v>3194</v>
      </c>
      <c r="AQ111" s="50" t="s">
        <v>3195</v>
      </c>
      <c r="AR111" s="50">
        <v>244</v>
      </c>
      <c r="AS111" s="50"/>
      <c r="AT111" s="50">
        <v>-1</v>
      </c>
    </row>
    <row r="112" spans="1:46" s="51" customFormat="1" ht="15" customHeight="1">
      <c r="A112" s="50" t="s">
        <v>1203</v>
      </c>
      <c r="B112" s="54">
        <v>456061515513796</v>
      </c>
      <c r="C112" s="54">
        <v>8.9855060816551301E+18</v>
      </c>
      <c r="D112" s="54">
        <v>358239051399196</v>
      </c>
      <c r="E112" s="50" t="s">
        <v>1205</v>
      </c>
      <c r="F112" s="50" t="s">
        <v>1205</v>
      </c>
      <c r="G112" s="50" t="s">
        <v>1206</v>
      </c>
      <c r="H112" s="54">
        <v>1</v>
      </c>
      <c r="I112" s="54">
        <v>9</v>
      </c>
      <c r="J112" s="50" t="s">
        <v>1207</v>
      </c>
      <c r="K112" s="50" t="s">
        <v>1208</v>
      </c>
      <c r="L112" s="50"/>
      <c r="M112" s="50"/>
      <c r="N112" s="50"/>
      <c r="O112" s="50"/>
      <c r="P112" s="50"/>
      <c r="Q112" s="50"/>
      <c r="R112" s="54">
        <v>7</v>
      </c>
      <c r="S112" s="54">
        <v>100</v>
      </c>
      <c r="T112" s="54">
        <v>700</v>
      </c>
      <c r="U112" s="54">
        <v>3</v>
      </c>
      <c r="V112" s="50">
        <v>3</v>
      </c>
      <c r="W112" s="50"/>
      <c r="X112" s="54">
        <v>7</v>
      </c>
      <c r="Y112" s="54">
        <v>10</v>
      </c>
      <c r="Z112" s="54">
        <v>70</v>
      </c>
      <c r="AA112" s="54">
        <v>3</v>
      </c>
      <c r="AB112" s="50">
        <v>1</v>
      </c>
      <c r="AC112" s="54">
        <v>0</v>
      </c>
      <c r="AD112" s="50"/>
      <c r="AE112" s="50"/>
      <c r="AF112" s="50"/>
      <c r="AG112" s="50"/>
      <c r="AH112" s="50"/>
      <c r="AI112" s="50"/>
      <c r="AJ112" s="50"/>
      <c r="AK112" s="50" t="s">
        <v>778</v>
      </c>
      <c r="AL112" s="50" t="s">
        <v>7343</v>
      </c>
      <c r="AM112" s="50" t="s">
        <v>1214</v>
      </c>
      <c r="AN112" s="50" t="s">
        <v>1215</v>
      </c>
      <c r="AO112" s="50">
        <v>1129</v>
      </c>
      <c r="AP112" s="50" t="s">
        <v>1216</v>
      </c>
      <c r="AQ112" s="50" t="s">
        <v>1217</v>
      </c>
      <c r="AR112" s="50">
        <v>61</v>
      </c>
      <c r="AS112" s="50"/>
      <c r="AT112" s="50">
        <v>-1</v>
      </c>
    </row>
    <row r="113" spans="1:46" s="51" customFormat="1" ht="15" customHeight="1">
      <c r="A113" s="50" t="s">
        <v>1218</v>
      </c>
      <c r="B113" s="54">
        <v>456061515513796</v>
      </c>
      <c r="C113" s="54">
        <v>8.9855060816551301E+18</v>
      </c>
      <c r="D113" s="54">
        <v>358239051399196</v>
      </c>
      <c r="E113" s="50" t="s">
        <v>1219</v>
      </c>
      <c r="F113" s="50" t="s">
        <v>1219</v>
      </c>
      <c r="G113" s="50" t="s">
        <v>1206</v>
      </c>
      <c r="H113" s="54">
        <v>1</v>
      </c>
      <c r="I113" s="54">
        <v>9</v>
      </c>
      <c r="J113" s="50" t="s">
        <v>1207</v>
      </c>
      <c r="K113" s="50" t="s">
        <v>1208</v>
      </c>
      <c r="L113" s="50"/>
      <c r="M113" s="50"/>
      <c r="N113" s="50"/>
      <c r="O113" s="50"/>
      <c r="P113" s="50"/>
      <c r="Q113" s="50"/>
      <c r="R113" s="54">
        <v>7</v>
      </c>
      <c r="S113" s="54">
        <v>100</v>
      </c>
      <c r="T113" s="54">
        <v>700</v>
      </c>
      <c r="U113" s="54">
        <v>3</v>
      </c>
      <c r="V113" s="50">
        <v>0</v>
      </c>
      <c r="W113" s="50"/>
      <c r="X113" s="54">
        <v>7</v>
      </c>
      <c r="Y113" s="54">
        <v>10</v>
      </c>
      <c r="Z113" s="54">
        <v>70</v>
      </c>
      <c r="AA113" s="54">
        <v>3</v>
      </c>
      <c r="AB113" s="50">
        <v>0</v>
      </c>
      <c r="AC113" s="54">
        <v>0</v>
      </c>
      <c r="AD113" s="50"/>
      <c r="AE113" s="50"/>
      <c r="AF113" s="50"/>
      <c r="AG113" s="50"/>
      <c r="AH113" s="50"/>
      <c r="AI113" s="50"/>
      <c r="AJ113" s="50"/>
      <c r="AK113" s="50" t="s">
        <v>778</v>
      </c>
      <c r="AL113" s="50" t="s">
        <v>7344</v>
      </c>
      <c r="AM113" s="50" t="s">
        <v>1221</v>
      </c>
      <c r="AN113" s="50" t="s">
        <v>1222</v>
      </c>
      <c r="AO113" s="50">
        <v>1130</v>
      </c>
      <c r="AP113" s="50" t="s">
        <v>1223</v>
      </c>
      <c r="AQ113" s="50" t="s">
        <v>1224</v>
      </c>
      <c r="AR113" s="50">
        <v>62</v>
      </c>
      <c r="AS113" s="50"/>
      <c r="AT113" s="50">
        <v>-1</v>
      </c>
    </row>
    <row r="114" spans="1:46" s="51" customFormat="1" ht="15" customHeight="1">
      <c r="A114" s="50" t="s">
        <v>1225</v>
      </c>
      <c r="B114" s="54">
        <v>456061515513796</v>
      </c>
      <c r="C114" s="54">
        <v>8.9855060816551301E+18</v>
      </c>
      <c r="D114" s="54">
        <v>358239051399196</v>
      </c>
      <c r="E114" s="50" t="s">
        <v>1227</v>
      </c>
      <c r="F114" s="50" t="s">
        <v>1227</v>
      </c>
      <c r="G114" s="50" t="s">
        <v>1206</v>
      </c>
      <c r="H114" s="54">
        <v>1</v>
      </c>
      <c r="I114" s="54">
        <v>9</v>
      </c>
      <c r="J114" s="50" t="s">
        <v>1207</v>
      </c>
      <c r="K114" s="50" t="s">
        <v>1208</v>
      </c>
      <c r="L114" s="50"/>
      <c r="M114" s="50"/>
      <c r="N114" s="50"/>
      <c r="O114" s="50"/>
      <c r="P114" s="50"/>
      <c r="Q114" s="50"/>
      <c r="R114" s="54">
        <v>7</v>
      </c>
      <c r="S114" s="54">
        <v>100</v>
      </c>
      <c r="T114" s="54">
        <v>700</v>
      </c>
      <c r="U114" s="54">
        <v>1</v>
      </c>
      <c r="V114" s="50"/>
      <c r="W114" s="50"/>
      <c r="X114" s="54">
        <v>7</v>
      </c>
      <c r="Y114" s="54">
        <v>10</v>
      </c>
      <c r="Z114" s="54">
        <v>70</v>
      </c>
      <c r="AA114" s="54">
        <v>3</v>
      </c>
      <c r="AB114" s="50">
        <v>5</v>
      </c>
      <c r="AC114" s="54">
        <v>0</v>
      </c>
      <c r="AD114" s="50"/>
      <c r="AE114" s="50"/>
      <c r="AF114" s="50"/>
      <c r="AG114" s="50"/>
      <c r="AH114" s="50"/>
      <c r="AI114" s="50"/>
      <c r="AJ114" s="50"/>
      <c r="AK114" s="50" t="s">
        <v>778</v>
      </c>
      <c r="AL114" s="50" t="s">
        <v>7343</v>
      </c>
      <c r="AM114" s="50" t="s">
        <v>1232</v>
      </c>
      <c r="AN114" s="50" t="s">
        <v>1233</v>
      </c>
      <c r="AO114" s="50">
        <v>1131</v>
      </c>
      <c r="AP114" s="50" t="s">
        <v>1234</v>
      </c>
      <c r="AQ114" s="50" t="s">
        <v>1235</v>
      </c>
      <c r="AR114" s="50">
        <v>63</v>
      </c>
      <c r="AS114" s="50"/>
      <c r="AT114" s="50">
        <v>-1</v>
      </c>
    </row>
    <row r="115" spans="1:46" s="51" customFormat="1" ht="15" customHeight="1">
      <c r="A115" s="50" t="s">
        <v>1236</v>
      </c>
      <c r="B115" s="54">
        <v>456061515513796</v>
      </c>
      <c r="C115" s="54">
        <v>8.9855060816551301E+18</v>
      </c>
      <c r="D115" s="54">
        <v>358239051399196</v>
      </c>
      <c r="E115" s="50" t="s">
        <v>1237</v>
      </c>
      <c r="F115" s="50" t="s">
        <v>1237</v>
      </c>
      <c r="G115" s="50" t="s">
        <v>1206</v>
      </c>
      <c r="H115" s="54">
        <v>1</v>
      </c>
      <c r="I115" s="54">
        <v>9</v>
      </c>
      <c r="J115" s="50" t="s">
        <v>1207</v>
      </c>
      <c r="K115" s="50" t="s">
        <v>1208</v>
      </c>
      <c r="L115" s="50"/>
      <c r="M115" s="50"/>
      <c r="N115" s="50"/>
      <c r="O115" s="50"/>
      <c r="P115" s="50"/>
      <c r="Q115" s="50"/>
      <c r="R115" s="54">
        <v>7</v>
      </c>
      <c r="S115" s="54">
        <v>100</v>
      </c>
      <c r="T115" s="54">
        <v>700</v>
      </c>
      <c r="U115" s="54">
        <v>3</v>
      </c>
      <c r="V115" s="50">
        <v>134</v>
      </c>
      <c r="W115" s="50"/>
      <c r="X115" s="54">
        <v>7</v>
      </c>
      <c r="Y115" s="54">
        <v>10</v>
      </c>
      <c r="Z115" s="54">
        <v>70</v>
      </c>
      <c r="AA115" s="54">
        <v>3</v>
      </c>
      <c r="AB115" s="50">
        <v>21</v>
      </c>
      <c r="AC115" s="54">
        <v>0</v>
      </c>
      <c r="AD115" s="50"/>
      <c r="AE115" s="50"/>
      <c r="AF115" s="50"/>
      <c r="AG115" s="50"/>
      <c r="AH115" s="50"/>
      <c r="AI115" s="50"/>
      <c r="AJ115" s="50"/>
      <c r="AK115" s="50" t="s">
        <v>778</v>
      </c>
      <c r="AL115" s="50" t="s">
        <v>7343</v>
      </c>
      <c r="AM115" s="50" t="s">
        <v>1240</v>
      </c>
      <c r="AN115" s="50" t="s">
        <v>1241</v>
      </c>
      <c r="AO115" s="50">
        <v>1132</v>
      </c>
      <c r="AP115" s="50" t="s">
        <v>1242</v>
      </c>
      <c r="AQ115" s="50" t="s">
        <v>1243</v>
      </c>
      <c r="AR115" s="50">
        <v>64</v>
      </c>
      <c r="AS115" s="50"/>
      <c r="AT115" s="50">
        <v>-1</v>
      </c>
    </row>
    <row r="116" spans="1:46" s="51" customFormat="1" ht="15" customHeight="1">
      <c r="A116" s="50" t="s">
        <v>1244</v>
      </c>
      <c r="B116" s="54">
        <v>456061515513796</v>
      </c>
      <c r="C116" s="54">
        <v>8.9855060816551301E+18</v>
      </c>
      <c r="D116" s="54">
        <v>358239051399196</v>
      </c>
      <c r="E116" s="50" t="s">
        <v>1245</v>
      </c>
      <c r="F116" s="50" t="s">
        <v>1245</v>
      </c>
      <c r="G116" s="50" t="s">
        <v>1206</v>
      </c>
      <c r="H116" s="54">
        <v>1</v>
      </c>
      <c r="I116" s="54">
        <v>9</v>
      </c>
      <c r="J116" s="50" t="s">
        <v>1207</v>
      </c>
      <c r="K116" s="50" t="s">
        <v>1208</v>
      </c>
      <c r="L116" s="50"/>
      <c r="M116" s="50"/>
      <c r="N116" s="50"/>
      <c r="O116" s="50"/>
      <c r="P116" s="50"/>
      <c r="Q116" s="50"/>
      <c r="R116" s="54">
        <v>7</v>
      </c>
      <c r="S116" s="54">
        <v>100</v>
      </c>
      <c r="T116" s="54">
        <v>700</v>
      </c>
      <c r="U116" s="54">
        <v>1</v>
      </c>
      <c r="V116" s="50"/>
      <c r="W116" s="50"/>
      <c r="X116" s="54">
        <v>7</v>
      </c>
      <c r="Y116" s="54">
        <v>10</v>
      </c>
      <c r="Z116" s="54">
        <v>70</v>
      </c>
      <c r="AA116" s="54">
        <v>3</v>
      </c>
      <c r="AB116" s="50">
        <v>164</v>
      </c>
      <c r="AC116" s="54">
        <v>0</v>
      </c>
      <c r="AD116" s="50"/>
      <c r="AE116" s="50"/>
      <c r="AF116" s="50"/>
      <c r="AG116" s="50"/>
      <c r="AH116" s="50"/>
      <c r="AI116" s="50"/>
      <c r="AJ116" s="50"/>
      <c r="AK116" s="50" t="s">
        <v>778</v>
      </c>
      <c r="AL116" s="50" t="s">
        <v>7343</v>
      </c>
      <c r="AM116" s="50" t="s">
        <v>1251</v>
      </c>
      <c r="AN116" s="50" t="s">
        <v>1253</v>
      </c>
      <c r="AO116" s="50">
        <v>1133</v>
      </c>
      <c r="AP116" s="50" t="s">
        <v>1255</v>
      </c>
      <c r="AQ116" s="50" t="s">
        <v>1256</v>
      </c>
      <c r="AR116" s="50">
        <v>65</v>
      </c>
      <c r="AS116" s="50"/>
      <c r="AT116" s="50">
        <v>-1</v>
      </c>
    </row>
    <row r="117" spans="1:46" ht="15" customHeight="1">
      <c r="A117" s="50" t="s">
        <v>1257</v>
      </c>
      <c r="B117" s="54">
        <v>456061515513796</v>
      </c>
      <c r="C117" s="54">
        <v>8.9855060816551301E+18</v>
      </c>
      <c r="D117" s="54">
        <v>358239051399196</v>
      </c>
      <c r="E117" s="50" t="s">
        <v>1258</v>
      </c>
      <c r="F117" s="50" t="s">
        <v>1258</v>
      </c>
      <c r="G117" s="50" t="s">
        <v>1206</v>
      </c>
      <c r="H117" s="54">
        <v>1</v>
      </c>
      <c r="I117" s="54">
        <v>9</v>
      </c>
      <c r="J117" s="50" t="s">
        <v>1207</v>
      </c>
      <c r="K117" s="50" t="s">
        <v>1208</v>
      </c>
      <c r="L117" s="50"/>
      <c r="M117" s="50"/>
      <c r="N117" s="50"/>
      <c r="O117" s="50"/>
      <c r="P117" s="50"/>
      <c r="Q117" s="50"/>
      <c r="R117" s="54">
        <v>7</v>
      </c>
      <c r="S117" s="54">
        <v>100</v>
      </c>
      <c r="T117" s="54">
        <v>700</v>
      </c>
      <c r="U117" s="54">
        <v>3</v>
      </c>
      <c r="V117" s="50">
        <v>139</v>
      </c>
      <c r="W117" s="50"/>
      <c r="X117" s="54">
        <v>7</v>
      </c>
      <c r="Y117" s="54">
        <v>10</v>
      </c>
      <c r="Z117" s="54">
        <v>70</v>
      </c>
      <c r="AA117" s="54">
        <v>3</v>
      </c>
      <c r="AB117" s="50">
        <v>17</v>
      </c>
      <c r="AC117" s="54">
        <v>0</v>
      </c>
      <c r="AD117" s="50"/>
      <c r="AE117" s="50"/>
      <c r="AF117" s="50"/>
      <c r="AG117" s="50"/>
      <c r="AH117" s="50"/>
      <c r="AI117" s="50"/>
      <c r="AJ117" s="50"/>
      <c r="AK117" s="50" t="s">
        <v>778</v>
      </c>
      <c r="AL117" s="50" t="s">
        <v>7343</v>
      </c>
      <c r="AM117" s="50" t="s">
        <v>1264</v>
      </c>
      <c r="AN117" s="50" t="s">
        <v>1265</v>
      </c>
      <c r="AO117" s="50">
        <v>1134</v>
      </c>
      <c r="AP117" s="50" t="s">
        <v>1267</v>
      </c>
      <c r="AQ117" s="50" t="s">
        <v>1268</v>
      </c>
      <c r="AR117" s="50">
        <v>66</v>
      </c>
      <c r="AS117" s="50"/>
      <c r="AT117" s="50">
        <v>-1</v>
      </c>
    </row>
    <row r="118" spans="1:46" ht="15" customHeight="1">
      <c r="A118" s="50" t="s">
        <v>1270</v>
      </c>
      <c r="B118" s="54">
        <v>456061515513796</v>
      </c>
      <c r="C118" s="54">
        <v>8.9855060816551301E+18</v>
      </c>
      <c r="D118" s="54">
        <v>358239051399196</v>
      </c>
      <c r="E118" s="50" t="s">
        <v>7983</v>
      </c>
      <c r="F118" s="50" t="s">
        <v>7983</v>
      </c>
      <c r="G118" s="50" t="s">
        <v>1206</v>
      </c>
      <c r="H118" s="54">
        <v>1</v>
      </c>
      <c r="I118" s="54">
        <v>9</v>
      </c>
      <c r="J118" s="50" t="s">
        <v>1207</v>
      </c>
      <c r="K118" s="50" t="s">
        <v>1208</v>
      </c>
      <c r="L118" s="50"/>
      <c r="M118" s="50"/>
      <c r="N118" s="50"/>
      <c r="O118" s="50"/>
      <c r="P118" s="50"/>
      <c r="Q118" s="50"/>
      <c r="R118" s="54">
        <v>7</v>
      </c>
      <c r="S118" s="54">
        <v>100</v>
      </c>
      <c r="T118" s="54">
        <v>700</v>
      </c>
      <c r="U118" s="54">
        <v>1</v>
      </c>
      <c r="V118" s="50"/>
      <c r="W118" s="50"/>
      <c r="X118" s="54">
        <v>7</v>
      </c>
      <c r="Y118" s="54">
        <v>10</v>
      </c>
      <c r="Z118" s="54">
        <v>70</v>
      </c>
      <c r="AA118" s="54">
        <v>3</v>
      </c>
      <c r="AB118" s="50">
        <v>79</v>
      </c>
      <c r="AC118" s="54">
        <v>0</v>
      </c>
      <c r="AD118" s="50"/>
      <c r="AE118" s="50"/>
      <c r="AF118" s="50"/>
      <c r="AG118" s="50"/>
      <c r="AH118" s="50"/>
      <c r="AI118" s="50"/>
      <c r="AJ118" s="50"/>
      <c r="AK118" s="50" t="s">
        <v>778</v>
      </c>
      <c r="AL118" s="50" t="s">
        <v>7343</v>
      </c>
      <c r="AM118" s="50" t="s">
        <v>1271</v>
      </c>
      <c r="AN118" s="50" t="s">
        <v>1272</v>
      </c>
      <c r="AO118" s="50">
        <v>1135</v>
      </c>
      <c r="AP118" s="50" t="s">
        <v>1273</v>
      </c>
      <c r="AQ118" s="50" t="s">
        <v>1274</v>
      </c>
      <c r="AR118" s="50">
        <v>67</v>
      </c>
      <c r="AS118" s="50"/>
      <c r="AT118" s="50">
        <v>-1</v>
      </c>
    </row>
    <row r="119" spans="1:46" ht="15" customHeight="1">
      <c r="A119" s="50" t="s">
        <v>1275</v>
      </c>
      <c r="B119" s="54">
        <v>456061515513796</v>
      </c>
      <c r="C119" s="54">
        <v>8.9855060816551301E+18</v>
      </c>
      <c r="D119" s="54">
        <v>358239051399196</v>
      </c>
      <c r="E119" s="50" t="s">
        <v>7984</v>
      </c>
      <c r="F119" s="50" t="s">
        <v>7984</v>
      </c>
      <c r="G119" s="50" t="s">
        <v>1206</v>
      </c>
      <c r="H119" s="54">
        <v>1</v>
      </c>
      <c r="I119" s="54">
        <v>9</v>
      </c>
      <c r="J119" s="50" t="s">
        <v>1207</v>
      </c>
      <c r="K119" s="50" t="s">
        <v>1208</v>
      </c>
      <c r="L119" s="50"/>
      <c r="M119" s="50"/>
      <c r="N119" s="50"/>
      <c r="O119" s="50"/>
      <c r="P119" s="50"/>
      <c r="Q119" s="50"/>
      <c r="R119" s="54">
        <v>7</v>
      </c>
      <c r="S119" s="54">
        <v>100</v>
      </c>
      <c r="T119" s="54">
        <v>700</v>
      </c>
      <c r="U119" s="54">
        <v>3</v>
      </c>
      <c r="V119" s="50">
        <v>24</v>
      </c>
      <c r="W119" s="50"/>
      <c r="X119" s="54">
        <v>7</v>
      </c>
      <c r="Y119" s="54">
        <v>10</v>
      </c>
      <c r="Z119" s="54">
        <v>70</v>
      </c>
      <c r="AA119" s="54">
        <v>3</v>
      </c>
      <c r="AB119" s="50">
        <v>4</v>
      </c>
      <c r="AC119" s="54">
        <v>0</v>
      </c>
      <c r="AD119" s="50"/>
      <c r="AE119" s="50"/>
      <c r="AF119" s="50"/>
      <c r="AG119" s="50"/>
      <c r="AH119" s="50"/>
      <c r="AI119" s="50"/>
      <c r="AJ119" s="50"/>
      <c r="AK119" s="50" t="s">
        <v>778</v>
      </c>
      <c r="AL119" s="50" t="s">
        <v>7345</v>
      </c>
      <c r="AM119" s="50" t="s">
        <v>1280</v>
      </c>
      <c r="AN119" s="50" t="s">
        <v>1281</v>
      </c>
      <c r="AO119" s="50">
        <v>1136</v>
      </c>
      <c r="AP119" s="50" t="s">
        <v>1283</v>
      </c>
      <c r="AQ119" s="50" t="s">
        <v>1285</v>
      </c>
      <c r="AR119" s="50">
        <v>68</v>
      </c>
      <c r="AS119" s="50"/>
      <c r="AT119" s="50">
        <v>-1</v>
      </c>
    </row>
    <row r="120" spans="1:46" ht="15" customHeight="1">
      <c r="A120" s="50" t="s">
        <v>1286</v>
      </c>
      <c r="B120" s="54">
        <v>456061515513796</v>
      </c>
      <c r="C120" s="54">
        <v>8.9855060816551301E+18</v>
      </c>
      <c r="D120" s="54">
        <v>358239051399196</v>
      </c>
      <c r="E120" s="50" t="s">
        <v>7985</v>
      </c>
      <c r="F120" s="50" t="s">
        <v>7985</v>
      </c>
      <c r="G120" s="50" t="s">
        <v>1206</v>
      </c>
      <c r="H120" s="54">
        <v>1</v>
      </c>
      <c r="I120" s="54">
        <v>9</v>
      </c>
      <c r="J120" s="50" t="s">
        <v>1207</v>
      </c>
      <c r="K120" s="50" t="s">
        <v>1208</v>
      </c>
      <c r="L120" s="50"/>
      <c r="M120" s="50"/>
      <c r="N120" s="50"/>
      <c r="O120" s="50"/>
      <c r="P120" s="50"/>
      <c r="Q120" s="50"/>
      <c r="R120" s="54">
        <v>7</v>
      </c>
      <c r="S120" s="54">
        <v>100</v>
      </c>
      <c r="T120" s="54">
        <v>700</v>
      </c>
      <c r="U120" s="54">
        <v>1</v>
      </c>
      <c r="V120" s="50"/>
      <c r="W120" s="50"/>
      <c r="X120" s="54">
        <v>7</v>
      </c>
      <c r="Y120" s="54">
        <v>10</v>
      </c>
      <c r="Z120" s="54">
        <v>70</v>
      </c>
      <c r="AA120" s="54">
        <v>3</v>
      </c>
      <c r="AB120" s="50">
        <v>31</v>
      </c>
      <c r="AC120" s="54">
        <v>0</v>
      </c>
      <c r="AD120" s="50"/>
      <c r="AE120" s="50"/>
      <c r="AF120" s="50"/>
      <c r="AG120" s="50"/>
      <c r="AH120" s="50"/>
      <c r="AI120" s="50"/>
      <c r="AJ120" s="50"/>
      <c r="AK120" s="50" t="s">
        <v>778</v>
      </c>
      <c r="AL120" s="50" t="s">
        <v>7343</v>
      </c>
      <c r="AM120" s="50" t="s">
        <v>1287</v>
      </c>
      <c r="AN120" s="50" t="s">
        <v>1288</v>
      </c>
      <c r="AO120" s="50">
        <v>1137</v>
      </c>
      <c r="AP120" s="50" t="s">
        <v>1289</v>
      </c>
      <c r="AQ120" s="50" t="s">
        <v>1290</v>
      </c>
      <c r="AR120" s="50">
        <v>69</v>
      </c>
      <c r="AS120" s="50"/>
      <c r="AT120" s="50">
        <v>-1</v>
      </c>
    </row>
    <row r="121" spans="1:46" ht="15" customHeight="1">
      <c r="A121" s="50" t="s">
        <v>1291</v>
      </c>
      <c r="B121" s="54">
        <v>456061515513796</v>
      </c>
      <c r="C121" s="54">
        <v>8.9855060816551301E+18</v>
      </c>
      <c r="D121" s="54">
        <v>358239051399196</v>
      </c>
      <c r="E121" s="50" t="s">
        <v>7986</v>
      </c>
      <c r="F121" s="50" t="s">
        <v>7986</v>
      </c>
      <c r="G121" s="50" t="s">
        <v>1206</v>
      </c>
      <c r="H121" s="54">
        <v>1</v>
      </c>
      <c r="I121" s="54">
        <v>9</v>
      </c>
      <c r="J121" s="50" t="s">
        <v>1207</v>
      </c>
      <c r="K121" s="50" t="s">
        <v>1208</v>
      </c>
      <c r="L121" s="50"/>
      <c r="M121" s="50"/>
      <c r="N121" s="50"/>
      <c r="O121" s="50"/>
      <c r="P121" s="50"/>
      <c r="Q121" s="50"/>
      <c r="R121" s="54">
        <v>7</v>
      </c>
      <c r="S121" s="54">
        <v>100</v>
      </c>
      <c r="T121" s="54">
        <v>700</v>
      </c>
      <c r="U121" s="54">
        <v>3</v>
      </c>
      <c r="V121" s="50">
        <v>15</v>
      </c>
      <c r="W121" s="50"/>
      <c r="X121" s="54">
        <v>7</v>
      </c>
      <c r="Y121" s="54">
        <v>10</v>
      </c>
      <c r="Z121" s="54">
        <v>70</v>
      </c>
      <c r="AA121" s="54">
        <v>3</v>
      </c>
      <c r="AB121" s="50">
        <v>4</v>
      </c>
      <c r="AC121" s="54">
        <v>0</v>
      </c>
      <c r="AD121" s="50"/>
      <c r="AE121" s="50"/>
      <c r="AF121" s="50"/>
      <c r="AG121" s="50"/>
      <c r="AH121" s="50"/>
      <c r="AI121" s="50"/>
      <c r="AJ121" s="50"/>
      <c r="AK121" s="50" t="s">
        <v>778</v>
      </c>
      <c r="AL121" s="50" t="s">
        <v>7343</v>
      </c>
      <c r="AM121" s="50" t="s">
        <v>1296</v>
      </c>
      <c r="AN121" s="50" t="s">
        <v>1298</v>
      </c>
      <c r="AO121" s="50">
        <v>1138</v>
      </c>
      <c r="AP121" s="50" t="s">
        <v>1299</v>
      </c>
      <c r="AQ121" s="50" t="s">
        <v>1300</v>
      </c>
      <c r="AR121" s="50">
        <v>70</v>
      </c>
      <c r="AS121" s="50"/>
      <c r="AT121" s="50">
        <v>-1</v>
      </c>
    </row>
    <row r="122" spans="1:46" ht="15" customHeight="1">
      <c r="A122" s="46" t="s">
        <v>879</v>
      </c>
      <c r="B122" s="47">
        <v>456061515513796</v>
      </c>
      <c r="C122" s="47">
        <v>8.9855060816551301E+18</v>
      </c>
      <c r="D122" s="47">
        <v>358239051399196</v>
      </c>
      <c r="E122" s="46" t="s">
        <v>880</v>
      </c>
      <c r="F122" s="46" t="s">
        <v>880</v>
      </c>
      <c r="G122" s="46" t="s">
        <v>881</v>
      </c>
      <c r="H122" s="54">
        <v>1</v>
      </c>
      <c r="I122" s="47">
        <v>6</v>
      </c>
      <c r="J122" s="46" t="s">
        <v>834</v>
      </c>
      <c r="K122" s="46" t="s">
        <v>613</v>
      </c>
      <c r="L122" s="46"/>
      <c r="M122" s="46"/>
      <c r="N122" s="46"/>
      <c r="O122" s="46"/>
      <c r="P122" s="46"/>
      <c r="Q122" s="46"/>
      <c r="R122" s="47">
        <v>6</v>
      </c>
      <c r="S122" s="47">
        <v>1</v>
      </c>
      <c r="T122" s="47">
        <v>6</v>
      </c>
      <c r="U122" s="47">
        <v>1</v>
      </c>
      <c r="V122" s="46"/>
      <c r="W122" s="46"/>
      <c r="X122" s="47">
        <v>5</v>
      </c>
      <c r="Y122" s="47">
        <v>1</v>
      </c>
      <c r="Z122" s="47">
        <v>5</v>
      </c>
      <c r="AA122" s="47">
        <v>3</v>
      </c>
      <c r="AB122" s="46">
        <v>47</v>
      </c>
      <c r="AC122" s="47">
        <v>1</v>
      </c>
      <c r="AD122" s="46"/>
      <c r="AE122" s="47">
        <v>4</v>
      </c>
      <c r="AF122" s="47">
        <v>1</v>
      </c>
      <c r="AG122" s="47">
        <v>4</v>
      </c>
      <c r="AH122" s="47">
        <v>3</v>
      </c>
      <c r="AI122" s="46">
        <v>5</v>
      </c>
      <c r="AJ122" s="46"/>
      <c r="AK122" s="46" t="s">
        <v>579</v>
      </c>
      <c r="AL122" s="46" t="s">
        <v>7317</v>
      </c>
      <c r="AM122" s="46" t="s">
        <v>885</v>
      </c>
      <c r="AN122" s="46" t="s">
        <v>887</v>
      </c>
      <c r="AO122" s="46">
        <v>990</v>
      </c>
      <c r="AP122" s="46" t="s">
        <v>890</v>
      </c>
      <c r="AQ122" s="46" t="s">
        <v>891</v>
      </c>
      <c r="AR122" s="46">
        <v>29</v>
      </c>
      <c r="AS122" s="46"/>
      <c r="AT122" s="46">
        <v>-1</v>
      </c>
    </row>
    <row r="123" spans="1:46" ht="15" customHeight="1">
      <c r="A123" s="46" t="s">
        <v>892</v>
      </c>
      <c r="B123" s="47">
        <v>456061515513796</v>
      </c>
      <c r="C123" s="47">
        <v>8.9855060816551301E+18</v>
      </c>
      <c r="D123" s="47">
        <v>358239051399196</v>
      </c>
      <c r="E123" s="46" t="s">
        <v>893</v>
      </c>
      <c r="F123" s="46" t="s">
        <v>893</v>
      </c>
      <c r="G123" s="46" t="s">
        <v>881</v>
      </c>
      <c r="H123" s="54">
        <v>1</v>
      </c>
      <c r="I123" s="47">
        <v>6</v>
      </c>
      <c r="J123" s="46" t="s">
        <v>834</v>
      </c>
      <c r="K123" s="46" t="s">
        <v>613</v>
      </c>
      <c r="L123" s="46"/>
      <c r="M123" s="46"/>
      <c r="N123" s="46"/>
      <c r="O123" s="46"/>
      <c r="P123" s="46"/>
      <c r="Q123" s="46"/>
      <c r="R123" s="47">
        <v>6</v>
      </c>
      <c r="S123" s="47">
        <v>1</v>
      </c>
      <c r="T123" s="47">
        <v>6</v>
      </c>
      <c r="U123" s="47">
        <v>3</v>
      </c>
      <c r="V123" s="46">
        <v>42</v>
      </c>
      <c r="W123" s="46"/>
      <c r="X123" s="47">
        <v>5</v>
      </c>
      <c r="Y123" s="47">
        <v>1</v>
      </c>
      <c r="Z123" s="47">
        <v>5</v>
      </c>
      <c r="AA123" s="47">
        <v>3</v>
      </c>
      <c r="AB123" s="46">
        <v>4</v>
      </c>
      <c r="AC123" s="47">
        <v>1</v>
      </c>
      <c r="AD123" s="46"/>
      <c r="AE123" s="47">
        <v>4</v>
      </c>
      <c r="AF123" s="47">
        <v>1</v>
      </c>
      <c r="AG123" s="47">
        <v>4</v>
      </c>
      <c r="AH123" s="47">
        <v>3</v>
      </c>
      <c r="AI123" s="46">
        <v>1</v>
      </c>
      <c r="AJ123" s="46"/>
      <c r="AK123" s="46" t="s">
        <v>579</v>
      </c>
      <c r="AL123" s="46" t="s">
        <v>7318</v>
      </c>
      <c r="AM123" s="46" t="s">
        <v>895</v>
      </c>
      <c r="AN123" s="46" t="s">
        <v>896</v>
      </c>
      <c r="AO123" s="46">
        <v>991</v>
      </c>
      <c r="AP123" s="46" t="s">
        <v>897</v>
      </c>
      <c r="AQ123" s="46" t="s">
        <v>898</v>
      </c>
      <c r="AR123" s="46">
        <v>30</v>
      </c>
      <c r="AS123" s="46"/>
      <c r="AT123" s="46">
        <v>-1</v>
      </c>
    </row>
    <row r="124" spans="1:46" ht="15" customHeight="1">
      <c r="A124" s="46" t="s">
        <v>899</v>
      </c>
      <c r="B124" s="47">
        <v>456061515513796</v>
      </c>
      <c r="C124" s="47">
        <v>8.9855060816551301E+18</v>
      </c>
      <c r="D124" s="47">
        <v>358239051399196</v>
      </c>
      <c r="E124" s="46" t="s">
        <v>900</v>
      </c>
      <c r="F124" s="46" t="s">
        <v>900</v>
      </c>
      <c r="G124" s="46" t="s">
        <v>881</v>
      </c>
      <c r="H124" s="54">
        <v>1</v>
      </c>
      <c r="I124" s="47">
        <v>6</v>
      </c>
      <c r="J124" s="46" t="s">
        <v>834</v>
      </c>
      <c r="K124" s="46" t="s">
        <v>613</v>
      </c>
      <c r="L124" s="46"/>
      <c r="M124" s="46"/>
      <c r="N124" s="46"/>
      <c r="O124" s="46"/>
      <c r="P124" s="46"/>
      <c r="Q124" s="46"/>
      <c r="R124" s="47">
        <v>6</v>
      </c>
      <c r="S124" s="47">
        <v>1</v>
      </c>
      <c r="T124" s="47">
        <v>6</v>
      </c>
      <c r="U124" s="47">
        <v>1</v>
      </c>
      <c r="V124" s="46"/>
      <c r="W124" s="46"/>
      <c r="X124" s="47">
        <v>5</v>
      </c>
      <c r="Y124" s="47">
        <v>1</v>
      </c>
      <c r="Z124" s="47">
        <v>5</v>
      </c>
      <c r="AA124" s="47">
        <v>3</v>
      </c>
      <c r="AB124" s="46">
        <v>46</v>
      </c>
      <c r="AC124" s="47">
        <v>1</v>
      </c>
      <c r="AD124" s="46"/>
      <c r="AE124" s="47">
        <v>4</v>
      </c>
      <c r="AF124" s="47">
        <v>1</v>
      </c>
      <c r="AG124" s="47">
        <v>4</v>
      </c>
      <c r="AH124" s="47">
        <v>3</v>
      </c>
      <c r="AI124" s="46">
        <v>8</v>
      </c>
      <c r="AJ124" s="46"/>
      <c r="AK124" s="46" t="s">
        <v>839</v>
      </c>
      <c r="AL124" s="46" t="s">
        <v>7302</v>
      </c>
      <c r="AM124" s="46" t="s">
        <v>905</v>
      </c>
      <c r="AN124" s="46" t="s">
        <v>906</v>
      </c>
      <c r="AO124" s="46">
        <v>992</v>
      </c>
      <c r="AP124" s="46" t="s">
        <v>907</v>
      </c>
      <c r="AQ124" s="46" t="s">
        <v>908</v>
      </c>
      <c r="AR124" s="46">
        <v>31</v>
      </c>
      <c r="AS124" s="46"/>
      <c r="AT124" s="46">
        <v>-1</v>
      </c>
    </row>
    <row r="125" spans="1:46" ht="15" customHeight="1">
      <c r="A125" s="46" t="s">
        <v>750</v>
      </c>
      <c r="B125" s="47">
        <v>456061515513796</v>
      </c>
      <c r="C125" s="47">
        <v>8.9855060816551301E+18</v>
      </c>
      <c r="D125" s="47">
        <v>358239051399196</v>
      </c>
      <c r="E125" s="46" t="s">
        <v>752</v>
      </c>
      <c r="F125" s="46" t="s">
        <v>752</v>
      </c>
      <c r="G125" s="46" t="s">
        <v>755</v>
      </c>
      <c r="H125" s="54">
        <v>1</v>
      </c>
      <c r="I125" s="47">
        <v>6</v>
      </c>
      <c r="J125" s="46" t="s">
        <v>716</v>
      </c>
      <c r="K125" s="46" t="s">
        <v>717</v>
      </c>
      <c r="L125" s="46"/>
      <c r="M125" s="46"/>
      <c r="N125" s="46"/>
      <c r="O125" s="46"/>
      <c r="P125" s="46"/>
      <c r="Q125" s="46"/>
      <c r="R125" s="47">
        <v>6</v>
      </c>
      <c r="S125" s="47">
        <v>1</v>
      </c>
      <c r="T125" s="47">
        <v>6</v>
      </c>
      <c r="U125" s="47">
        <v>3</v>
      </c>
      <c r="V125" s="46">
        <v>9</v>
      </c>
      <c r="W125" s="46"/>
      <c r="X125" s="47">
        <v>5</v>
      </c>
      <c r="Y125" s="47">
        <v>1</v>
      </c>
      <c r="Z125" s="47">
        <v>5</v>
      </c>
      <c r="AA125" s="47">
        <v>3</v>
      </c>
      <c r="AB125" s="46">
        <v>1</v>
      </c>
      <c r="AC125" s="47">
        <v>1</v>
      </c>
      <c r="AD125" s="46"/>
      <c r="AE125" s="47">
        <v>4</v>
      </c>
      <c r="AF125" s="47">
        <v>1</v>
      </c>
      <c r="AG125" s="47">
        <v>4</v>
      </c>
      <c r="AH125" s="47">
        <v>3</v>
      </c>
      <c r="AI125" s="46">
        <v>0</v>
      </c>
      <c r="AJ125" s="46"/>
      <c r="AK125" s="46" t="s">
        <v>579</v>
      </c>
      <c r="AL125" s="46" t="s">
        <v>7314</v>
      </c>
      <c r="AM125" s="46" t="s">
        <v>757</v>
      </c>
      <c r="AN125" s="46" t="s">
        <v>758</v>
      </c>
      <c r="AO125" s="46">
        <v>1062</v>
      </c>
      <c r="AP125" s="46" t="s">
        <v>759</v>
      </c>
      <c r="AQ125" s="46" t="s">
        <v>760</v>
      </c>
      <c r="AR125" s="46">
        <v>18</v>
      </c>
      <c r="AS125" s="46"/>
      <c r="AT125" s="46">
        <v>-1</v>
      </c>
    </row>
    <row r="126" spans="1:46" ht="15" customHeight="1">
      <c r="A126" s="46" t="s">
        <v>761</v>
      </c>
      <c r="B126" s="47">
        <v>456061515513796</v>
      </c>
      <c r="C126" s="47">
        <v>8.9855060816551301E+18</v>
      </c>
      <c r="D126" s="47">
        <v>358239051399196</v>
      </c>
      <c r="E126" s="46" t="s">
        <v>762</v>
      </c>
      <c r="F126" s="46" t="s">
        <v>762</v>
      </c>
      <c r="G126" s="46" t="s">
        <v>755</v>
      </c>
      <c r="H126" s="54">
        <v>1</v>
      </c>
      <c r="I126" s="47">
        <v>6</v>
      </c>
      <c r="J126" s="46" t="s">
        <v>716</v>
      </c>
      <c r="K126" s="46" t="s">
        <v>717</v>
      </c>
      <c r="L126" s="46"/>
      <c r="M126" s="46"/>
      <c r="N126" s="46"/>
      <c r="O126" s="46"/>
      <c r="P126" s="46"/>
      <c r="Q126" s="46"/>
      <c r="R126" s="47">
        <v>6</v>
      </c>
      <c r="S126" s="47">
        <v>1</v>
      </c>
      <c r="T126" s="47">
        <v>6</v>
      </c>
      <c r="U126" s="47">
        <v>3</v>
      </c>
      <c r="V126" s="46">
        <v>6</v>
      </c>
      <c r="W126" s="46"/>
      <c r="X126" s="47">
        <v>5</v>
      </c>
      <c r="Y126" s="47">
        <v>1</v>
      </c>
      <c r="Z126" s="47">
        <v>5</v>
      </c>
      <c r="AA126" s="47">
        <v>3</v>
      </c>
      <c r="AB126" s="46">
        <v>1</v>
      </c>
      <c r="AC126" s="47">
        <v>1</v>
      </c>
      <c r="AD126" s="46"/>
      <c r="AE126" s="47">
        <v>4</v>
      </c>
      <c r="AF126" s="47">
        <v>1</v>
      </c>
      <c r="AG126" s="47">
        <v>4</v>
      </c>
      <c r="AH126" s="47">
        <v>3</v>
      </c>
      <c r="AI126" s="46">
        <v>0</v>
      </c>
      <c r="AJ126" s="46"/>
      <c r="AK126" s="46" t="s">
        <v>579</v>
      </c>
      <c r="AL126" s="46" t="s">
        <v>7315</v>
      </c>
      <c r="AM126" s="46" t="s">
        <v>765</v>
      </c>
      <c r="AN126" s="46" t="s">
        <v>766</v>
      </c>
      <c r="AO126" s="46">
        <v>1063</v>
      </c>
      <c r="AP126" s="46" t="s">
        <v>767</v>
      </c>
      <c r="AQ126" s="46" t="s">
        <v>769</v>
      </c>
      <c r="AR126" s="46">
        <v>19</v>
      </c>
      <c r="AS126" s="46"/>
      <c r="AT126" s="46">
        <v>-1</v>
      </c>
    </row>
    <row r="127" spans="1:46" ht="15" customHeight="1">
      <c r="A127" s="46" t="s">
        <v>1072</v>
      </c>
      <c r="B127" s="47">
        <v>456061515513796</v>
      </c>
      <c r="C127" s="47">
        <v>8.9855060816551301E+18</v>
      </c>
      <c r="D127" s="47">
        <v>358239051399196</v>
      </c>
      <c r="E127" s="46" t="s">
        <v>1073</v>
      </c>
      <c r="F127" s="46" t="s">
        <v>1073</v>
      </c>
      <c r="G127" s="46" t="s">
        <v>1075</v>
      </c>
      <c r="H127" s="54">
        <v>1</v>
      </c>
      <c r="I127" s="47">
        <v>6</v>
      </c>
      <c r="J127" s="46" t="s">
        <v>1076</v>
      </c>
      <c r="K127" s="46" t="s">
        <v>1077</v>
      </c>
      <c r="L127" s="46"/>
      <c r="M127" s="46"/>
      <c r="N127" s="46"/>
      <c r="O127" s="46"/>
      <c r="P127" s="46"/>
      <c r="Q127" s="46"/>
      <c r="R127" s="47">
        <v>6</v>
      </c>
      <c r="S127" s="47">
        <v>1</v>
      </c>
      <c r="T127" s="47">
        <v>6</v>
      </c>
      <c r="U127" s="47">
        <v>3</v>
      </c>
      <c r="V127" s="46">
        <v>4</v>
      </c>
      <c r="W127" s="46"/>
      <c r="X127" s="47">
        <v>5</v>
      </c>
      <c r="Y127" s="47">
        <v>1</v>
      </c>
      <c r="Z127" s="47">
        <v>5</v>
      </c>
      <c r="AA127" s="47">
        <v>3</v>
      </c>
      <c r="AB127" s="46">
        <v>1</v>
      </c>
      <c r="AC127" s="47">
        <v>1</v>
      </c>
      <c r="AD127" s="46"/>
      <c r="AE127" s="47">
        <v>4</v>
      </c>
      <c r="AF127" s="47">
        <v>1</v>
      </c>
      <c r="AG127" s="47">
        <v>4</v>
      </c>
      <c r="AH127" s="47">
        <v>3</v>
      </c>
      <c r="AI127" s="46">
        <v>0</v>
      </c>
      <c r="AJ127" s="46"/>
      <c r="AK127" s="46" t="s">
        <v>579</v>
      </c>
      <c r="AL127" s="46" t="s">
        <v>7332</v>
      </c>
      <c r="AM127" s="46" t="s">
        <v>1079</v>
      </c>
      <c r="AN127" s="46" t="s">
        <v>1080</v>
      </c>
      <c r="AO127" s="46">
        <v>1104</v>
      </c>
      <c r="AP127" s="46" t="s">
        <v>1081</v>
      </c>
      <c r="AQ127" s="46" t="s">
        <v>1082</v>
      </c>
      <c r="AR127" s="46">
        <v>49</v>
      </c>
      <c r="AS127" s="46"/>
      <c r="AT127" s="46">
        <v>-1</v>
      </c>
    </row>
    <row r="128" spans="1:46" ht="15" customHeight="1">
      <c r="A128" s="46" t="s">
        <v>1084</v>
      </c>
      <c r="B128" s="47">
        <v>456061515513796</v>
      </c>
      <c r="C128" s="47">
        <v>8.9855060816551301E+18</v>
      </c>
      <c r="D128" s="47">
        <v>358239051399196</v>
      </c>
      <c r="E128" s="46" t="s">
        <v>1087</v>
      </c>
      <c r="F128" s="46" t="s">
        <v>1087</v>
      </c>
      <c r="G128" s="46" t="s">
        <v>1075</v>
      </c>
      <c r="H128" s="54">
        <v>1</v>
      </c>
      <c r="I128" s="47">
        <v>6</v>
      </c>
      <c r="J128" s="46" t="s">
        <v>1076</v>
      </c>
      <c r="K128" s="46" t="s">
        <v>1077</v>
      </c>
      <c r="L128" s="46"/>
      <c r="M128" s="46"/>
      <c r="N128" s="46"/>
      <c r="O128" s="46"/>
      <c r="P128" s="46"/>
      <c r="Q128" s="46"/>
      <c r="R128" s="47">
        <v>6</v>
      </c>
      <c r="S128" s="47">
        <v>1</v>
      </c>
      <c r="T128" s="47">
        <v>6</v>
      </c>
      <c r="U128" s="47">
        <v>3</v>
      </c>
      <c r="V128" s="46">
        <v>58</v>
      </c>
      <c r="W128" s="46"/>
      <c r="X128" s="47">
        <v>5</v>
      </c>
      <c r="Y128" s="47">
        <v>1</v>
      </c>
      <c r="Z128" s="47">
        <v>5</v>
      </c>
      <c r="AA128" s="47">
        <v>3</v>
      </c>
      <c r="AB128" s="46">
        <v>15</v>
      </c>
      <c r="AC128" s="47">
        <v>1</v>
      </c>
      <c r="AD128" s="46"/>
      <c r="AE128" s="47">
        <v>4</v>
      </c>
      <c r="AF128" s="47">
        <v>1</v>
      </c>
      <c r="AG128" s="47">
        <v>4</v>
      </c>
      <c r="AH128" s="47">
        <v>3</v>
      </c>
      <c r="AI128" s="46">
        <v>2</v>
      </c>
      <c r="AJ128" s="46"/>
      <c r="AK128" s="46" t="s">
        <v>579</v>
      </c>
      <c r="AL128" s="46" t="s">
        <v>7333</v>
      </c>
      <c r="AM128" s="46" t="s">
        <v>1090</v>
      </c>
      <c r="AN128" s="46" t="s">
        <v>1092</v>
      </c>
      <c r="AO128" s="46">
        <v>1105</v>
      </c>
      <c r="AP128" s="46" t="s">
        <v>1093</v>
      </c>
      <c r="AQ128" s="46" t="s">
        <v>1094</v>
      </c>
      <c r="AR128" s="46">
        <v>50</v>
      </c>
      <c r="AS128" s="46"/>
      <c r="AT128" s="46">
        <v>-1</v>
      </c>
    </row>
    <row r="129" spans="1:46" ht="15" customHeight="1">
      <c r="A129" s="46" t="s">
        <v>1095</v>
      </c>
      <c r="B129" s="47">
        <v>456061515513796</v>
      </c>
      <c r="C129" s="47">
        <v>8.9855060816551301E+18</v>
      </c>
      <c r="D129" s="47">
        <v>358239051399196</v>
      </c>
      <c r="E129" s="46" t="s">
        <v>1096</v>
      </c>
      <c r="F129" s="46" t="s">
        <v>1096</v>
      </c>
      <c r="G129" s="46" t="s">
        <v>1075</v>
      </c>
      <c r="H129" s="54">
        <v>1</v>
      </c>
      <c r="I129" s="47">
        <v>6</v>
      </c>
      <c r="J129" s="46" t="s">
        <v>1076</v>
      </c>
      <c r="K129" s="46" t="s">
        <v>1077</v>
      </c>
      <c r="L129" s="46"/>
      <c r="M129" s="46"/>
      <c r="N129" s="46"/>
      <c r="O129" s="46"/>
      <c r="P129" s="46"/>
      <c r="Q129" s="46"/>
      <c r="R129" s="47">
        <v>6</v>
      </c>
      <c r="S129" s="47">
        <v>1</v>
      </c>
      <c r="T129" s="47">
        <v>6</v>
      </c>
      <c r="U129" s="47">
        <v>1</v>
      </c>
      <c r="V129" s="46"/>
      <c r="W129" s="46"/>
      <c r="X129" s="47">
        <v>5</v>
      </c>
      <c r="Y129" s="47">
        <v>1</v>
      </c>
      <c r="Z129" s="47">
        <v>5</v>
      </c>
      <c r="AA129" s="47">
        <v>3</v>
      </c>
      <c r="AB129" s="46">
        <v>104</v>
      </c>
      <c r="AC129" s="47">
        <v>1</v>
      </c>
      <c r="AD129" s="46"/>
      <c r="AE129" s="47">
        <v>4</v>
      </c>
      <c r="AF129" s="47">
        <v>1</v>
      </c>
      <c r="AG129" s="47">
        <v>4</v>
      </c>
      <c r="AH129" s="47">
        <v>3</v>
      </c>
      <c r="AI129" s="46">
        <v>25</v>
      </c>
      <c r="AJ129" s="46"/>
      <c r="AK129" s="46" t="s">
        <v>579</v>
      </c>
      <c r="AL129" s="46" t="s">
        <v>7334</v>
      </c>
      <c r="AM129" s="46" t="s">
        <v>1097</v>
      </c>
      <c r="AN129" s="46" t="s">
        <v>1098</v>
      </c>
      <c r="AO129" s="46">
        <v>1106</v>
      </c>
      <c r="AP129" s="46" t="s">
        <v>1099</v>
      </c>
      <c r="AQ129" s="46" t="s">
        <v>1100</v>
      </c>
      <c r="AR129" s="46">
        <v>51</v>
      </c>
      <c r="AS129" s="46"/>
      <c r="AT129" s="46">
        <v>-1</v>
      </c>
    </row>
    <row r="130" spans="1:46" ht="15" customHeight="1">
      <c r="A130" s="46" t="s">
        <v>1183</v>
      </c>
      <c r="B130" s="47">
        <v>456061515513796</v>
      </c>
      <c r="C130" s="47">
        <v>8.9855060816551301E+18</v>
      </c>
      <c r="D130" s="47">
        <v>358239051399196</v>
      </c>
      <c r="E130" s="46" t="s">
        <v>1185</v>
      </c>
      <c r="F130" s="46" t="s">
        <v>1185</v>
      </c>
      <c r="G130" s="46" t="s">
        <v>1077</v>
      </c>
      <c r="H130" s="54">
        <v>1</v>
      </c>
      <c r="I130" s="47">
        <v>6</v>
      </c>
      <c r="J130" s="46" t="s">
        <v>1128</v>
      </c>
      <c r="K130" s="46" t="s">
        <v>1129</v>
      </c>
      <c r="L130" s="46"/>
      <c r="M130" s="46"/>
      <c r="N130" s="46"/>
      <c r="O130" s="46"/>
      <c r="P130" s="46"/>
      <c r="Q130" s="46"/>
      <c r="R130" s="47">
        <v>6</v>
      </c>
      <c r="S130" s="47">
        <v>1</v>
      </c>
      <c r="T130" s="47">
        <v>6</v>
      </c>
      <c r="U130" s="47">
        <v>3</v>
      </c>
      <c r="V130" s="46">
        <v>99</v>
      </c>
      <c r="W130" s="46"/>
      <c r="X130" s="47">
        <v>5</v>
      </c>
      <c r="Y130" s="47">
        <v>1</v>
      </c>
      <c r="Z130" s="47">
        <v>5</v>
      </c>
      <c r="AA130" s="47">
        <v>3</v>
      </c>
      <c r="AB130" s="46">
        <v>11</v>
      </c>
      <c r="AC130" s="47">
        <v>1</v>
      </c>
      <c r="AD130" s="46"/>
      <c r="AE130" s="47">
        <v>4</v>
      </c>
      <c r="AF130" s="47">
        <v>1</v>
      </c>
      <c r="AG130" s="47">
        <v>4</v>
      </c>
      <c r="AH130" s="47">
        <v>3</v>
      </c>
      <c r="AI130" s="46">
        <v>0</v>
      </c>
      <c r="AJ130" s="46"/>
      <c r="AK130" s="46" t="s">
        <v>1131</v>
      </c>
      <c r="AL130" s="46" t="s">
        <v>7341</v>
      </c>
      <c r="AM130" s="46" t="s">
        <v>1187</v>
      </c>
      <c r="AN130" s="46" t="s">
        <v>1188</v>
      </c>
      <c r="AO130" s="46">
        <v>1114</v>
      </c>
      <c r="AP130" s="46" t="s">
        <v>1189</v>
      </c>
      <c r="AQ130" s="46" t="s">
        <v>1190</v>
      </c>
      <c r="AR130" s="46">
        <v>59</v>
      </c>
      <c r="AS130" s="46"/>
      <c r="AT130" s="46">
        <v>-1</v>
      </c>
    </row>
    <row r="131" spans="1:46" ht="15" customHeight="1">
      <c r="A131" s="46" t="s">
        <v>1192</v>
      </c>
      <c r="B131" s="47">
        <v>456061515513796</v>
      </c>
      <c r="C131" s="47">
        <v>8.9855060816551301E+18</v>
      </c>
      <c r="D131" s="47">
        <v>358239051399196</v>
      </c>
      <c r="E131" s="46" t="s">
        <v>1195</v>
      </c>
      <c r="F131" s="46" t="s">
        <v>1195</v>
      </c>
      <c r="G131" s="46" t="s">
        <v>1077</v>
      </c>
      <c r="H131" s="54">
        <v>1</v>
      </c>
      <c r="I131" s="47">
        <v>6</v>
      </c>
      <c r="J131" s="46" t="s">
        <v>1128</v>
      </c>
      <c r="K131" s="46" t="s">
        <v>1129</v>
      </c>
      <c r="L131" s="46"/>
      <c r="M131" s="46"/>
      <c r="N131" s="46"/>
      <c r="O131" s="46"/>
      <c r="P131" s="46"/>
      <c r="Q131" s="46"/>
      <c r="R131" s="47">
        <v>6</v>
      </c>
      <c r="S131" s="47">
        <v>1</v>
      </c>
      <c r="T131" s="47">
        <v>6</v>
      </c>
      <c r="U131" s="47">
        <v>3</v>
      </c>
      <c r="V131" s="46">
        <v>127</v>
      </c>
      <c r="W131" s="46"/>
      <c r="X131" s="47">
        <v>5</v>
      </c>
      <c r="Y131" s="47">
        <v>1</v>
      </c>
      <c r="Z131" s="47">
        <v>5</v>
      </c>
      <c r="AA131" s="47">
        <v>3</v>
      </c>
      <c r="AB131" s="46">
        <v>18</v>
      </c>
      <c r="AC131" s="47">
        <v>1</v>
      </c>
      <c r="AD131" s="46"/>
      <c r="AE131" s="47">
        <v>4</v>
      </c>
      <c r="AF131" s="47">
        <v>1</v>
      </c>
      <c r="AG131" s="47">
        <v>4</v>
      </c>
      <c r="AH131" s="47">
        <v>3</v>
      </c>
      <c r="AI131" s="46">
        <v>0</v>
      </c>
      <c r="AJ131" s="46"/>
      <c r="AK131" s="46" t="s">
        <v>1131</v>
      </c>
      <c r="AL131" s="46" t="s">
        <v>7342</v>
      </c>
      <c r="AM131" s="46" t="s">
        <v>1198</v>
      </c>
      <c r="AN131" s="46" t="s">
        <v>1199</v>
      </c>
      <c r="AO131" s="46">
        <v>1115</v>
      </c>
      <c r="AP131" s="46" t="s">
        <v>1200</v>
      </c>
      <c r="AQ131" s="46" t="s">
        <v>1202</v>
      </c>
      <c r="AR131" s="46">
        <v>60</v>
      </c>
      <c r="AS131" s="46"/>
      <c r="AT131" s="46">
        <v>-1</v>
      </c>
    </row>
    <row r="132" spans="1:46" ht="15" customHeight="1">
      <c r="A132" s="46" t="s">
        <v>1585</v>
      </c>
      <c r="B132" s="47">
        <v>456061515513796</v>
      </c>
      <c r="C132" s="47">
        <v>8.9855060816551301E+18</v>
      </c>
      <c r="D132" s="47">
        <v>358239051399196</v>
      </c>
      <c r="E132" s="46" t="s">
        <v>1586</v>
      </c>
      <c r="F132" s="46" t="s">
        <v>1586</v>
      </c>
      <c r="G132" s="46" t="s">
        <v>1502</v>
      </c>
      <c r="H132" s="54">
        <v>2</v>
      </c>
      <c r="I132" s="47">
        <v>6</v>
      </c>
      <c r="J132" s="46" t="s">
        <v>1587</v>
      </c>
      <c r="K132" s="46" t="s">
        <v>1588</v>
      </c>
      <c r="L132" s="46"/>
      <c r="M132" s="46"/>
      <c r="N132" s="46"/>
      <c r="O132" s="46"/>
      <c r="P132" s="46"/>
      <c r="Q132" s="46"/>
      <c r="R132" s="47">
        <v>6</v>
      </c>
      <c r="S132" s="47">
        <v>1</v>
      </c>
      <c r="T132" s="47">
        <v>6</v>
      </c>
      <c r="U132" s="47">
        <v>3</v>
      </c>
      <c r="V132" s="46">
        <v>119</v>
      </c>
      <c r="W132" s="46"/>
      <c r="X132" s="47">
        <v>5</v>
      </c>
      <c r="Y132" s="47">
        <v>1</v>
      </c>
      <c r="Z132" s="47">
        <v>5</v>
      </c>
      <c r="AA132" s="47">
        <v>3</v>
      </c>
      <c r="AB132" s="46">
        <v>20</v>
      </c>
      <c r="AC132" s="47">
        <v>1</v>
      </c>
      <c r="AD132" s="46"/>
      <c r="AE132" s="47">
        <v>4</v>
      </c>
      <c r="AF132" s="47">
        <v>1</v>
      </c>
      <c r="AG132" s="47">
        <v>4</v>
      </c>
      <c r="AH132" s="47">
        <v>3</v>
      </c>
      <c r="AI132" s="46">
        <v>2</v>
      </c>
      <c r="AJ132" s="46"/>
      <c r="AK132" s="46" t="s">
        <v>778</v>
      </c>
      <c r="AL132" s="46" t="s">
        <v>7366</v>
      </c>
      <c r="AM132" s="46" t="s">
        <v>1590</v>
      </c>
      <c r="AN132" s="46" t="s">
        <v>1591</v>
      </c>
      <c r="AO132" s="46">
        <v>1267</v>
      </c>
      <c r="AP132" s="46" t="s">
        <v>1592</v>
      </c>
      <c r="AQ132" s="46" t="s">
        <v>1593</v>
      </c>
      <c r="AR132" s="46">
        <v>109</v>
      </c>
      <c r="AS132" s="46"/>
      <c r="AT132" s="46">
        <v>-1</v>
      </c>
    </row>
    <row r="133" spans="1:46" ht="15" customHeight="1">
      <c r="A133" s="46" t="s">
        <v>1595</v>
      </c>
      <c r="B133" s="47">
        <v>456061515513796</v>
      </c>
      <c r="C133" s="47">
        <v>8.9855060816551301E+18</v>
      </c>
      <c r="D133" s="47">
        <v>358239051399196</v>
      </c>
      <c r="E133" s="46" t="s">
        <v>1596</v>
      </c>
      <c r="F133" s="46" t="s">
        <v>1596</v>
      </c>
      <c r="G133" s="46" t="s">
        <v>1502</v>
      </c>
      <c r="H133" s="54">
        <v>2</v>
      </c>
      <c r="I133" s="47">
        <v>6</v>
      </c>
      <c r="J133" s="46" t="s">
        <v>1587</v>
      </c>
      <c r="K133" s="46" t="s">
        <v>1588</v>
      </c>
      <c r="L133" s="46"/>
      <c r="M133" s="46"/>
      <c r="N133" s="46"/>
      <c r="O133" s="46"/>
      <c r="P133" s="46"/>
      <c r="Q133" s="46"/>
      <c r="R133" s="47">
        <v>6</v>
      </c>
      <c r="S133" s="47">
        <v>1</v>
      </c>
      <c r="T133" s="47">
        <v>6</v>
      </c>
      <c r="U133" s="47">
        <v>3</v>
      </c>
      <c r="V133" s="46">
        <v>28</v>
      </c>
      <c r="W133" s="46"/>
      <c r="X133" s="47">
        <v>5</v>
      </c>
      <c r="Y133" s="47">
        <v>1</v>
      </c>
      <c r="Z133" s="47">
        <v>5</v>
      </c>
      <c r="AA133" s="47">
        <v>3</v>
      </c>
      <c r="AB133" s="46">
        <v>6</v>
      </c>
      <c r="AC133" s="47">
        <v>1</v>
      </c>
      <c r="AD133" s="46"/>
      <c r="AE133" s="47">
        <v>4</v>
      </c>
      <c r="AF133" s="47">
        <v>1</v>
      </c>
      <c r="AG133" s="47">
        <v>4</v>
      </c>
      <c r="AH133" s="47">
        <v>3</v>
      </c>
      <c r="AI133" s="46">
        <v>0</v>
      </c>
      <c r="AJ133" s="46"/>
      <c r="AK133" s="46" t="s">
        <v>778</v>
      </c>
      <c r="AL133" s="46" t="s">
        <v>7367</v>
      </c>
      <c r="AM133" s="46" t="s">
        <v>1600</v>
      </c>
      <c r="AN133" s="46" t="s">
        <v>1601</v>
      </c>
      <c r="AO133" s="46">
        <v>1268</v>
      </c>
      <c r="AP133" s="46" t="s">
        <v>1603</v>
      </c>
      <c r="AQ133" s="46" t="s">
        <v>1604</v>
      </c>
      <c r="AR133" s="46">
        <v>110</v>
      </c>
      <c r="AS133" s="46"/>
      <c r="AT133" s="46">
        <v>-1</v>
      </c>
    </row>
    <row r="134" spans="1:46" ht="15" customHeight="1">
      <c r="A134" s="46" t="s">
        <v>1723</v>
      </c>
      <c r="B134" s="47">
        <v>456061515513796</v>
      </c>
      <c r="C134" s="47">
        <v>8.9855060816551301E+18</v>
      </c>
      <c r="D134" s="47">
        <v>358239051399196</v>
      </c>
      <c r="E134" s="46" t="s">
        <v>1724</v>
      </c>
      <c r="F134" s="46" t="s">
        <v>1724</v>
      </c>
      <c r="G134" s="46" t="s">
        <v>1725</v>
      </c>
      <c r="H134" s="54">
        <v>2</v>
      </c>
      <c r="I134" s="47">
        <v>6</v>
      </c>
      <c r="J134" s="46" t="s">
        <v>1726</v>
      </c>
      <c r="K134" s="46" t="s">
        <v>1727</v>
      </c>
      <c r="L134" s="46"/>
      <c r="M134" s="46"/>
      <c r="N134" s="46"/>
      <c r="O134" s="46"/>
      <c r="P134" s="46"/>
      <c r="Q134" s="46"/>
      <c r="R134" s="47">
        <v>6</v>
      </c>
      <c r="S134" s="47">
        <v>1</v>
      </c>
      <c r="T134" s="47">
        <v>6</v>
      </c>
      <c r="U134" s="47">
        <v>3</v>
      </c>
      <c r="V134" s="46">
        <v>17</v>
      </c>
      <c r="W134" s="46"/>
      <c r="X134" s="47">
        <v>5</v>
      </c>
      <c r="Y134" s="47">
        <v>1</v>
      </c>
      <c r="Z134" s="47">
        <v>5</v>
      </c>
      <c r="AA134" s="47">
        <v>3</v>
      </c>
      <c r="AB134" s="46">
        <v>1</v>
      </c>
      <c r="AC134" s="47">
        <v>1</v>
      </c>
      <c r="AD134" s="46"/>
      <c r="AE134" s="47">
        <v>4</v>
      </c>
      <c r="AF134" s="47">
        <v>1</v>
      </c>
      <c r="AG134" s="47">
        <v>4</v>
      </c>
      <c r="AH134" s="47">
        <v>3</v>
      </c>
      <c r="AI134" s="46">
        <v>0</v>
      </c>
      <c r="AJ134" s="46"/>
      <c r="AK134" s="46" t="s">
        <v>1729</v>
      </c>
      <c r="AL134" s="46" t="s">
        <v>7375</v>
      </c>
      <c r="AM134" s="46" t="s">
        <v>1730</v>
      </c>
      <c r="AN134" s="46" t="s">
        <v>1731</v>
      </c>
      <c r="AO134" s="46">
        <v>1301</v>
      </c>
      <c r="AP134" s="46" t="s">
        <v>1732</v>
      </c>
      <c r="AQ134" s="46" t="s">
        <v>1733</v>
      </c>
      <c r="AR134" s="46">
        <v>123</v>
      </c>
      <c r="AS134" s="46"/>
      <c r="AT134" s="46">
        <v>-1</v>
      </c>
    </row>
    <row r="135" spans="1:46" ht="15" customHeight="1">
      <c r="A135" s="46" t="s">
        <v>1734</v>
      </c>
      <c r="B135" s="47">
        <v>456061515513796</v>
      </c>
      <c r="C135" s="47">
        <v>8.9855060816551301E+18</v>
      </c>
      <c r="D135" s="47">
        <v>358239051399196</v>
      </c>
      <c r="E135" s="46" t="s">
        <v>1735</v>
      </c>
      <c r="F135" s="46" t="s">
        <v>1735</v>
      </c>
      <c r="G135" s="46" t="s">
        <v>1725</v>
      </c>
      <c r="H135" s="54">
        <v>2</v>
      </c>
      <c r="I135" s="47">
        <v>6</v>
      </c>
      <c r="J135" s="46" t="s">
        <v>1726</v>
      </c>
      <c r="K135" s="46" t="s">
        <v>1727</v>
      </c>
      <c r="L135" s="46"/>
      <c r="M135" s="46"/>
      <c r="N135" s="46"/>
      <c r="O135" s="46"/>
      <c r="P135" s="46"/>
      <c r="Q135" s="46"/>
      <c r="R135" s="47">
        <v>6</v>
      </c>
      <c r="S135" s="47">
        <v>1</v>
      </c>
      <c r="T135" s="47">
        <v>6</v>
      </c>
      <c r="U135" s="47">
        <v>3</v>
      </c>
      <c r="V135" s="46">
        <v>13</v>
      </c>
      <c r="W135" s="46"/>
      <c r="X135" s="47">
        <v>5</v>
      </c>
      <c r="Y135" s="47">
        <v>1</v>
      </c>
      <c r="Z135" s="47">
        <v>5</v>
      </c>
      <c r="AA135" s="47">
        <v>3</v>
      </c>
      <c r="AB135" s="46">
        <v>2</v>
      </c>
      <c r="AC135" s="47">
        <v>1</v>
      </c>
      <c r="AD135" s="46"/>
      <c r="AE135" s="47">
        <v>4</v>
      </c>
      <c r="AF135" s="47">
        <v>1</v>
      </c>
      <c r="AG135" s="47">
        <v>4</v>
      </c>
      <c r="AH135" s="47">
        <v>3</v>
      </c>
      <c r="AI135" s="46">
        <v>0</v>
      </c>
      <c r="AJ135" s="46"/>
      <c r="AK135" s="46" t="s">
        <v>1729</v>
      </c>
      <c r="AL135" s="46" t="s">
        <v>7376</v>
      </c>
      <c r="AM135" s="46" t="s">
        <v>1742</v>
      </c>
      <c r="AN135" s="46" t="s">
        <v>1743</v>
      </c>
      <c r="AO135" s="46">
        <v>1302</v>
      </c>
      <c r="AP135" s="46" t="s">
        <v>1744</v>
      </c>
      <c r="AQ135" s="46" t="s">
        <v>1745</v>
      </c>
      <c r="AR135" s="46">
        <v>124</v>
      </c>
      <c r="AS135" s="46"/>
      <c r="AT135" s="46">
        <v>-1</v>
      </c>
    </row>
    <row r="136" spans="1:46" ht="15" customHeight="1">
      <c r="A136" s="46" t="s">
        <v>1746</v>
      </c>
      <c r="B136" s="47">
        <v>456061515513796</v>
      </c>
      <c r="C136" s="47">
        <v>8.9855060816551301E+18</v>
      </c>
      <c r="D136" s="47">
        <v>358239051399196</v>
      </c>
      <c r="E136" s="46" t="s">
        <v>1748</v>
      </c>
      <c r="F136" s="46" t="s">
        <v>1748</v>
      </c>
      <c r="G136" s="46" t="s">
        <v>1725</v>
      </c>
      <c r="H136" s="54">
        <v>2</v>
      </c>
      <c r="I136" s="47">
        <v>6</v>
      </c>
      <c r="J136" s="46" t="s">
        <v>1726</v>
      </c>
      <c r="K136" s="46" t="s">
        <v>1727</v>
      </c>
      <c r="L136" s="46"/>
      <c r="M136" s="46"/>
      <c r="N136" s="46"/>
      <c r="O136" s="46"/>
      <c r="P136" s="46"/>
      <c r="Q136" s="46"/>
      <c r="R136" s="47">
        <v>6</v>
      </c>
      <c r="S136" s="47">
        <v>1</v>
      </c>
      <c r="T136" s="47">
        <v>6</v>
      </c>
      <c r="U136" s="47">
        <v>3</v>
      </c>
      <c r="V136" s="46">
        <v>91</v>
      </c>
      <c r="W136" s="46"/>
      <c r="X136" s="47">
        <v>5</v>
      </c>
      <c r="Y136" s="47">
        <v>1</v>
      </c>
      <c r="Z136" s="47">
        <v>5</v>
      </c>
      <c r="AA136" s="47">
        <v>3</v>
      </c>
      <c r="AB136" s="46">
        <v>13</v>
      </c>
      <c r="AC136" s="47">
        <v>1</v>
      </c>
      <c r="AD136" s="46"/>
      <c r="AE136" s="47">
        <v>4</v>
      </c>
      <c r="AF136" s="47">
        <v>1</v>
      </c>
      <c r="AG136" s="47">
        <v>4</v>
      </c>
      <c r="AH136" s="47">
        <v>3</v>
      </c>
      <c r="AI136" s="46">
        <v>0</v>
      </c>
      <c r="AJ136" s="46"/>
      <c r="AK136" s="46" t="s">
        <v>1729</v>
      </c>
      <c r="AL136" s="46" t="s">
        <v>7377</v>
      </c>
      <c r="AM136" s="46" t="s">
        <v>1754</v>
      </c>
      <c r="AN136" s="46" t="s">
        <v>1755</v>
      </c>
      <c r="AO136" s="46">
        <v>1303</v>
      </c>
      <c r="AP136" s="46" t="s">
        <v>1756</v>
      </c>
      <c r="AQ136" s="46" t="s">
        <v>1757</v>
      </c>
      <c r="AR136" s="46">
        <v>125</v>
      </c>
      <c r="AS136" s="46"/>
      <c r="AT136" s="46">
        <v>-1</v>
      </c>
    </row>
    <row r="137" spans="1:46" ht="15" customHeight="1">
      <c r="A137" s="46" t="s">
        <v>1844</v>
      </c>
      <c r="B137" s="47">
        <v>456061515513796</v>
      </c>
      <c r="C137" s="47">
        <v>8.9855060816551301E+18</v>
      </c>
      <c r="D137" s="47">
        <v>358239051399196</v>
      </c>
      <c r="E137" s="46" t="s">
        <v>1845</v>
      </c>
      <c r="F137" s="46" t="s">
        <v>1845</v>
      </c>
      <c r="G137" s="46" t="s">
        <v>1846</v>
      </c>
      <c r="H137" s="54">
        <v>2</v>
      </c>
      <c r="I137" s="47">
        <v>6</v>
      </c>
      <c r="J137" s="46" t="s">
        <v>1847</v>
      </c>
      <c r="K137" s="46" t="s">
        <v>1848</v>
      </c>
      <c r="L137" s="46"/>
      <c r="M137" s="46"/>
      <c r="N137" s="46"/>
      <c r="O137" s="46"/>
      <c r="P137" s="46"/>
      <c r="Q137" s="46"/>
      <c r="R137" s="47">
        <v>6</v>
      </c>
      <c r="S137" s="47">
        <v>1</v>
      </c>
      <c r="T137" s="47">
        <v>6</v>
      </c>
      <c r="U137" s="47">
        <v>2</v>
      </c>
      <c r="V137" s="46"/>
      <c r="W137" s="46"/>
      <c r="X137" s="47">
        <v>5</v>
      </c>
      <c r="Y137" s="47">
        <v>1</v>
      </c>
      <c r="Z137" s="47">
        <v>5</v>
      </c>
      <c r="AA137" s="47">
        <v>3</v>
      </c>
      <c r="AB137" s="46">
        <v>56</v>
      </c>
      <c r="AC137" s="47">
        <v>1</v>
      </c>
      <c r="AD137" s="46"/>
      <c r="AE137" s="47">
        <v>4</v>
      </c>
      <c r="AF137" s="47">
        <v>1</v>
      </c>
      <c r="AG137" s="47">
        <v>4</v>
      </c>
      <c r="AH137" s="47">
        <v>3</v>
      </c>
      <c r="AI137" s="46">
        <v>7</v>
      </c>
      <c r="AJ137" s="46"/>
      <c r="AK137" s="46" t="s">
        <v>778</v>
      </c>
      <c r="AL137" s="46" t="s">
        <v>7385</v>
      </c>
      <c r="AM137" s="46" t="s">
        <v>1853</v>
      </c>
      <c r="AN137" s="46" t="s">
        <v>1855</v>
      </c>
      <c r="AO137" s="46">
        <v>1311</v>
      </c>
      <c r="AP137" s="46" t="s">
        <v>1856</v>
      </c>
      <c r="AQ137" s="46" t="s">
        <v>1857</v>
      </c>
      <c r="AR137" s="46">
        <v>133</v>
      </c>
      <c r="AS137" s="46"/>
      <c r="AT137" s="46">
        <v>-1</v>
      </c>
    </row>
    <row r="138" spans="1:46" ht="15" customHeight="1">
      <c r="A138" s="46" t="s">
        <v>1859</v>
      </c>
      <c r="B138" s="47">
        <v>456061515513796</v>
      </c>
      <c r="C138" s="47">
        <v>8.9855060816551301E+18</v>
      </c>
      <c r="D138" s="47">
        <v>358239051399196</v>
      </c>
      <c r="E138" s="46" t="s">
        <v>1860</v>
      </c>
      <c r="F138" s="46" t="s">
        <v>1860</v>
      </c>
      <c r="G138" s="46" t="s">
        <v>1846</v>
      </c>
      <c r="H138" s="54">
        <v>2</v>
      </c>
      <c r="I138" s="47">
        <v>6</v>
      </c>
      <c r="J138" s="46" t="s">
        <v>1847</v>
      </c>
      <c r="K138" s="46" t="s">
        <v>1848</v>
      </c>
      <c r="L138" s="46"/>
      <c r="M138" s="46"/>
      <c r="N138" s="46"/>
      <c r="O138" s="46"/>
      <c r="P138" s="46"/>
      <c r="Q138" s="46"/>
      <c r="R138" s="47">
        <v>6</v>
      </c>
      <c r="S138" s="47">
        <v>1</v>
      </c>
      <c r="T138" s="47">
        <v>6</v>
      </c>
      <c r="U138" s="47">
        <v>1</v>
      </c>
      <c r="V138" s="46"/>
      <c r="W138" s="46"/>
      <c r="X138" s="47">
        <v>5</v>
      </c>
      <c r="Y138" s="47">
        <v>1</v>
      </c>
      <c r="Z138" s="47">
        <v>5</v>
      </c>
      <c r="AA138" s="47">
        <v>3</v>
      </c>
      <c r="AB138" s="46">
        <v>36</v>
      </c>
      <c r="AC138" s="47">
        <v>1</v>
      </c>
      <c r="AD138" s="46"/>
      <c r="AE138" s="47">
        <v>4</v>
      </c>
      <c r="AF138" s="47">
        <v>1</v>
      </c>
      <c r="AG138" s="47">
        <v>4</v>
      </c>
      <c r="AH138" s="47">
        <v>3</v>
      </c>
      <c r="AI138" s="46">
        <v>3</v>
      </c>
      <c r="AJ138" s="46"/>
      <c r="AK138" s="46" t="s">
        <v>778</v>
      </c>
      <c r="AL138" s="46" t="s">
        <v>7386</v>
      </c>
      <c r="AM138" s="46" t="s">
        <v>1863</v>
      </c>
      <c r="AN138" s="46" t="s">
        <v>1864</v>
      </c>
      <c r="AO138" s="46">
        <v>1312</v>
      </c>
      <c r="AP138" s="46" t="s">
        <v>1865</v>
      </c>
      <c r="AQ138" s="46" t="s">
        <v>1867</v>
      </c>
      <c r="AR138" s="46">
        <v>134</v>
      </c>
      <c r="AS138" s="46"/>
      <c r="AT138" s="46">
        <v>-1</v>
      </c>
    </row>
    <row r="139" spans="1:46" ht="15" customHeight="1">
      <c r="A139" s="46" t="s">
        <v>1962</v>
      </c>
      <c r="B139" s="47">
        <v>456061515513796</v>
      </c>
      <c r="C139" s="47">
        <v>8.9855060816551301E+18</v>
      </c>
      <c r="D139" s="47">
        <v>358239051399196</v>
      </c>
      <c r="E139" s="46" t="s">
        <v>1963</v>
      </c>
      <c r="F139" s="46" t="s">
        <v>1963</v>
      </c>
      <c r="G139" s="46" t="s">
        <v>1964</v>
      </c>
      <c r="H139" s="54">
        <v>2</v>
      </c>
      <c r="I139" s="47">
        <v>6</v>
      </c>
      <c r="J139" s="46" t="s">
        <v>1965</v>
      </c>
      <c r="K139" s="46" t="s">
        <v>1968</v>
      </c>
      <c r="L139" s="46"/>
      <c r="M139" s="46"/>
      <c r="N139" s="46"/>
      <c r="O139" s="46"/>
      <c r="P139" s="46"/>
      <c r="Q139" s="46"/>
      <c r="R139" s="47">
        <v>6</v>
      </c>
      <c r="S139" s="47">
        <v>1</v>
      </c>
      <c r="T139" s="47">
        <v>6</v>
      </c>
      <c r="U139" s="47">
        <v>1</v>
      </c>
      <c r="V139" s="46"/>
      <c r="W139" s="46"/>
      <c r="X139" s="47">
        <v>5</v>
      </c>
      <c r="Y139" s="47">
        <v>1</v>
      </c>
      <c r="Z139" s="47">
        <v>5</v>
      </c>
      <c r="AA139" s="47">
        <v>3</v>
      </c>
      <c r="AB139" s="46">
        <v>42</v>
      </c>
      <c r="AC139" s="47">
        <v>1</v>
      </c>
      <c r="AD139" s="46"/>
      <c r="AE139" s="47">
        <v>4</v>
      </c>
      <c r="AF139" s="47">
        <v>1</v>
      </c>
      <c r="AG139" s="47">
        <v>4</v>
      </c>
      <c r="AH139" s="47">
        <v>3</v>
      </c>
      <c r="AI139" s="46">
        <v>2</v>
      </c>
      <c r="AJ139" s="46"/>
      <c r="AK139" s="46" t="s">
        <v>839</v>
      </c>
      <c r="AL139" s="46" t="s">
        <v>7390</v>
      </c>
      <c r="AM139" s="46" t="s">
        <v>1973</v>
      </c>
      <c r="AN139" s="46" t="s">
        <v>1974</v>
      </c>
      <c r="AO139" s="46">
        <v>1387</v>
      </c>
      <c r="AP139" s="46" t="s">
        <v>1975</v>
      </c>
      <c r="AQ139" s="46" t="s">
        <v>1976</v>
      </c>
      <c r="AR139" s="46">
        <v>142</v>
      </c>
      <c r="AS139" s="46"/>
      <c r="AT139" s="46">
        <v>-1</v>
      </c>
    </row>
    <row r="140" spans="1:46" ht="15" customHeight="1">
      <c r="A140" s="46" t="s">
        <v>1978</v>
      </c>
      <c r="B140" s="47">
        <v>456061515513796</v>
      </c>
      <c r="C140" s="47">
        <v>8.9855060816551301E+18</v>
      </c>
      <c r="D140" s="47">
        <v>358239051399196</v>
      </c>
      <c r="E140" s="46" t="s">
        <v>1979</v>
      </c>
      <c r="F140" s="46" t="s">
        <v>1979</v>
      </c>
      <c r="G140" s="46" t="s">
        <v>1964</v>
      </c>
      <c r="H140" s="54">
        <v>2</v>
      </c>
      <c r="I140" s="47">
        <v>6</v>
      </c>
      <c r="J140" s="46" t="s">
        <v>1965</v>
      </c>
      <c r="K140" s="46" t="s">
        <v>1968</v>
      </c>
      <c r="L140" s="46"/>
      <c r="M140" s="46"/>
      <c r="N140" s="46"/>
      <c r="O140" s="46"/>
      <c r="P140" s="46"/>
      <c r="Q140" s="46"/>
      <c r="R140" s="47">
        <v>6</v>
      </c>
      <c r="S140" s="47">
        <v>1</v>
      </c>
      <c r="T140" s="47">
        <v>6</v>
      </c>
      <c r="U140" s="47">
        <v>3</v>
      </c>
      <c r="V140" s="46">
        <v>34</v>
      </c>
      <c r="W140" s="46"/>
      <c r="X140" s="47">
        <v>5</v>
      </c>
      <c r="Y140" s="47">
        <v>1</v>
      </c>
      <c r="Z140" s="47">
        <v>5</v>
      </c>
      <c r="AA140" s="47">
        <v>3</v>
      </c>
      <c r="AB140" s="46">
        <v>4</v>
      </c>
      <c r="AC140" s="47">
        <v>1</v>
      </c>
      <c r="AD140" s="46"/>
      <c r="AE140" s="47">
        <v>4</v>
      </c>
      <c r="AF140" s="47">
        <v>1</v>
      </c>
      <c r="AG140" s="47">
        <v>4</v>
      </c>
      <c r="AH140" s="47">
        <v>3</v>
      </c>
      <c r="AI140" s="46">
        <v>0</v>
      </c>
      <c r="AJ140" s="46"/>
      <c r="AK140" s="46" t="s">
        <v>839</v>
      </c>
      <c r="AL140" s="46" t="s">
        <v>7391</v>
      </c>
      <c r="AM140" s="46" t="s">
        <v>1985</v>
      </c>
      <c r="AN140" s="46" t="s">
        <v>1986</v>
      </c>
      <c r="AO140" s="46">
        <v>1388</v>
      </c>
      <c r="AP140" s="46" t="s">
        <v>1987</v>
      </c>
      <c r="AQ140" s="46" t="s">
        <v>1989</v>
      </c>
      <c r="AR140" s="46">
        <v>143</v>
      </c>
      <c r="AS140" s="46"/>
      <c r="AT140" s="46">
        <v>-1</v>
      </c>
    </row>
    <row r="141" spans="1:46" ht="15" customHeight="1">
      <c r="A141" s="46" t="s">
        <v>1992</v>
      </c>
      <c r="B141" s="47">
        <v>456061515513796</v>
      </c>
      <c r="C141" s="47">
        <v>8.9855060816551301E+18</v>
      </c>
      <c r="D141" s="47">
        <v>358239051399196</v>
      </c>
      <c r="E141" s="46" t="s">
        <v>1994</v>
      </c>
      <c r="F141" s="46" t="s">
        <v>1994</v>
      </c>
      <c r="G141" s="46" t="s">
        <v>1964</v>
      </c>
      <c r="H141" s="54">
        <v>2</v>
      </c>
      <c r="I141" s="47">
        <v>6</v>
      </c>
      <c r="J141" s="46" t="s">
        <v>1965</v>
      </c>
      <c r="K141" s="46" t="s">
        <v>1968</v>
      </c>
      <c r="L141" s="46"/>
      <c r="M141" s="46"/>
      <c r="N141" s="46"/>
      <c r="O141" s="46"/>
      <c r="P141" s="46"/>
      <c r="Q141" s="46"/>
      <c r="R141" s="47">
        <v>6</v>
      </c>
      <c r="S141" s="47">
        <v>1</v>
      </c>
      <c r="T141" s="47">
        <v>6</v>
      </c>
      <c r="U141" s="47">
        <v>1</v>
      </c>
      <c r="V141" s="46"/>
      <c r="W141" s="46"/>
      <c r="X141" s="47">
        <v>5</v>
      </c>
      <c r="Y141" s="47">
        <v>1</v>
      </c>
      <c r="Z141" s="47">
        <v>5</v>
      </c>
      <c r="AA141" s="47">
        <v>3</v>
      </c>
      <c r="AB141" s="46">
        <v>62</v>
      </c>
      <c r="AC141" s="47">
        <v>1</v>
      </c>
      <c r="AD141" s="46"/>
      <c r="AE141" s="47">
        <v>4</v>
      </c>
      <c r="AF141" s="47">
        <v>1</v>
      </c>
      <c r="AG141" s="47">
        <v>4</v>
      </c>
      <c r="AH141" s="47">
        <v>3</v>
      </c>
      <c r="AI141" s="46">
        <v>4</v>
      </c>
      <c r="AJ141" s="46"/>
      <c r="AK141" s="46" t="s">
        <v>839</v>
      </c>
      <c r="AL141" s="46" t="s">
        <v>7392</v>
      </c>
      <c r="AM141" s="46" t="s">
        <v>1998</v>
      </c>
      <c r="AN141" s="46" t="s">
        <v>2001</v>
      </c>
      <c r="AO141" s="46">
        <v>1389</v>
      </c>
      <c r="AP141" s="46" t="s">
        <v>2003</v>
      </c>
      <c r="AQ141" s="46" t="s">
        <v>2005</v>
      </c>
      <c r="AR141" s="46">
        <v>144</v>
      </c>
      <c r="AS141" s="46"/>
      <c r="AT141" s="46">
        <v>-1</v>
      </c>
    </row>
    <row r="142" spans="1:46" ht="15" customHeight="1">
      <c r="A142" s="46" t="s">
        <v>2058</v>
      </c>
      <c r="B142" s="47">
        <v>456061515513796</v>
      </c>
      <c r="C142" s="47">
        <v>8.9855060816551301E+18</v>
      </c>
      <c r="D142" s="47">
        <v>358239051399196</v>
      </c>
      <c r="E142" s="46" t="s">
        <v>2059</v>
      </c>
      <c r="F142" s="46" t="s">
        <v>2059</v>
      </c>
      <c r="G142" s="46" t="s">
        <v>2061</v>
      </c>
      <c r="H142" s="54">
        <v>4</v>
      </c>
      <c r="I142" s="47">
        <v>6</v>
      </c>
      <c r="J142" s="46" t="s">
        <v>1965</v>
      </c>
      <c r="K142" s="46" t="s">
        <v>1968</v>
      </c>
      <c r="L142" s="46"/>
      <c r="M142" s="46"/>
      <c r="N142" s="46"/>
      <c r="O142" s="46"/>
      <c r="P142" s="46"/>
      <c r="Q142" s="46"/>
      <c r="R142" s="47">
        <v>6</v>
      </c>
      <c r="S142" s="47">
        <v>1</v>
      </c>
      <c r="T142" s="47">
        <v>6</v>
      </c>
      <c r="U142" s="47">
        <v>3</v>
      </c>
      <c r="V142" s="46">
        <v>8</v>
      </c>
      <c r="W142" s="46"/>
      <c r="X142" s="47">
        <v>5</v>
      </c>
      <c r="Y142" s="47">
        <v>1</v>
      </c>
      <c r="Z142" s="47">
        <v>5</v>
      </c>
      <c r="AA142" s="47">
        <v>3</v>
      </c>
      <c r="AB142" s="46">
        <v>0</v>
      </c>
      <c r="AC142" s="47">
        <v>1</v>
      </c>
      <c r="AD142" s="46"/>
      <c r="AE142" s="47">
        <v>4</v>
      </c>
      <c r="AF142" s="47">
        <v>1</v>
      </c>
      <c r="AG142" s="47">
        <v>4</v>
      </c>
      <c r="AH142" s="47">
        <v>3</v>
      </c>
      <c r="AI142" s="46">
        <v>0</v>
      </c>
      <c r="AJ142" s="46"/>
      <c r="AK142" s="46" t="s">
        <v>839</v>
      </c>
      <c r="AL142" s="46" t="s">
        <v>7393</v>
      </c>
      <c r="AM142" s="46" t="s">
        <v>2066</v>
      </c>
      <c r="AN142" s="46" t="s">
        <v>2067</v>
      </c>
      <c r="AO142" s="46">
        <v>1394</v>
      </c>
      <c r="AP142" s="46" t="s">
        <v>2068</v>
      </c>
      <c r="AQ142" s="46" t="s">
        <v>2069</v>
      </c>
      <c r="AR142" s="46">
        <v>149</v>
      </c>
      <c r="AS142" s="46"/>
      <c r="AT142" s="46">
        <v>-1</v>
      </c>
    </row>
    <row r="143" spans="1:46" ht="15" customHeight="1">
      <c r="A143" s="46" t="s">
        <v>2071</v>
      </c>
      <c r="B143" s="47">
        <v>456061515513796</v>
      </c>
      <c r="C143" s="47">
        <v>8.9855060816551301E+18</v>
      </c>
      <c r="D143" s="47">
        <v>358239051399196</v>
      </c>
      <c r="E143" s="46" t="s">
        <v>2072</v>
      </c>
      <c r="F143" s="46" t="s">
        <v>2072</v>
      </c>
      <c r="G143" s="46" t="s">
        <v>2061</v>
      </c>
      <c r="H143" s="54">
        <v>4</v>
      </c>
      <c r="I143" s="47">
        <v>6</v>
      </c>
      <c r="J143" s="46" t="s">
        <v>1965</v>
      </c>
      <c r="K143" s="46" t="s">
        <v>1968</v>
      </c>
      <c r="L143" s="46"/>
      <c r="M143" s="46"/>
      <c r="N143" s="46"/>
      <c r="O143" s="46"/>
      <c r="P143" s="46"/>
      <c r="Q143" s="46"/>
      <c r="R143" s="47">
        <v>6</v>
      </c>
      <c r="S143" s="47">
        <v>1</v>
      </c>
      <c r="T143" s="47">
        <v>6</v>
      </c>
      <c r="U143" s="47">
        <v>3</v>
      </c>
      <c r="V143" s="46">
        <v>82</v>
      </c>
      <c r="W143" s="46"/>
      <c r="X143" s="47">
        <v>5</v>
      </c>
      <c r="Y143" s="47">
        <v>1</v>
      </c>
      <c r="Z143" s="47">
        <v>5</v>
      </c>
      <c r="AA143" s="47">
        <v>3</v>
      </c>
      <c r="AB143" s="46">
        <v>8</v>
      </c>
      <c r="AC143" s="47">
        <v>1</v>
      </c>
      <c r="AD143" s="46"/>
      <c r="AE143" s="47">
        <v>4</v>
      </c>
      <c r="AF143" s="47">
        <v>1</v>
      </c>
      <c r="AG143" s="47">
        <v>4</v>
      </c>
      <c r="AH143" s="47">
        <v>3</v>
      </c>
      <c r="AI143" s="46">
        <v>1</v>
      </c>
      <c r="AJ143" s="46"/>
      <c r="AK143" s="46" t="s">
        <v>839</v>
      </c>
      <c r="AL143" s="46" t="s">
        <v>7394</v>
      </c>
      <c r="AM143" s="46" t="s">
        <v>2077</v>
      </c>
      <c r="AN143" s="46" t="s">
        <v>2079</v>
      </c>
      <c r="AO143" s="46">
        <v>1395</v>
      </c>
      <c r="AP143" s="46" t="s">
        <v>2080</v>
      </c>
      <c r="AQ143" s="46" t="s">
        <v>2081</v>
      </c>
      <c r="AR143" s="46">
        <v>150</v>
      </c>
      <c r="AS143" s="46"/>
      <c r="AT143" s="46">
        <v>-1</v>
      </c>
    </row>
    <row r="144" spans="1:46" ht="15" customHeight="1">
      <c r="A144" s="46" t="s">
        <v>2082</v>
      </c>
      <c r="B144" s="47">
        <v>456061515513796</v>
      </c>
      <c r="C144" s="47">
        <v>8.9855060816551301E+18</v>
      </c>
      <c r="D144" s="47">
        <v>358239051399196</v>
      </c>
      <c r="E144" s="46" t="s">
        <v>2084</v>
      </c>
      <c r="F144" s="46" t="s">
        <v>2084</v>
      </c>
      <c r="G144" s="46" t="s">
        <v>2061</v>
      </c>
      <c r="H144" s="54">
        <v>4</v>
      </c>
      <c r="I144" s="47">
        <v>6</v>
      </c>
      <c r="J144" s="46" t="s">
        <v>1965</v>
      </c>
      <c r="K144" s="46" t="s">
        <v>1968</v>
      </c>
      <c r="L144" s="46"/>
      <c r="M144" s="46"/>
      <c r="N144" s="46"/>
      <c r="O144" s="46"/>
      <c r="P144" s="46"/>
      <c r="Q144" s="46"/>
      <c r="R144" s="47">
        <v>6</v>
      </c>
      <c r="S144" s="47">
        <v>1</v>
      </c>
      <c r="T144" s="47">
        <v>6</v>
      </c>
      <c r="U144" s="47">
        <v>1</v>
      </c>
      <c r="V144" s="46"/>
      <c r="W144" s="46"/>
      <c r="X144" s="47">
        <v>5</v>
      </c>
      <c r="Y144" s="47">
        <v>1</v>
      </c>
      <c r="Z144" s="47">
        <v>5</v>
      </c>
      <c r="AA144" s="47">
        <v>3</v>
      </c>
      <c r="AB144" s="46">
        <v>22</v>
      </c>
      <c r="AC144" s="47">
        <v>1</v>
      </c>
      <c r="AD144" s="46"/>
      <c r="AE144" s="47">
        <v>4</v>
      </c>
      <c r="AF144" s="47">
        <v>1</v>
      </c>
      <c r="AG144" s="47">
        <v>4</v>
      </c>
      <c r="AH144" s="47">
        <v>3</v>
      </c>
      <c r="AI144" s="46">
        <v>1</v>
      </c>
      <c r="AJ144" s="46"/>
      <c r="AK144" s="46" t="s">
        <v>839</v>
      </c>
      <c r="AL144" s="46" t="s">
        <v>7395</v>
      </c>
      <c r="AM144" s="46" t="s">
        <v>2087</v>
      </c>
      <c r="AN144" s="46" t="s">
        <v>2088</v>
      </c>
      <c r="AO144" s="46">
        <v>1396</v>
      </c>
      <c r="AP144" s="46" t="s">
        <v>2091</v>
      </c>
      <c r="AQ144" s="46" t="s">
        <v>2093</v>
      </c>
      <c r="AR144" s="46">
        <v>151</v>
      </c>
      <c r="AS144" s="46"/>
      <c r="AT144" s="46">
        <v>-1</v>
      </c>
    </row>
    <row r="145" spans="1:46" ht="15" customHeight="1">
      <c r="A145" s="46" t="s">
        <v>2332</v>
      </c>
      <c r="B145" s="47">
        <v>456061515513796</v>
      </c>
      <c r="C145" s="47">
        <v>8.9855060816551301E+18</v>
      </c>
      <c r="D145" s="47">
        <v>358239051399196</v>
      </c>
      <c r="E145" s="46" t="s">
        <v>2333</v>
      </c>
      <c r="F145" s="46" t="s">
        <v>2333</v>
      </c>
      <c r="G145" s="46" t="s">
        <v>2335</v>
      </c>
      <c r="H145" s="54">
        <v>4</v>
      </c>
      <c r="I145" s="47">
        <v>6</v>
      </c>
      <c r="J145" s="46" t="s">
        <v>2338</v>
      </c>
      <c r="K145" s="46" t="s">
        <v>2339</v>
      </c>
      <c r="L145" s="46"/>
      <c r="M145" s="46"/>
      <c r="N145" s="46"/>
      <c r="O145" s="46"/>
      <c r="P145" s="46"/>
      <c r="Q145" s="46"/>
      <c r="R145" s="47">
        <v>6</v>
      </c>
      <c r="S145" s="47">
        <v>1</v>
      </c>
      <c r="T145" s="47">
        <v>6</v>
      </c>
      <c r="U145" s="47">
        <v>3</v>
      </c>
      <c r="V145" s="46">
        <v>99</v>
      </c>
      <c r="W145" s="46"/>
      <c r="X145" s="47">
        <v>5</v>
      </c>
      <c r="Y145" s="47">
        <v>1</v>
      </c>
      <c r="Z145" s="47">
        <v>5</v>
      </c>
      <c r="AA145" s="47">
        <v>3</v>
      </c>
      <c r="AB145" s="46">
        <v>11</v>
      </c>
      <c r="AC145" s="47">
        <v>1</v>
      </c>
      <c r="AD145" s="46"/>
      <c r="AE145" s="47">
        <v>4</v>
      </c>
      <c r="AF145" s="47">
        <v>1</v>
      </c>
      <c r="AG145" s="47">
        <v>4</v>
      </c>
      <c r="AH145" s="47">
        <v>3</v>
      </c>
      <c r="AI145" s="46">
        <v>2</v>
      </c>
      <c r="AJ145" s="46"/>
      <c r="AK145" s="46" t="s">
        <v>1131</v>
      </c>
      <c r="AL145" s="46" t="s">
        <v>7409</v>
      </c>
      <c r="AM145" s="46" t="s">
        <v>2342</v>
      </c>
      <c r="AN145" s="46" t="s">
        <v>2343</v>
      </c>
      <c r="AO145" s="46">
        <v>1472</v>
      </c>
      <c r="AP145" s="46" t="s">
        <v>2344</v>
      </c>
      <c r="AQ145" s="46" t="s">
        <v>2345</v>
      </c>
      <c r="AR145" s="46">
        <v>173</v>
      </c>
      <c r="AS145" s="46"/>
      <c r="AT145" s="46">
        <v>-1</v>
      </c>
    </row>
    <row r="146" spans="1:46" ht="15" customHeight="1">
      <c r="A146" s="46" t="s">
        <v>2347</v>
      </c>
      <c r="B146" s="47">
        <v>456061515513796</v>
      </c>
      <c r="C146" s="47">
        <v>8.9855060816551301E+18</v>
      </c>
      <c r="D146" s="47">
        <v>358239051399196</v>
      </c>
      <c r="E146" s="46" t="s">
        <v>2350</v>
      </c>
      <c r="F146" s="46" t="s">
        <v>2350</v>
      </c>
      <c r="G146" s="46" t="s">
        <v>2335</v>
      </c>
      <c r="H146" s="54">
        <v>4</v>
      </c>
      <c r="I146" s="47">
        <v>6</v>
      </c>
      <c r="J146" s="46" t="s">
        <v>2338</v>
      </c>
      <c r="K146" s="46" t="s">
        <v>2339</v>
      </c>
      <c r="L146" s="46"/>
      <c r="M146" s="46"/>
      <c r="N146" s="46"/>
      <c r="O146" s="46"/>
      <c r="P146" s="46"/>
      <c r="Q146" s="46"/>
      <c r="R146" s="47">
        <v>6</v>
      </c>
      <c r="S146" s="47">
        <v>1</v>
      </c>
      <c r="T146" s="47">
        <v>6</v>
      </c>
      <c r="U146" s="47">
        <v>3</v>
      </c>
      <c r="V146" s="46">
        <v>106</v>
      </c>
      <c r="W146" s="46"/>
      <c r="X146" s="47">
        <v>5</v>
      </c>
      <c r="Y146" s="47">
        <v>1</v>
      </c>
      <c r="Z146" s="47">
        <v>5</v>
      </c>
      <c r="AA146" s="47">
        <v>3</v>
      </c>
      <c r="AB146" s="46">
        <v>13</v>
      </c>
      <c r="AC146" s="47">
        <v>1</v>
      </c>
      <c r="AD146" s="46"/>
      <c r="AE146" s="47">
        <v>4</v>
      </c>
      <c r="AF146" s="47">
        <v>1</v>
      </c>
      <c r="AG146" s="47">
        <v>4</v>
      </c>
      <c r="AH146" s="47">
        <v>3</v>
      </c>
      <c r="AI146" s="46">
        <v>1</v>
      </c>
      <c r="AJ146" s="46"/>
      <c r="AK146" s="46" t="s">
        <v>1131</v>
      </c>
      <c r="AL146" s="46" t="s">
        <v>7410</v>
      </c>
      <c r="AM146" s="46" t="s">
        <v>2355</v>
      </c>
      <c r="AN146" s="46" t="s">
        <v>2356</v>
      </c>
      <c r="AO146" s="46">
        <v>1473</v>
      </c>
      <c r="AP146" s="46" t="s">
        <v>2357</v>
      </c>
      <c r="AQ146" s="46" t="s">
        <v>2358</v>
      </c>
      <c r="AR146" s="46">
        <v>174</v>
      </c>
      <c r="AS146" s="46"/>
      <c r="AT146" s="46">
        <v>-1</v>
      </c>
    </row>
    <row r="147" spans="1:46" ht="15" customHeight="1">
      <c r="A147" s="46" t="s">
        <v>2565</v>
      </c>
      <c r="B147" s="47">
        <v>456061515513796</v>
      </c>
      <c r="C147" s="47">
        <v>8.9855060816551301E+18</v>
      </c>
      <c r="D147" s="47">
        <v>358239051399196</v>
      </c>
      <c r="E147" s="46" t="s">
        <v>2566</v>
      </c>
      <c r="F147" s="46" t="s">
        <v>2566</v>
      </c>
      <c r="G147" s="46" t="s">
        <v>2527</v>
      </c>
      <c r="H147" s="54">
        <v>4</v>
      </c>
      <c r="I147" s="47">
        <v>6</v>
      </c>
      <c r="J147" s="46" t="s">
        <v>2528</v>
      </c>
      <c r="K147" s="46" t="s">
        <v>2529</v>
      </c>
      <c r="L147" s="46"/>
      <c r="M147" s="46"/>
      <c r="N147" s="46"/>
      <c r="O147" s="46"/>
      <c r="P147" s="46"/>
      <c r="Q147" s="46"/>
      <c r="R147" s="47">
        <v>6</v>
      </c>
      <c r="S147" s="47">
        <v>1</v>
      </c>
      <c r="T147" s="47">
        <v>6</v>
      </c>
      <c r="U147" s="47">
        <v>3</v>
      </c>
      <c r="V147" s="46">
        <v>11</v>
      </c>
      <c r="W147" s="46"/>
      <c r="X147" s="47">
        <v>5</v>
      </c>
      <c r="Y147" s="47">
        <v>1</v>
      </c>
      <c r="Z147" s="47">
        <v>5</v>
      </c>
      <c r="AA147" s="47">
        <v>3</v>
      </c>
      <c r="AB147" s="46">
        <v>1</v>
      </c>
      <c r="AC147" s="47">
        <v>1</v>
      </c>
      <c r="AD147" s="46"/>
      <c r="AE147" s="47">
        <v>4</v>
      </c>
      <c r="AF147" s="47">
        <v>1</v>
      </c>
      <c r="AG147" s="47">
        <v>4</v>
      </c>
      <c r="AH147" s="47">
        <v>3</v>
      </c>
      <c r="AI147" s="46">
        <v>0</v>
      </c>
      <c r="AJ147" s="46"/>
      <c r="AK147" s="46" t="s">
        <v>1307</v>
      </c>
      <c r="AL147" s="46" t="s">
        <v>7421</v>
      </c>
      <c r="AM147" s="46" t="s">
        <v>2567</v>
      </c>
      <c r="AN147" s="46" t="s">
        <v>2568</v>
      </c>
      <c r="AO147" s="46">
        <v>1522</v>
      </c>
      <c r="AP147" s="46" t="s">
        <v>2569</v>
      </c>
      <c r="AQ147" s="46" t="s">
        <v>2570</v>
      </c>
      <c r="AR147" s="46">
        <v>193</v>
      </c>
      <c r="AS147" s="46"/>
      <c r="AT147" s="46">
        <v>-1</v>
      </c>
    </row>
    <row r="148" spans="1:46" ht="15" customHeight="1">
      <c r="A148" s="46" t="s">
        <v>2571</v>
      </c>
      <c r="B148" s="47">
        <v>456061515513796</v>
      </c>
      <c r="C148" s="47">
        <v>8.9855060816551301E+18</v>
      </c>
      <c r="D148" s="47">
        <v>358239051399196</v>
      </c>
      <c r="E148" s="46" t="s">
        <v>2572</v>
      </c>
      <c r="F148" s="46" t="s">
        <v>2572</v>
      </c>
      <c r="G148" s="46" t="s">
        <v>2527</v>
      </c>
      <c r="H148" s="54">
        <v>4</v>
      </c>
      <c r="I148" s="47">
        <v>6</v>
      </c>
      <c r="J148" s="46" t="s">
        <v>2528</v>
      </c>
      <c r="K148" s="46" t="s">
        <v>2529</v>
      </c>
      <c r="L148" s="46"/>
      <c r="M148" s="46"/>
      <c r="N148" s="46"/>
      <c r="O148" s="46"/>
      <c r="P148" s="46"/>
      <c r="Q148" s="46"/>
      <c r="R148" s="47">
        <v>6</v>
      </c>
      <c r="S148" s="47">
        <v>1</v>
      </c>
      <c r="T148" s="47">
        <v>6</v>
      </c>
      <c r="U148" s="47">
        <v>3</v>
      </c>
      <c r="V148" s="46">
        <v>7</v>
      </c>
      <c r="W148" s="46"/>
      <c r="X148" s="47">
        <v>5</v>
      </c>
      <c r="Y148" s="47">
        <v>1</v>
      </c>
      <c r="Z148" s="47">
        <v>5</v>
      </c>
      <c r="AA148" s="47">
        <v>3</v>
      </c>
      <c r="AB148" s="46">
        <v>1</v>
      </c>
      <c r="AC148" s="47">
        <v>1</v>
      </c>
      <c r="AD148" s="46"/>
      <c r="AE148" s="47">
        <v>4</v>
      </c>
      <c r="AF148" s="47">
        <v>1</v>
      </c>
      <c r="AG148" s="47">
        <v>4</v>
      </c>
      <c r="AH148" s="47">
        <v>3</v>
      </c>
      <c r="AI148" s="46">
        <v>0</v>
      </c>
      <c r="AJ148" s="46"/>
      <c r="AK148" s="46" t="s">
        <v>1307</v>
      </c>
      <c r="AL148" s="46" t="s">
        <v>7422</v>
      </c>
      <c r="AM148" s="46" t="s">
        <v>2578</v>
      </c>
      <c r="AN148" s="46" t="s">
        <v>2579</v>
      </c>
      <c r="AO148" s="46">
        <v>1523</v>
      </c>
      <c r="AP148" s="46" t="s">
        <v>2580</v>
      </c>
      <c r="AQ148" s="46" t="s">
        <v>2581</v>
      </c>
      <c r="AR148" s="46">
        <v>194</v>
      </c>
      <c r="AS148" s="46"/>
      <c r="AT148" s="46">
        <v>-1</v>
      </c>
    </row>
    <row r="149" spans="1:46" ht="15" customHeight="1">
      <c r="A149" s="46" t="s">
        <v>2582</v>
      </c>
      <c r="B149" s="47">
        <v>456061515513796</v>
      </c>
      <c r="C149" s="47">
        <v>8.9855060816551301E+18</v>
      </c>
      <c r="D149" s="47">
        <v>358239051399196</v>
      </c>
      <c r="E149" s="46" t="s">
        <v>2584</v>
      </c>
      <c r="F149" s="46" t="s">
        <v>2584</v>
      </c>
      <c r="G149" s="46" t="s">
        <v>2527</v>
      </c>
      <c r="H149" s="54">
        <v>4</v>
      </c>
      <c r="I149" s="47">
        <v>6</v>
      </c>
      <c r="J149" s="46" t="s">
        <v>2528</v>
      </c>
      <c r="K149" s="46" t="s">
        <v>2529</v>
      </c>
      <c r="L149" s="46"/>
      <c r="M149" s="46"/>
      <c r="N149" s="46"/>
      <c r="O149" s="46"/>
      <c r="P149" s="46"/>
      <c r="Q149" s="46"/>
      <c r="R149" s="47">
        <v>6</v>
      </c>
      <c r="S149" s="47">
        <v>1</v>
      </c>
      <c r="T149" s="47">
        <v>6</v>
      </c>
      <c r="U149" s="47">
        <v>1</v>
      </c>
      <c r="V149" s="46"/>
      <c r="W149" s="46"/>
      <c r="X149" s="47">
        <v>5</v>
      </c>
      <c r="Y149" s="47">
        <v>1</v>
      </c>
      <c r="Z149" s="47">
        <v>5</v>
      </c>
      <c r="AA149" s="47">
        <v>3</v>
      </c>
      <c r="AB149" s="46">
        <v>29</v>
      </c>
      <c r="AC149" s="47">
        <v>1</v>
      </c>
      <c r="AD149" s="46"/>
      <c r="AE149" s="47">
        <v>4</v>
      </c>
      <c r="AF149" s="47">
        <v>1</v>
      </c>
      <c r="AG149" s="47">
        <v>4</v>
      </c>
      <c r="AH149" s="47">
        <v>3</v>
      </c>
      <c r="AI149" s="46">
        <v>3</v>
      </c>
      <c r="AJ149" s="46"/>
      <c r="AK149" s="46" t="s">
        <v>1307</v>
      </c>
      <c r="AL149" s="46" t="s">
        <v>7423</v>
      </c>
      <c r="AM149" s="46" t="s">
        <v>2590</v>
      </c>
      <c r="AN149" s="46" t="s">
        <v>2591</v>
      </c>
      <c r="AO149" s="46">
        <v>1524</v>
      </c>
      <c r="AP149" s="46" t="s">
        <v>2592</v>
      </c>
      <c r="AQ149" s="46" t="s">
        <v>2593</v>
      </c>
      <c r="AR149" s="46">
        <v>195</v>
      </c>
      <c r="AS149" s="46"/>
      <c r="AT149" s="46">
        <v>-1</v>
      </c>
    </row>
    <row r="150" spans="1:46" ht="15" customHeight="1">
      <c r="A150" s="46" t="s">
        <v>2640</v>
      </c>
      <c r="B150" s="47">
        <v>456061515513796</v>
      </c>
      <c r="C150" s="47">
        <v>8.9855060816551301E+18</v>
      </c>
      <c r="D150" s="47">
        <v>358239051399196</v>
      </c>
      <c r="E150" s="46" t="s">
        <v>2641</v>
      </c>
      <c r="F150" s="46" t="s">
        <v>2641</v>
      </c>
      <c r="G150" s="46" t="s">
        <v>2620</v>
      </c>
      <c r="H150" s="54">
        <v>4</v>
      </c>
      <c r="I150" s="47">
        <v>6</v>
      </c>
      <c r="J150" s="46" t="s">
        <v>2529</v>
      </c>
      <c r="K150" s="46" t="s">
        <v>2621</v>
      </c>
      <c r="L150" s="46"/>
      <c r="M150" s="46"/>
      <c r="N150" s="46"/>
      <c r="O150" s="46"/>
      <c r="P150" s="46"/>
      <c r="Q150" s="46"/>
      <c r="R150" s="47">
        <v>6</v>
      </c>
      <c r="S150" s="47">
        <v>1</v>
      </c>
      <c r="T150" s="47">
        <v>6</v>
      </c>
      <c r="U150" s="47">
        <v>3</v>
      </c>
      <c r="V150" s="46">
        <v>48</v>
      </c>
      <c r="W150" s="46"/>
      <c r="X150" s="47">
        <v>5</v>
      </c>
      <c r="Y150" s="47">
        <v>1</v>
      </c>
      <c r="Z150" s="47">
        <v>5</v>
      </c>
      <c r="AA150" s="47">
        <v>3</v>
      </c>
      <c r="AB150" s="46">
        <v>1</v>
      </c>
      <c r="AC150" s="47">
        <v>1</v>
      </c>
      <c r="AD150" s="46"/>
      <c r="AE150" s="47">
        <v>4</v>
      </c>
      <c r="AF150" s="47">
        <v>1</v>
      </c>
      <c r="AG150" s="47">
        <v>4</v>
      </c>
      <c r="AH150" s="47">
        <v>3</v>
      </c>
      <c r="AI150" s="46">
        <v>0</v>
      </c>
      <c r="AJ150" s="46"/>
      <c r="AK150" s="46" t="s">
        <v>1307</v>
      </c>
      <c r="AL150" s="46" t="s">
        <v>7427</v>
      </c>
      <c r="AM150" s="46" t="s">
        <v>2646</v>
      </c>
      <c r="AN150" s="46" t="s">
        <v>2647</v>
      </c>
      <c r="AO150" s="46">
        <v>1535</v>
      </c>
      <c r="AP150" s="46" t="s">
        <v>2648</v>
      </c>
      <c r="AQ150" s="46" t="s">
        <v>2649</v>
      </c>
      <c r="AR150" s="46">
        <v>200</v>
      </c>
      <c r="AS150" s="46"/>
      <c r="AT150" s="46">
        <v>-1</v>
      </c>
    </row>
    <row r="151" spans="1:46" ht="15" customHeight="1">
      <c r="A151" s="46" t="s">
        <v>2650</v>
      </c>
      <c r="B151" s="47">
        <v>456061515513796</v>
      </c>
      <c r="C151" s="47">
        <v>8.9855060816551301E+18</v>
      </c>
      <c r="D151" s="47">
        <v>358239051399196</v>
      </c>
      <c r="E151" s="46" t="s">
        <v>2651</v>
      </c>
      <c r="F151" s="46" t="s">
        <v>2651</v>
      </c>
      <c r="G151" s="46" t="s">
        <v>2620</v>
      </c>
      <c r="H151" s="54">
        <v>4</v>
      </c>
      <c r="I151" s="47">
        <v>6</v>
      </c>
      <c r="J151" s="46" t="s">
        <v>2529</v>
      </c>
      <c r="K151" s="46" t="s">
        <v>2621</v>
      </c>
      <c r="L151" s="46"/>
      <c r="M151" s="46"/>
      <c r="N151" s="46"/>
      <c r="O151" s="46"/>
      <c r="P151" s="46"/>
      <c r="Q151" s="46"/>
      <c r="R151" s="47">
        <v>6</v>
      </c>
      <c r="S151" s="47">
        <v>1</v>
      </c>
      <c r="T151" s="47">
        <v>6</v>
      </c>
      <c r="U151" s="47">
        <v>3</v>
      </c>
      <c r="V151" s="46">
        <v>94</v>
      </c>
      <c r="W151" s="46"/>
      <c r="X151" s="47">
        <v>5</v>
      </c>
      <c r="Y151" s="47">
        <v>1</v>
      </c>
      <c r="Z151" s="47">
        <v>5</v>
      </c>
      <c r="AA151" s="47">
        <v>3</v>
      </c>
      <c r="AB151" s="46">
        <v>13</v>
      </c>
      <c r="AC151" s="47">
        <v>1</v>
      </c>
      <c r="AD151" s="46"/>
      <c r="AE151" s="47">
        <v>4</v>
      </c>
      <c r="AF151" s="47">
        <v>1</v>
      </c>
      <c r="AG151" s="47">
        <v>4</v>
      </c>
      <c r="AH151" s="47">
        <v>3</v>
      </c>
      <c r="AI151" s="46">
        <v>1</v>
      </c>
      <c r="AJ151" s="46"/>
      <c r="AK151" s="46" t="s">
        <v>1307</v>
      </c>
      <c r="AL151" s="46" t="s">
        <v>7428</v>
      </c>
      <c r="AM151" s="46" t="s">
        <v>2653</v>
      </c>
      <c r="AN151" s="46" t="s">
        <v>2654</v>
      </c>
      <c r="AO151" s="46">
        <v>1536</v>
      </c>
      <c r="AP151" s="46" t="s">
        <v>2655</v>
      </c>
      <c r="AQ151" s="46" t="s">
        <v>2656</v>
      </c>
      <c r="AR151" s="46">
        <v>201</v>
      </c>
      <c r="AS151" s="46"/>
      <c r="AT151" s="46">
        <v>-1</v>
      </c>
    </row>
    <row r="152" spans="1:46" ht="15" customHeight="1">
      <c r="A152" s="46" t="s">
        <v>2758</v>
      </c>
      <c r="B152" s="47">
        <v>456061515513796</v>
      </c>
      <c r="C152" s="47">
        <v>8.9855060816551301E+18</v>
      </c>
      <c r="D152" s="47">
        <v>358239051399196</v>
      </c>
      <c r="E152" s="46" t="s">
        <v>2760</v>
      </c>
      <c r="F152" s="46" t="s">
        <v>2760</v>
      </c>
      <c r="G152" s="46" t="s">
        <v>2761</v>
      </c>
      <c r="H152" s="54">
        <v>3</v>
      </c>
      <c r="I152" s="47">
        <v>6</v>
      </c>
      <c r="J152" s="46" t="s">
        <v>2762</v>
      </c>
      <c r="K152" s="46" t="s">
        <v>2763</v>
      </c>
      <c r="L152" s="46"/>
      <c r="M152" s="46"/>
      <c r="N152" s="46"/>
      <c r="O152" s="46"/>
      <c r="P152" s="46"/>
      <c r="Q152" s="46"/>
      <c r="R152" s="47">
        <v>6</v>
      </c>
      <c r="S152" s="47">
        <v>1</v>
      </c>
      <c r="T152" s="47">
        <v>6</v>
      </c>
      <c r="U152" s="47">
        <v>1</v>
      </c>
      <c r="V152" s="46"/>
      <c r="W152" s="46"/>
      <c r="X152" s="47">
        <v>5</v>
      </c>
      <c r="Y152" s="47">
        <v>1</v>
      </c>
      <c r="Z152" s="47">
        <v>5</v>
      </c>
      <c r="AA152" s="47">
        <v>1</v>
      </c>
      <c r="AB152" s="46"/>
      <c r="AC152" s="47">
        <v>1</v>
      </c>
      <c r="AD152" s="46"/>
      <c r="AE152" s="47">
        <v>4</v>
      </c>
      <c r="AF152" s="47">
        <v>1</v>
      </c>
      <c r="AG152" s="47">
        <v>4</v>
      </c>
      <c r="AH152" s="47">
        <v>3</v>
      </c>
      <c r="AI152" s="46">
        <v>39</v>
      </c>
      <c r="AJ152" s="46"/>
      <c r="AK152" s="46" t="s">
        <v>839</v>
      </c>
      <c r="AL152" s="46" t="s">
        <v>7302</v>
      </c>
      <c r="AM152" s="46" t="s">
        <v>2766</v>
      </c>
      <c r="AN152" s="46" t="s">
        <v>2767</v>
      </c>
      <c r="AO152" s="46">
        <v>1614</v>
      </c>
      <c r="AP152" s="46" t="s">
        <v>2768</v>
      </c>
      <c r="AQ152" s="46" t="s">
        <v>2769</v>
      </c>
      <c r="AR152" s="46">
        <v>209</v>
      </c>
      <c r="AS152" s="46"/>
      <c r="AT152" s="46">
        <v>-1</v>
      </c>
    </row>
    <row r="153" spans="1:46" ht="15" customHeight="1">
      <c r="A153" s="46" t="s">
        <v>2770</v>
      </c>
      <c r="B153" s="47">
        <v>456061515513796</v>
      </c>
      <c r="C153" s="47">
        <v>8.9855060816551301E+18</v>
      </c>
      <c r="D153" s="47">
        <v>358239051399196</v>
      </c>
      <c r="E153" s="46" t="s">
        <v>2774</v>
      </c>
      <c r="F153" s="46" t="s">
        <v>2774</v>
      </c>
      <c r="G153" s="46" t="s">
        <v>2761</v>
      </c>
      <c r="H153" s="54">
        <v>3</v>
      </c>
      <c r="I153" s="47">
        <v>6</v>
      </c>
      <c r="J153" s="46" t="s">
        <v>2762</v>
      </c>
      <c r="K153" s="46" t="s">
        <v>2763</v>
      </c>
      <c r="L153" s="46"/>
      <c r="M153" s="46"/>
      <c r="N153" s="46"/>
      <c r="O153" s="46"/>
      <c r="P153" s="46"/>
      <c r="Q153" s="46"/>
      <c r="R153" s="47">
        <v>6</v>
      </c>
      <c r="S153" s="47">
        <v>1</v>
      </c>
      <c r="T153" s="47">
        <v>6</v>
      </c>
      <c r="U153" s="47">
        <v>1</v>
      </c>
      <c r="V153" s="46"/>
      <c r="W153" s="46"/>
      <c r="X153" s="47">
        <v>5</v>
      </c>
      <c r="Y153" s="47">
        <v>1</v>
      </c>
      <c r="Z153" s="47">
        <v>5</v>
      </c>
      <c r="AA153" s="47">
        <v>3</v>
      </c>
      <c r="AB153" s="46">
        <v>95</v>
      </c>
      <c r="AC153" s="47">
        <v>1</v>
      </c>
      <c r="AD153" s="46"/>
      <c r="AE153" s="47">
        <v>4</v>
      </c>
      <c r="AF153" s="47">
        <v>1</v>
      </c>
      <c r="AG153" s="47">
        <v>4</v>
      </c>
      <c r="AH153" s="47">
        <v>3</v>
      </c>
      <c r="AI153" s="46">
        <v>15</v>
      </c>
      <c r="AJ153" s="46"/>
      <c r="AK153" s="46" t="s">
        <v>839</v>
      </c>
      <c r="AL153" s="46" t="s">
        <v>7433</v>
      </c>
      <c r="AM153" s="46" t="s">
        <v>2779</v>
      </c>
      <c r="AN153" s="46" t="s">
        <v>2780</v>
      </c>
      <c r="AO153" s="46">
        <v>1615</v>
      </c>
      <c r="AP153" s="46" t="s">
        <v>2781</v>
      </c>
      <c r="AQ153" s="46" t="s">
        <v>2782</v>
      </c>
      <c r="AR153" s="46">
        <v>210</v>
      </c>
      <c r="AS153" s="46"/>
      <c r="AT153" s="46">
        <v>-1</v>
      </c>
    </row>
    <row r="154" spans="1:46" ht="15" customHeight="1">
      <c r="A154" s="46" t="s">
        <v>2786</v>
      </c>
      <c r="B154" s="47">
        <v>456061515513796</v>
      </c>
      <c r="C154" s="47">
        <v>8.9855060816551301E+18</v>
      </c>
      <c r="D154" s="47">
        <v>358239051399196</v>
      </c>
      <c r="E154" s="46" t="s">
        <v>2788</v>
      </c>
      <c r="F154" s="46" t="s">
        <v>2788</v>
      </c>
      <c r="G154" s="46" t="s">
        <v>2761</v>
      </c>
      <c r="H154" s="54">
        <v>3</v>
      </c>
      <c r="I154" s="47">
        <v>6</v>
      </c>
      <c r="J154" s="46" t="s">
        <v>2762</v>
      </c>
      <c r="K154" s="46" t="s">
        <v>2763</v>
      </c>
      <c r="L154" s="46"/>
      <c r="M154" s="46"/>
      <c r="N154" s="46"/>
      <c r="O154" s="46"/>
      <c r="P154" s="46"/>
      <c r="Q154" s="46"/>
      <c r="R154" s="47">
        <v>6</v>
      </c>
      <c r="S154" s="47">
        <v>1</v>
      </c>
      <c r="T154" s="47">
        <v>6</v>
      </c>
      <c r="U154" s="47">
        <v>3</v>
      </c>
      <c r="V154" s="46">
        <v>109</v>
      </c>
      <c r="W154" s="46"/>
      <c r="X154" s="47">
        <v>5</v>
      </c>
      <c r="Y154" s="47">
        <v>1</v>
      </c>
      <c r="Z154" s="47">
        <v>5</v>
      </c>
      <c r="AA154" s="47">
        <v>3</v>
      </c>
      <c r="AB154" s="46">
        <v>22</v>
      </c>
      <c r="AC154" s="47">
        <v>1</v>
      </c>
      <c r="AD154" s="46"/>
      <c r="AE154" s="47">
        <v>4</v>
      </c>
      <c r="AF154" s="47">
        <v>1</v>
      </c>
      <c r="AG154" s="47">
        <v>4</v>
      </c>
      <c r="AH154" s="47">
        <v>3</v>
      </c>
      <c r="AI154" s="46">
        <v>3</v>
      </c>
      <c r="AJ154" s="46"/>
      <c r="AK154" s="46" t="s">
        <v>839</v>
      </c>
      <c r="AL154" s="46" t="s">
        <v>7434</v>
      </c>
      <c r="AM154" s="46" t="s">
        <v>2794</v>
      </c>
      <c r="AN154" s="46" t="s">
        <v>2795</v>
      </c>
      <c r="AO154" s="46">
        <v>1616</v>
      </c>
      <c r="AP154" s="46" t="s">
        <v>2796</v>
      </c>
      <c r="AQ154" s="46" t="s">
        <v>2797</v>
      </c>
      <c r="AR154" s="46">
        <v>211</v>
      </c>
      <c r="AS154" s="46"/>
      <c r="AT154" s="46">
        <v>-1</v>
      </c>
    </row>
    <row r="155" spans="1:46" ht="15" customHeight="1">
      <c r="A155" s="50" t="s">
        <v>3039</v>
      </c>
      <c r="B155" s="54">
        <v>456061515513796</v>
      </c>
      <c r="C155" s="54">
        <v>8.9855060816551301E+18</v>
      </c>
      <c r="D155" s="54">
        <v>358239051399196</v>
      </c>
      <c r="E155" s="50" t="s">
        <v>7987</v>
      </c>
      <c r="F155" s="50" t="s">
        <v>7987</v>
      </c>
      <c r="G155" s="50" t="s">
        <v>2977</v>
      </c>
      <c r="H155" s="54">
        <v>3</v>
      </c>
      <c r="I155" s="54">
        <v>6</v>
      </c>
      <c r="J155" s="50" t="s">
        <v>2979</v>
      </c>
      <c r="K155" s="50" t="s">
        <v>2980</v>
      </c>
      <c r="L155" s="50"/>
      <c r="M155" s="50"/>
      <c r="N155" s="50"/>
      <c r="O155" s="50"/>
      <c r="P155" s="50"/>
      <c r="Q155" s="50"/>
      <c r="R155" s="54">
        <v>6</v>
      </c>
      <c r="S155" s="54">
        <v>1</v>
      </c>
      <c r="T155" s="54">
        <v>6</v>
      </c>
      <c r="U155" s="54">
        <v>3</v>
      </c>
      <c r="V155" s="50">
        <v>73</v>
      </c>
      <c r="W155" s="50"/>
      <c r="X155" s="54">
        <v>5</v>
      </c>
      <c r="Y155" s="54">
        <v>1</v>
      </c>
      <c r="Z155" s="54">
        <v>5</v>
      </c>
      <c r="AA155" s="54">
        <v>3</v>
      </c>
      <c r="AB155" s="50">
        <v>8</v>
      </c>
      <c r="AC155" s="54">
        <v>1</v>
      </c>
      <c r="AD155" s="50"/>
      <c r="AE155" s="54">
        <v>4</v>
      </c>
      <c r="AF155" s="54">
        <v>1</v>
      </c>
      <c r="AG155" s="54">
        <v>4</v>
      </c>
      <c r="AH155" s="54">
        <v>3</v>
      </c>
      <c r="AI155" s="50">
        <v>1</v>
      </c>
      <c r="AJ155" s="50"/>
      <c r="AK155" s="50" t="s">
        <v>1131</v>
      </c>
      <c r="AL155" s="50" t="s">
        <v>7449</v>
      </c>
      <c r="AM155" s="50" t="s">
        <v>3046</v>
      </c>
      <c r="AN155" s="50" t="s">
        <v>3047</v>
      </c>
      <c r="AO155" s="50">
        <v>1676</v>
      </c>
      <c r="AP155" s="50" t="s">
        <v>3049</v>
      </c>
      <c r="AQ155" s="50" t="s">
        <v>3050</v>
      </c>
      <c r="AR155" s="50">
        <v>231</v>
      </c>
      <c r="AS155" s="50"/>
      <c r="AT155" s="50">
        <v>-1</v>
      </c>
    </row>
    <row r="156" spans="1:46" ht="15" customHeight="1">
      <c r="A156" s="50" t="s">
        <v>3052</v>
      </c>
      <c r="B156" s="54">
        <v>456061515513796</v>
      </c>
      <c r="C156" s="54">
        <v>8.9855060816551301E+18</v>
      </c>
      <c r="D156" s="54">
        <v>358239051399196</v>
      </c>
      <c r="E156" s="50" t="s">
        <v>7988</v>
      </c>
      <c r="F156" s="50" t="s">
        <v>7988</v>
      </c>
      <c r="G156" s="50" t="s">
        <v>2977</v>
      </c>
      <c r="H156" s="54">
        <v>3</v>
      </c>
      <c r="I156" s="54">
        <v>6</v>
      </c>
      <c r="J156" s="50" t="s">
        <v>2979</v>
      </c>
      <c r="K156" s="50" t="s">
        <v>2980</v>
      </c>
      <c r="L156" s="50"/>
      <c r="M156" s="50"/>
      <c r="N156" s="50"/>
      <c r="O156" s="50"/>
      <c r="P156" s="50"/>
      <c r="Q156" s="50"/>
      <c r="R156" s="54">
        <v>6</v>
      </c>
      <c r="S156" s="54">
        <v>1</v>
      </c>
      <c r="T156" s="54">
        <v>6</v>
      </c>
      <c r="U156" s="54">
        <v>3</v>
      </c>
      <c r="V156" s="50">
        <v>51</v>
      </c>
      <c r="W156" s="50"/>
      <c r="X156" s="54">
        <v>5</v>
      </c>
      <c r="Y156" s="54">
        <v>1</v>
      </c>
      <c r="Z156" s="54">
        <v>5</v>
      </c>
      <c r="AA156" s="54">
        <v>3</v>
      </c>
      <c r="AB156" s="50">
        <v>2</v>
      </c>
      <c r="AC156" s="54">
        <v>1</v>
      </c>
      <c r="AD156" s="50"/>
      <c r="AE156" s="54">
        <v>4</v>
      </c>
      <c r="AF156" s="54">
        <v>1</v>
      </c>
      <c r="AG156" s="54">
        <v>4</v>
      </c>
      <c r="AH156" s="54">
        <v>3</v>
      </c>
      <c r="AI156" s="50">
        <v>0</v>
      </c>
      <c r="AJ156" s="50"/>
      <c r="AK156" s="50" t="s">
        <v>1131</v>
      </c>
      <c r="AL156" s="50" t="s">
        <v>7450</v>
      </c>
      <c r="AM156" s="50" t="s">
        <v>3058</v>
      </c>
      <c r="AN156" s="50" t="s">
        <v>3059</v>
      </c>
      <c r="AO156" s="50">
        <v>1677</v>
      </c>
      <c r="AP156" s="50" t="s">
        <v>3060</v>
      </c>
      <c r="AQ156" s="50" t="s">
        <v>3061</v>
      </c>
      <c r="AR156" s="50">
        <v>232</v>
      </c>
      <c r="AS156" s="50"/>
      <c r="AT156" s="50">
        <v>-1</v>
      </c>
    </row>
    <row r="157" spans="1:46" ht="15" customHeight="1">
      <c r="A157" s="50" t="s">
        <v>3374</v>
      </c>
      <c r="B157" s="54">
        <v>456061515513796</v>
      </c>
      <c r="C157" s="54">
        <v>8.9855060816551301E+18</v>
      </c>
      <c r="D157" s="54">
        <v>358239051399196</v>
      </c>
      <c r="E157" s="50" t="s">
        <v>7989</v>
      </c>
      <c r="F157" s="50" t="s">
        <v>7989</v>
      </c>
      <c r="G157" s="50" t="s">
        <v>3375</v>
      </c>
      <c r="H157" s="54">
        <v>3</v>
      </c>
      <c r="I157" s="54">
        <v>6</v>
      </c>
      <c r="J157" s="50" t="s">
        <v>3376</v>
      </c>
      <c r="K157" s="50" t="s">
        <v>3330</v>
      </c>
      <c r="L157" s="50"/>
      <c r="M157" s="50"/>
      <c r="N157" s="50"/>
      <c r="O157" s="50"/>
      <c r="P157" s="50"/>
      <c r="Q157" s="50"/>
      <c r="R157" s="54">
        <v>6</v>
      </c>
      <c r="S157" s="54">
        <v>1</v>
      </c>
      <c r="T157" s="54">
        <v>6</v>
      </c>
      <c r="U157" s="54">
        <v>3</v>
      </c>
      <c r="V157" s="50">
        <v>5</v>
      </c>
      <c r="W157" s="50"/>
      <c r="X157" s="54">
        <v>5</v>
      </c>
      <c r="Y157" s="54">
        <v>1</v>
      </c>
      <c r="Z157" s="54">
        <v>5</v>
      </c>
      <c r="AA157" s="54">
        <v>3</v>
      </c>
      <c r="AB157" s="50">
        <v>0</v>
      </c>
      <c r="AC157" s="54">
        <v>1</v>
      </c>
      <c r="AD157" s="50"/>
      <c r="AE157" s="54">
        <v>4</v>
      </c>
      <c r="AF157" s="54">
        <v>1</v>
      </c>
      <c r="AG157" s="54">
        <v>4</v>
      </c>
      <c r="AH157" s="54">
        <v>3</v>
      </c>
      <c r="AI157" s="50">
        <v>0</v>
      </c>
      <c r="AJ157" s="50"/>
      <c r="AK157" s="50" t="s">
        <v>1131</v>
      </c>
      <c r="AL157" s="50" t="s">
        <v>7461</v>
      </c>
      <c r="AM157" s="50" t="s">
        <v>3379</v>
      </c>
      <c r="AN157" s="50" t="s">
        <v>3381</v>
      </c>
      <c r="AO157" s="50">
        <v>1749</v>
      </c>
      <c r="AP157" s="50" t="s">
        <v>3383</v>
      </c>
      <c r="AQ157" s="50" t="s">
        <v>3385</v>
      </c>
      <c r="AR157" s="50">
        <v>259</v>
      </c>
      <c r="AS157" s="50"/>
      <c r="AT157" s="50">
        <v>-1</v>
      </c>
    </row>
    <row r="158" spans="1:46" ht="15" customHeight="1">
      <c r="A158" s="46" t="s">
        <v>3387</v>
      </c>
      <c r="B158" s="47">
        <v>456061515513796</v>
      </c>
      <c r="C158" s="47">
        <v>8.9855060816551301E+18</v>
      </c>
      <c r="D158" s="47">
        <v>358239051399196</v>
      </c>
      <c r="E158" s="46" t="s">
        <v>7990</v>
      </c>
      <c r="F158" s="46" t="s">
        <v>7990</v>
      </c>
      <c r="G158" s="46" t="s">
        <v>3375</v>
      </c>
      <c r="H158" s="54">
        <v>3</v>
      </c>
      <c r="I158" s="47">
        <v>6</v>
      </c>
      <c r="J158" s="46" t="s">
        <v>3376</v>
      </c>
      <c r="K158" s="46" t="s">
        <v>3330</v>
      </c>
      <c r="L158" s="46"/>
      <c r="M158" s="46"/>
      <c r="N158" s="46"/>
      <c r="O158" s="46"/>
      <c r="P158" s="46"/>
      <c r="Q158" s="46"/>
      <c r="R158" s="47">
        <v>6</v>
      </c>
      <c r="S158" s="47">
        <v>1</v>
      </c>
      <c r="T158" s="47">
        <v>6</v>
      </c>
      <c r="U158" s="47">
        <v>3</v>
      </c>
      <c r="V158" s="46">
        <v>66</v>
      </c>
      <c r="W158" s="46"/>
      <c r="X158" s="47">
        <v>5</v>
      </c>
      <c r="Y158" s="47">
        <v>1</v>
      </c>
      <c r="Z158" s="47">
        <v>5</v>
      </c>
      <c r="AA158" s="47">
        <v>3</v>
      </c>
      <c r="AB158" s="46">
        <v>14</v>
      </c>
      <c r="AC158" s="47">
        <v>1</v>
      </c>
      <c r="AD158" s="46"/>
      <c r="AE158" s="47">
        <v>4</v>
      </c>
      <c r="AF158" s="47">
        <v>1</v>
      </c>
      <c r="AG158" s="47">
        <v>4</v>
      </c>
      <c r="AH158" s="47">
        <v>3</v>
      </c>
      <c r="AI158" s="46">
        <v>4</v>
      </c>
      <c r="AJ158" s="46"/>
      <c r="AK158" s="46" t="s">
        <v>1131</v>
      </c>
      <c r="AL158" s="46" t="s">
        <v>7462</v>
      </c>
      <c r="AM158" s="46" t="s">
        <v>3389</v>
      </c>
      <c r="AN158" s="46" t="s">
        <v>3390</v>
      </c>
      <c r="AO158" s="46">
        <v>1750</v>
      </c>
      <c r="AP158" s="46" t="s">
        <v>3392</v>
      </c>
      <c r="AQ158" s="46" t="s">
        <v>3394</v>
      </c>
      <c r="AR158" s="46">
        <v>260</v>
      </c>
      <c r="AS158" s="46"/>
      <c r="AT158" s="46">
        <v>-1</v>
      </c>
    </row>
    <row r="159" spans="1:46" ht="15" customHeight="1">
      <c r="A159" s="46" t="s">
        <v>3396</v>
      </c>
      <c r="B159" s="47">
        <v>456061515513796</v>
      </c>
      <c r="C159" s="47">
        <v>8.9855060816551301E+18</v>
      </c>
      <c r="D159" s="47">
        <v>358239051399196</v>
      </c>
      <c r="E159" s="46" t="s">
        <v>7991</v>
      </c>
      <c r="F159" s="46" t="s">
        <v>7991</v>
      </c>
      <c r="G159" s="46" t="s">
        <v>3375</v>
      </c>
      <c r="H159" s="54">
        <v>3</v>
      </c>
      <c r="I159" s="47">
        <v>6</v>
      </c>
      <c r="J159" s="46" t="s">
        <v>3376</v>
      </c>
      <c r="K159" s="46" t="s">
        <v>3330</v>
      </c>
      <c r="L159" s="46"/>
      <c r="M159" s="46"/>
      <c r="N159" s="46"/>
      <c r="O159" s="46"/>
      <c r="P159" s="46"/>
      <c r="Q159" s="46"/>
      <c r="R159" s="47">
        <v>6</v>
      </c>
      <c r="S159" s="47">
        <v>1</v>
      </c>
      <c r="T159" s="47">
        <v>6</v>
      </c>
      <c r="U159" s="47">
        <v>1</v>
      </c>
      <c r="V159" s="46"/>
      <c r="W159" s="46"/>
      <c r="X159" s="47">
        <v>5</v>
      </c>
      <c r="Y159" s="47">
        <v>1</v>
      </c>
      <c r="Z159" s="47">
        <v>5</v>
      </c>
      <c r="AA159" s="47">
        <v>3</v>
      </c>
      <c r="AB159" s="46">
        <v>81</v>
      </c>
      <c r="AC159" s="47">
        <v>1</v>
      </c>
      <c r="AD159" s="46"/>
      <c r="AE159" s="47">
        <v>4</v>
      </c>
      <c r="AF159" s="47">
        <v>1</v>
      </c>
      <c r="AG159" s="47">
        <v>4</v>
      </c>
      <c r="AH159" s="47">
        <v>3</v>
      </c>
      <c r="AI159" s="46">
        <v>13</v>
      </c>
      <c r="AJ159" s="46"/>
      <c r="AK159" s="46" t="s">
        <v>1131</v>
      </c>
      <c r="AL159" s="46" t="s">
        <v>7463</v>
      </c>
      <c r="AM159" s="46" t="s">
        <v>3401</v>
      </c>
      <c r="AN159" s="46" t="s">
        <v>3403</v>
      </c>
      <c r="AO159" s="46">
        <v>1751</v>
      </c>
      <c r="AP159" s="46" t="s">
        <v>3406</v>
      </c>
      <c r="AQ159" s="46" t="s">
        <v>3407</v>
      </c>
      <c r="AR159" s="46">
        <v>261</v>
      </c>
      <c r="AS159" s="46"/>
      <c r="AT159" s="46">
        <v>-1</v>
      </c>
    </row>
    <row r="160" spans="1:46" ht="15" customHeight="1">
      <c r="A160" s="46" t="s">
        <v>3410</v>
      </c>
      <c r="B160" s="47">
        <v>456061515513796</v>
      </c>
      <c r="C160" s="47">
        <v>8.9855060816551301E+18</v>
      </c>
      <c r="D160" s="47">
        <v>358239051399196</v>
      </c>
      <c r="E160" s="46" t="s">
        <v>7992</v>
      </c>
      <c r="F160" s="46" t="s">
        <v>7992</v>
      </c>
      <c r="G160" s="46" t="s">
        <v>3375</v>
      </c>
      <c r="H160" s="54">
        <v>3</v>
      </c>
      <c r="I160" s="47">
        <v>6</v>
      </c>
      <c r="J160" s="46" t="s">
        <v>3376</v>
      </c>
      <c r="K160" s="46" t="s">
        <v>3330</v>
      </c>
      <c r="L160" s="46"/>
      <c r="M160" s="46"/>
      <c r="N160" s="46"/>
      <c r="O160" s="46"/>
      <c r="P160" s="46"/>
      <c r="Q160" s="46"/>
      <c r="R160" s="47">
        <v>6</v>
      </c>
      <c r="S160" s="47">
        <v>1</v>
      </c>
      <c r="T160" s="47">
        <v>6</v>
      </c>
      <c r="U160" s="47">
        <v>3</v>
      </c>
      <c r="V160" s="46">
        <v>3</v>
      </c>
      <c r="W160" s="46"/>
      <c r="X160" s="47">
        <v>5</v>
      </c>
      <c r="Y160" s="47">
        <v>1</v>
      </c>
      <c r="Z160" s="47">
        <v>5</v>
      </c>
      <c r="AA160" s="47">
        <v>3</v>
      </c>
      <c r="AB160" s="46">
        <v>0</v>
      </c>
      <c r="AC160" s="47">
        <v>1</v>
      </c>
      <c r="AD160" s="46"/>
      <c r="AE160" s="47">
        <v>4</v>
      </c>
      <c r="AF160" s="47">
        <v>1</v>
      </c>
      <c r="AG160" s="47">
        <v>4</v>
      </c>
      <c r="AH160" s="47">
        <v>3</v>
      </c>
      <c r="AI160" s="46">
        <v>0</v>
      </c>
      <c r="AJ160" s="46"/>
      <c r="AK160" s="46" t="s">
        <v>1131</v>
      </c>
      <c r="AL160" s="46" t="s">
        <v>7464</v>
      </c>
      <c r="AM160" s="46" t="s">
        <v>3415</v>
      </c>
      <c r="AN160" s="46" t="s">
        <v>3416</v>
      </c>
      <c r="AO160" s="46">
        <v>1752</v>
      </c>
      <c r="AP160" s="46" t="s">
        <v>3419</v>
      </c>
      <c r="AQ160" s="46" t="s">
        <v>3420</v>
      </c>
      <c r="AR160" s="46">
        <v>262</v>
      </c>
      <c r="AS160" s="46"/>
      <c r="AT160" s="46">
        <v>-1</v>
      </c>
    </row>
    <row r="161" spans="1:47" ht="15" customHeight="1">
      <c r="A161" s="46" t="s">
        <v>3421</v>
      </c>
      <c r="B161" s="47">
        <v>456061515513796</v>
      </c>
      <c r="C161" s="47">
        <v>8.9855060816551301E+18</v>
      </c>
      <c r="D161" s="47">
        <v>358239051399196</v>
      </c>
      <c r="E161" s="46" t="s">
        <v>7993</v>
      </c>
      <c r="F161" s="46" t="s">
        <v>7993</v>
      </c>
      <c r="G161" s="46" t="s">
        <v>3375</v>
      </c>
      <c r="H161" s="54">
        <v>3</v>
      </c>
      <c r="I161" s="47">
        <v>6</v>
      </c>
      <c r="J161" s="46" t="s">
        <v>3376</v>
      </c>
      <c r="K161" s="46" t="s">
        <v>3330</v>
      </c>
      <c r="L161" s="46"/>
      <c r="M161" s="46"/>
      <c r="N161" s="46"/>
      <c r="O161" s="46"/>
      <c r="P161" s="46"/>
      <c r="Q161" s="46"/>
      <c r="R161" s="47">
        <v>6</v>
      </c>
      <c r="S161" s="47">
        <v>1</v>
      </c>
      <c r="T161" s="47">
        <v>6</v>
      </c>
      <c r="U161" s="47">
        <v>3</v>
      </c>
      <c r="V161" s="46">
        <v>94</v>
      </c>
      <c r="W161" s="46"/>
      <c r="X161" s="47">
        <v>5</v>
      </c>
      <c r="Y161" s="47">
        <v>1</v>
      </c>
      <c r="Z161" s="47">
        <v>5</v>
      </c>
      <c r="AA161" s="47">
        <v>3</v>
      </c>
      <c r="AB161" s="46">
        <v>16</v>
      </c>
      <c r="AC161" s="47">
        <v>1</v>
      </c>
      <c r="AD161" s="46"/>
      <c r="AE161" s="47">
        <v>4</v>
      </c>
      <c r="AF161" s="47">
        <v>1</v>
      </c>
      <c r="AG161" s="47">
        <v>4</v>
      </c>
      <c r="AH161" s="47">
        <v>3</v>
      </c>
      <c r="AI161" s="46">
        <v>1</v>
      </c>
      <c r="AJ161" s="46"/>
      <c r="AK161" s="46" t="s">
        <v>1131</v>
      </c>
      <c r="AL161" s="46" t="s">
        <v>7465</v>
      </c>
      <c r="AM161" s="46" t="s">
        <v>3429</v>
      </c>
      <c r="AN161" s="46" t="s">
        <v>3430</v>
      </c>
      <c r="AO161" s="46">
        <v>1753</v>
      </c>
      <c r="AP161" s="46" t="s">
        <v>3431</v>
      </c>
      <c r="AQ161" s="46" t="s">
        <v>3433</v>
      </c>
      <c r="AR161" s="46">
        <v>263</v>
      </c>
      <c r="AS161" s="46"/>
      <c r="AT161" s="46">
        <v>-1</v>
      </c>
    </row>
    <row r="162" spans="1:47" ht="15" customHeight="1">
      <c r="A162" s="46" t="s">
        <v>3484</v>
      </c>
      <c r="B162" s="47">
        <v>456061515513796</v>
      </c>
      <c r="C162" s="47">
        <v>8.9855060816551301E+18</v>
      </c>
      <c r="D162" s="47">
        <v>358239051399196</v>
      </c>
      <c r="E162" s="46" t="s">
        <v>7994</v>
      </c>
      <c r="F162" s="46" t="s">
        <v>7994</v>
      </c>
      <c r="G162" s="46" t="s">
        <v>3486</v>
      </c>
      <c r="H162" s="54">
        <v>5</v>
      </c>
      <c r="I162" s="47">
        <v>6</v>
      </c>
      <c r="J162" s="46" t="s">
        <v>3437</v>
      </c>
      <c r="K162" s="46" t="s">
        <v>3440</v>
      </c>
      <c r="L162" s="46"/>
      <c r="M162" s="46"/>
      <c r="N162" s="46"/>
      <c r="O162" s="46"/>
      <c r="P162" s="46"/>
      <c r="Q162" s="46"/>
      <c r="R162" s="47">
        <v>6</v>
      </c>
      <c r="S162" s="47">
        <v>1</v>
      </c>
      <c r="T162" s="47">
        <v>6</v>
      </c>
      <c r="U162" s="47">
        <v>3</v>
      </c>
      <c r="V162" s="46">
        <v>71</v>
      </c>
      <c r="W162" s="46"/>
      <c r="X162" s="47">
        <v>5</v>
      </c>
      <c r="Y162" s="47">
        <v>1</v>
      </c>
      <c r="Z162" s="47">
        <v>5</v>
      </c>
      <c r="AA162" s="47">
        <v>3</v>
      </c>
      <c r="AB162" s="46">
        <v>9</v>
      </c>
      <c r="AC162" s="47">
        <v>1</v>
      </c>
      <c r="AD162" s="46"/>
      <c r="AE162" s="47">
        <v>4</v>
      </c>
      <c r="AF162" s="47">
        <v>1</v>
      </c>
      <c r="AG162" s="47">
        <v>4</v>
      </c>
      <c r="AH162" s="47">
        <v>3</v>
      </c>
      <c r="AI162" s="46">
        <v>1</v>
      </c>
      <c r="AJ162" s="46"/>
      <c r="AK162" s="46" t="s">
        <v>1131</v>
      </c>
      <c r="AL162" s="46" t="s">
        <v>7469</v>
      </c>
      <c r="AM162" s="46" t="s">
        <v>3493</v>
      </c>
      <c r="AN162" s="46" t="s">
        <v>3494</v>
      </c>
      <c r="AO162" s="46">
        <v>1887</v>
      </c>
      <c r="AP162" s="46" t="s">
        <v>3495</v>
      </c>
      <c r="AQ162" s="46" t="s">
        <v>3496</v>
      </c>
      <c r="AR162" s="46">
        <v>268</v>
      </c>
      <c r="AS162" s="46"/>
      <c r="AT162" s="46">
        <v>-1</v>
      </c>
    </row>
    <row r="163" spans="1:47" ht="15" customHeight="1">
      <c r="A163" s="46" t="s">
        <v>3499</v>
      </c>
      <c r="B163" s="47">
        <v>456061515513796</v>
      </c>
      <c r="C163" s="47">
        <v>8.9855060816551301E+18</v>
      </c>
      <c r="D163" s="47">
        <v>358239051399196</v>
      </c>
      <c r="E163" s="46" t="s">
        <v>7995</v>
      </c>
      <c r="F163" s="46" t="s">
        <v>7995</v>
      </c>
      <c r="G163" s="46" t="s">
        <v>3486</v>
      </c>
      <c r="H163" s="54">
        <v>5</v>
      </c>
      <c r="I163" s="47">
        <v>6</v>
      </c>
      <c r="J163" s="46" t="s">
        <v>3437</v>
      </c>
      <c r="K163" s="46" t="s">
        <v>3440</v>
      </c>
      <c r="L163" s="46"/>
      <c r="M163" s="46"/>
      <c r="N163" s="46"/>
      <c r="O163" s="46"/>
      <c r="P163" s="46"/>
      <c r="Q163" s="46"/>
      <c r="R163" s="47">
        <v>6</v>
      </c>
      <c r="S163" s="47">
        <v>1</v>
      </c>
      <c r="T163" s="47">
        <v>6</v>
      </c>
      <c r="U163" s="47">
        <v>3</v>
      </c>
      <c r="V163" s="46">
        <v>7</v>
      </c>
      <c r="W163" s="46"/>
      <c r="X163" s="47">
        <v>5</v>
      </c>
      <c r="Y163" s="47">
        <v>1</v>
      </c>
      <c r="Z163" s="47">
        <v>5</v>
      </c>
      <c r="AA163" s="47">
        <v>3</v>
      </c>
      <c r="AB163" s="46">
        <v>2</v>
      </c>
      <c r="AC163" s="47">
        <v>1</v>
      </c>
      <c r="AD163" s="46"/>
      <c r="AE163" s="47">
        <v>4</v>
      </c>
      <c r="AF163" s="47">
        <v>1</v>
      </c>
      <c r="AG163" s="47">
        <v>4</v>
      </c>
      <c r="AH163" s="47">
        <v>3</v>
      </c>
      <c r="AI163" s="46">
        <v>0</v>
      </c>
      <c r="AJ163" s="46"/>
      <c r="AK163" s="46" t="s">
        <v>1131</v>
      </c>
      <c r="AL163" s="46" t="s">
        <v>7470</v>
      </c>
      <c r="AM163" s="46" t="s">
        <v>3505</v>
      </c>
      <c r="AN163" s="46" t="s">
        <v>3506</v>
      </c>
      <c r="AO163" s="46">
        <v>1888</v>
      </c>
      <c r="AP163" s="46" t="s">
        <v>3507</v>
      </c>
      <c r="AQ163" s="46" t="s">
        <v>3508</v>
      </c>
      <c r="AR163" s="46">
        <v>269</v>
      </c>
      <c r="AS163" s="46"/>
      <c r="AT163" s="46">
        <v>-1</v>
      </c>
    </row>
    <row r="164" spans="1:47" ht="15" customHeight="1">
      <c r="A164" s="46" t="s">
        <v>3511</v>
      </c>
      <c r="B164" s="47">
        <v>456061515513796</v>
      </c>
      <c r="C164" s="47">
        <v>8.9855060816551301E+18</v>
      </c>
      <c r="D164" s="47">
        <v>358239051399196</v>
      </c>
      <c r="E164" s="46" t="s">
        <v>7996</v>
      </c>
      <c r="F164" s="46" t="s">
        <v>7996</v>
      </c>
      <c r="G164" s="46" t="s">
        <v>3486</v>
      </c>
      <c r="H164" s="54">
        <v>5</v>
      </c>
      <c r="I164" s="47">
        <v>6</v>
      </c>
      <c r="J164" s="46" t="s">
        <v>3515</v>
      </c>
      <c r="K164" s="46" t="s">
        <v>3516</v>
      </c>
      <c r="L164" s="46"/>
      <c r="M164" s="46"/>
      <c r="N164" s="46"/>
      <c r="O164" s="46"/>
      <c r="P164" s="46"/>
      <c r="Q164" s="46"/>
      <c r="R164" s="47">
        <v>6</v>
      </c>
      <c r="S164" s="47">
        <v>1</v>
      </c>
      <c r="T164" s="47">
        <v>6</v>
      </c>
      <c r="U164" s="47">
        <v>1</v>
      </c>
      <c r="V164" s="46"/>
      <c r="W164" s="46"/>
      <c r="X164" s="47">
        <v>5</v>
      </c>
      <c r="Y164" s="47">
        <v>1</v>
      </c>
      <c r="Z164" s="47">
        <v>5</v>
      </c>
      <c r="AA164" s="47">
        <v>1</v>
      </c>
      <c r="AB164" s="46"/>
      <c r="AC164" s="47">
        <v>1</v>
      </c>
      <c r="AD164" s="46"/>
      <c r="AE164" s="47">
        <v>4</v>
      </c>
      <c r="AF164" s="47">
        <v>1</v>
      </c>
      <c r="AG164" s="47">
        <v>4</v>
      </c>
      <c r="AH164" s="47">
        <v>3</v>
      </c>
      <c r="AI164" s="46">
        <v>188</v>
      </c>
      <c r="AJ164" s="46"/>
      <c r="AK164" s="46" t="s">
        <v>1131</v>
      </c>
      <c r="AL164" s="46" t="s">
        <v>7302</v>
      </c>
      <c r="AM164" s="46" t="s">
        <v>3524</v>
      </c>
      <c r="AN164" s="46" t="s">
        <v>3525</v>
      </c>
      <c r="AO164" s="46">
        <v>1889</v>
      </c>
      <c r="AP164" s="46" t="s">
        <v>3526</v>
      </c>
      <c r="AQ164" s="46" t="s">
        <v>3527</v>
      </c>
      <c r="AR164" s="46">
        <v>270</v>
      </c>
      <c r="AS164" s="46"/>
      <c r="AT164" s="46">
        <v>-1</v>
      </c>
    </row>
    <row r="165" spans="1:47" ht="15" customHeight="1">
      <c r="A165" s="46" t="s">
        <v>3853</v>
      </c>
      <c r="B165" s="47">
        <v>456061515513796</v>
      </c>
      <c r="C165" s="47">
        <v>8.9855060816551301E+18</v>
      </c>
      <c r="D165" s="47">
        <v>358239051399196</v>
      </c>
      <c r="E165" s="46" t="s">
        <v>7997</v>
      </c>
      <c r="F165" s="46" t="s">
        <v>7997</v>
      </c>
      <c r="G165" s="46" t="s">
        <v>3854</v>
      </c>
      <c r="H165" s="54">
        <v>5</v>
      </c>
      <c r="I165" s="47">
        <v>6</v>
      </c>
      <c r="J165" s="46" t="s">
        <v>3855</v>
      </c>
      <c r="K165" s="46" t="s">
        <v>3856</v>
      </c>
      <c r="L165" s="46"/>
      <c r="M165" s="46"/>
      <c r="N165" s="46"/>
      <c r="O165" s="46"/>
      <c r="P165" s="46"/>
      <c r="Q165" s="46"/>
      <c r="R165" s="47">
        <v>6</v>
      </c>
      <c r="S165" s="47">
        <v>1</v>
      </c>
      <c r="T165" s="47">
        <v>6</v>
      </c>
      <c r="U165" s="47">
        <v>1</v>
      </c>
      <c r="V165" s="46"/>
      <c r="W165" s="46"/>
      <c r="X165" s="47">
        <v>5</v>
      </c>
      <c r="Y165" s="47">
        <v>1</v>
      </c>
      <c r="Z165" s="47">
        <v>5</v>
      </c>
      <c r="AA165" s="47">
        <v>3</v>
      </c>
      <c r="AB165" s="46">
        <v>41</v>
      </c>
      <c r="AC165" s="47">
        <v>1</v>
      </c>
      <c r="AD165" s="46"/>
      <c r="AE165" s="47">
        <v>4</v>
      </c>
      <c r="AF165" s="47">
        <v>1</v>
      </c>
      <c r="AG165" s="47">
        <v>4</v>
      </c>
      <c r="AH165" s="47">
        <v>3</v>
      </c>
      <c r="AI165" s="46">
        <v>3</v>
      </c>
      <c r="AJ165" s="46"/>
      <c r="AK165" s="46" t="s">
        <v>1131</v>
      </c>
      <c r="AL165" s="46" t="s">
        <v>7489</v>
      </c>
      <c r="AM165" s="46" t="s">
        <v>3858</v>
      </c>
      <c r="AN165" s="46" t="s">
        <v>3859</v>
      </c>
      <c r="AO165" s="46">
        <v>1989</v>
      </c>
      <c r="AP165" s="46" t="s">
        <v>3860</v>
      </c>
      <c r="AQ165" s="46" t="s">
        <v>3861</v>
      </c>
      <c r="AR165" s="46">
        <v>299</v>
      </c>
      <c r="AS165" s="46"/>
      <c r="AT165" s="46">
        <v>-1</v>
      </c>
    </row>
    <row r="166" spans="1:47" ht="15" customHeight="1">
      <c r="A166" s="46" t="s">
        <v>3863</v>
      </c>
      <c r="B166" s="47">
        <v>456061515513796</v>
      </c>
      <c r="C166" s="47">
        <v>8.9855060816551301E+18</v>
      </c>
      <c r="D166" s="47">
        <v>358239051399196</v>
      </c>
      <c r="E166" s="46" t="s">
        <v>7998</v>
      </c>
      <c r="F166" s="46" t="s">
        <v>7998</v>
      </c>
      <c r="G166" s="46" t="s">
        <v>3854</v>
      </c>
      <c r="H166" s="54">
        <v>5</v>
      </c>
      <c r="I166" s="47">
        <v>6</v>
      </c>
      <c r="J166" s="46" t="s">
        <v>3855</v>
      </c>
      <c r="K166" s="46" t="s">
        <v>3856</v>
      </c>
      <c r="L166" s="46"/>
      <c r="M166" s="46"/>
      <c r="N166" s="46"/>
      <c r="O166" s="46"/>
      <c r="P166" s="46"/>
      <c r="Q166" s="46"/>
      <c r="R166" s="47">
        <v>6</v>
      </c>
      <c r="S166" s="47">
        <v>1</v>
      </c>
      <c r="T166" s="47">
        <v>6</v>
      </c>
      <c r="U166" s="47">
        <v>3</v>
      </c>
      <c r="V166" s="46">
        <v>46</v>
      </c>
      <c r="W166" s="46"/>
      <c r="X166" s="47">
        <v>5</v>
      </c>
      <c r="Y166" s="47">
        <v>1</v>
      </c>
      <c r="Z166" s="47">
        <v>5</v>
      </c>
      <c r="AA166" s="47">
        <v>3</v>
      </c>
      <c r="AB166" s="46">
        <v>10</v>
      </c>
      <c r="AC166" s="47">
        <v>1</v>
      </c>
      <c r="AD166" s="46"/>
      <c r="AE166" s="47">
        <v>4</v>
      </c>
      <c r="AF166" s="47">
        <v>1</v>
      </c>
      <c r="AG166" s="47">
        <v>4</v>
      </c>
      <c r="AH166" s="47">
        <v>3</v>
      </c>
      <c r="AI166" s="46">
        <v>2</v>
      </c>
      <c r="AJ166" s="46"/>
      <c r="AK166" s="46" t="s">
        <v>1131</v>
      </c>
      <c r="AL166" s="46" t="s">
        <v>7490</v>
      </c>
      <c r="AM166" s="46" t="s">
        <v>3869</v>
      </c>
      <c r="AN166" s="46" t="s">
        <v>3870</v>
      </c>
      <c r="AO166" s="46">
        <v>1990</v>
      </c>
      <c r="AP166" s="46" t="s">
        <v>3872</v>
      </c>
      <c r="AQ166" s="46" t="s">
        <v>3873</v>
      </c>
      <c r="AR166" s="46">
        <v>300</v>
      </c>
      <c r="AS166" s="46"/>
      <c r="AT166" s="46">
        <v>-1</v>
      </c>
    </row>
    <row r="167" spans="1:47" ht="15" customHeight="1">
      <c r="A167" s="46" t="s">
        <v>3979</v>
      </c>
      <c r="B167" s="47">
        <v>456061515513796</v>
      </c>
      <c r="C167" s="47">
        <v>8.9855060816551301E+18</v>
      </c>
      <c r="D167" s="47">
        <v>358239051399196</v>
      </c>
      <c r="E167" s="46" t="s">
        <v>7999</v>
      </c>
      <c r="F167" s="46" t="s">
        <v>7999</v>
      </c>
      <c r="G167" s="46" t="s">
        <v>3980</v>
      </c>
      <c r="H167" s="54">
        <v>5</v>
      </c>
      <c r="I167" s="47">
        <v>6</v>
      </c>
      <c r="J167" s="46" t="s">
        <v>3981</v>
      </c>
      <c r="K167" s="46" t="s">
        <v>3983</v>
      </c>
      <c r="L167" s="46"/>
      <c r="M167" s="46"/>
      <c r="N167" s="46"/>
      <c r="O167" s="46"/>
      <c r="P167" s="46"/>
      <c r="Q167" s="46"/>
      <c r="R167" s="47">
        <v>6</v>
      </c>
      <c r="S167" s="47">
        <v>1</v>
      </c>
      <c r="T167" s="47">
        <v>6</v>
      </c>
      <c r="U167" s="47">
        <v>1</v>
      </c>
      <c r="V167" s="46"/>
      <c r="W167" s="46"/>
      <c r="X167" s="47">
        <v>5</v>
      </c>
      <c r="Y167" s="47">
        <v>1</v>
      </c>
      <c r="Z167" s="47">
        <v>5</v>
      </c>
      <c r="AA167" s="47">
        <v>3</v>
      </c>
      <c r="AB167" s="46">
        <v>42</v>
      </c>
      <c r="AC167" s="47">
        <v>1</v>
      </c>
      <c r="AD167" s="46"/>
      <c r="AE167" s="47">
        <v>4</v>
      </c>
      <c r="AF167" s="47">
        <v>1</v>
      </c>
      <c r="AG167" s="47">
        <v>4</v>
      </c>
      <c r="AH167" s="47">
        <v>3</v>
      </c>
      <c r="AI167" s="46">
        <v>6</v>
      </c>
      <c r="AJ167" s="46"/>
      <c r="AK167" s="46" t="s">
        <v>778</v>
      </c>
      <c r="AL167" s="46" t="s">
        <v>7499</v>
      </c>
      <c r="AM167" s="46" t="s">
        <v>3988</v>
      </c>
      <c r="AN167" s="46" t="s">
        <v>3989</v>
      </c>
      <c r="AO167" s="46">
        <v>2004</v>
      </c>
      <c r="AP167" s="46" t="s">
        <v>3990</v>
      </c>
      <c r="AQ167" s="46" t="s">
        <v>3991</v>
      </c>
      <c r="AR167" s="46">
        <v>312</v>
      </c>
      <c r="AS167" s="46"/>
      <c r="AT167" s="46">
        <v>-1</v>
      </c>
    </row>
    <row r="168" spans="1:47" ht="15" customHeight="1">
      <c r="A168" s="46" t="s">
        <v>3992</v>
      </c>
      <c r="B168" s="47">
        <v>456061515513796</v>
      </c>
      <c r="C168" s="47">
        <v>8.9855060816551301E+18</v>
      </c>
      <c r="D168" s="47">
        <v>358239051399196</v>
      </c>
      <c r="E168" s="46" t="s">
        <v>8000</v>
      </c>
      <c r="F168" s="46" t="s">
        <v>8000</v>
      </c>
      <c r="G168" s="46" t="s">
        <v>3980</v>
      </c>
      <c r="H168" s="54">
        <v>5</v>
      </c>
      <c r="I168" s="47">
        <v>6</v>
      </c>
      <c r="J168" s="46" t="s">
        <v>3981</v>
      </c>
      <c r="K168" s="46" t="s">
        <v>3983</v>
      </c>
      <c r="L168" s="46"/>
      <c r="M168" s="46"/>
      <c r="N168" s="46"/>
      <c r="O168" s="46"/>
      <c r="P168" s="46"/>
      <c r="Q168" s="46"/>
      <c r="R168" s="47">
        <v>6</v>
      </c>
      <c r="S168" s="47">
        <v>1</v>
      </c>
      <c r="T168" s="47">
        <v>6</v>
      </c>
      <c r="U168" s="47">
        <v>3</v>
      </c>
      <c r="V168" s="46">
        <v>98</v>
      </c>
      <c r="W168" s="46"/>
      <c r="X168" s="47">
        <v>5</v>
      </c>
      <c r="Y168" s="47">
        <v>1</v>
      </c>
      <c r="Z168" s="47">
        <v>5</v>
      </c>
      <c r="AA168" s="47">
        <v>3</v>
      </c>
      <c r="AB168" s="46">
        <v>7</v>
      </c>
      <c r="AC168" s="47">
        <v>1</v>
      </c>
      <c r="AD168" s="46"/>
      <c r="AE168" s="47">
        <v>4</v>
      </c>
      <c r="AF168" s="47">
        <v>1</v>
      </c>
      <c r="AG168" s="47">
        <v>4</v>
      </c>
      <c r="AH168" s="47">
        <v>3</v>
      </c>
      <c r="AI168" s="46">
        <v>1</v>
      </c>
      <c r="AJ168" s="46"/>
      <c r="AK168" s="46" t="s">
        <v>778</v>
      </c>
      <c r="AL168" s="46" t="s">
        <v>7500</v>
      </c>
      <c r="AM168" s="46" t="s">
        <v>3998</v>
      </c>
      <c r="AN168" s="46" t="s">
        <v>3999</v>
      </c>
      <c r="AO168" s="46">
        <v>2005</v>
      </c>
      <c r="AP168" s="46" t="s">
        <v>4000</v>
      </c>
      <c r="AQ168" s="46" t="s">
        <v>4001</v>
      </c>
      <c r="AR168" s="46">
        <v>313</v>
      </c>
      <c r="AS168" s="46"/>
      <c r="AT168" s="46">
        <v>-1</v>
      </c>
    </row>
    <row r="169" spans="1:47" ht="15" customHeight="1">
      <c r="A169" s="46" t="s">
        <v>4002</v>
      </c>
      <c r="B169" s="47">
        <v>456061515513796</v>
      </c>
      <c r="C169" s="47">
        <v>8.9855060816551301E+18</v>
      </c>
      <c r="D169" s="47">
        <v>358239051399196</v>
      </c>
      <c r="E169" s="46" t="s">
        <v>8001</v>
      </c>
      <c r="F169" s="46" t="s">
        <v>8001</v>
      </c>
      <c r="G169" s="46" t="s">
        <v>3980</v>
      </c>
      <c r="H169" s="54">
        <v>5</v>
      </c>
      <c r="I169" s="47">
        <v>6</v>
      </c>
      <c r="J169" s="46" t="s">
        <v>3981</v>
      </c>
      <c r="K169" s="46" t="s">
        <v>3983</v>
      </c>
      <c r="L169" s="46"/>
      <c r="M169" s="46"/>
      <c r="N169" s="46"/>
      <c r="O169" s="46"/>
      <c r="P169" s="46"/>
      <c r="Q169" s="46"/>
      <c r="R169" s="47">
        <v>6</v>
      </c>
      <c r="S169" s="47">
        <v>1</v>
      </c>
      <c r="T169" s="47">
        <v>6</v>
      </c>
      <c r="U169" s="47">
        <v>3</v>
      </c>
      <c r="V169" s="46">
        <v>2</v>
      </c>
      <c r="W169" s="46"/>
      <c r="X169" s="47">
        <v>5</v>
      </c>
      <c r="Y169" s="47">
        <v>1</v>
      </c>
      <c r="Z169" s="47">
        <v>5</v>
      </c>
      <c r="AA169" s="47">
        <v>3</v>
      </c>
      <c r="AB169" s="46">
        <v>0</v>
      </c>
      <c r="AC169" s="47">
        <v>1</v>
      </c>
      <c r="AD169" s="46"/>
      <c r="AE169" s="47">
        <v>4</v>
      </c>
      <c r="AF169" s="47">
        <v>1</v>
      </c>
      <c r="AG169" s="47">
        <v>4</v>
      </c>
      <c r="AH169" s="47">
        <v>3</v>
      </c>
      <c r="AI169" s="46">
        <v>0</v>
      </c>
      <c r="AJ169" s="46"/>
      <c r="AK169" s="46" t="s">
        <v>778</v>
      </c>
      <c r="AL169" s="46" t="s">
        <v>7501</v>
      </c>
      <c r="AM169" s="46" t="s">
        <v>4003</v>
      </c>
      <c r="AN169" s="46" t="s">
        <v>4004</v>
      </c>
      <c r="AO169" s="46">
        <v>2006</v>
      </c>
      <c r="AP169" s="46" t="s">
        <v>4005</v>
      </c>
      <c r="AQ169" s="46" t="s">
        <v>4006</v>
      </c>
      <c r="AR169" s="46">
        <v>314</v>
      </c>
      <c r="AS169" s="46"/>
      <c r="AT169" s="46">
        <v>-1</v>
      </c>
    </row>
    <row r="170" spans="1:47" ht="15" customHeight="1">
      <c r="A170" s="46" t="s">
        <v>4008</v>
      </c>
      <c r="B170" s="47">
        <v>456061515513796</v>
      </c>
      <c r="C170" s="47">
        <v>8.9855060816551301E+18</v>
      </c>
      <c r="D170" s="47">
        <v>358239051399196</v>
      </c>
      <c r="E170" s="46" t="s">
        <v>8002</v>
      </c>
      <c r="F170" s="46" t="s">
        <v>8002</v>
      </c>
      <c r="G170" s="46" t="s">
        <v>3980</v>
      </c>
      <c r="H170" s="54">
        <v>5</v>
      </c>
      <c r="I170" s="47">
        <v>6</v>
      </c>
      <c r="J170" s="46" t="s">
        <v>3981</v>
      </c>
      <c r="K170" s="46" t="s">
        <v>3983</v>
      </c>
      <c r="L170" s="46"/>
      <c r="M170" s="46"/>
      <c r="N170" s="46"/>
      <c r="O170" s="46"/>
      <c r="P170" s="46"/>
      <c r="Q170" s="46"/>
      <c r="R170" s="47">
        <v>6</v>
      </c>
      <c r="S170" s="47">
        <v>1</v>
      </c>
      <c r="T170" s="47">
        <v>6</v>
      </c>
      <c r="U170" s="47">
        <v>1</v>
      </c>
      <c r="V170" s="46"/>
      <c r="W170" s="46"/>
      <c r="X170" s="47">
        <v>5</v>
      </c>
      <c r="Y170" s="47">
        <v>1</v>
      </c>
      <c r="Z170" s="47">
        <v>5</v>
      </c>
      <c r="AA170" s="47">
        <v>3</v>
      </c>
      <c r="AB170" s="46">
        <v>59</v>
      </c>
      <c r="AC170" s="47">
        <v>1</v>
      </c>
      <c r="AD170" s="46"/>
      <c r="AE170" s="47">
        <v>4</v>
      </c>
      <c r="AF170" s="47">
        <v>1</v>
      </c>
      <c r="AG170" s="47">
        <v>4</v>
      </c>
      <c r="AH170" s="47">
        <v>3</v>
      </c>
      <c r="AI170" s="46">
        <v>9</v>
      </c>
      <c r="AJ170" s="46"/>
      <c r="AK170" s="46" t="s">
        <v>778</v>
      </c>
      <c r="AL170" s="46" t="s">
        <v>7502</v>
      </c>
      <c r="AM170" s="46" t="s">
        <v>4013</v>
      </c>
      <c r="AN170" s="46" t="s">
        <v>4014</v>
      </c>
      <c r="AO170" s="46">
        <v>2007</v>
      </c>
      <c r="AP170" s="46" t="s">
        <v>4015</v>
      </c>
      <c r="AQ170" s="46" t="s">
        <v>4016</v>
      </c>
      <c r="AR170" s="46">
        <v>315</v>
      </c>
      <c r="AS170" s="46"/>
      <c r="AT170" s="46">
        <v>-1</v>
      </c>
    </row>
    <row r="171" spans="1:47" ht="15" customHeight="1">
      <c r="A171" s="46" t="s">
        <v>4018</v>
      </c>
      <c r="B171" s="47">
        <v>456061515513796</v>
      </c>
      <c r="C171" s="47">
        <v>8.9855060816551301E+18</v>
      </c>
      <c r="D171" s="47">
        <v>358239051399196</v>
      </c>
      <c r="E171" s="46" t="s">
        <v>8003</v>
      </c>
      <c r="F171" s="46" t="s">
        <v>8003</v>
      </c>
      <c r="G171" s="46" t="s">
        <v>3980</v>
      </c>
      <c r="H171" s="54">
        <v>5</v>
      </c>
      <c r="I171" s="47">
        <v>6</v>
      </c>
      <c r="J171" s="46" t="s">
        <v>3981</v>
      </c>
      <c r="K171" s="46" t="s">
        <v>3983</v>
      </c>
      <c r="L171" s="46"/>
      <c r="M171" s="46"/>
      <c r="N171" s="46"/>
      <c r="O171" s="46"/>
      <c r="P171" s="46"/>
      <c r="Q171" s="46"/>
      <c r="R171" s="47">
        <v>6</v>
      </c>
      <c r="S171" s="47">
        <v>1</v>
      </c>
      <c r="T171" s="47">
        <v>6</v>
      </c>
      <c r="U171" s="47">
        <v>3</v>
      </c>
      <c r="V171" s="46">
        <v>0</v>
      </c>
      <c r="W171" s="46"/>
      <c r="X171" s="47">
        <v>5</v>
      </c>
      <c r="Y171" s="47">
        <v>1</v>
      </c>
      <c r="Z171" s="47">
        <v>5</v>
      </c>
      <c r="AA171" s="47">
        <v>3</v>
      </c>
      <c r="AB171" s="46">
        <v>0</v>
      </c>
      <c r="AC171" s="47">
        <v>1</v>
      </c>
      <c r="AD171" s="46"/>
      <c r="AE171" s="47">
        <v>4</v>
      </c>
      <c r="AF171" s="47">
        <v>1</v>
      </c>
      <c r="AG171" s="47">
        <v>4</v>
      </c>
      <c r="AH171" s="47">
        <v>3</v>
      </c>
      <c r="AI171" s="46">
        <v>0</v>
      </c>
      <c r="AJ171" s="46"/>
      <c r="AK171" s="46" t="s">
        <v>778</v>
      </c>
      <c r="AL171" s="46" t="s">
        <v>7438</v>
      </c>
      <c r="AM171" s="46" t="s">
        <v>4024</v>
      </c>
      <c r="AN171" s="46" t="s">
        <v>4025</v>
      </c>
      <c r="AO171" s="46">
        <v>2008</v>
      </c>
      <c r="AP171" s="46" t="s">
        <v>4026</v>
      </c>
      <c r="AQ171" s="46" t="s">
        <v>4027</v>
      </c>
      <c r="AR171" s="46">
        <v>316</v>
      </c>
      <c r="AS171" s="46"/>
      <c r="AT171" s="46">
        <v>-1</v>
      </c>
    </row>
    <row r="172" spans="1:47" ht="15" customHeight="1">
      <c r="A172" s="46" t="s">
        <v>927</v>
      </c>
      <c r="B172" s="47">
        <v>456061515513796</v>
      </c>
      <c r="C172" s="47">
        <v>8.9855060816551301E+18</v>
      </c>
      <c r="D172" s="47">
        <v>358239051399196</v>
      </c>
      <c r="E172" s="46" t="s">
        <v>930</v>
      </c>
      <c r="F172" s="46" t="s">
        <v>930</v>
      </c>
      <c r="G172" s="46" t="s">
        <v>143</v>
      </c>
      <c r="H172" s="54">
        <v>1</v>
      </c>
      <c r="I172" s="47">
        <v>20</v>
      </c>
      <c r="J172" s="46" t="s">
        <v>603</v>
      </c>
      <c r="K172" s="46" t="s">
        <v>177</v>
      </c>
      <c r="L172" s="46"/>
      <c r="M172" s="46"/>
      <c r="N172" s="46"/>
      <c r="O172" s="46"/>
      <c r="P172" s="46"/>
      <c r="Q172" s="46"/>
      <c r="R172" s="47">
        <v>7</v>
      </c>
      <c r="S172" s="47">
        <v>100</v>
      </c>
      <c r="T172" s="47">
        <v>700</v>
      </c>
      <c r="U172" s="47">
        <v>3</v>
      </c>
      <c r="V172" s="46">
        <v>1</v>
      </c>
      <c r="W172" s="46"/>
      <c r="X172" s="47">
        <v>7</v>
      </c>
      <c r="Y172" s="47">
        <v>10</v>
      </c>
      <c r="Z172" s="47">
        <v>70</v>
      </c>
      <c r="AA172" s="47">
        <v>3</v>
      </c>
      <c r="AB172" s="46">
        <v>0</v>
      </c>
      <c r="AC172" s="47">
        <v>0</v>
      </c>
      <c r="AD172" s="46"/>
      <c r="AE172" s="46"/>
      <c r="AF172" s="46"/>
      <c r="AG172" s="46"/>
      <c r="AH172" s="46"/>
      <c r="AI172" s="46"/>
      <c r="AJ172" s="46"/>
      <c r="AK172" s="46" t="s">
        <v>579</v>
      </c>
      <c r="AL172" s="46" t="s">
        <v>7321</v>
      </c>
      <c r="AM172" s="46" t="s">
        <v>932</v>
      </c>
      <c r="AN172" s="46" t="s">
        <v>933</v>
      </c>
      <c r="AO172" s="46">
        <v>995</v>
      </c>
      <c r="AP172" s="46" t="s">
        <v>934</v>
      </c>
      <c r="AQ172" s="46" t="s">
        <v>935</v>
      </c>
      <c r="AR172" s="46">
        <v>34</v>
      </c>
      <c r="AS172" s="46"/>
      <c r="AT172" s="46">
        <v>-1</v>
      </c>
      <c r="AU172" s="42">
        <v>1</v>
      </c>
    </row>
    <row r="173" spans="1:47" ht="15" customHeight="1">
      <c r="A173" s="46" t="s">
        <v>936</v>
      </c>
      <c r="B173" s="47">
        <v>456061515513796</v>
      </c>
      <c r="C173" s="47">
        <v>8.9855060816551301E+18</v>
      </c>
      <c r="D173" s="47">
        <v>358239051399196</v>
      </c>
      <c r="E173" s="46" t="s">
        <v>937</v>
      </c>
      <c r="F173" s="46" t="s">
        <v>937</v>
      </c>
      <c r="G173" s="46" t="s">
        <v>143</v>
      </c>
      <c r="H173" s="54">
        <v>1</v>
      </c>
      <c r="I173" s="47">
        <v>20</v>
      </c>
      <c r="J173" s="46" t="s">
        <v>603</v>
      </c>
      <c r="K173" s="46" t="s">
        <v>177</v>
      </c>
      <c r="L173" s="46"/>
      <c r="M173" s="46"/>
      <c r="N173" s="46"/>
      <c r="O173" s="46"/>
      <c r="P173" s="46"/>
      <c r="Q173" s="46"/>
      <c r="R173" s="47">
        <v>7</v>
      </c>
      <c r="S173" s="47">
        <v>100</v>
      </c>
      <c r="T173" s="47">
        <v>700</v>
      </c>
      <c r="U173" s="47">
        <v>3</v>
      </c>
      <c r="V173" s="46">
        <v>2</v>
      </c>
      <c r="W173" s="46"/>
      <c r="X173" s="47">
        <v>7</v>
      </c>
      <c r="Y173" s="47">
        <v>10</v>
      </c>
      <c r="Z173" s="47">
        <v>70</v>
      </c>
      <c r="AA173" s="47">
        <v>3</v>
      </c>
      <c r="AB173" s="46">
        <v>1</v>
      </c>
      <c r="AC173" s="47">
        <v>0</v>
      </c>
      <c r="AD173" s="46"/>
      <c r="AE173" s="46"/>
      <c r="AF173" s="46"/>
      <c r="AG173" s="46"/>
      <c r="AH173" s="46"/>
      <c r="AI173" s="46"/>
      <c r="AJ173" s="46"/>
      <c r="AK173" s="46" t="s">
        <v>579</v>
      </c>
      <c r="AL173" s="46" t="s">
        <v>7322</v>
      </c>
      <c r="AM173" s="46" t="s">
        <v>939</v>
      </c>
      <c r="AN173" s="46" t="s">
        <v>940</v>
      </c>
      <c r="AO173" s="46">
        <v>996</v>
      </c>
      <c r="AP173" s="46" t="s">
        <v>941</v>
      </c>
      <c r="AQ173" s="46" t="s">
        <v>942</v>
      </c>
      <c r="AR173" s="46">
        <v>35</v>
      </c>
      <c r="AS173" s="46"/>
      <c r="AT173" s="46">
        <v>-1</v>
      </c>
      <c r="AU173" s="42">
        <v>1</v>
      </c>
    </row>
    <row r="174" spans="1:47" ht="15" customHeight="1">
      <c r="A174" s="46" t="s">
        <v>943</v>
      </c>
      <c r="B174" s="47">
        <v>456061515513796</v>
      </c>
      <c r="C174" s="47">
        <v>8.9855060816551301E+18</v>
      </c>
      <c r="D174" s="47">
        <v>358239051399196</v>
      </c>
      <c r="E174" s="46" t="s">
        <v>944</v>
      </c>
      <c r="F174" s="46" t="s">
        <v>944</v>
      </c>
      <c r="G174" s="46" t="s">
        <v>143</v>
      </c>
      <c r="H174" s="54">
        <v>1</v>
      </c>
      <c r="I174" s="47">
        <v>20</v>
      </c>
      <c r="J174" s="46" t="s">
        <v>603</v>
      </c>
      <c r="K174" s="46" t="s">
        <v>177</v>
      </c>
      <c r="L174" s="46"/>
      <c r="M174" s="46"/>
      <c r="N174" s="46"/>
      <c r="O174" s="46"/>
      <c r="P174" s="46"/>
      <c r="Q174" s="46"/>
      <c r="R174" s="47">
        <v>7</v>
      </c>
      <c r="S174" s="47">
        <v>100</v>
      </c>
      <c r="T174" s="47">
        <v>700</v>
      </c>
      <c r="U174" s="47">
        <v>3</v>
      </c>
      <c r="V174" s="46">
        <v>0</v>
      </c>
      <c r="W174" s="46"/>
      <c r="X174" s="47">
        <v>7</v>
      </c>
      <c r="Y174" s="47">
        <v>10</v>
      </c>
      <c r="Z174" s="47">
        <v>70</v>
      </c>
      <c r="AA174" s="47">
        <v>3</v>
      </c>
      <c r="AB174" s="46">
        <v>0</v>
      </c>
      <c r="AC174" s="47">
        <v>0</v>
      </c>
      <c r="AD174" s="46"/>
      <c r="AE174" s="46"/>
      <c r="AF174" s="46"/>
      <c r="AG174" s="46"/>
      <c r="AH174" s="46"/>
      <c r="AI174" s="46"/>
      <c r="AJ174" s="46"/>
      <c r="AK174" s="46" t="s">
        <v>579</v>
      </c>
      <c r="AL174" s="46" t="s">
        <v>7323</v>
      </c>
      <c r="AM174" s="46" t="s">
        <v>949</v>
      </c>
      <c r="AN174" s="46" t="s">
        <v>950</v>
      </c>
      <c r="AO174" s="46">
        <v>997</v>
      </c>
      <c r="AP174" s="46" t="s">
        <v>951</v>
      </c>
      <c r="AQ174" s="46" t="s">
        <v>952</v>
      </c>
      <c r="AR174" s="46">
        <v>36</v>
      </c>
      <c r="AS174" s="46"/>
      <c r="AT174" s="46">
        <v>-1</v>
      </c>
      <c r="AU174" s="42">
        <v>2</v>
      </c>
    </row>
    <row r="175" spans="1:47" ht="15" customHeight="1">
      <c r="A175" s="46" t="s">
        <v>642</v>
      </c>
      <c r="B175" s="47">
        <v>456061515513796</v>
      </c>
      <c r="C175" s="47">
        <v>8.9855060816551301E+18</v>
      </c>
      <c r="D175" s="47">
        <v>358239051399196</v>
      </c>
      <c r="E175" s="46" t="s">
        <v>643</v>
      </c>
      <c r="F175" s="46" t="s">
        <v>643</v>
      </c>
      <c r="G175" s="46" t="s">
        <v>644</v>
      </c>
      <c r="H175" s="54">
        <v>1</v>
      </c>
      <c r="I175" s="47">
        <v>20</v>
      </c>
      <c r="J175" s="46" t="s">
        <v>575</v>
      </c>
      <c r="K175" s="46" t="s">
        <v>576</v>
      </c>
      <c r="L175" s="46"/>
      <c r="M175" s="46"/>
      <c r="N175" s="46"/>
      <c r="O175" s="46"/>
      <c r="P175" s="46"/>
      <c r="Q175" s="46"/>
      <c r="R175" s="47">
        <v>7</v>
      </c>
      <c r="S175" s="47">
        <v>100</v>
      </c>
      <c r="T175" s="47">
        <v>700</v>
      </c>
      <c r="U175" s="47">
        <v>3</v>
      </c>
      <c r="V175" s="46">
        <v>4</v>
      </c>
      <c r="W175" s="46"/>
      <c r="X175" s="47">
        <v>7</v>
      </c>
      <c r="Y175" s="47">
        <v>10</v>
      </c>
      <c r="Z175" s="47">
        <v>70</v>
      </c>
      <c r="AA175" s="47">
        <v>3</v>
      </c>
      <c r="AB175" s="46">
        <v>0</v>
      </c>
      <c r="AC175" s="47">
        <v>0</v>
      </c>
      <c r="AD175" s="46"/>
      <c r="AE175" s="46"/>
      <c r="AF175" s="46"/>
      <c r="AG175" s="46"/>
      <c r="AH175" s="46"/>
      <c r="AI175" s="46"/>
      <c r="AJ175" s="46"/>
      <c r="AK175" s="46" t="s">
        <v>579</v>
      </c>
      <c r="AL175" s="46" t="s">
        <v>7307</v>
      </c>
      <c r="AM175" s="46" t="s">
        <v>646</v>
      </c>
      <c r="AN175" s="46" t="s">
        <v>647</v>
      </c>
      <c r="AO175" s="46">
        <v>1017</v>
      </c>
      <c r="AP175" s="46" t="s">
        <v>648</v>
      </c>
      <c r="AQ175" s="46" t="s">
        <v>649</v>
      </c>
      <c r="AR175" s="46">
        <v>7</v>
      </c>
      <c r="AS175" s="46"/>
      <c r="AT175" s="46">
        <v>-1</v>
      </c>
      <c r="AU175" s="42">
        <v>2</v>
      </c>
    </row>
    <row r="176" spans="1:47" ht="15" customHeight="1">
      <c r="A176" s="46" t="s">
        <v>650</v>
      </c>
      <c r="B176" s="47">
        <v>456061515513796</v>
      </c>
      <c r="C176" s="47">
        <v>8.9855060816551301E+18</v>
      </c>
      <c r="D176" s="47">
        <v>358239051399196</v>
      </c>
      <c r="E176" s="46" t="s">
        <v>651</v>
      </c>
      <c r="F176" s="46" t="s">
        <v>651</v>
      </c>
      <c r="G176" s="46" t="s">
        <v>644</v>
      </c>
      <c r="H176" s="54">
        <v>1</v>
      </c>
      <c r="I176" s="47">
        <v>20</v>
      </c>
      <c r="J176" s="46" t="s">
        <v>575</v>
      </c>
      <c r="K176" s="46" t="s">
        <v>576</v>
      </c>
      <c r="L176" s="46"/>
      <c r="M176" s="46"/>
      <c r="N176" s="46"/>
      <c r="O176" s="46"/>
      <c r="P176" s="46"/>
      <c r="Q176" s="46"/>
      <c r="R176" s="47">
        <v>7</v>
      </c>
      <c r="S176" s="47">
        <v>100</v>
      </c>
      <c r="T176" s="47">
        <v>700</v>
      </c>
      <c r="U176" s="47">
        <v>3</v>
      </c>
      <c r="V176" s="46">
        <v>4</v>
      </c>
      <c r="W176" s="46"/>
      <c r="X176" s="47">
        <v>7</v>
      </c>
      <c r="Y176" s="47">
        <v>10</v>
      </c>
      <c r="Z176" s="47">
        <v>70</v>
      </c>
      <c r="AA176" s="47">
        <v>3</v>
      </c>
      <c r="AB176" s="46">
        <v>0</v>
      </c>
      <c r="AC176" s="47">
        <v>0</v>
      </c>
      <c r="AD176" s="46"/>
      <c r="AE176" s="46"/>
      <c r="AF176" s="46"/>
      <c r="AG176" s="46"/>
      <c r="AH176" s="46"/>
      <c r="AI176" s="46"/>
      <c r="AJ176" s="46"/>
      <c r="AK176" s="46" t="s">
        <v>579</v>
      </c>
      <c r="AL176" s="46" t="s">
        <v>7308</v>
      </c>
      <c r="AM176" s="46" t="s">
        <v>653</v>
      </c>
      <c r="AN176" s="46" t="s">
        <v>655</v>
      </c>
      <c r="AO176" s="46">
        <v>1018</v>
      </c>
      <c r="AP176" s="46" t="s">
        <v>657</v>
      </c>
      <c r="AQ176" s="46" t="s">
        <v>658</v>
      </c>
      <c r="AR176" s="46">
        <v>8</v>
      </c>
      <c r="AS176" s="46"/>
      <c r="AT176" s="46">
        <v>-1</v>
      </c>
      <c r="AU176" s="42">
        <v>1</v>
      </c>
    </row>
    <row r="177" spans="1:47" ht="15" customHeight="1">
      <c r="A177" s="46" t="s">
        <v>659</v>
      </c>
      <c r="B177" s="47">
        <v>456061515513796</v>
      </c>
      <c r="C177" s="47">
        <v>8.9855060816551301E+18</v>
      </c>
      <c r="D177" s="47">
        <v>358239051399196</v>
      </c>
      <c r="E177" s="46" t="s">
        <v>661</v>
      </c>
      <c r="F177" s="46" t="s">
        <v>661</v>
      </c>
      <c r="G177" s="46" t="s">
        <v>644</v>
      </c>
      <c r="H177" s="54">
        <v>1</v>
      </c>
      <c r="I177" s="47">
        <v>20</v>
      </c>
      <c r="J177" s="46" t="s">
        <v>575</v>
      </c>
      <c r="K177" s="46" t="s">
        <v>576</v>
      </c>
      <c r="L177" s="46"/>
      <c r="M177" s="46"/>
      <c r="N177" s="46"/>
      <c r="O177" s="46"/>
      <c r="P177" s="46"/>
      <c r="Q177" s="46"/>
      <c r="R177" s="47">
        <v>7</v>
      </c>
      <c r="S177" s="47">
        <v>100</v>
      </c>
      <c r="T177" s="47">
        <v>700</v>
      </c>
      <c r="U177" s="47">
        <v>1</v>
      </c>
      <c r="V177" s="46"/>
      <c r="W177" s="46"/>
      <c r="X177" s="47">
        <v>7</v>
      </c>
      <c r="Y177" s="47">
        <v>10</v>
      </c>
      <c r="Z177" s="47">
        <v>70</v>
      </c>
      <c r="AA177" s="47">
        <v>1</v>
      </c>
      <c r="AB177" s="46"/>
      <c r="AC177" s="47">
        <v>0</v>
      </c>
      <c r="AD177" s="46"/>
      <c r="AE177" s="46"/>
      <c r="AF177" s="46"/>
      <c r="AG177" s="46"/>
      <c r="AH177" s="46"/>
      <c r="AI177" s="46"/>
      <c r="AJ177" s="46"/>
      <c r="AK177" s="46" t="s">
        <v>579</v>
      </c>
      <c r="AL177" s="46" t="s">
        <v>7309</v>
      </c>
      <c r="AM177" s="46" t="s">
        <v>663</v>
      </c>
      <c r="AN177" s="46" t="s">
        <v>664</v>
      </c>
      <c r="AO177" s="46">
        <v>1019</v>
      </c>
      <c r="AP177" s="46" t="s">
        <v>665</v>
      </c>
      <c r="AQ177" s="46" t="s">
        <v>667</v>
      </c>
      <c r="AR177" s="46">
        <v>9</v>
      </c>
      <c r="AS177" s="46"/>
      <c r="AT177" s="46">
        <v>-1</v>
      </c>
      <c r="AU177" s="42">
        <v>2</v>
      </c>
    </row>
    <row r="178" spans="1:47" ht="15" customHeight="1">
      <c r="A178" s="46" t="s">
        <v>818</v>
      </c>
      <c r="B178" s="47">
        <v>456061515513796</v>
      </c>
      <c r="C178" s="47">
        <v>8.9855060816551301E+18</v>
      </c>
      <c r="D178" s="47">
        <v>358239051399196</v>
      </c>
      <c r="E178" s="46" t="s">
        <v>821</v>
      </c>
      <c r="F178" s="46" t="s">
        <v>821</v>
      </c>
      <c r="G178" s="46" t="s">
        <v>822</v>
      </c>
      <c r="H178" s="54">
        <v>1</v>
      </c>
      <c r="I178" s="47">
        <v>20</v>
      </c>
      <c r="J178" s="46" t="s">
        <v>823</v>
      </c>
      <c r="K178" s="46" t="s">
        <v>824</v>
      </c>
      <c r="L178" s="46"/>
      <c r="M178" s="46"/>
      <c r="N178" s="46"/>
      <c r="O178" s="46"/>
      <c r="P178" s="46"/>
      <c r="Q178" s="46"/>
      <c r="R178" s="47">
        <v>7</v>
      </c>
      <c r="S178" s="47">
        <v>100</v>
      </c>
      <c r="T178" s="47">
        <v>700</v>
      </c>
      <c r="U178" s="47">
        <v>3</v>
      </c>
      <c r="V178" s="46">
        <v>59</v>
      </c>
      <c r="W178" s="46"/>
      <c r="X178" s="47">
        <v>7</v>
      </c>
      <c r="Y178" s="47">
        <v>10</v>
      </c>
      <c r="Z178" s="47">
        <v>70</v>
      </c>
      <c r="AA178" s="47">
        <v>3</v>
      </c>
      <c r="AB178" s="46">
        <v>8</v>
      </c>
      <c r="AC178" s="47">
        <v>0</v>
      </c>
      <c r="AD178" s="46"/>
      <c r="AE178" s="46"/>
      <c r="AF178" s="46"/>
      <c r="AG178" s="46"/>
      <c r="AH178" s="46"/>
      <c r="AI178" s="46"/>
      <c r="AJ178" s="46"/>
      <c r="AK178" s="46" t="s">
        <v>579</v>
      </c>
      <c r="AL178" s="46" t="s">
        <v>7309</v>
      </c>
      <c r="AM178" s="46" t="s">
        <v>825</v>
      </c>
      <c r="AN178" s="46" t="s">
        <v>827</v>
      </c>
      <c r="AO178" s="46">
        <v>1079</v>
      </c>
      <c r="AP178" s="46" t="s">
        <v>828</v>
      </c>
      <c r="AQ178" s="46" t="s">
        <v>829</v>
      </c>
      <c r="AR178" s="46">
        <v>24</v>
      </c>
      <c r="AS178" s="46"/>
      <c r="AT178" s="46">
        <v>-1</v>
      </c>
      <c r="AU178" s="42">
        <v>2</v>
      </c>
    </row>
    <row r="179" spans="1:47" ht="15" customHeight="1">
      <c r="A179" s="46" t="s">
        <v>962</v>
      </c>
      <c r="B179" s="47">
        <v>456061515513796</v>
      </c>
      <c r="C179" s="47">
        <v>8.9855060816551301E+18</v>
      </c>
      <c r="D179" s="47">
        <v>358239051399196</v>
      </c>
      <c r="E179" s="46" t="s">
        <v>963</v>
      </c>
      <c r="F179" s="46" t="s">
        <v>963</v>
      </c>
      <c r="G179" s="46" t="s">
        <v>822</v>
      </c>
      <c r="H179" s="54">
        <v>1</v>
      </c>
      <c r="I179" s="47">
        <v>20</v>
      </c>
      <c r="J179" s="46" t="s">
        <v>823</v>
      </c>
      <c r="K179" s="46" t="s">
        <v>824</v>
      </c>
      <c r="L179" s="46"/>
      <c r="M179" s="46"/>
      <c r="N179" s="46"/>
      <c r="O179" s="46"/>
      <c r="P179" s="46"/>
      <c r="Q179" s="46"/>
      <c r="R179" s="47">
        <v>7</v>
      </c>
      <c r="S179" s="47">
        <v>100</v>
      </c>
      <c r="T179" s="47">
        <v>700</v>
      </c>
      <c r="U179" s="47">
        <v>3</v>
      </c>
      <c r="V179" s="46">
        <v>140</v>
      </c>
      <c r="W179" s="46"/>
      <c r="X179" s="47">
        <v>7</v>
      </c>
      <c r="Y179" s="47">
        <v>10</v>
      </c>
      <c r="Z179" s="47">
        <v>70</v>
      </c>
      <c r="AA179" s="47">
        <v>3</v>
      </c>
      <c r="AB179" s="46">
        <v>32</v>
      </c>
      <c r="AC179" s="47">
        <v>0</v>
      </c>
      <c r="AD179" s="46"/>
      <c r="AE179" s="46"/>
      <c r="AF179" s="46"/>
      <c r="AG179" s="46"/>
      <c r="AH179" s="46"/>
      <c r="AI179" s="46"/>
      <c r="AJ179" s="46"/>
      <c r="AK179" s="46" t="s">
        <v>579</v>
      </c>
      <c r="AL179" s="46" t="s">
        <v>7325</v>
      </c>
      <c r="AM179" s="46" t="s">
        <v>969</v>
      </c>
      <c r="AN179" s="46" t="s">
        <v>970</v>
      </c>
      <c r="AO179" s="46">
        <v>1080</v>
      </c>
      <c r="AP179" s="46" t="s">
        <v>971</v>
      </c>
      <c r="AQ179" s="46" t="s">
        <v>973</v>
      </c>
      <c r="AR179" s="46">
        <v>38</v>
      </c>
      <c r="AS179" s="46"/>
      <c r="AT179" s="46">
        <v>-1</v>
      </c>
      <c r="AU179" s="42">
        <v>1</v>
      </c>
    </row>
    <row r="180" spans="1:47" ht="15" customHeight="1">
      <c r="A180" s="46" t="s">
        <v>974</v>
      </c>
      <c r="B180" s="47">
        <v>456061515513796</v>
      </c>
      <c r="C180" s="47">
        <v>8.9855060816551301E+18</v>
      </c>
      <c r="D180" s="47">
        <v>358239051399196</v>
      </c>
      <c r="E180" s="46" t="s">
        <v>976</v>
      </c>
      <c r="F180" s="46" t="s">
        <v>976</v>
      </c>
      <c r="G180" s="46" t="s">
        <v>822</v>
      </c>
      <c r="H180" s="54">
        <v>1</v>
      </c>
      <c r="I180" s="47">
        <v>20</v>
      </c>
      <c r="J180" s="46" t="s">
        <v>823</v>
      </c>
      <c r="K180" s="46" t="s">
        <v>824</v>
      </c>
      <c r="L180" s="46"/>
      <c r="M180" s="46"/>
      <c r="N180" s="46"/>
      <c r="O180" s="46"/>
      <c r="P180" s="46"/>
      <c r="Q180" s="46"/>
      <c r="R180" s="47">
        <v>7</v>
      </c>
      <c r="S180" s="47">
        <v>100</v>
      </c>
      <c r="T180" s="47">
        <v>700</v>
      </c>
      <c r="U180" s="47">
        <v>3</v>
      </c>
      <c r="V180" s="46">
        <v>19</v>
      </c>
      <c r="W180" s="46"/>
      <c r="X180" s="47">
        <v>7</v>
      </c>
      <c r="Y180" s="47">
        <v>10</v>
      </c>
      <c r="Z180" s="47">
        <v>70</v>
      </c>
      <c r="AA180" s="47">
        <v>3</v>
      </c>
      <c r="AB180" s="46">
        <v>4</v>
      </c>
      <c r="AC180" s="47">
        <v>0</v>
      </c>
      <c r="AD180" s="46"/>
      <c r="AE180" s="46"/>
      <c r="AF180" s="46"/>
      <c r="AG180" s="46"/>
      <c r="AH180" s="46"/>
      <c r="AI180" s="46"/>
      <c r="AJ180" s="46"/>
      <c r="AK180" s="46" t="s">
        <v>579</v>
      </c>
      <c r="AL180" s="46" t="s">
        <v>7309</v>
      </c>
      <c r="AM180" s="46" t="s">
        <v>977</v>
      </c>
      <c r="AN180" s="46" t="s">
        <v>978</v>
      </c>
      <c r="AO180" s="46">
        <v>1081</v>
      </c>
      <c r="AP180" s="46" t="s">
        <v>979</v>
      </c>
      <c r="AQ180" s="46" t="s">
        <v>980</v>
      </c>
      <c r="AR180" s="46">
        <v>39</v>
      </c>
      <c r="AS180" s="46"/>
      <c r="AT180" s="46">
        <v>-1</v>
      </c>
      <c r="AU180" s="42">
        <v>1</v>
      </c>
    </row>
    <row r="181" spans="1:47" ht="15" customHeight="1">
      <c r="A181" s="46" t="s">
        <v>981</v>
      </c>
      <c r="B181" s="47">
        <v>456061515513796</v>
      </c>
      <c r="C181" s="47">
        <v>8.9855060816551301E+18</v>
      </c>
      <c r="D181" s="47">
        <v>358239051399196</v>
      </c>
      <c r="E181" s="46" t="s">
        <v>982</v>
      </c>
      <c r="F181" s="46" t="s">
        <v>982</v>
      </c>
      <c r="G181" s="46" t="s">
        <v>822</v>
      </c>
      <c r="H181" s="54">
        <v>1</v>
      </c>
      <c r="I181" s="47">
        <v>20</v>
      </c>
      <c r="J181" s="46" t="s">
        <v>823</v>
      </c>
      <c r="K181" s="46" t="s">
        <v>824</v>
      </c>
      <c r="L181" s="46"/>
      <c r="M181" s="46"/>
      <c r="N181" s="46"/>
      <c r="O181" s="46"/>
      <c r="P181" s="46"/>
      <c r="Q181" s="46"/>
      <c r="R181" s="47">
        <v>7</v>
      </c>
      <c r="S181" s="47">
        <v>100</v>
      </c>
      <c r="T181" s="47">
        <v>700</v>
      </c>
      <c r="U181" s="47">
        <v>3</v>
      </c>
      <c r="V181" s="46">
        <v>6</v>
      </c>
      <c r="W181" s="46"/>
      <c r="X181" s="47">
        <v>7</v>
      </c>
      <c r="Y181" s="47">
        <v>10</v>
      </c>
      <c r="Z181" s="47">
        <v>70</v>
      </c>
      <c r="AA181" s="47">
        <v>3</v>
      </c>
      <c r="AB181" s="46">
        <v>1</v>
      </c>
      <c r="AC181" s="47">
        <v>0</v>
      </c>
      <c r="AD181" s="46"/>
      <c r="AE181" s="46"/>
      <c r="AF181" s="46"/>
      <c r="AG181" s="46"/>
      <c r="AH181" s="46"/>
      <c r="AI181" s="46"/>
      <c r="AJ181" s="46"/>
      <c r="AK181" s="46" t="s">
        <v>579</v>
      </c>
      <c r="AL181" s="46" t="s">
        <v>7309</v>
      </c>
      <c r="AM181" s="46" t="s">
        <v>987</v>
      </c>
      <c r="AN181" s="46" t="s">
        <v>989</v>
      </c>
      <c r="AO181" s="46">
        <v>1082</v>
      </c>
      <c r="AP181" s="46" t="s">
        <v>990</v>
      </c>
      <c r="AQ181" s="46" t="s">
        <v>991</v>
      </c>
      <c r="AR181" s="46">
        <v>40</v>
      </c>
      <c r="AS181" s="46"/>
      <c r="AT181" s="46">
        <v>-1</v>
      </c>
      <c r="AU181" s="42">
        <v>2</v>
      </c>
    </row>
    <row r="182" spans="1:47" ht="15" customHeight="1">
      <c r="A182" s="46" t="s">
        <v>1302</v>
      </c>
      <c r="B182" s="47">
        <v>456061515513796</v>
      </c>
      <c r="C182" s="47">
        <v>8.9855060816551301E+18</v>
      </c>
      <c r="D182" s="47">
        <v>358239051399196</v>
      </c>
      <c r="E182" s="46" t="s">
        <v>1303</v>
      </c>
      <c r="F182" s="46" t="s">
        <v>1303</v>
      </c>
      <c r="G182" s="46" t="s">
        <v>1304</v>
      </c>
      <c r="H182" s="54">
        <v>2</v>
      </c>
      <c r="I182" s="47">
        <v>20</v>
      </c>
      <c r="J182" s="46" t="s">
        <v>1305</v>
      </c>
      <c r="K182" s="46" t="s">
        <v>1306</v>
      </c>
      <c r="L182" s="46"/>
      <c r="M182" s="46"/>
      <c r="N182" s="46"/>
      <c r="O182" s="46"/>
      <c r="P182" s="46"/>
      <c r="Q182" s="46"/>
      <c r="R182" s="47">
        <v>7</v>
      </c>
      <c r="S182" s="47">
        <v>100</v>
      </c>
      <c r="T182" s="47">
        <v>700</v>
      </c>
      <c r="U182" s="47">
        <v>1</v>
      </c>
      <c r="V182" s="46"/>
      <c r="W182" s="46"/>
      <c r="X182" s="47">
        <v>7</v>
      </c>
      <c r="Y182" s="47">
        <v>10</v>
      </c>
      <c r="Z182" s="47">
        <v>70</v>
      </c>
      <c r="AA182" s="47">
        <v>1</v>
      </c>
      <c r="AB182" s="46"/>
      <c r="AC182" s="47">
        <v>0</v>
      </c>
      <c r="AD182" s="46"/>
      <c r="AE182" s="46"/>
      <c r="AF182" s="46"/>
      <c r="AG182" s="46"/>
      <c r="AH182" s="46"/>
      <c r="AI182" s="46"/>
      <c r="AJ182" s="46"/>
      <c r="AK182" s="46" t="s">
        <v>1307</v>
      </c>
      <c r="AL182" s="46" t="s">
        <v>7309</v>
      </c>
      <c r="AM182" s="46" t="s">
        <v>1308</v>
      </c>
      <c r="AN182" s="46" t="s">
        <v>1309</v>
      </c>
      <c r="AO182" s="46">
        <v>1159</v>
      </c>
      <c r="AP182" s="46" t="s">
        <v>1310</v>
      </c>
      <c r="AQ182" s="46" t="s">
        <v>1311</v>
      </c>
      <c r="AR182" s="46">
        <v>71</v>
      </c>
      <c r="AS182" s="46"/>
      <c r="AT182" s="46">
        <v>-1</v>
      </c>
      <c r="AU182" s="42">
        <v>2</v>
      </c>
    </row>
    <row r="183" spans="1:47" ht="15" customHeight="1">
      <c r="A183" s="46" t="s">
        <v>1312</v>
      </c>
      <c r="B183" s="47">
        <v>456061515513796</v>
      </c>
      <c r="C183" s="47">
        <v>8.9855060816551301E+18</v>
      </c>
      <c r="D183" s="47">
        <v>358239051399196</v>
      </c>
      <c r="E183" s="46" t="s">
        <v>1313</v>
      </c>
      <c r="F183" s="46" t="s">
        <v>1313</v>
      </c>
      <c r="G183" s="46" t="s">
        <v>1304</v>
      </c>
      <c r="H183" s="54">
        <v>2</v>
      </c>
      <c r="I183" s="47">
        <v>20</v>
      </c>
      <c r="J183" s="46" t="s">
        <v>1306</v>
      </c>
      <c r="K183" s="46" t="s">
        <v>1306</v>
      </c>
      <c r="L183" s="46"/>
      <c r="M183" s="46"/>
      <c r="N183" s="46"/>
      <c r="O183" s="46"/>
      <c r="P183" s="46"/>
      <c r="Q183" s="46"/>
      <c r="R183" s="47">
        <v>7</v>
      </c>
      <c r="S183" s="47">
        <v>100</v>
      </c>
      <c r="T183" s="47">
        <v>700</v>
      </c>
      <c r="U183" s="47">
        <v>3</v>
      </c>
      <c r="V183" s="46">
        <v>5</v>
      </c>
      <c r="W183" s="46"/>
      <c r="X183" s="47">
        <v>7</v>
      </c>
      <c r="Y183" s="47">
        <v>10</v>
      </c>
      <c r="Z183" s="47">
        <v>70</v>
      </c>
      <c r="AA183" s="47">
        <v>3</v>
      </c>
      <c r="AB183" s="46">
        <v>1</v>
      </c>
      <c r="AC183" s="47">
        <v>0</v>
      </c>
      <c r="AD183" s="46"/>
      <c r="AE183" s="46"/>
      <c r="AF183" s="46"/>
      <c r="AG183" s="46"/>
      <c r="AH183" s="46"/>
      <c r="AI183" s="46"/>
      <c r="AJ183" s="46"/>
      <c r="AK183" s="46" t="s">
        <v>1307</v>
      </c>
      <c r="AL183" s="46" t="s">
        <v>7346</v>
      </c>
      <c r="AM183" s="46" t="s">
        <v>1315</v>
      </c>
      <c r="AN183" s="46" t="s">
        <v>1316</v>
      </c>
      <c r="AO183" s="46">
        <v>1160</v>
      </c>
      <c r="AP183" s="46" t="s">
        <v>1318</v>
      </c>
      <c r="AQ183" s="46" t="s">
        <v>1319</v>
      </c>
      <c r="AR183" s="46">
        <v>72</v>
      </c>
      <c r="AS183" s="46"/>
      <c r="AT183" s="46">
        <v>-1</v>
      </c>
      <c r="AU183" s="42">
        <v>1</v>
      </c>
    </row>
    <row r="184" spans="1:47" ht="15" customHeight="1">
      <c r="A184" s="46" t="s">
        <v>1321</v>
      </c>
      <c r="B184" s="47">
        <v>456061515513796</v>
      </c>
      <c r="C184" s="47">
        <v>8.9855060816551301E+18</v>
      </c>
      <c r="D184" s="47">
        <v>358239051399196</v>
      </c>
      <c r="E184" s="46" t="s">
        <v>1323</v>
      </c>
      <c r="F184" s="46" t="s">
        <v>1323</v>
      </c>
      <c r="G184" s="46" t="s">
        <v>1304</v>
      </c>
      <c r="H184" s="54">
        <v>2</v>
      </c>
      <c r="I184" s="47">
        <v>20</v>
      </c>
      <c r="J184" s="46" t="s">
        <v>1305</v>
      </c>
      <c r="K184" s="46" t="s">
        <v>1306</v>
      </c>
      <c r="L184" s="46"/>
      <c r="M184" s="46"/>
      <c r="N184" s="46"/>
      <c r="O184" s="46"/>
      <c r="P184" s="46"/>
      <c r="Q184" s="46"/>
      <c r="R184" s="47">
        <v>7</v>
      </c>
      <c r="S184" s="47">
        <v>100</v>
      </c>
      <c r="T184" s="47">
        <v>700</v>
      </c>
      <c r="U184" s="47">
        <v>3</v>
      </c>
      <c r="V184" s="46">
        <v>2</v>
      </c>
      <c r="W184" s="46"/>
      <c r="X184" s="47">
        <v>7</v>
      </c>
      <c r="Y184" s="47">
        <v>10</v>
      </c>
      <c r="Z184" s="47">
        <v>70</v>
      </c>
      <c r="AA184" s="47">
        <v>3</v>
      </c>
      <c r="AB184" s="46">
        <v>0</v>
      </c>
      <c r="AC184" s="47">
        <v>0</v>
      </c>
      <c r="AD184" s="46"/>
      <c r="AE184" s="46"/>
      <c r="AF184" s="46"/>
      <c r="AG184" s="46"/>
      <c r="AH184" s="46"/>
      <c r="AI184" s="46"/>
      <c r="AJ184" s="46"/>
      <c r="AK184" s="46" t="s">
        <v>1307</v>
      </c>
      <c r="AL184" s="46" t="s">
        <v>7347</v>
      </c>
      <c r="AM184" s="46" t="s">
        <v>1325</v>
      </c>
      <c r="AN184" s="46" t="s">
        <v>1326</v>
      </c>
      <c r="AO184" s="46">
        <v>1161</v>
      </c>
      <c r="AP184" s="46" t="s">
        <v>1327</v>
      </c>
      <c r="AQ184" s="46" t="s">
        <v>1328</v>
      </c>
      <c r="AR184" s="46">
        <v>73</v>
      </c>
      <c r="AS184" s="46"/>
      <c r="AT184" s="46">
        <v>-1</v>
      </c>
      <c r="AU184" s="42">
        <v>1</v>
      </c>
    </row>
    <row r="185" spans="1:47" ht="15" customHeight="1">
      <c r="A185" s="46" t="s">
        <v>1480</v>
      </c>
      <c r="B185" s="47">
        <v>456061515513796</v>
      </c>
      <c r="C185" s="47">
        <v>8.9855060816551301E+18</v>
      </c>
      <c r="D185" s="47">
        <v>358239051399196</v>
      </c>
      <c r="E185" s="46" t="s">
        <v>8004</v>
      </c>
      <c r="F185" s="46" t="s">
        <v>8004</v>
      </c>
      <c r="G185" s="46" t="s">
        <v>1482</v>
      </c>
      <c r="H185" s="54">
        <v>2</v>
      </c>
      <c r="I185" s="47">
        <v>20</v>
      </c>
      <c r="J185" s="46" t="s">
        <v>1483</v>
      </c>
      <c r="K185" s="46" t="s">
        <v>1484</v>
      </c>
      <c r="L185" s="46"/>
      <c r="M185" s="46"/>
      <c r="N185" s="46"/>
      <c r="O185" s="46"/>
      <c r="P185" s="46"/>
      <c r="Q185" s="46"/>
      <c r="R185" s="47">
        <v>7</v>
      </c>
      <c r="S185" s="47">
        <v>100</v>
      </c>
      <c r="T185" s="47">
        <v>700</v>
      </c>
      <c r="U185" s="47">
        <v>2</v>
      </c>
      <c r="V185" s="46"/>
      <c r="W185" s="46"/>
      <c r="X185" s="47">
        <v>7</v>
      </c>
      <c r="Y185" s="47">
        <v>10</v>
      </c>
      <c r="Z185" s="47">
        <v>70</v>
      </c>
      <c r="AA185" s="47">
        <v>3</v>
      </c>
      <c r="AB185" s="46">
        <v>138</v>
      </c>
      <c r="AC185" s="47">
        <v>0</v>
      </c>
      <c r="AD185" s="46"/>
      <c r="AE185" s="46"/>
      <c r="AF185" s="46"/>
      <c r="AG185" s="46"/>
      <c r="AH185" s="46"/>
      <c r="AI185" s="46"/>
      <c r="AJ185" s="46"/>
      <c r="AK185" s="46" t="s">
        <v>778</v>
      </c>
      <c r="AL185" s="46" t="s">
        <v>7309</v>
      </c>
      <c r="AM185" s="46" t="s">
        <v>1487</v>
      </c>
      <c r="AN185" s="46" t="s">
        <v>1489</v>
      </c>
      <c r="AO185" s="46">
        <v>1257</v>
      </c>
      <c r="AP185" s="46" t="s">
        <v>1491</v>
      </c>
      <c r="AQ185" s="46" t="s">
        <v>1492</v>
      </c>
      <c r="AR185" s="46">
        <v>99</v>
      </c>
      <c r="AS185" s="46"/>
      <c r="AT185" s="46">
        <v>-1</v>
      </c>
      <c r="AU185" s="42">
        <v>2</v>
      </c>
    </row>
    <row r="186" spans="1:47" ht="15" customHeight="1">
      <c r="A186" s="46" t="s">
        <v>1494</v>
      </c>
      <c r="B186" s="47">
        <v>456061515513796</v>
      </c>
      <c r="C186" s="47">
        <v>8.9855060816551301E+18</v>
      </c>
      <c r="D186" s="47">
        <v>358239051399196</v>
      </c>
      <c r="E186" s="46" t="s">
        <v>8005</v>
      </c>
      <c r="F186" s="46" t="s">
        <v>8005</v>
      </c>
      <c r="G186" s="46" t="s">
        <v>1482</v>
      </c>
      <c r="H186" s="54">
        <v>2</v>
      </c>
      <c r="I186" s="47">
        <v>20</v>
      </c>
      <c r="J186" s="46" t="s">
        <v>1483</v>
      </c>
      <c r="K186" s="46" t="s">
        <v>1484</v>
      </c>
      <c r="L186" s="46"/>
      <c r="M186" s="46"/>
      <c r="N186" s="46"/>
      <c r="O186" s="46"/>
      <c r="P186" s="46"/>
      <c r="Q186" s="46"/>
      <c r="R186" s="47">
        <v>7</v>
      </c>
      <c r="S186" s="47">
        <v>100</v>
      </c>
      <c r="T186" s="47">
        <v>700</v>
      </c>
      <c r="U186" s="47">
        <v>2</v>
      </c>
      <c r="V186" s="46"/>
      <c r="W186" s="46"/>
      <c r="X186" s="47">
        <v>7</v>
      </c>
      <c r="Y186" s="47">
        <v>10</v>
      </c>
      <c r="Z186" s="47">
        <v>70</v>
      </c>
      <c r="AA186" s="47">
        <v>3</v>
      </c>
      <c r="AB186" s="46">
        <v>10</v>
      </c>
      <c r="AC186" s="47">
        <v>0</v>
      </c>
      <c r="AD186" s="46"/>
      <c r="AE186" s="46"/>
      <c r="AF186" s="46"/>
      <c r="AG186" s="46"/>
      <c r="AH186" s="46"/>
      <c r="AI186" s="46"/>
      <c r="AJ186" s="46"/>
      <c r="AK186" s="46" t="s">
        <v>778</v>
      </c>
      <c r="AL186" s="46" t="s">
        <v>7359</v>
      </c>
      <c r="AM186" s="46" t="s">
        <v>1496</v>
      </c>
      <c r="AN186" s="46" t="s">
        <v>1497</v>
      </c>
      <c r="AO186" s="46">
        <v>1258</v>
      </c>
      <c r="AP186" s="46" t="s">
        <v>1498</v>
      </c>
      <c r="AQ186" s="46" t="s">
        <v>1499</v>
      </c>
      <c r="AR186" s="46">
        <v>100</v>
      </c>
      <c r="AS186" s="46"/>
      <c r="AT186" s="46">
        <v>-1</v>
      </c>
      <c r="AU186" s="42">
        <v>2</v>
      </c>
    </row>
    <row r="187" spans="1:47" ht="15" customHeight="1">
      <c r="A187" s="46" t="s">
        <v>1501</v>
      </c>
      <c r="B187" s="47">
        <v>456061515513796</v>
      </c>
      <c r="C187" s="47">
        <v>8.9855060816551301E+18</v>
      </c>
      <c r="D187" s="47">
        <v>358239051399196</v>
      </c>
      <c r="E187" s="46" t="s">
        <v>8006</v>
      </c>
      <c r="F187" s="46" t="s">
        <v>8006</v>
      </c>
      <c r="G187" s="46" t="s">
        <v>1482</v>
      </c>
      <c r="H187" s="54">
        <v>2</v>
      </c>
      <c r="I187" s="47">
        <v>20</v>
      </c>
      <c r="J187" s="46" t="s">
        <v>1502</v>
      </c>
      <c r="K187" s="46" t="s">
        <v>1484</v>
      </c>
      <c r="L187" s="46"/>
      <c r="M187" s="46"/>
      <c r="N187" s="46"/>
      <c r="O187" s="46"/>
      <c r="P187" s="46"/>
      <c r="Q187" s="46"/>
      <c r="R187" s="47">
        <v>7</v>
      </c>
      <c r="S187" s="47">
        <v>100</v>
      </c>
      <c r="T187" s="47">
        <v>700</v>
      </c>
      <c r="U187" s="47">
        <v>3</v>
      </c>
      <c r="V187" s="46">
        <v>24</v>
      </c>
      <c r="W187" s="46"/>
      <c r="X187" s="47">
        <v>7</v>
      </c>
      <c r="Y187" s="47">
        <v>10</v>
      </c>
      <c r="Z187" s="47">
        <v>70</v>
      </c>
      <c r="AA187" s="47">
        <v>3</v>
      </c>
      <c r="AB187" s="46">
        <v>4</v>
      </c>
      <c r="AC187" s="47">
        <v>0</v>
      </c>
      <c r="AD187" s="46"/>
      <c r="AE187" s="46"/>
      <c r="AF187" s="46"/>
      <c r="AG187" s="46"/>
      <c r="AH187" s="46"/>
      <c r="AI187" s="46"/>
      <c r="AJ187" s="46"/>
      <c r="AK187" s="46" t="s">
        <v>778</v>
      </c>
      <c r="AL187" s="46" t="s">
        <v>7360</v>
      </c>
      <c r="AM187" s="46" t="s">
        <v>1507</v>
      </c>
      <c r="AN187" s="46" t="s">
        <v>1508</v>
      </c>
      <c r="AO187" s="46">
        <v>1259</v>
      </c>
      <c r="AP187" s="46" t="s">
        <v>1509</v>
      </c>
      <c r="AQ187" s="46" t="s">
        <v>1510</v>
      </c>
      <c r="AR187" s="46">
        <v>101</v>
      </c>
      <c r="AS187" s="46"/>
      <c r="AT187" s="46">
        <v>-1</v>
      </c>
      <c r="AU187" s="42">
        <v>1</v>
      </c>
    </row>
    <row r="188" spans="1:47" ht="15" customHeight="1">
      <c r="A188" s="46" t="s">
        <v>1634</v>
      </c>
      <c r="B188" s="47">
        <v>456061515513796</v>
      </c>
      <c r="C188" s="47">
        <v>8.9855060816551301E+18</v>
      </c>
      <c r="D188" s="47">
        <v>358239051399196</v>
      </c>
      <c r="E188" s="46" t="s">
        <v>8007</v>
      </c>
      <c r="F188" s="46" t="s">
        <v>8007</v>
      </c>
      <c r="G188" s="46" t="s">
        <v>1636</v>
      </c>
      <c r="H188" s="54">
        <v>2</v>
      </c>
      <c r="I188" s="47">
        <v>20</v>
      </c>
      <c r="J188" s="46" t="s">
        <v>1637</v>
      </c>
      <c r="K188" s="46" t="s">
        <v>1638</v>
      </c>
      <c r="L188" s="46"/>
      <c r="M188" s="46"/>
      <c r="N188" s="46"/>
      <c r="O188" s="46"/>
      <c r="P188" s="46"/>
      <c r="Q188" s="46"/>
      <c r="R188" s="47">
        <v>7</v>
      </c>
      <c r="S188" s="47">
        <v>100</v>
      </c>
      <c r="T188" s="47">
        <v>700</v>
      </c>
      <c r="U188" s="47">
        <v>3</v>
      </c>
      <c r="V188" s="46">
        <v>0</v>
      </c>
      <c r="W188" s="46"/>
      <c r="X188" s="47">
        <v>7</v>
      </c>
      <c r="Y188" s="47">
        <v>10</v>
      </c>
      <c r="Z188" s="47">
        <v>70</v>
      </c>
      <c r="AA188" s="47">
        <v>3</v>
      </c>
      <c r="AB188" s="46">
        <v>0</v>
      </c>
      <c r="AC188" s="47">
        <v>0</v>
      </c>
      <c r="AD188" s="46"/>
      <c r="AE188" s="46"/>
      <c r="AF188" s="46"/>
      <c r="AG188" s="46"/>
      <c r="AH188" s="46"/>
      <c r="AI188" s="46"/>
      <c r="AJ188" s="46"/>
      <c r="AK188" s="46" t="s">
        <v>778</v>
      </c>
      <c r="AL188" s="46" t="s">
        <v>7309</v>
      </c>
      <c r="AM188" s="46" t="s">
        <v>1644</v>
      </c>
      <c r="AN188" s="46" t="s">
        <v>1645</v>
      </c>
      <c r="AO188" s="46">
        <v>1292</v>
      </c>
      <c r="AP188" s="46" t="s">
        <v>1646</v>
      </c>
      <c r="AQ188" s="46" t="s">
        <v>1647</v>
      </c>
      <c r="AR188" s="46">
        <v>114</v>
      </c>
      <c r="AS188" s="46"/>
      <c r="AT188" s="46">
        <v>-1</v>
      </c>
      <c r="AU188" s="42">
        <v>2</v>
      </c>
    </row>
    <row r="189" spans="1:47" ht="15" customHeight="1">
      <c r="A189" s="46" t="s">
        <v>1649</v>
      </c>
      <c r="B189" s="47">
        <v>456061515513796</v>
      </c>
      <c r="C189" s="47">
        <v>8.9855060816551301E+18</v>
      </c>
      <c r="D189" s="47">
        <v>358239051399196</v>
      </c>
      <c r="E189" s="46" t="s">
        <v>8008</v>
      </c>
      <c r="F189" s="46" t="s">
        <v>8008</v>
      </c>
      <c r="G189" s="46" t="s">
        <v>1636</v>
      </c>
      <c r="H189" s="54">
        <v>2</v>
      </c>
      <c r="I189" s="47">
        <v>20</v>
      </c>
      <c r="J189" s="46" t="s">
        <v>1637</v>
      </c>
      <c r="K189" s="46" t="s">
        <v>1638</v>
      </c>
      <c r="L189" s="46"/>
      <c r="M189" s="46"/>
      <c r="N189" s="46"/>
      <c r="O189" s="46"/>
      <c r="P189" s="46"/>
      <c r="Q189" s="46"/>
      <c r="R189" s="47">
        <v>7</v>
      </c>
      <c r="S189" s="47">
        <v>100</v>
      </c>
      <c r="T189" s="47">
        <v>700</v>
      </c>
      <c r="U189" s="47">
        <v>3</v>
      </c>
      <c r="V189" s="46">
        <v>0</v>
      </c>
      <c r="W189" s="46"/>
      <c r="X189" s="47">
        <v>7</v>
      </c>
      <c r="Y189" s="47">
        <v>10</v>
      </c>
      <c r="Z189" s="47">
        <v>70</v>
      </c>
      <c r="AA189" s="47">
        <v>3</v>
      </c>
      <c r="AB189" s="46">
        <v>0</v>
      </c>
      <c r="AC189" s="47">
        <v>0</v>
      </c>
      <c r="AD189" s="46"/>
      <c r="AE189" s="46"/>
      <c r="AF189" s="46"/>
      <c r="AG189" s="46"/>
      <c r="AH189" s="46"/>
      <c r="AI189" s="46"/>
      <c r="AJ189" s="46"/>
      <c r="AK189" s="46" t="s">
        <v>778</v>
      </c>
      <c r="AL189" s="46" t="s">
        <v>7369</v>
      </c>
      <c r="AM189" s="46" t="s">
        <v>1651</v>
      </c>
      <c r="AN189" s="46" t="s">
        <v>1653</v>
      </c>
      <c r="AO189" s="46">
        <v>1293</v>
      </c>
      <c r="AP189" s="46" t="s">
        <v>1654</v>
      </c>
      <c r="AQ189" s="46" t="s">
        <v>1655</v>
      </c>
      <c r="AR189" s="46">
        <v>115</v>
      </c>
      <c r="AS189" s="46"/>
      <c r="AT189" s="46">
        <v>-1</v>
      </c>
      <c r="AU189" s="42">
        <v>2</v>
      </c>
    </row>
    <row r="190" spans="1:47" ht="15" customHeight="1">
      <c r="A190" s="46" t="s">
        <v>1656</v>
      </c>
      <c r="B190" s="47">
        <v>456061515513796</v>
      </c>
      <c r="C190" s="47">
        <v>8.9855060816551301E+18</v>
      </c>
      <c r="D190" s="47">
        <v>358239051399196</v>
      </c>
      <c r="E190" s="46" t="s">
        <v>8009</v>
      </c>
      <c r="F190" s="46" t="s">
        <v>8009</v>
      </c>
      <c r="G190" s="46" t="s">
        <v>1636</v>
      </c>
      <c r="H190" s="54">
        <v>2</v>
      </c>
      <c r="I190" s="47">
        <v>20</v>
      </c>
      <c r="J190" s="46" t="s">
        <v>1637</v>
      </c>
      <c r="K190" s="46" t="s">
        <v>1638</v>
      </c>
      <c r="L190" s="46"/>
      <c r="M190" s="46"/>
      <c r="N190" s="46"/>
      <c r="O190" s="46"/>
      <c r="P190" s="46"/>
      <c r="Q190" s="46"/>
      <c r="R190" s="47">
        <v>7</v>
      </c>
      <c r="S190" s="47">
        <v>100</v>
      </c>
      <c r="T190" s="47">
        <v>700</v>
      </c>
      <c r="U190" s="47">
        <v>3</v>
      </c>
      <c r="V190" s="46">
        <v>66</v>
      </c>
      <c r="W190" s="46"/>
      <c r="X190" s="47">
        <v>7</v>
      </c>
      <c r="Y190" s="47">
        <v>10</v>
      </c>
      <c r="Z190" s="47">
        <v>70</v>
      </c>
      <c r="AA190" s="47">
        <v>3</v>
      </c>
      <c r="AB190" s="46">
        <v>12</v>
      </c>
      <c r="AC190" s="47">
        <v>0</v>
      </c>
      <c r="AD190" s="46"/>
      <c r="AE190" s="46"/>
      <c r="AF190" s="46"/>
      <c r="AG190" s="46"/>
      <c r="AH190" s="46"/>
      <c r="AI190" s="46"/>
      <c r="AJ190" s="46"/>
      <c r="AK190" s="46" t="s">
        <v>778</v>
      </c>
      <c r="AL190" s="46" t="s">
        <v>7370</v>
      </c>
      <c r="AM190" s="46" t="s">
        <v>1664</v>
      </c>
      <c r="AN190" s="46" t="s">
        <v>1666</v>
      </c>
      <c r="AO190" s="46">
        <v>1294</v>
      </c>
      <c r="AP190" s="46" t="s">
        <v>1667</v>
      </c>
      <c r="AQ190" s="46" t="s">
        <v>1668</v>
      </c>
      <c r="AR190" s="46">
        <v>116</v>
      </c>
      <c r="AS190" s="46"/>
      <c r="AT190" s="46">
        <v>-1</v>
      </c>
      <c r="AU190" s="42">
        <v>1</v>
      </c>
    </row>
    <row r="191" spans="1:47" ht="15" customHeight="1">
      <c r="A191" s="46" t="s">
        <v>1669</v>
      </c>
      <c r="B191" s="47">
        <v>456061515513796</v>
      </c>
      <c r="C191" s="47">
        <v>8.9855060816551301E+18</v>
      </c>
      <c r="D191" s="47">
        <v>358239051399196</v>
      </c>
      <c r="E191" s="46" t="s">
        <v>8010</v>
      </c>
      <c r="F191" s="46" t="s">
        <v>8010</v>
      </c>
      <c r="G191" s="46" t="s">
        <v>1636</v>
      </c>
      <c r="H191" s="54">
        <v>2</v>
      </c>
      <c r="I191" s="47">
        <v>20</v>
      </c>
      <c r="J191" s="46" t="s">
        <v>1637</v>
      </c>
      <c r="K191" s="46" t="s">
        <v>1638</v>
      </c>
      <c r="L191" s="46"/>
      <c r="M191" s="46"/>
      <c r="N191" s="46"/>
      <c r="O191" s="46"/>
      <c r="P191" s="46"/>
      <c r="Q191" s="46"/>
      <c r="R191" s="47">
        <v>7</v>
      </c>
      <c r="S191" s="47">
        <v>100</v>
      </c>
      <c r="T191" s="47">
        <v>700</v>
      </c>
      <c r="U191" s="47">
        <v>1</v>
      </c>
      <c r="V191" s="46"/>
      <c r="W191" s="46"/>
      <c r="X191" s="47">
        <v>7</v>
      </c>
      <c r="Y191" s="47">
        <v>10</v>
      </c>
      <c r="Z191" s="47">
        <v>70</v>
      </c>
      <c r="AA191" s="47">
        <v>3</v>
      </c>
      <c r="AB191" s="46">
        <v>20</v>
      </c>
      <c r="AC191" s="47">
        <v>0</v>
      </c>
      <c r="AD191" s="46"/>
      <c r="AE191" s="46"/>
      <c r="AF191" s="46"/>
      <c r="AG191" s="46"/>
      <c r="AH191" s="46"/>
      <c r="AI191" s="46"/>
      <c r="AJ191" s="46"/>
      <c r="AK191" s="46" t="s">
        <v>778</v>
      </c>
      <c r="AL191" s="46" t="s">
        <v>7371</v>
      </c>
      <c r="AM191" s="46" t="s">
        <v>1675</v>
      </c>
      <c r="AN191" s="46" t="s">
        <v>1676</v>
      </c>
      <c r="AO191" s="46">
        <v>1295</v>
      </c>
      <c r="AP191" s="46" t="s">
        <v>1677</v>
      </c>
      <c r="AQ191" s="46" t="s">
        <v>1678</v>
      </c>
      <c r="AR191" s="46">
        <v>117</v>
      </c>
      <c r="AS191" s="46"/>
      <c r="AT191" s="46">
        <v>-1</v>
      </c>
      <c r="AU191" s="42">
        <v>1</v>
      </c>
    </row>
    <row r="192" spans="1:47" ht="15" customHeight="1">
      <c r="A192" s="46" t="s">
        <v>2095</v>
      </c>
      <c r="B192" s="47">
        <v>456061515513796</v>
      </c>
      <c r="C192" s="47">
        <v>8.9855060816551301E+18</v>
      </c>
      <c r="D192" s="47">
        <v>358239051399196</v>
      </c>
      <c r="E192" s="46" t="s">
        <v>2096</v>
      </c>
      <c r="F192" s="46" t="s">
        <v>2096</v>
      </c>
      <c r="G192" s="46" t="s">
        <v>2097</v>
      </c>
      <c r="H192" s="54">
        <v>4</v>
      </c>
      <c r="I192" s="47">
        <v>20</v>
      </c>
      <c r="J192" s="46" t="s">
        <v>2098</v>
      </c>
      <c r="K192" s="46" t="s">
        <v>2100</v>
      </c>
      <c r="L192" s="46"/>
      <c r="M192" s="46"/>
      <c r="N192" s="46"/>
      <c r="O192" s="46"/>
      <c r="P192" s="46"/>
      <c r="Q192" s="46"/>
      <c r="R192" s="47">
        <v>7</v>
      </c>
      <c r="S192" s="47">
        <v>100</v>
      </c>
      <c r="T192" s="47">
        <v>700</v>
      </c>
      <c r="U192" s="47">
        <v>3</v>
      </c>
      <c r="V192" s="46">
        <v>30</v>
      </c>
      <c r="W192" s="46"/>
      <c r="X192" s="47">
        <v>7</v>
      </c>
      <c r="Y192" s="47">
        <v>10</v>
      </c>
      <c r="Z192" s="47">
        <v>70</v>
      </c>
      <c r="AA192" s="47">
        <v>3</v>
      </c>
      <c r="AB192" s="46">
        <v>2</v>
      </c>
      <c r="AC192" s="47">
        <v>0</v>
      </c>
      <c r="AD192" s="46"/>
      <c r="AE192" s="46"/>
      <c r="AF192" s="46"/>
      <c r="AG192" s="46"/>
      <c r="AH192" s="46"/>
      <c r="AI192" s="46"/>
      <c r="AJ192" s="46"/>
      <c r="AK192" s="46" t="s">
        <v>839</v>
      </c>
      <c r="AL192" s="46" t="s">
        <v>7309</v>
      </c>
      <c r="AM192" s="46" t="s">
        <v>2102</v>
      </c>
      <c r="AN192" s="46" t="s">
        <v>2103</v>
      </c>
      <c r="AO192" s="46">
        <v>1397</v>
      </c>
      <c r="AP192" s="46" t="s">
        <v>2104</v>
      </c>
      <c r="AQ192" s="46" t="s">
        <v>2105</v>
      </c>
      <c r="AR192" s="46">
        <v>152</v>
      </c>
      <c r="AS192" s="46"/>
      <c r="AT192" s="46">
        <v>-1</v>
      </c>
      <c r="AU192" s="42">
        <v>2</v>
      </c>
    </row>
    <row r="193" spans="1:47" ht="15" customHeight="1">
      <c r="A193" s="46" t="s">
        <v>2106</v>
      </c>
      <c r="B193" s="47">
        <v>456061515513796</v>
      </c>
      <c r="C193" s="47">
        <v>8.9855060816551301E+18</v>
      </c>
      <c r="D193" s="47">
        <v>358239051399196</v>
      </c>
      <c r="E193" s="46" t="s">
        <v>2110</v>
      </c>
      <c r="F193" s="46" t="s">
        <v>2110</v>
      </c>
      <c r="G193" s="46" t="s">
        <v>2097</v>
      </c>
      <c r="H193" s="54">
        <v>4</v>
      </c>
      <c r="I193" s="47">
        <v>20</v>
      </c>
      <c r="J193" s="46" t="s">
        <v>2098</v>
      </c>
      <c r="K193" s="46" t="s">
        <v>2100</v>
      </c>
      <c r="L193" s="46"/>
      <c r="M193" s="46"/>
      <c r="N193" s="46"/>
      <c r="O193" s="46"/>
      <c r="P193" s="46"/>
      <c r="Q193" s="46"/>
      <c r="R193" s="47">
        <v>7</v>
      </c>
      <c r="S193" s="47">
        <v>100</v>
      </c>
      <c r="T193" s="47">
        <v>700</v>
      </c>
      <c r="U193" s="47">
        <v>3</v>
      </c>
      <c r="V193" s="46">
        <v>20</v>
      </c>
      <c r="W193" s="46"/>
      <c r="X193" s="47">
        <v>7</v>
      </c>
      <c r="Y193" s="47">
        <v>10</v>
      </c>
      <c r="Z193" s="47">
        <v>70</v>
      </c>
      <c r="AA193" s="47">
        <v>3</v>
      </c>
      <c r="AB193" s="46">
        <v>2</v>
      </c>
      <c r="AC193" s="47">
        <v>0</v>
      </c>
      <c r="AD193" s="46"/>
      <c r="AE193" s="46"/>
      <c r="AF193" s="46"/>
      <c r="AG193" s="46"/>
      <c r="AH193" s="46"/>
      <c r="AI193" s="46"/>
      <c r="AJ193" s="46"/>
      <c r="AK193" s="46" t="s">
        <v>839</v>
      </c>
      <c r="AL193" s="46" t="s">
        <v>7309</v>
      </c>
      <c r="AM193" s="46" t="s">
        <v>2113</v>
      </c>
      <c r="AN193" s="46" t="s">
        <v>2115</v>
      </c>
      <c r="AO193" s="46">
        <v>1398</v>
      </c>
      <c r="AP193" s="46" t="s">
        <v>2116</v>
      </c>
      <c r="AQ193" s="46" t="s">
        <v>2117</v>
      </c>
      <c r="AR193" s="46">
        <v>153</v>
      </c>
      <c r="AS193" s="46"/>
      <c r="AT193" s="46">
        <v>-1</v>
      </c>
      <c r="AU193" s="42">
        <v>1</v>
      </c>
    </row>
    <row r="194" spans="1:47" ht="15" customHeight="1">
      <c r="A194" s="46" t="s">
        <v>2118</v>
      </c>
      <c r="B194" s="47">
        <v>456061515513796</v>
      </c>
      <c r="C194" s="47">
        <v>8.9855060816551301E+18</v>
      </c>
      <c r="D194" s="47">
        <v>358239051399196</v>
      </c>
      <c r="E194" s="46" t="s">
        <v>2119</v>
      </c>
      <c r="F194" s="46" t="s">
        <v>2119</v>
      </c>
      <c r="G194" s="46" t="s">
        <v>2097</v>
      </c>
      <c r="H194" s="54">
        <v>4</v>
      </c>
      <c r="I194" s="47">
        <v>20</v>
      </c>
      <c r="J194" s="46" t="s">
        <v>2098</v>
      </c>
      <c r="K194" s="46" t="s">
        <v>2100</v>
      </c>
      <c r="L194" s="46"/>
      <c r="M194" s="46"/>
      <c r="N194" s="46"/>
      <c r="O194" s="46"/>
      <c r="P194" s="46"/>
      <c r="Q194" s="46"/>
      <c r="R194" s="47">
        <v>7</v>
      </c>
      <c r="S194" s="47">
        <v>100</v>
      </c>
      <c r="T194" s="47">
        <v>700</v>
      </c>
      <c r="U194" s="47">
        <v>3</v>
      </c>
      <c r="V194" s="46">
        <v>9</v>
      </c>
      <c r="W194" s="46"/>
      <c r="X194" s="47">
        <v>7</v>
      </c>
      <c r="Y194" s="47">
        <v>10</v>
      </c>
      <c r="Z194" s="47">
        <v>70</v>
      </c>
      <c r="AA194" s="47">
        <v>3</v>
      </c>
      <c r="AB194" s="46">
        <v>2</v>
      </c>
      <c r="AC194" s="47">
        <v>0</v>
      </c>
      <c r="AD194" s="46"/>
      <c r="AE194" s="46"/>
      <c r="AF194" s="46"/>
      <c r="AG194" s="46"/>
      <c r="AH194" s="46"/>
      <c r="AI194" s="46"/>
      <c r="AJ194" s="46"/>
      <c r="AK194" s="46" t="s">
        <v>839</v>
      </c>
      <c r="AL194" s="46" t="s">
        <v>7309</v>
      </c>
      <c r="AM194" s="46" t="s">
        <v>2125</v>
      </c>
      <c r="AN194" s="46" t="s">
        <v>2126</v>
      </c>
      <c r="AO194" s="46">
        <v>1399</v>
      </c>
      <c r="AP194" s="46" t="s">
        <v>2127</v>
      </c>
      <c r="AQ194" s="46" t="s">
        <v>2128</v>
      </c>
      <c r="AR194" s="46">
        <v>154</v>
      </c>
      <c r="AS194" s="46"/>
      <c r="AT194" s="46">
        <v>-1</v>
      </c>
      <c r="AU194" s="42">
        <v>1</v>
      </c>
    </row>
    <row r="195" spans="1:47" ht="15" customHeight="1">
      <c r="A195" s="46" t="s">
        <v>2213</v>
      </c>
      <c r="B195" s="47">
        <v>456061515513796</v>
      </c>
      <c r="C195" s="47">
        <v>8.9855060816551301E+18</v>
      </c>
      <c r="D195" s="47">
        <v>358239051399196</v>
      </c>
      <c r="E195" s="46" t="s">
        <v>2214</v>
      </c>
      <c r="F195" s="46" t="s">
        <v>2214</v>
      </c>
      <c r="G195" s="46" t="s">
        <v>2215</v>
      </c>
      <c r="H195" s="54">
        <v>4</v>
      </c>
      <c r="I195" s="47">
        <v>20</v>
      </c>
      <c r="J195" s="46" t="s">
        <v>2216</v>
      </c>
      <c r="K195" s="46" t="s">
        <v>2217</v>
      </c>
      <c r="L195" s="46"/>
      <c r="M195" s="46"/>
      <c r="N195" s="46"/>
      <c r="O195" s="46"/>
      <c r="P195" s="46"/>
      <c r="Q195" s="46"/>
      <c r="R195" s="47">
        <v>7</v>
      </c>
      <c r="S195" s="47">
        <v>100</v>
      </c>
      <c r="T195" s="47">
        <v>700</v>
      </c>
      <c r="U195" s="47">
        <v>3</v>
      </c>
      <c r="V195" s="46">
        <v>0</v>
      </c>
      <c r="W195" s="46"/>
      <c r="X195" s="47">
        <v>7</v>
      </c>
      <c r="Y195" s="47">
        <v>10</v>
      </c>
      <c r="Z195" s="47">
        <v>70</v>
      </c>
      <c r="AA195" s="47">
        <v>3</v>
      </c>
      <c r="AB195" s="46">
        <v>0</v>
      </c>
      <c r="AC195" s="47">
        <v>0</v>
      </c>
      <c r="AD195" s="46"/>
      <c r="AE195" s="46"/>
      <c r="AF195" s="46"/>
      <c r="AG195" s="46"/>
      <c r="AH195" s="46"/>
      <c r="AI195" s="46"/>
      <c r="AJ195" s="46"/>
      <c r="AK195" s="46" t="s">
        <v>1307</v>
      </c>
      <c r="AL195" s="46" t="s">
        <v>7402</v>
      </c>
      <c r="AM195" s="46" t="s">
        <v>2222</v>
      </c>
      <c r="AN195" s="46" t="s">
        <v>2223</v>
      </c>
      <c r="AO195" s="46">
        <v>1414</v>
      </c>
      <c r="AP195" s="46" t="s">
        <v>2224</v>
      </c>
      <c r="AQ195" s="46" t="s">
        <v>2225</v>
      </c>
      <c r="AR195" s="46">
        <v>162</v>
      </c>
      <c r="AS195" s="46"/>
      <c r="AT195" s="46">
        <v>-1</v>
      </c>
      <c r="AU195" s="42">
        <v>1</v>
      </c>
    </row>
    <row r="196" spans="1:47" ht="15" customHeight="1">
      <c r="A196" s="46" t="s">
        <v>2227</v>
      </c>
      <c r="B196" s="47">
        <v>456061515513796</v>
      </c>
      <c r="C196" s="47">
        <v>8.9855060816551301E+18</v>
      </c>
      <c r="D196" s="47">
        <v>358239051399196</v>
      </c>
      <c r="E196" s="46" t="s">
        <v>2228</v>
      </c>
      <c r="F196" s="46" t="s">
        <v>2228</v>
      </c>
      <c r="G196" s="46" t="s">
        <v>2215</v>
      </c>
      <c r="H196" s="54">
        <v>4</v>
      </c>
      <c r="I196" s="47">
        <v>20</v>
      </c>
      <c r="J196" s="46" t="s">
        <v>2216</v>
      </c>
      <c r="K196" s="46" t="s">
        <v>2217</v>
      </c>
      <c r="L196" s="46"/>
      <c r="M196" s="46"/>
      <c r="N196" s="46"/>
      <c r="O196" s="46"/>
      <c r="P196" s="46"/>
      <c r="Q196" s="46"/>
      <c r="R196" s="47">
        <v>7</v>
      </c>
      <c r="S196" s="47">
        <v>100</v>
      </c>
      <c r="T196" s="47">
        <v>700</v>
      </c>
      <c r="U196" s="47">
        <v>3</v>
      </c>
      <c r="V196" s="46">
        <v>39</v>
      </c>
      <c r="W196" s="46"/>
      <c r="X196" s="47">
        <v>7</v>
      </c>
      <c r="Y196" s="47">
        <v>10</v>
      </c>
      <c r="Z196" s="47">
        <v>70</v>
      </c>
      <c r="AA196" s="47">
        <v>3</v>
      </c>
      <c r="AB196" s="46">
        <v>6</v>
      </c>
      <c r="AC196" s="47">
        <v>0</v>
      </c>
      <c r="AD196" s="46"/>
      <c r="AE196" s="46"/>
      <c r="AF196" s="46"/>
      <c r="AG196" s="46"/>
      <c r="AH196" s="46"/>
      <c r="AI196" s="46"/>
      <c r="AJ196" s="46"/>
      <c r="AK196" s="46" t="s">
        <v>1307</v>
      </c>
      <c r="AL196" s="46" t="s">
        <v>7403</v>
      </c>
      <c r="AM196" s="46" t="s">
        <v>2233</v>
      </c>
      <c r="AN196" s="46" t="s">
        <v>2234</v>
      </c>
      <c r="AO196" s="46">
        <v>1415</v>
      </c>
      <c r="AP196" s="46" t="s">
        <v>2235</v>
      </c>
      <c r="AQ196" s="46" t="s">
        <v>2237</v>
      </c>
      <c r="AR196" s="46">
        <v>163</v>
      </c>
      <c r="AS196" s="46"/>
      <c r="AT196" s="46">
        <v>-1</v>
      </c>
      <c r="AU196" s="42">
        <v>2</v>
      </c>
    </row>
    <row r="197" spans="1:47" ht="15" customHeight="1">
      <c r="A197" s="46" t="s">
        <v>2238</v>
      </c>
      <c r="B197" s="47">
        <v>456061515513796</v>
      </c>
      <c r="C197" s="47">
        <v>8.9855060816551301E+18</v>
      </c>
      <c r="D197" s="47">
        <v>358239051399196</v>
      </c>
      <c r="E197" s="46" t="s">
        <v>2239</v>
      </c>
      <c r="F197" s="46" t="s">
        <v>2239</v>
      </c>
      <c r="G197" s="46" t="s">
        <v>2215</v>
      </c>
      <c r="H197" s="54">
        <v>4</v>
      </c>
      <c r="I197" s="47">
        <v>20</v>
      </c>
      <c r="J197" s="46" t="s">
        <v>2216</v>
      </c>
      <c r="K197" s="46" t="s">
        <v>2217</v>
      </c>
      <c r="L197" s="46"/>
      <c r="M197" s="46"/>
      <c r="N197" s="46"/>
      <c r="O197" s="46"/>
      <c r="P197" s="46"/>
      <c r="Q197" s="46"/>
      <c r="R197" s="47">
        <v>7</v>
      </c>
      <c r="S197" s="47">
        <v>100</v>
      </c>
      <c r="T197" s="47">
        <v>700</v>
      </c>
      <c r="U197" s="47">
        <v>3</v>
      </c>
      <c r="V197" s="46">
        <v>44</v>
      </c>
      <c r="W197" s="46"/>
      <c r="X197" s="47">
        <v>7</v>
      </c>
      <c r="Y197" s="47">
        <v>10</v>
      </c>
      <c r="Z197" s="47">
        <v>70</v>
      </c>
      <c r="AA197" s="47">
        <v>3</v>
      </c>
      <c r="AB197" s="46">
        <v>13</v>
      </c>
      <c r="AC197" s="47">
        <v>0</v>
      </c>
      <c r="AD197" s="46"/>
      <c r="AE197" s="46"/>
      <c r="AF197" s="46"/>
      <c r="AG197" s="46"/>
      <c r="AH197" s="46"/>
      <c r="AI197" s="46"/>
      <c r="AJ197" s="46"/>
      <c r="AK197" s="46" t="s">
        <v>1307</v>
      </c>
      <c r="AL197" s="46" t="s">
        <v>7404</v>
      </c>
      <c r="AM197" s="46" t="s">
        <v>2241</v>
      </c>
      <c r="AN197" s="46" t="s">
        <v>2242</v>
      </c>
      <c r="AO197" s="46">
        <v>1416</v>
      </c>
      <c r="AP197" s="46" t="s">
        <v>2243</v>
      </c>
      <c r="AQ197" s="46" t="s">
        <v>2244</v>
      </c>
      <c r="AR197" s="46">
        <v>164</v>
      </c>
      <c r="AS197" s="46"/>
      <c r="AT197" s="46">
        <v>-1</v>
      </c>
      <c r="AU197" s="42">
        <v>2</v>
      </c>
    </row>
    <row r="198" spans="1:47" ht="15" customHeight="1">
      <c r="A198" s="46" t="s">
        <v>2359</v>
      </c>
      <c r="B198" s="47">
        <v>456061515513796</v>
      </c>
      <c r="C198" s="47">
        <v>8.9855060816551301E+18</v>
      </c>
      <c r="D198" s="47">
        <v>358239051399196</v>
      </c>
      <c r="E198" s="46" t="s">
        <v>2360</v>
      </c>
      <c r="F198" s="46" t="s">
        <v>2360</v>
      </c>
      <c r="G198" s="46" t="s">
        <v>2361</v>
      </c>
      <c r="H198" s="54">
        <v>4</v>
      </c>
      <c r="I198" s="47">
        <v>20</v>
      </c>
      <c r="J198" s="46" t="s">
        <v>2362</v>
      </c>
      <c r="K198" s="46" t="s">
        <v>2363</v>
      </c>
      <c r="L198" s="46"/>
      <c r="M198" s="46"/>
      <c r="N198" s="46"/>
      <c r="O198" s="46"/>
      <c r="P198" s="46"/>
      <c r="Q198" s="46"/>
      <c r="R198" s="47">
        <v>7</v>
      </c>
      <c r="S198" s="47">
        <v>100</v>
      </c>
      <c r="T198" s="47">
        <v>700</v>
      </c>
      <c r="U198" s="47">
        <v>3</v>
      </c>
      <c r="V198" s="46">
        <v>35</v>
      </c>
      <c r="W198" s="46"/>
      <c r="X198" s="47">
        <v>7</v>
      </c>
      <c r="Y198" s="47">
        <v>10</v>
      </c>
      <c r="Z198" s="47">
        <v>70</v>
      </c>
      <c r="AA198" s="47">
        <v>3</v>
      </c>
      <c r="AB198" s="46">
        <v>3</v>
      </c>
      <c r="AC198" s="47">
        <v>0</v>
      </c>
      <c r="AD198" s="46"/>
      <c r="AE198" s="46"/>
      <c r="AF198" s="46"/>
      <c r="AG198" s="46"/>
      <c r="AH198" s="46"/>
      <c r="AI198" s="46"/>
      <c r="AJ198" s="46"/>
      <c r="AK198" s="46" t="s">
        <v>839</v>
      </c>
      <c r="AL198" s="46" t="s">
        <v>7411</v>
      </c>
      <c r="AM198" s="46" t="s">
        <v>2369</v>
      </c>
      <c r="AN198" s="46" t="s">
        <v>2370</v>
      </c>
      <c r="AO198" s="46">
        <v>1495</v>
      </c>
      <c r="AP198" s="46" t="s">
        <v>2371</v>
      </c>
      <c r="AQ198" s="46" t="s">
        <v>2372</v>
      </c>
      <c r="AR198" s="46">
        <v>175</v>
      </c>
      <c r="AS198" s="46"/>
      <c r="AT198" s="46">
        <v>-1</v>
      </c>
      <c r="AU198" s="42">
        <v>1</v>
      </c>
    </row>
    <row r="199" spans="1:47" ht="15" customHeight="1">
      <c r="A199" s="46" t="s">
        <v>2373</v>
      </c>
      <c r="B199" s="47">
        <v>456061515513796</v>
      </c>
      <c r="C199" s="47">
        <v>8.9855060816551301E+18</v>
      </c>
      <c r="D199" s="47">
        <v>358239051399196</v>
      </c>
      <c r="E199" s="46" t="s">
        <v>2374</v>
      </c>
      <c r="F199" s="46" t="s">
        <v>2374</v>
      </c>
      <c r="G199" s="46" t="s">
        <v>2361</v>
      </c>
      <c r="H199" s="54">
        <v>4</v>
      </c>
      <c r="I199" s="47">
        <v>20</v>
      </c>
      <c r="J199" s="46" t="s">
        <v>2362</v>
      </c>
      <c r="K199" s="46" t="s">
        <v>2363</v>
      </c>
      <c r="L199" s="46"/>
      <c r="M199" s="46"/>
      <c r="N199" s="46"/>
      <c r="O199" s="46"/>
      <c r="P199" s="46"/>
      <c r="Q199" s="46"/>
      <c r="R199" s="47">
        <v>7</v>
      </c>
      <c r="S199" s="47">
        <v>100</v>
      </c>
      <c r="T199" s="47">
        <v>700</v>
      </c>
      <c r="U199" s="47">
        <v>3</v>
      </c>
      <c r="V199" s="46">
        <v>21</v>
      </c>
      <c r="W199" s="46"/>
      <c r="X199" s="47">
        <v>7</v>
      </c>
      <c r="Y199" s="47">
        <v>10</v>
      </c>
      <c r="Z199" s="47">
        <v>70</v>
      </c>
      <c r="AA199" s="47">
        <v>3</v>
      </c>
      <c r="AB199" s="46">
        <v>2</v>
      </c>
      <c r="AC199" s="47">
        <v>0</v>
      </c>
      <c r="AD199" s="46"/>
      <c r="AE199" s="46"/>
      <c r="AF199" s="46"/>
      <c r="AG199" s="46"/>
      <c r="AH199" s="46"/>
      <c r="AI199" s="46"/>
      <c r="AJ199" s="46"/>
      <c r="AK199" s="46" t="s">
        <v>839</v>
      </c>
      <c r="AL199" s="46" t="s">
        <v>7412</v>
      </c>
      <c r="AM199" s="46" t="s">
        <v>2380</v>
      </c>
      <c r="AN199" s="46" t="s">
        <v>2381</v>
      </c>
      <c r="AO199" s="46">
        <v>1496</v>
      </c>
      <c r="AP199" s="46" t="s">
        <v>2383</v>
      </c>
      <c r="AQ199" s="46" t="s">
        <v>2384</v>
      </c>
      <c r="AR199" s="46">
        <v>176</v>
      </c>
      <c r="AS199" s="46"/>
      <c r="AT199" s="46">
        <v>-1</v>
      </c>
      <c r="AU199" s="42">
        <v>1</v>
      </c>
    </row>
    <row r="200" spans="1:47" ht="15" customHeight="1">
      <c r="A200" s="46" t="s">
        <v>2385</v>
      </c>
      <c r="B200" s="47">
        <v>456061515513796</v>
      </c>
      <c r="C200" s="47">
        <v>8.9855060816551301E+18</v>
      </c>
      <c r="D200" s="47">
        <v>358239051399196</v>
      </c>
      <c r="E200" s="46" t="s">
        <v>2387</v>
      </c>
      <c r="F200" s="46" t="s">
        <v>2387</v>
      </c>
      <c r="G200" s="46" t="s">
        <v>2361</v>
      </c>
      <c r="H200" s="54">
        <v>4</v>
      </c>
      <c r="I200" s="47">
        <v>20</v>
      </c>
      <c r="J200" s="46" t="s">
        <v>2362</v>
      </c>
      <c r="K200" s="46" t="s">
        <v>2363</v>
      </c>
      <c r="L200" s="46"/>
      <c r="M200" s="46"/>
      <c r="N200" s="46"/>
      <c r="O200" s="46"/>
      <c r="P200" s="46"/>
      <c r="Q200" s="46"/>
      <c r="R200" s="47">
        <v>7</v>
      </c>
      <c r="S200" s="47">
        <v>100</v>
      </c>
      <c r="T200" s="47">
        <v>700</v>
      </c>
      <c r="U200" s="47">
        <v>3</v>
      </c>
      <c r="V200" s="46">
        <v>6</v>
      </c>
      <c r="W200" s="46"/>
      <c r="X200" s="47">
        <v>7</v>
      </c>
      <c r="Y200" s="47">
        <v>10</v>
      </c>
      <c r="Z200" s="47">
        <v>70</v>
      </c>
      <c r="AA200" s="47">
        <v>3</v>
      </c>
      <c r="AB200" s="46">
        <v>3</v>
      </c>
      <c r="AC200" s="47">
        <v>0</v>
      </c>
      <c r="AD200" s="46"/>
      <c r="AE200" s="46"/>
      <c r="AF200" s="46"/>
      <c r="AG200" s="46"/>
      <c r="AH200" s="46"/>
      <c r="AI200" s="46"/>
      <c r="AJ200" s="46"/>
      <c r="AK200" s="46" t="s">
        <v>839</v>
      </c>
      <c r="AL200" s="46" t="s">
        <v>7413</v>
      </c>
      <c r="AM200" s="46" t="s">
        <v>2390</v>
      </c>
      <c r="AN200" s="46" t="s">
        <v>2391</v>
      </c>
      <c r="AO200" s="46">
        <v>1497</v>
      </c>
      <c r="AP200" s="46" t="s">
        <v>2392</v>
      </c>
      <c r="AQ200" s="46" t="s">
        <v>2393</v>
      </c>
      <c r="AR200" s="46">
        <v>177</v>
      </c>
      <c r="AS200" s="46"/>
      <c r="AT200" s="46">
        <v>-1</v>
      </c>
      <c r="AU200" s="42">
        <v>1</v>
      </c>
    </row>
    <row r="201" spans="1:47" ht="15" customHeight="1">
      <c r="A201" s="46" t="s">
        <v>2397</v>
      </c>
      <c r="B201" s="47">
        <v>456061515513796</v>
      </c>
      <c r="C201" s="47">
        <v>8.9855060816551301E+18</v>
      </c>
      <c r="D201" s="47">
        <v>358239051399196</v>
      </c>
      <c r="E201" s="46" t="s">
        <v>2399</v>
      </c>
      <c r="F201" s="46" t="s">
        <v>2399</v>
      </c>
      <c r="G201" s="46" t="s">
        <v>2361</v>
      </c>
      <c r="H201" s="54">
        <v>4</v>
      </c>
      <c r="I201" s="47">
        <v>20</v>
      </c>
      <c r="J201" s="46" t="s">
        <v>2362</v>
      </c>
      <c r="K201" s="46" t="s">
        <v>2363</v>
      </c>
      <c r="L201" s="46"/>
      <c r="M201" s="46"/>
      <c r="N201" s="46"/>
      <c r="O201" s="46"/>
      <c r="P201" s="46"/>
      <c r="Q201" s="46"/>
      <c r="R201" s="47">
        <v>7</v>
      </c>
      <c r="S201" s="47">
        <v>100</v>
      </c>
      <c r="T201" s="47">
        <v>700</v>
      </c>
      <c r="U201" s="47">
        <v>3</v>
      </c>
      <c r="V201" s="46">
        <v>5</v>
      </c>
      <c r="W201" s="46"/>
      <c r="X201" s="47">
        <v>7</v>
      </c>
      <c r="Y201" s="47">
        <v>10</v>
      </c>
      <c r="Z201" s="47">
        <v>70</v>
      </c>
      <c r="AA201" s="47">
        <v>3</v>
      </c>
      <c r="AB201" s="46">
        <v>0</v>
      </c>
      <c r="AC201" s="47">
        <v>0</v>
      </c>
      <c r="AD201" s="46"/>
      <c r="AE201" s="46"/>
      <c r="AF201" s="46"/>
      <c r="AG201" s="46"/>
      <c r="AH201" s="46"/>
      <c r="AI201" s="46"/>
      <c r="AJ201" s="46"/>
      <c r="AK201" s="46" t="s">
        <v>839</v>
      </c>
      <c r="AL201" s="46" t="s">
        <v>7414</v>
      </c>
      <c r="AM201" s="46" t="s">
        <v>2401</v>
      </c>
      <c r="AN201" s="46" t="s">
        <v>2406</v>
      </c>
      <c r="AO201" s="46">
        <v>1498</v>
      </c>
      <c r="AP201" s="46" t="s">
        <v>2408</v>
      </c>
      <c r="AQ201" s="46" t="s">
        <v>2409</v>
      </c>
      <c r="AR201" s="46">
        <v>178</v>
      </c>
      <c r="AS201" s="46"/>
      <c r="AT201" s="46">
        <v>-1</v>
      </c>
      <c r="AU201" s="42">
        <v>2</v>
      </c>
    </row>
    <row r="202" spans="1:47" ht="15" customHeight="1">
      <c r="A202" s="46" t="s">
        <v>2903</v>
      </c>
      <c r="B202" s="47">
        <v>456061515513796</v>
      </c>
      <c r="C202" s="47">
        <v>8.9855060816551301E+18</v>
      </c>
      <c r="D202" s="47">
        <v>358239051399196</v>
      </c>
      <c r="E202" s="46" t="s">
        <v>8011</v>
      </c>
      <c r="F202" s="46" t="s">
        <v>8011</v>
      </c>
      <c r="G202" s="46" t="s">
        <v>2869</v>
      </c>
      <c r="H202" s="54">
        <v>3</v>
      </c>
      <c r="I202" s="47">
        <v>20</v>
      </c>
      <c r="J202" s="46" t="s">
        <v>2707</v>
      </c>
      <c r="K202" s="46" t="s">
        <v>2870</v>
      </c>
      <c r="L202" s="46"/>
      <c r="M202" s="46"/>
      <c r="N202" s="46"/>
      <c r="O202" s="46"/>
      <c r="P202" s="46"/>
      <c r="Q202" s="46"/>
      <c r="R202" s="47">
        <v>7</v>
      </c>
      <c r="S202" s="47">
        <v>100</v>
      </c>
      <c r="T202" s="47">
        <v>700</v>
      </c>
      <c r="U202" s="47">
        <v>3</v>
      </c>
      <c r="V202" s="46">
        <v>6</v>
      </c>
      <c r="W202" s="46"/>
      <c r="X202" s="47">
        <v>7</v>
      </c>
      <c r="Y202" s="47">
        <v>10</v>
      </c>
      <c r="Z202" s="47">
        <v>70</v>
      </c>
      <c r="AA202" s="47">
        <v>3</v>
      </c>
      <c r="AB202" s="46">
        <v>0</v>
      </c>
      <c r="AC202" s="47">
        <v>0</v>
      </c>
      <c r="AD202" s="46"/>
      <c r="AE202" s="46"/>
      <c r="AF202" s="46"/>
      <c r="AG202" s="46"/>
      <c r="AH202" s="46"/>
      <c r="AI202" s="46"/>
      <c r="AJ202" s="46"/>
      <c r="AK202" s="46" t="s">
        <v>1131</v>
      </c>
      <c r="AL202" s="46" t="s">
        <v>7441</v>
      </c>
      <c r="AM202" s="46" t="s">
        <v>2911</v>
      </c>
      <c r="AN202" s="46" t="s">
        <v>2913</v>
      </c>
      <c r="AO202" s="46">
        <v>1646</v>
      </c>
      <c r="AP202" s="46" t="s">
        <v>2915</v>
      </c>
      <c r="AQ202" s="46" t="s">
        <v>2917</v>
      </c>
      <c r="AR202" s="46">
        <v>220</v>
      </c>
      <c r="AS202" s="46"/>
      <c r="AT202" s="46">
        <v>-1</v>
      </c>
      <c r="AU202" s="42">
        <v>2</v>
      </c>
    </row>
    <row r="203" spans="1:47" ht="15" customHeight="1">
      <c r="A203" s="46" t="s">
        <v>2918</v>
      </c>
      <c r="B203" s="47">
        <v>456061515513796</v>
      </c>
      <c r="C203" s="47">
        <v>8.9855060816551301E+18</v>
      </c>
      <c r="D203" s="47">
        <v>358239051399196</v>
      </c>
      <c r="E203" s="46" t="s">
        <v>8012</v>
      </c>
      <c r="F203" s="46" t="s">
        <v>8012</v>
      </c>
      <c r="G203" s="46" t="s">
        <v>2920</v>
      </c>
      <c r="H203" s="54">
        <v>3</v>
      </c>
      <c r="I203" s="47">
        <v>20</v>
      </c>
      <c r="J203" s="46" t="s">
        <v>2707</v>
      </c>
      <c r="K203" s="46" t="s">
        <v>2870</v>
      </c>
      <c r="L203" s="46"/>
      <c r="M203" s="46"/>
      <c r="N203" s="46"/>
      <c r="O203" s="46"/>
      <c r="P203" s="46"/>
      <c r="Q203" s="46"/>
      <c r="R203" s="47">
        <v>7</v>
      </c>
      <c r="S203" s="47">
        <v>100</v>
      </c>
      <c r="T203" s="47">
        <v>700</v>
      </c>
      <c r="U203" s="47">
        <v>3</v>
      </c>
      <c r="V203" s="46">
        <v>79</v>
      </c>
      <c r="W203" s="46"/>
      <c r="X203" s="47">
        <v>7</v>
      </c>
      <c r="Y203" s="47">
        <v>10</v>
      </c>
      <c r="Z203" s="47">
        <v>70</v>
      </c>
      <c r="AA203" s="47">
        <v>3</v>
      </c>
      <c r="AB203" s="46">
        <v>3</v>
      </c>
      <c r="AC203" s="47">
        <v>0</v>
      </c>
      <c r="AD203" s="46"/>
      <c r="AE203" s="46"/>
      <c r="AF203" s="46"/>
      <c r="AG203" s="46"/>
      <c r="AH203" s="46"/>
      <c r="AI203" s="46"/>
      <c r="AJ203" s="46"/>
      <c r="AK203" s="46" t="s">
        <v>1131</v>
      </c>
      <c r="AL203" s="46" t="s">
        <v>7442</v>
      </c>
      <c r="AM203" s="46" t="s">
        <v>2927</v>
      </c>
      <c r="AN203" s="46" t="s">
        <v>2928</v>
      </c>
      <c r="AO203" s="46">
        <v>1647</v>
      </c>
      <c r="AP203" s="46" t="s">
        <v>2929</v>
      </c>
      <c r="AQ203" s="46" t="s">
        <v>2930</v>
      </c>
      <c r="AR203" s="46">
        <v>221</v>
      </c>
      <c r="AS203" s="46"/>
      <c r="AT203" s="46">
        <v>-1</v>
      </c>
      <c r="AU203" s="42">
        <v>1</v>
      </c>
    </row>
    <row r="204" spans="1:47" ht="15" customHeight="1">
      <c r="A204" s="46" t="s">
        <v>2932</v>
      </c>
      <c r="B204" s="47">
        <v>456061515513796</v>
      </c>
      <c r="C204" s="47">
        <v>8.9855060816551301E+18</v>
      </c>
      <c r="D204" s="47">
        <v>358239051399196</v>
      </c>
      <c r="E204" s="46" t="s">
        <v>8013</v>
      </c>
      <c r="F204" s="46" t="s">
        <v>8013</v>
      </c>
      <c r="G204" s="46" t="s">
        <v>2869</v>
      </c>
      <c r="H204" s="54">
        <v>3</v>
      </c>
      <c r="I204" s="47">
        <v>20</v>
      </c>
      <c r="J204" s="46" t="s">
        <v>2707</v>
      </c>
      <c r="K204" s="46" t="s">
        <v>2870</v>
      </c>
      <c r="L204" s="46"/>
      <c r="M204" s="46"/>
      <c r="N204" s="46"/>
      <c r="O204" s="46"/>
      <c r="P204" s="46"/>
      <c r="Q204" s="46"/>
      <c r="R204" s="47">
        <v>7</v>
      </c>
      <c r="S204" s="47">
        <v>100</v>
      </c>
      <c r="T204" s="47">
        <v>700</v>
      </c>
      <c r="U204" s="47">
        <v>3</v>
      </c>
      <c r="V204" s="46">
        <v>3</v>
      </c>
      <c r="W204" s="46"/>
      <c r="X204" s="47">
        <v>7</v>
      </c>
      <c r="Y204" s="47">
        <v>10</v>
      </c>
      <c r="Z204" s="47">
        <v>70</v>
      </c>
      <c r="AA204" s="47">
        <v>3</v>
      </c>
      <c r="AB204" s="46">
        <v>1</v>
      </c>
      <c r="AC204" s="47">
        <v>0</v>
      </c>
      <c r="AD204" s="46"/>
      <c r="AE204" s="46"/>
      <c r="AF204" s="46"/>
      <c r="AG204" s="46"/>
      <c r="AH204" s="46"/>
      <c r="AI204" s="46"/>
      <c r="AJ204" s="46"/>
      <c r="AK204" s="46" t="s">
        <v>1131</v>
      </c>
      <c r="AL204" s="46" t="s">
        <v>7443</v>
      </c>
      <c r="AM204" s="46" t="s">
        <v>2939</v>
      </c>
      <c r="AN204" s="46" t="s">
        <v>2940</v>
      </c>
      <c r="AO204" s="46">
        <v>1648</v>
      </c>
      <c r="AP204" s="46" t="s">
        <v>2941</v>
      </c>
      <c r="AQ204" s="46" t="s">
        <v>2942</v>
      </c>
      <c r="AR204" s="46">
        <v>222</v>
      </c>
      <c r="AS204" s="46"/>
      <c r="AT204" s="46">
        <v>-1</v>
      </c>
      <c r="AU204" s="42">
        <v>2</v>
      </c>
    </row>
    <row r="205" spans="1:47" ht="15" customHeight="1">
      <c r="A205" s="46" t="s">
        <v>2944</v>
      </c>
      <c r="B205" s="47">
        <v>456061515513796</v>
      </c>
      <c r="C205" s="47">
        <v>8.9855060816551301E+18</v>
      </c>
      <c r="D205" s="47">
        <v>358239051399196</v>
      </c>
      <c r="E205" s="46" t="s">
        <v>8014</v>
      </c>
      <c r="F205" s="46" t="s">
        <v>8014</v>
      </c>
      <c r="G205" s="46" t="s">
        <v>2869</v>
      </c>
      <c r="H205" s="54">
        <v>3</v>
      </c>
      <c r="I205" s="47">
        <v>20</v>
      </c>
      <c r="J205" s="46" t="s">
        <v>2707</v>
      </c>
      <c r="K205" s="46" t="s">
        <v>2870</v>
      </c>
      <c r="L205" s="46"/>
      <c r="M205" s="46"/>
      <c r="N205" s="46"/>
      <c r="O205" s="46"/>
      <c r="P205" s="46"/>
      <c r="Q205" s="46"/>
      <c r="R205" s="47">
        <v>7</v>
      </c>
      <c r="S205" s="47">
        <v>100</v>
      </c>
      <c r="T205" s="47">
        <v>700</v>
      </c>
      <c r="U205" s="47">
        <v>3</v>
      </c>
      <c r="V205" s="46">
        <v>16</v>
      </c>
      <c r="W205" s="46"/>
      <c r="X205" s="47">
        <v>7</v>
      </c>
      <c r="Y205" s="47">
        <v>10</v>
      </c>
      <c r="Z205" s="47">
        <v>70</v>
      </c>
      <c r="AA205" s="47">
        <v>3</v>
      </c>
      <c r="AB205" s="46">
        <v>2</v>
      </c>
      <c r="AC205" s="47">
        <v>0</v>
      </c>
      <c r="AD205" s="46"/>
      <c r="AE205" s="46"/>
      <c r="AF205" s="46"/>
      <c r="AG205" s="46"/>
      <c r="AH205" s="46"/>
      <c r="AI205" s="46"/>
      <c r="AJ205" s="46"/>
      <c r="AK205" s="46" t="s">
        <v>1131</v>
      </c>
      <c r="AL205" s="46" t="s">
        <v>7444</v>
      </c>
      <c r="AM205" s="46" t="s">
        <v>2949</v>
      </c>
      <c r="AN205" s="46" t="s">
        <v>2950</v>
      </c>
      <c r="AO205" s="46">
        <v>1649</v>
      </c>
      <c r="AP205" s="46" t="s">
        <v>2951</v>
      </c>
      <c r="AQ205" s="46" t="s">
        <v>2952</v>
      </c>
      <c r="AR205" s="46">
        <v>223</v>
      </c>
      <c r="AS205" s="46"/>
      <c r="AT205" s="46">
        <v>-1</v>
      </c>
      <c r="AU205" s="42">
        <v>2</v>
      </c>
    </row>
    <row r="206" spans="1:47" ht="15" customHeight="1">
      <c r="A206" s="46" t="s">
        <v>2953</v>
      </c>
      <c r="B206" s="47">
        <v>456061515513796</v>
      </c>
      <c r="C206" s="47">
        <v>8.9855060816551301E+18</v>
      </c>
      <c r="D206" s="47">
        <v>358239051399196</v>
      </c>
      <c r="E206" s="46" t="s">
        <v>8015</v>
      </c>
      <c r="F206" s="46" t="s">
        <v>8015</v>
      </c>
      <c r="G206" s="46" t="s">
        <v>2869</v>
      </c>
      <c r="H206" s="54">
        <v>3</v>
      </c>
      <c r="I206" s="47">
        <v>20</v>
      </c>
      <c r="J206" s="46" t="s">
        <v>2707</v>
      </c>
      <c r="K206" s="46" t="s">
        <v>2870</v>
      </c>
      <c r="L206" s="46"/>
      <c r="M206" s="46"/>
      <c r="N206" s="46"/>
      <c r="O206" s="46"/>
      <c r="P206" s="46"/>
      <c r="Q206" s="46"/>
      <c r="R206" s="47">
        <v>7</v>
      </c>
      <c r="S206" s="47">
        <v>100</v>
      </c>
      <c r="T206" s="47">
        <v>700</v>
      </c>
      <c r="U206" s="47">
        <v>3</v>
      </c>
      <c r="V206" s="46">
        <v>61</v>
      </c>
      <c r="W206" s="46"/>
      <c r="X206" s="47">
        <v>7</v>
      </c>
      <c r="Y206" s="47">
        <v>10</v>
      </c>
      <c r="Z206" s="47">
        <v>70</v>
      </c>
      <c r="AA206" s="47">
        <v>3</v>
      </c>
      <c r="AB206" s="46">
        <v>7</v>
      </c>
      <c r="AC206" s="47">
        <v>0</v>
      </c>
      <c r="AD206" s="46"/>
      <c r="AE206" s="46"/>
      <c r="AF206" s="46"/>
      <c r="AG206" s="46"/>
      <c r="AH206" s="46"/>
      <c r="AI206" s="46"/>
      <c r="AJ206" s="46"/>
      <c r="AK206" s="46" t="s">
        <v>1131</v>
      </c>
      <c r="AL206" s="46" t="s">
        <v>7309</v>
      </c>
      <c r="AM206" s="46" t="s">
        <v>2958</v>
      </c>
      <c r="AN206" s="46" t="s">
        <v>2960</v>
      </c>
      <c r="AO206" s="46">
        <v>1650</v>
      </c>
      <c r="AP206" s="46" t="s">
        <v>2962</v>
      </c>
      <c r="AQ206" s="46" t="s">
        <v>2963</v>
      </c>
      <c r="AR206" s="46">
        <v>224</v>
      </c>
      <c r="AS206" s="46"/>
      <c r="AT206" s="46">
        <v>-1</v>
      </c>
      <c r="AU206" s="42">
        <v>1</v>
      </c>
    </row>
    <row r="207" spans="1:47" ht="15" customHeight="1">
      <c r="A207" s="46" t="s">
        <v>2965</v>
      </c>
      <c r="B207" s="47">
        <v>456061515513796</v>
      </c>
      <c r="C207" s="47">
        <v>8.9855060816551301E+18</v>
      </c>
      <c r="D207" s="47">
        <v>358239051399196</v>
      </c>
      <c r="E207" s="46" t="s">
        <v>8016</v>
      </c>
      <c r="F207" s="46" t="s">
        <v>8016</v>
      </c>
      <c r="G207" s="46" t="s">
        <v>2707</v>
      </c>
      <c r="H207" s="54">
        <v>3</v>
      </c>
      <c r="I207" s="47">
        <v>20</v>
      </c>
      <c r="J207" s="46" t="s">
        <v>2707</v>
      </c>
      <c r="K207" s="46" t="s">
        <v>2870</v>
      </c>
      <c r="L207" s="46"/>
      <c r="M207" s="46"/>
      <c r="N207" s="46"/>
      <c r="O207" s="46"/>
      <c r="P207" s="46"/>
      <c r="Q207" s="46"/>
      <c r="R207" s="47">
        <v>7</v>
      </c>
      <c r="S207" s="47">
        <v>100</v>
      </c>
      <c r="T207" s="47">
        <v>700</v>
      </c>
      <c r="U207" s="47">
        <v>2</v>
      </c>
      <c r="V207" s="46"/>
      <c r="W207" s="46"/>
      <c r="X207" s="47">
        <v>7</v>
      </c>
      <c r="Y207" s="47">
        <v>10</v>
      </c>
      <c r="Z207" s="47">
        <v>70</v>
      </c>
      <c r="AA207" s="47">
        <v>3</v>
      </c>
      <c r="AB207" s="46">
        <v>16</v>
      </c>
      <c r="AC207" s="47">
        <v>0</v>
      </c>
      <c r="AD207" s="46"/>
      <c r="AE207" s="46"/>
      <c r="AF207" s="46"/>
      <c r="AG207" s="46"/>
      <c r="AH207" s="46"/>
      <c r="AI207" s="46"/>
      <c r="AJ207" s="46"/>
      <c r="AK207" s="46" t="s">
        <v>1131</v>
      </c>
      <c r="AL207" s="46" t="s">
        <v>7445</v>
      </c>
      <c r="AM207" s="46" t="s">
        <v>2968</v>
      </c>
      <c r="AN207" s="46" t="s">
        <v>2969</v>
      </c>
      <c r="AO207" s="46">
        <v>1651</v>
      </c>
      <c r="AP207" s="46" t="s">
        <v>2970</v>
      </c>
      <c r="AQ207" s="46" t="s">
        <v>2971</v>
      </c>
      <c r="AR207" s="46">
        <v>225</v>
      </c>
      <c r="AS207" s="46"/>
      <c r="AT207" s="46">
        <v>-1</v>
      </c>
      <c r="AU207" s="42">
        <v>1</v>
      </c>
    </row>
    <row r="208" spans="1:47" ht="15" customHeight="1">
      <c r="A208" s="46" t="s">
        <v>3063</v>
      </c>
      <c r="B208" s="47">
        <v>456061515513796</v>
      </c>
      <c r="C208" s="47">
        <v>8.9855060816551301E+18</v>
      </c>
      <c r="D208" s="47">
        <v>358239051399196</v>
      </c>
      <c r="E208" s="46" t="s">
        <v>8017</v>
      </c>
      <c r="F208" s="46" t="s">
        <v>8017</v>
      </c>
      <c r="G208" s="46" t="s">
        <v>3003</v>
      </c>
      <c r="H208" s="54">
        <v>3</v>
      </c>
      <c r="I208" s="47">
        <v>20</v>
      </c>
      <c r="J208" s="46" t="s">
        <v>2979</v>
      </c>
      <c r="K208" s="46" t="s">
        <v>2980</v>
      </c>
      <c r="L208" s="46"/>
      <c r="M208" s="46"/>
      <c r="N208" s="46"/>
      <c r="O208" s="46"/>
      <c r="P208" s="46"/>
      <c r="Q208" s="46"/>
      <c r="R208" s="47">
        <v>7</v>
      </c>
      <c r="S208" s="47">
        <v>100</v>
      </c>
      <c r="T208" s="47">
        <v>700</v>
      </c>
      <c r="U208" s="47">
        <v>3</v>
      </c>
      <c r="V208" s="46">
        <v>0</v>
      </c>
      <c r="W208" s="46"/>
      <c r="X208" s="47">
        <v>7</v>
      </c>
      <c r="Y208" s="47">
        <v>10</v>
      </c>
      <c r="Z208" s="47">
        <v>70</v>
      </c>
      <c r="AA208" s="47">
        <v>3</v>
      </c>
      <c r="AB208" s="46">
        <v>1</v>
      </c>
      <c r="AC208" s="47">
        <v>0</v>
      </c>
      <c r="AD208" s="46"/>
      <c r="AE208" s="46"/>
      <c r="AF208" s="46"/>
      <c r="AG208" s="46"/>
      <c r="AH208" s="46"/>
      <c r="AI208" s="46"/>
      <c r="AJ208" s="46"/>
      <c r="AK208" s="46" t="s">
        <v>1131</v>
      </c>
      <c r="AL208" s="46" t="s">
        <v>7451</v>
      </c>
      <c r="AM208" s="46" t="s">
        <v>3070</v>
      </c>
      <c r="AN208" s="46" t="s">
        <v>3071</v>
      </c>
      <c r="AO208" s="46">
        <v>1678</v>
      </c>
      <c r="AP208" s="46" t="s">
        <v>3073</v>
      </c>
      <c r="AQ208" s="46" t="s">
        <v>3075</v>
      </c>
      <c r="AR208" s="46">
        <v>233</v>
      </c>
      <c r="AS208" s="46"/>
      <c r="AT208" s="46">
        <v>-1</v>
      </c>
      <c r="AU208" s="42">
        <v>0</v>
      </c>
    </row>
    <row r="209" spans="1:47" ht="15" customHeight="1">
      <c r="A209" s="46" t="s">
        <v>3078</v>
      </c>
      <c r="B209" s="47">
        <v>456061515513796</v>
      </c>
      <c r="C209" s="47">
        <v>8.9855060816551301E+18</v>
      </c>
      <c r="D209" s="47">
        <v>358239051399196</v>
      </c>
      <c r="E209" s="46" t="s">
        <v>8018</v>
      </c>
      <c r="F209" s="46" t="s">
        <v>8018</v>
      </c>
      <c r="G209" s="46" t="s">
        <v>3003</v>
      </c>
      <c r="H209" s="54">
        <v>3</v>
      </c>
      <c r="I209" s="47">
        <v>20</v>
      </c>
      <c r="J209" s="46" t="s">
        <v>2979</v>
      </c>
      <c r="K209" s="46" t="s">
        <v>2980</v>
      </c>
      <c r="L209" s="46"/>
      <c r="M209" s="46"/>
      <c r="N209" s="46"/>
      <c r="O209" s="46"/>
      <c r="P209" s="46"/>
      <c r="Q209" s="46"/>
      <c r="R209" s="47">
        <v>7</v>
      </c>
      <c r="S209" s="47">
        <v>100</v>
      </c>
      <c r="T209" s="47">
        <v>700</v>
      </c>
      <c r="U209" s="47">
        <v>3</v>
      </c>
      <c r="V209" s="46">
        <v>8</v>
      </c>
      <c r="W209" s="46"/>
      <c r="X209" s="47">
        <v>7</v>
      </c>
      <c r="Y209" s="47">
        <v>10</v>
      </c>
      <c r="Z209" s="47">
        <v>70</v>
      </c>
      <c r="AA209" s="47">
        <v>3</v>
      </c>
      <c r="AB209" s="46">
        <v>0</v>
      </c>
      <c r="AC209" s="47">
        <v>0</v>
      </c>
      <c r="AD209" s="46"/>
      <c r="AE209" s="46"/>
      <c r="AF209" s="46"/>
      <c r="AG209" s="46"/>
      <c r="AH209" s="46"/>
      <c r="AI209" s="46"/>
      <c r="AJ209" s="46"/>
      <c r="AK209" s="46" t="s">
        <v>1131</v>
      </c>
      <c r="AL209" s="46" t="s">
        <v>7452</v>
      </c>
      <c r="AM209" s="46" t="s">
        <v>3082</v>
      </c>
      <c r="AN209" s="46" t="s">
        <v>3083</v>
      </c>
      <c r="AO209" s="46">
        <v>1679</v>
      </c>
      <c r="AP209" s="46" t="s">
        <v>3084</v>
      </c>
      <c r="AQ209" s="46" t="s">
        <v>3085</v>
      </c>
      <c r="AR209" s="46">
        <v>234</v>
      </c>
      <c r="AS209" s="46"/>
      <c r="AT209" s="46">
        <v>-1</v>
      </c>
      <c r="AU209" s="42">
        <v>0</v>
      </c>
    </row>
    <row r="210" spans="1:47" ht="15" customHeight="1">
      <c r="A210" s="46" t="s">
        <v>3242</v>
      </c>
      <c r="B210" s="47">
        <v>456061515513796</v>
      </c>
      <c r="C210" s="47">
        <v>8.9855060816551301E+18</v>
      </c>
      <c r="D210" s="47">
        <v>358239051399196</v>
      </c>
      <c r="E210" s="46" t="s">
        <v>3243</v>
      </c>
      <c r="F210" s="46" t="s">
        <v>3243</v>
      </c>
      <c r="G210" s="46" t="s">
        <v>3202</v>
      </c>
      <c r="H210" s="54">
        <v>3</v>
      </c>
      <c r="I210" s="47">
        <v>20</v>
      </c>
      <c r="J210" s="46" t="s">
        <v>3203</v>
      </c>
      <c r="K210" s="46" t="s">
        <v>3205</v>
      </c>
      <c r="L210" s="46"/>
      <c r="M210" s="46"/>
      <c r="N210" s="46"/>
      <c r="O210" s="46"/>
      <c r="P210" s="46"/>
      <c r="Q210" s="46"/>
      <c r="R210" s="47">
        <v>7</v>
      </c>
      <c r="S210" s="47">
        <v>100</v>
      </c>
      <c r="T210" s="47">
        <v>700</v>
      </c>
      <c r="U210" s="47">
        <v>3</v>
      </c>
      <c r="V210" s="46">
        <v>55</v>
      </c>
      <c r="W210" s="46"/>
      <c r="X210" s="47">
        <v>7</v>
      </c>
      <c r="Y210" s="47">
        <v>10</v>
      </c>
      <c r="Z210" s="47">
        <v>70</v>
      </c>
      <c r="AA210" s="47">
        <v>3</v>
      </c>
      <c r="AB210" s="46">
        <v>16</v>
      </c>
      <c r="AC210" s="47">
        <v>0</v>
      </c>
      <c r="AD210" s="46"/>
      <c r="AE210" s="46"/>
      <c r="AF210" s="46"/>
      <c r="AG210" s="46"/>
      <c r="AH210" s="46"/>
      <c r="AI210" s="46"/>
      <c r="AJ210" s="46"/>
      <c r="AK210" s="46" t="s">
        <v>839</v>
      </c>
      <c r="AL210" s="46" t="s">
        <v>7309</v>
      </c>
      <c r="AM210" s="46" t="s">
        <v>3248</v>
      </c>
      <c r="AN210" s="46" t="s">
        <v>3249</v>
      </c>
      <c r="AO210" s="46">
        <v>1734</v>
      </c>
      <c r="AP210" s="46" t="s">
        <v>3250</v>
      </c>
      <c r="AQ210" s="46" t="s">
        <v>3251</v>
      </c>
      <c r="AR210" s="46">
        <v>248</v>
      </c>
      <c r="AS210" s="46"/>
      <c r="AT210" s="46">
        <v>-1</v>
      </c>
      <c r="AU210" s="42">
        <v>0</v>
      </c>
    </row>
    <row r="211" spans="1:47" ht="15" customHeight="1">
      <c r="A211" s="46" t="s">
        <v>3252</v>
      </c>
      <c r="B211" s="47">
        <v>456061515513796</v>
      </c>
      <c r="C211" s="47">
        <v>8.9855060816551301E+18</v>
      </c>
      <c r="D211" s="47">
        <v>358239051399196</v>
      </c>
      <c r="E211" s="46" t="s">
        <v>3254</v>
      </c>
      <c r="F211" s="46" t="s">
        <v>3254</v>
      </c>
      <c r="G211" s="46" t="s">
        <v>3202</v>
      </c>
      <c r="H211" s="54">
        <v>3</v>
      </c>
      <c r="I211" s="47">
        <v>20</v>
      </c>
      <c r="J211" s="46" t="s">
        <v>3203</v>
      </c>
      <c r="K211" s="46" t="s">
        <v>3205</v>
      </c>
      <c r="L211" s="46"/>
      <c r="M211" s="46"/>
      <c r="N211" s="46"/>
      <c r="O211" s="46"/>
      <c r="P211" s="46"/>
      <c r="Q211" s="46"/>
      <c r="R211" s="47">
        <v>7</v>
      </c>
      <c r="S211" s="47">
        <v>100</v>
      </c>
      <c r="T211" s="47">
        <v>700</v>
      </c>
      <c r="U211" s="47">
        <v>3</v>
      </c>
      <c r="V211" s="46">
        <v>36</v>
      </c>
      <c r="W211" s="46"/>
      <c r="X211" s="47">
        <v>7</v>
      </c>
      <c r="Y211" s="47">
        <v>10</v>
      </c>
      <c r="Z211" s="47">
        <v>70</v>
      </c>
      <c r="AA211" s="47">
        <v>3</v>
      </c>
      <c r="AB211" s="46">
        <v>3</v>
      </c>
      <c r="AC211" s="47">
        <v>0</v>
      </c>
      <c r="AD211" s="46"/>
      <c r="AE211" s="46"/>
      <c r="AF211" s="46"/>
      <c r="AG211" s="46"/>
      <c r="AH211" s="46"/>
      <c r="AI211" s="46"/>
      <c r="AJ211" s="46"/>
      <c r="AK211" s="46" t="s">
        <v>839</v>
      </c>
      <c r="AL211" s="46" t="s">
        <v>7454</v>
      </c>
      <c r="AM211" s="46" t="s">
        <v>3259</v>
      </c>
      <c r="AN211" s="46" t="s">
        <v>3260</v>
      </c>
      <c r="AO211" s="46">
        <v>1735</v>
      </c>
      <c r="AP211" s="46" t="s">
        <v>3261</v>
      </c>
      <c r="AQ211" s="46" t="s">
        <v>3262</v>
      </c>
      <c r="AR211" s="46">
        <v>249</v>
      </c>
      <c r="AS211" s="46"/>
      <c r="AT211" s="46">
        <v>-1</v>
      </c>
      <c r="AU211" s="42">
        <v>0</v>
      </c>
    </row>
    <row r="212" spans="1:47" ht="15" customHeight="1">
      <c r="A212" s="46" t="s">
        <v>3669</v>
      </c>
      <c r="B212" s="47">
        <v>456061515513796</v>
      </c>
      <c r="C212" s="47">
        <v>8.9855060816551301E+18</v>
      </c>
      <c r="D212" s="47">
        <v>358239051399196</v>
      </c>
      <c r="E212" s="46" t="s">
        <v>3671</v>
      </c>
      <c r="F212" s="46" t="s">
        <v>3671</v>
      </c>
      <c r="G212" s="46" t="s">
        <v>3607</v>
      </c>
      <c r="H212" s="54">
        <v>5</v>
      </c>
      <c r="I212" s="47">
        <v>20</v>
      </c>
      <c r="J212" s="46" t="s">
        <v>3609</v>
      </c>
      <c r="K212" s="46" t="s">
        <v>3611</v>
      </c>
      <c r="L212" s="46"/>
      <c r="M212" s="46"/>
      <c r="N212" s="46"/>
      <c r="O212" s="46"/>
      <c r="P212" s="46"/>
      <c r="Q212" s="46"/>
      <c r="R212" s="47">
        <v>7</v>
      </c>
      <c r="S212" s="47">
        <v>100</v>
      </c>
      <c r="T212" s="47">
        <v>700</v>
      </c>
      <c r="U212" s="47">
        <v>3</v>
      </c>
      <c r="V212" s="46">
        <v>58</v>
      </c>
      <c r="W212" s="46"/>
      <c r="X212" s="47">
        <v>7</v>
      </c>
      <c r="Y212" s="47">
        <v>10</v>
      </c>
      <c r="Z212" s="47">
        <v>70</v>
      </c>
      <c r="AA212" s="47">
        <v>3</v>
      </c>
      <c r="AB212" s="46">
        <v>8</v>
      </c>
      <c r="AC212" s="47">
        <v>0</v>
      </c>
      <c r="AD212" s="46"/>
      <c r="AE212" s="46"/>
      <c r="AF212" s="46"/>
      <c r="AG212" s="46"/>
      <c r="AH212" s="46"/>
      <c r="AI212" s="46"/>
      <c r="AJ212" s="46"/>
      <c r="AK212" s="46" t="s">
        <v>839</v>
      </c>
      <c r="AL212" s="46" t="s">
        <v>7388</v>
      </c>
      <c r="AM212" s="46" t="s">
        <v>3676</v>
      </c>
      <c r="AN212" s="46" t="s">
        <v>3677</v>
      </c>
      <c r="AO212" s="46">
        <v>1956</v>
      </c>
      <c r="AP212" s="46" t="s">
        <v>3678</v>
      </c>
      <c r="AQ212" s="46" t="s">
        <v>3679</v>
      </c>
      <c r="AR212" s="46">
        <v>281</v>
      </c>
      <c r="AS212" s="46"/>
      <c r="AT212" s="46">
        <v>-1</v>
      </c>
      <c r="AU212" s="42">
        <v>1</v>
      </c>
    </row>
    <row r="213" spans="1:47" ht="15" customHeight="1">
      <c r="A213" s="46" t="s">
        <v>3680</v>
      </c>
      <c r="B213" s="47">
        <v>456061515513796</v>
      </c>
      <c r="C213" s="47">
        <v>8.9855060816551301E+18</v>
      </c>
      <c r="D213" s="47">
        <v>358239051399196</v>
      </c>
      <c r="E213" s="46" t="s">
        <v>3681</v>
      </c>
      <c r="F213" s="46" t="s">
        <v>3681</v>
      </c>
      <c r="G213" s="46" t="s">
        <v>3607</v>
      </c>
      <c r="H213" s="54">
        <v>5</v>
      </c>
      <c r="I213" s="47">
        <v>20</v>
      </c>
      <c r="J213" s="46" t="s">
        <v>3609</v>
      </c>
      <c r="K213" s="46" t="s">
        <v>3611</v>
      </c>
      <c r="L213" s="46"/>
      <c r="M213" s="46"/>
      <c r="N213" s="46"/>
      <c r="O213" s="46"/>
      <c r="P213" s="46"/>
      <c r="Q213" s="46"/>
      <c r="R213" s="47">
        <v>7</v>
      </c>
      <c r="S213" s="47">
        <v>100</v>
      </c>
      <c r="T213" s="47">
        <v>700</v>
      </c>
      <c r="U213" s="47">
        <v>3</v>
      </c>
      <c r="V213" s="46">
        <v>8</v>
      </c>
      <c r="W213" s="46"/>
      <c r="X213" s="47">
        <v>7</v>
      </c>
      <c r="Y213" s="47">
        <v>10</v>
      </c>
      <c r="Z213" s="47">
        <v>70</v>
      </c>
      <c r="AA213" s="47">
        <v>3</v>
      </c>
      <c r="AB213" s="46">
        <v>2</v>
      </c>
      <c r="AC213" s="47">
        <v>0</v>
      </c>
      <c r="AD213" s="46"/>
      <c r="AE213" s="46"/>
      <c r="AF213" s="46"/>
      <c r="AG213" s="46"/>
      <c r="AH213" s="46"/>
      <c r="AI213" s="46"/>
      <c r="AJ213" s="46"/>
      <c r="AK213" s="46" t="s">
        <v>839</v>
      </c>
      <c r="AL213" s="46" t="s">
        <v>7480</v>
      </c>
      <c r="AM213" s="46" t="s">
        <v>3686</v>
      </c>
      <c r="AN213" s="46" t="s">
        <v>3688</v>
      </c>
      <c r="AO213" s="46">
        <v>1957</v>
      </c>
      <c r="AP213" s="46" t="s">
        <v>3690</v>
      </c>
      <c r="AQ213" s="46" t="s">
        <v>3691</v>
      </c>
      <c r="AR213" s="46">
        <v>282</v>
      </c>
      <c r="AS213" s="46"/>
      <c r="AT213" s="46">
        <v>-1</v>
      </c>
      <c r="AU213" s="42">
        <v>2</v>
      </c>
    </row>
    <row r="214" spans="1:47" ht="15" customHeight="1">
      <c r="A214" s="46" t="s">
        <v>3692</v>
      </c>
      <c r="B214" s="47">
        <v>456061515513796</v>
      </c>
      <c r="C214" s="47">
        <v>8.9855060816551301E+18</v>
      </c>
      <c r="D214" s="47">
        <v>358239051399196</v>
      </c>
      <c r="E214" s="46" t="s">
        <v>3693</v>
      </c>
      <c r="F214" s="46" t="s">
        <v>3693</v>
      </c>
      <c r="G214" s="46" t="s">
        <v>3607</v>
      </c>
      <c r="H214" s="54">
        <v>5</v>
      </c>
      <c r="I214" s="47">
        <v>20</v>
      </c>
      <c r="J214" s="46" t="s">
        <v>3609</v>
      </c>
      <c r="K214" s="46" t="s">
        <v>3611</v>
      </c>
      <c r="L214" s="46"/>
      <c r="M214" s="46"/>
      <c r="N214" s="46"/>
      <c r="O214" s="46"/>
      <c r="P214" s="46"/>
      <c r="Q214" s="46"/>
      <c r="R214" s="47">
        <v>7</v>
      </c>
      <c r="S214" s="47">
        <v>100</v>
      </c>
      <c r="T214" s="47">
        <v>700</v>
      </c>
      <c r="U214" s="47">
        <v>3</v>
      </c>
      <c r="V214" s="46">
        <v>23</v>
      </c>
      <c r="W214" s="46"/>
      <c r="X214" s="47">
        <v>7</v>
      </c>
      <c r="Y214" s="47">
        <v>10</v>
      </c>
      <c r="Z214" s="47">
        <v>70</v>
      </c>
      <c r="AA214" s="47">
        <v>3</v>
      </c>
      <c r="AB214" s="46">
        <v>6</v>
      </c>
      <c r="AC214" s="47">
        <v>0</v>
      </c>
      <c r="AD214" s="46"/>
      <c r="AE214" s="46"/>
      <c r="AF214" s="46"/>
      <c r="AG214" s="46"/>
      <c r="AH214" s="46"/>
      <c r="AI214" s="46"/>
      <c r="AJ214" s="46"/>
      <c r="AK214" s="46" t="s">
        <v>839</v>
      </c>
      <c r="AL214" s="46" t="s">
        <v>7481</v>
      </c>
      <c r="AM214" s="46" t="s">
        <v>3695</v>
      </c>
      <c r="AN214" s="46" t="s">
        <v>3696</v>
      </c>
      <c r="AO214" s="46">
        <v>1958</v>
      </c>
      <c r="AP214" s="46" t="s">
        <v>3697</v>
      </c>
      <c r="AQ214" s="46" t="s">
        <v>3698</v>
      </c>
      <c r="AR214" s="46">
        <v>283</v>
      </c>
      <c r="AS214" s="46"/>
      <c r="AT214" s="46">
        <v>-1</v>
      </c>
      <c r="AU214" s="42">
        <v>2</v>
      </c>
    </row>
    <row r="215" spans="1:47" ht="15" customHeight="1">
      <c r="A215" s="46" t="s">
        <v>3699</v>
      </c>
      <c r="B215" s="47">
        <v>456061515513796</v>
      </c>
      <c r="C215" s="47">
        <v>8.9855060816551301E+18</v>
      </c>
      <c r="D215" s="47">
        <v>358239051399196</v>
      </c>
      <c r="E215" s="46" t="s">
        <v>3700</v>
      </c>
      <c r="F215" s="46" t="s">
        <v>3700</v>
      </c>
      <c r="G215" s="46" t="s">
        <v>3607</v>
      </c>
      <c r="H215" s="54">
        <v>5</v>
      </c>
      <c r="I215" s="47">
        <v>20</v>
      </c>
      <c r="J215" s="46" t="s">
        <v>3609</v>
      </c>
      <c r="K215" s="46" t="s">
        <v>3611</v>
      </c>
      <c r="L215" s="46"/>
      <c r="M215" s="46"/>
      <c r="N215" s="46"/>
      <c r="O215" s="46"/>
      <c r="P215" s="46"/>
      <c r="Q215" s="46"/>
      <c r="R215" s="47">
        <v>7</v>
      </c>
      <c r="S215" s="47">
        <v>100</v>
      </c>
      <c r="T215" s="47">
        <v>700</v>
      </c>
      <c r="U215" s="47">
        <v>3</v>
      </c>
      <c r="V215" s="46">
        <v>0</v>
      </c>
      <c r="W215" s="46"/>
      <c r="X215" s="47">
        <v>7</v>
      </c>
      <c r="Y215" s="47">
        <v>10</v>
      </c>
      <c r="Z215" s="47">
        <v>70</v>
      </c>
      <c r="AA215" s="47">
        <v>3</v>
      </c>
      <c r="AB215" s="46">
        <v>0</v>
      </c>
      <c r="AC215" s="47">
        <v>0</v>
      </c>
      <c r="AD215" s="46"/>
      <c r="AE215" s="46"/>
      <c r="AF215" s="46"/>
      <c r="AG215" s="46"/>
      <c r="AH215" s="46"/>
      <c r="AI215" s="46"/>
      <c r="AJ215" s="46"/>
      <c r="AK215" s="46" t="s">
        <v>839</v>
      </c>
      <c r="AL215" s="46" t="s">
        <v>7403</v>
      </c>
      <c r="AM215" s="46" t="s">
        <v>3706</v>
      </c>
      <c r="AN215" s="46" t="s">
        <v>3707</v>
      </c>
      <c r="AO215" s="46">
        <v>1959</v>
      </c>
      <c r="AP215" s="46" t="s">
        <v>3708</v>
      </c>
      <c r="AQ215" s="46" t="s">
        <v>3709</v>
      </c>
      <c r="AR215" s="46">
        <v>284</v>
      </c>
      <c r="AS215" s="46"/>
      <c r="AT215" s="46">
        <v>-1</v>
      </c>
      <c r="AU215" s="42">
        <v>2</v>
      </c>
    </row>
    <row r="216" spans="1:47" ht="15" customHeight="1">
      <c r="A216" s="46" t="s">
        <v>3710</v>
      </c>
      <c r="B216" s="47">
        <v>456061515513796</v>
      </c>
      <c r="C216" s="47">
        <v>8.9855060816551301E+18</v>
      </c>
      <c r="D216" s="47">
        <v>358239051399196</v>
      </c>
      <c r="E216" s="46" t="s">
        <v>3711</v>
      </c>
      <c r="F216" s="46" t="s">
        <v>3711</v>
      </c>
      <c r="G216" s="46" t="s">
        <v>3607</v>
      </c>
      <c r="H216" s="54">
        <v>5</v>
      </c>
      <c r="I216" s="47">
        <v>20</v>
      </c>
      <c r="J216" s="46" t="s">
        <v>3609</v>
      </c>
      <c r="K216" s="46" t="s">
        <v>3611</v>
      </c>
      <c r="L216" s="46"/>
      <c r="M216" s="46"/>
      <c r="N216" s="46"/>
      <c r="O216" s="46"/>
      <c r="P216" s="46"/>
      <c r="Q216" s="46"/>
      <c r="R216" s="47">
        <v>7</v>
      </c>
      <c r="S216" s="47">
        <v>100</v>
      </c>
      <c r="T216" s="47">
        <v>700</v>
      </c>
      <c r="U216" s="47">
        <v>3</v>
      </c>
      <c r="V216" s="46">
        <v>0</v>
      </c>
      <c r="W216" s="46"/>
      <c r="X216" s="47">
        <v>7</v>
      </c>
      <c r="Y216" s="47">
        <v>10</v>
      </c>
      <c r="Z216" s="47">
        <v>70</v>
      </c>
      <c r="AA216" s="47">
        <v>3</v>
      </c>
      <c r="AB216" s="46">
        <v>0</v>
      </c>
      <c r="AC216" s="47">
        <v>0</v>
      </c>
      <c r="AD216" s="46"/>
      <c r="AE216" s="46"/>
      <c r="AF216" s="46"/>
      <c r="AG216" s="46"/>
      <c r="AH216" s="46"/>
      <c r="AI216" s="46"/>
      <c r="AJ216" s="46"/>
      <c r="AK216" s="46" t="s">
        <v>839</v>
      </c>
      <c r="AL216" s="46" t="s">
        <v>7482</v>
      </c>
      <c r="AM216" s="46" t="s">
        <v>3717</v>
      </c>
      <c r="AN216" s="46" t="s">
        <v>3718</v>
      </c>
      <c r="AO216" s="46">
        <v>1960</v>
      </c>
      <c r="AP216" s="46" t="s">
        <v>3720</v>
      </c>
      <c r="AQ216" s="46" t="s">
        <v>3721</v>
      </c>
      <c r="AR216" s="46">
        <v>285</v>
      </c>
      <c r="AS216" s="46"/>
      <c r="AT216" s="46">
        <v>-1</v>
      </c>
      <c r="AU216" s="42">
        <v>1</v>
      </c>
    </row>
    <row r="217" spans="1:47" ht="15" customHeight="1">
      <c r="A217" s="46" t="s">
        <v>3722</v>
      </c>
      <c r="B217" s="47">
        <v>456061515513796</v>
      </c>
      <c r="C217" s="47">
        <v>8.9855060816551301E+18</v>
      </c>
      <c r="D217" s="47">
        <v>358239051399196</v>
      </c>
      <c r="E217" s="46" t="s">
        <v>3723</v>
      </c>
      <c r="F217" s="46" t="s">
        <v>3723</v>
      </c>
      <c r="G217" s="46" t="s">
        <v>3607</v>
      </c>
      <c r="H217" s="54">
        <v>5</v>
      </c>
      <c r="I217" s="47">
        <v>20</v>
      </c>
      <c r="J217" s="46" t="s">
        <v>3609</v>
      </c>
      <c r="K217" s="46" t="s">
        <v>3611</v>
      </c>
      <c r="L217" s="46"/>
      <c r="M217" s="46"/>
      <c r="N217" s="46"/>
      <c r="O217" s="46"/>
      <c r="P217" s="46"/>
      <c r="Q217" s="46"/>
      <c r="R217" s="47">
        <v>7</v>
      </c>
      <c r="S217" s="47">
        <v>100</v>
      </c>
      <c r="T217" s="47">
        <v>700</v>
      </c>
      <c r="U217" s="47">
        <v>1</v>
      </c>
      <c r="V217" s="46"/>
      <c r="W217" s="46"/>
      <c r="X217" s="47">
        <v>7</v>
      </c>
      <c r="Y217" s="47">
        <v>10</v>
      </c>
      <c r="Z217" s="47">
        <v>70</v>
      </c>
      <c r="AA217" s="47">
        <v>3</v>
      </c>
      <c r="AB217" s="46">
        <v>81</v>
      </c>
      <c r="AC217" s="47">
        <v>0</v>
      </c>
      <c r="AD217" s="46"/>
      <c r="AE217" s="46"/>
      <c r="AF217" s="46"/>
      <c r="AG217" s="46"/>
      <c r="AH217" s="46"/>
      <c r="AI217" s="46"/>
      <c r="AJ217" s="46"/>
      <c r="AK217" s="46" t="s">
        <v>839</v>
      </c>
      <c r="AL217" s="46" t="s">
        <v>7309</v>
      </c>
      <c r="AM217" s="46" t="s">
        <v>3725</v>
      </c>
      <c r="AN217" s="46" t="s">
        <v>3726</v>
      </c>
      <c r="AO217" s="46">
        <v>1961</v>
      </c>
      <c r="AP217" s="46" t="s">
        <v>3727</v>
      </c>
      <c r="AQ217" s="46" t="s">
        <v>3728</v>
      </c>
      <c r="AR217" s="46">
        <v>286</v>
      </c>
      <c r="AS217" s="46"/>
      <c r="AT217" s="46">
        <v>-1</v>
      </c>
      <c r="AU217" s="42">
        <v>1</v>
      </c>
    </row>
    <row r="218" spans="1:47" ht="15" customHeight="1">
      <c r="A218" s="46" t="s">
        <v>3765</v>
      </c>
      <c r="B218" s="47">
        <v>456061515513796</v>
      </c>
      <c r="C218" s="47">
        <v>8.9855060816551301E+18</v>
      </c>
      <c r="D218" s="47">
        <v>358239051399196</v>
      </c>
      <c r="E218" s="46" t="s">
        <v>8019</v>
      </c>
      <c r="F218" s="46" t="s">
        <v>8019</v>
      </c>
      <c r="G218" s="46" t="s">
        <v>3766</v>
      </c>
      <c r="H218" s="54">
        <v>5</v>
      </c>
      <c r="I218" s="47">
        <v>20</v>
      </c>
      <c r="J218" s="46" t="s">
        <v>3767</v>
      </c>
      <c r="K218" s="46" t="s">
        <v>3768</v>
      </c>
      <c r="L218" s="46"/>
      <c r="M218" s="46"/>
      <c r="N218" s="46"/>
      <c r="O218" s="46"/>
      <c r="P218" s="46"/>
      <c r="Q218" s="46"/>
      <c r="R218" s="47">
        <v>7</v>
      </c>
      <c r="S218" s="47">
        <v>100</v>
      </c>
      <c r="T218" s="47">
        <v>700</v>
      </c>
      <c r="U218" s="47">
        <v>3</v>
      </c>
      <c r="V218" s="46">
        <v>0</v>
      </c>
      <c r="W218" s="46"/>
      <c r="X218" s="47">
        <v>7</v>
      </c>
      <c r="Y218" s="47">
        <v>10</v>
      </c>
      <c r="Z218" s="47">
        <v>70</v>
      </c>
      <c r="AA218" s="47">
        <v>3</v>
      </c>
      <c r="AB218" s="46">
        <v>0</v>
      </c>
      <c r="AC218" s="47">
        <v>0</v>
      </c>
      <c r="AD218" s="46"/>
      <c r="AE218" s="46"/>
      <c r="AF218" s="46"/>
      <c r="AG218" s="46"/>
      <c r="AH218" s="46"/>
      <c r="AI218" s="46"/>
      <c r="AJ218" s="46"/>
      <c r="AK218" s="46" t="s">
        <v>1131</v>
      </c>
      <c r="AL218" s="46" t="s">
        <v>7483</v>
      </c>
      <c r="AM218" s="46" t="s">
        <v>3770</v>
      </c>
      <c r="AN218" s="46" t="s">
        <v>3771</v>
      </c>
      <c r="AO218" s="46">
        <v>1980</v>
      </c>
      <c r="AP218" s="46" t="s">
        <v>3772</v>
      </c>
      <c r="AQ218" s="46" t="s">
        <v>3773</v>
      </c>
      <c r="AR218" s="46">
        <v>290</v>
      </c>
      <c r="AS218" s="46"/>
      <c r="AT218" s="46">
        <v>-1</v>
      </c>
      <c r="AU218" s="42">
        <v>2</v>
      </c>
    </row>
    <row r="219" spans="1:47" ht="15" customHeight="1">
      <c r="A219" s="46" t="s">
        <v>3777</v>
      </c>
      <c r="B219" s="47">
        <v>456061515513796</v>
      </c>
      <c r="C219" s="47">
        <v>8.9855060816551301E+18</v>
      </c>
      <c r="D219" s="47">
        <v>358239051399196</v>
      </c>
      <c r="E219" s="46" t="s">
        <v>8020</v>
      </c>
      <c r="F219" s="46" t="s">
        <v>8020</v>
      </c>
      <c r="G219" s="46" t="s">
        <v>3766</v>
      </c>
      <c r="H219" s="54">
        <v>5</v>
      </c>
      <c r="I219" s="47">
        <v>20</v>
      </c>
      <c r="J219" s="46" t="s">
        <v>3767</v>
      </c>
      <c r="K219" s="46" t="s">
        <v>3768</v>
      </c>
      <c r="L219" s="46"/>
      <c r="M219" s="46"/>
      <c r="N219" s="46"/>
      <c r="O219" s="46"/>
      <c r="P219" s="46"/>
      <c r="Q219" s="46"/>
      <c r="R219" s="47">
        <v>7</v>
      </c>
      <c r="S219" s="47">
        <v>100</v>
      </c>
      <c r="T219" s="47">
        <v>700</v>
      </c>
      <c r="U219" s="47">
        <v>1</v>
      </c>
      <c r="V219" s="46"/>
      <c r="W219" s="46"/>
      <c r="X219" s="47">
        <v>7</v>
      </c>
      <c r="Y219" s="47">
        <v>10</v>
      </c>
      <c r="Z219" s="47">
        <v>70</v>
      </c>
      <c r="AA219" s="47">
        <v>3</v>
      </c>
      <c r="AB219" s="46">
        <v>51</v>
      </c>
      <c r="AC219" s="47">
        <v>0</v>
      </c>
      <c r="AD219" s="46"/>
      <c r="AE219" s="46"/>
      <c r="AF219" s="46"/>
      <c r="AG219" s="46"/>
      <c r="AH219" s="46"/>
      <c r="AI219" s="46"/>
      <c r="AJ219" s="46"/>
      <c r="AK219" s="46" t="s">
        <v>1131</v>
      </c>
      <c r="AL219" s="46" t="s">
        <v>7309</v>
      </c>
      <c r="AM219" s="46" t="s">
        <v>3781</v>
      </c>
      <c r="AN219" s="46" t="s">
        <v>3782</v>
      </c>
      <c r="AO219" s="46">
        <v>1981</v>
      </c>
      <c r="AP219" s="46" t="s">
        <v>3783</v>
      </c>
      <c r="AQ219" s="46" t="s">
        <v>3784</v>
      </c>
      <c r="AR219" s="46">
        <v>291</v>
      </c>
      <c r="AS219" s="46"/>
      <c r="AT219" s="46">
        <v>-1</v>
      </c>
      <c r="AU219" s="42">
        <v>1</v>
      </c>
    </row>
    <row r="220" spans="1:47" ht="15" customHeight="1">
      <c r="A220" s="46" t="s">
        <v>3785</v>
      </c>
      <c r="B220" s="47">
        <v>456061515513796</v>
      </c>
      <c r="C220" s="47">
        <v>8.9855060816551301E+18</v>
      </c>
      <c r="D220" s="47">
        <v>358239051399196</v>
      </c>
      <c r="E220" s="46" t="s">
        <v>8021</v>
      </c>
      <c r="F220" s="46" t="s">
        <v>8021</v>
      </c>
      <c r="G220" s="46" t="s">
        <v>3766</v>
      </c>
      <c r="H220" s="54">
        <v>5</v>
      </c>
      <c r="I220" s="47">
        <v>20</v>
      </c>
      <c r="J220" s="46" t="s">
        <v>3767</v>
      </c>
      <c r="K220" s="46" t="s">
        <v>3768</v>
      </c>
      <c r="L220" s="46"/>
      <c r="M220" s="46"/>
      <c r="N220" s="46"/>
      <c r="O220" s="46"/>
      <c r="P220" s="46"/>
      <c r="Q220" s="46"/>
      <c r="R220" s="47">
        <v>7</v>
      </c>
      <c r="S220" s="47">
        <v>100</v>
      </c>
      <c r="T220" s="47">
        <v>700</v>
      </c>
      <c r="U220" s="47">
        <v>3</v>
      </c>
      <c r="V220" s="46">
        <v>10</v>
      </c>
      <c r="W220" s="46"/>
      <c r="X220" s="47">
        <v>7</v>
      </c>
      <c r="Y220" s="47">
        <v>10</v>
      </c>
      <c r="Z220" s="47">
        <v>70</v>
      </c>
      <c r="AA220" s="47">
        <v>3</v>
      </c>
      <c r="AB220" s="46">
        <v>0</v>
      </c>
      <c r="AC220" s="47">
        <v>0</v>
      </c>
      <c r="AD220" s="46"/>
      <c r="AE220" s="46"/>
      <c r="AF220" s="46"/>
      <c r="AG220" s="46"/>
      <c r="AH220" s="46"/>
      <c r="AI220" s="46"/>
      <c r="AJ220" s="46"/>
      <c r="AK220" s="46" t="s">
        <v>1131</v>
      </c>
      <c r="AL220" s="46" t="s">
        <v>7484</v>
      </c>
      <c r="AM220" s="46" t="s">
        <v>3791</v>
      </c>
      <c r="AN220" s="46" t="s">
        <v>3792</v>
      </c>
      <c r="AO220" s="46">
        <v>1982</v>
      </c>
      <c r="AP220" s="46" t="s">
        <v>3793</v>
      </c>
      <c r="AQ220" s="46" t="s">
        <v>3794</v>
      </c>
      <c r="AR220" s="46">
        <v>292</v>
      </c>
      <c r="AS220" s="46"/>
      <c r="AT220" s="46">
        <v>-1</v>
      </c>
      <c r="AU220" s="42">
        <v>2</v>
      </c>
    </row>
    <row r="221" spans="1:47" ht="15" customHeight="1">
      <c r="A221" s="46" t="s">
        <v>3796</v>
      </c>
      <c r="B221" s="47">
        <v>456061515513796</v>
      </c>
      <c r="C221" s="47">
        <v>8.9855060816551301E+18</v>
      </c>
      <c r="D221" s="47">
        <v>358239051399196</v>
      </c>
      <c r="E221" s="46" t="s">
        <v>8022</v>
      </c>
      <c r="F221" s="46" t="s">
        <v>8022</v>
      </c>
      <c r="G221" s="46" t="s">
        <v>3766</v>
      </c>
      <c r="H221" s="54">
        <v>5</v>
      </c>
      <c r="I221" s="47">
        <v>20</v>
      </c>
      <c r="J221" s="46" t="s">
        <v>3767</v>
      </c>
      <c r="K221" s="46" t="s">
        <v>3768</v>
      </c>
      <c r="L221" s="46"/>
      <c r="M221" s="46"/>
      <c r="N221" s="46"/>
      <c r="O221" s="46"/>
      <c r="P221" s="46"/>
      <c r="Q221" s="46"/>
      <c r="R221" s="47">
        <v>7</v>
      </c>
      <c r="S221" s="47">
        <v>100</v>
      </c>
      <c r="T221" s="47">
        <v>700</v>
      </c>
      <c r="U221" s="47">
        <v>3</v>
      </c>
      <c r="V221" s="46">
        <v>0</v>
      </c>
      <c r="W221" s="46"/>
      <c r="X221" s="47">
        <v>7</v>
      </c>
      <c r="Y221" s="47">
        <v>10</v>
      </c>
      <c r="Z221" s="47">
        <v>70</v>
      </c>
      <c r="AA221" s="47">
        <v>3</v>
      </c>
      <c r="AB221" s="46">
        <v>0</v>
      </c>
      <c r="AC221" s="47">
        <v>0</v>
      </c>
      <c r="AD221" s="46"/>
      <c r="AE221" s="46"/>
      <c r="AF221" s="46"/>
      <c r="AG221" s="46"/>
      <c r="AH221" s="46"/>
      <c r="AI221" s="46"/>
      <c r="AJ221" s="46"/>
      <c r="AK221" s="46" t="s">
        <v>1131</v>
      </c>
      <c r="AL221" s="46" t="s">
        <v>7485</v>
      </c>
      <c r="AM221" s="46" t="s">
        <v>3800</v>
      </c>
      <c r="AN221" s="46" t="s">
        <v>3802</v>
      </c>
      <c r="AO221" s="46">
        <v>1983</v>
      </c>
      <c r="AP221" s="46" t="s">
        <v>3803</v>
      </c>
      <c r="AQ221" s="46" t="s">
        <v>3805</v>
      </c>
      <c r="AR221" s="46">
        <v>293</v>
      </c>
      <c r="AS221" s="46"/>
      <c r="AT221" s="46">
        <v>-1</v>
      </c>
      <c r="AU221" s="42">
        <v>1</v>
      </c>
    </row>
    <row r="222" spans="1:47" ht="15" customHeight="1">
      <c r="A222" s="46" t="s">
        <v>909</v>
      </c>
      <c r="B222" s="47">
        <v>456061515513796</v>
      </c>
      <c r="C222" s="47">
        <v>8.9855060816551301E+18</v>
      </c>
      <c r="D222" s="47">
        <v>358239051399196</v>
      </c>
      <c r="E222" s="46" t="s">
        <v>911</v>
      </c>
      <c r="F222" s="46" t="s">
        <v>911</v>
      </c>
      <c r="G222" s="46" t="s">
        <v>881</v>
      </c>
      <c r="H222" s="54">
        <v>1</v>
      </c>
      <c r="I222" s="47">
        <v>8</v>
      </c>
      <c r="J222" s="46" t="s">
        <v>834</v>
      </c>
      <c r="K222" s="46" t="s">
        <v>613</v>
      </c>
      <c r="L222" s="46"/>
      <c r="M222" s="46"/>
      <c r="N222" s="46"/>
      <c r="O222" s="46">
        <v>10</v>
      </c>
      <c r="P222" s="46"/>
      <c r="Q222" s="46"/>
      <c r="R222" s="47">
        <v>6</v>
      </c>
      <c r="S222" s="47">
        <v>1</v>
      </c>
      <c r="T222" s="47">
        <v>6</v>
      </c>
      <c r="U222" s="47">
        <v>1</v>
      </c>
      <c r="V222" s="46"/>
      <c r="W222" s="46"/>
      <c r="X222" s="47">
        <v>5</v>
      </c>
      <c r="Y222" s="47">
        <v>1</v>
      </c>
      <c r="Z222" s="47">
        <v>5</v>
      </c>
      <c r="AA222" s="47">
        <v>3</v>
      </c>
      <c r="AB222" s="46">
        <v>91</v>
      </c>
      <c r="AC222" s="47">
        <v>1</v>
      </c>
      <c r="AD222" s="46"/>
      <c r="AE222" s="47">
        <v>4</v>
      </c>
      <c r="AF222" s="47">
        <v>1</v>
      </c>
      <c r="AG222" s="47">
        <v>4</v>
      </c>
      <c r="AH222" s="47">
        <v>3</v>
      </c>
      <c r="AI222" s="46">
        <v>14</v>
      </c>
      <c r="AJ222" s="46"/>
      <c r="AK222" s="46" t="s">
        <v>579</v>
      </c>
      <c r="AL222" s="46" t="s">
        <v>7319</v>
      </c>
      <c r="AM222" s="46" t="s">
        <v>913</v>
      </c>
      <c r="AN222" s="46" t="s">
        <v>914</v>
      </c>
      <c r="AO222" s="46">
        <v>993</v>
      </c>
      <c r="AP222" s="46" t="s">
        <v>916</v>
      </c>
      <c r="AQ222" s="46" t="s">
        <v>917</v>
      </c>
      <c r="AR222" s="46">
        <v>32</v>
      </c>
      <c r="AS222" s="46"/>
      <c r="AT222" s="46">
        <v>-1</v>
      </c>
    </row>
    <row r="223" spans="1:47" ht="15" customHeight="1">
      <c r="A223" s="46" t="s">
        <v>919</v>
      </c>
      <c r="B223" s="47">
        <v>456061515513796</v>
      </c>
      <c r="C223" s="47">
        <v>8.9855060816551301E+18</v>
      </c>
      <c r="D223" s="47">
        <v>358239051399196</v>
      </c>
      <c r="E223" s="46" t="s">
        <v>920</v>
      </c>
      <c r="F223" s="46" t="s">
        <v>920</v>
      </c>
      <c r="G223" s="46" t="s">
        <v>881</v>
      </c>
      <c r="H223" s="54">
        <v>1</v>
      </c>
      <c r="I223" s="47">
        <v>8</v>
      </c>
      <c r="J223" s="46" t="s">
        <v>834</v>
      </c>
      <c r="K223" s="46" t="s">
        <v>613</v>
      </c>
      <c r="L223" s="46"/>
      <c r="M223" s="46"/>
      <c r="N223" s="46"/>
      <c r="O223" s="46">
        <v>10</v>
      </c>
      <c r="P223" s="46"/>
      <c r="Q223" s="46"/>
      <c r="R223" s="47">
        <v>6</v>
      </c>
      <c r="S223" s="47">
        <v>1</v>
      </c>
      <c r="T223" s="47">
        <v>6</v>
      </c>
      <c r="U223" s="47">
        <v>3</v>
      </c>
      <c r="V223" s="46">
        <v>50</v>
      </c>
      <c r="W223" s="46"/>
      <c r="X223" s="47">
        <v>5</v>
      </c>
      <c r="Y223" s="47">
        <v>1</v>
      </c>
      <c r="Z223" s="47">
        <v>5</v>
      </c>
      <c r="AA223" s="47">
        <v>3</v>
      </c>
      <c r="AB223" s="46">
        <v>6</v>
      </c>
      <c r="AC223" s="47">
        <v>1</v>
      </c>
      <c r="AD223" s="46"/>
      <c r="AE223" s="47">
        <v>4</v>
      </c>
      <c r="AF223" s="47">
        <v>1</v>
      </c>
      <c r="AG223" s="47">
        <v>4</v>
      </c>
      <c r="AH223" s="47">
        <v>3</v>
      </c>
      <c r="AI223" s="46">
        <v>1</v>
      </c>
      <c r="AJ223" s="46"/>
      <c r="AK223" s="46" t="s">
        <v>579</v>
      </c>
      <c r="AL223" s="46" t="s">
        <v>7320</v>
      </c>
      <c r="AM223" s="46" t="s">
        <v>922</v>
      </c>
      <c r="AN223" s="46" t="s">
        <v>923</v>
      </c>
      <c r="AO223" s="46">
        <v>994</v>
      </c>
      <c r="AP223" s="46" t="s">
        <v>924</v>
      </c>
      <c r="AQ223" s="46" t="s">
        <v>925</v>
      </c>
      <c r="AR223" s="46">
        <v>33</v>
      </c>
      <c r="AS223" s="46"/>
      <c r="AT223" s="46">
        <v>-1</v>
      </c>
    </row>
    <row r="224" spans="1:47" ht="15" customHeight="1">
      <c r="A224" s="46" t="s">
        <v>610</v>
      </c>
      <c r="B224" s="47">
        <v>456061515513796</v>
      </c>
      <c r="C224" s="47">
        <v>8.9855060816551301E+18</v>
      </c>
      <c r="D224" s="47">
        <v>358239051399196</v>
      </c>
      <c r="E224" s="46" t="s">
        <v>611</v>
      </c>
      <c r="F224" s="46" t="s">
        <v>611</v>
      </c>
      <c r="G224" s="46" t="s">
        <v>613</v>
      </c>
      <c r="H224" s="54">
        <v>1</v>
      </c>
      <c r="I224" s="47">
        <v>8</v>
      </c>
      <c r="J224" s="46" t="s">
        <v>603</v>
      </c>
      <c r="K224" s="46" t="s">
        <v>177</v>
      </c>
      <c r="L224" s="46"/>
      <c r="M224" s="46"/>
      <c r="N224" s="46"/>
      <c r="O224" s="46">
        <v>10</v>
      </c>
      <c r="P224" s="46"/>
      <c r="Q224" s="46"/>
      <c r="R224" s="47">
        <v>6</v>
      </c>
      <c r="S224" s="47">
        <v>1</v>
      </c>
      <c r="T224" s="47">
        <v>6</v>
      </c>
      <c r="U224" s="47">
        <v>3</v>
      </c>
      <c r="V224" s="46">
        <v>87</v>
      </c>
      <c r="W224" s="46"/>
      <c r="X224" s="47">
        <v>5</v>
      </c>
      <c r="Y224" s="47">
        <v>1</v>
      </c>
      <c r="Z224" s="47">
        <v>5</v>
      </c>
      <c r="AA224" s="47">
        <v>3</v>
      </c>
      <c r="AB224" s="46">
        <v>12</v>
      </c>
      <c r="AC224" s="47">
        <v>1</v>
      </c>
      <c r="AD224" s="46"/>
      <c r="AE224" s="47">
        <v>4</v>
      </c>
      <c r="AF224" s="47">
        <v>1</v>
      </c>
      <c r="AG224" s="47">
        <v>4</v>
      </c>
      <c r="AH224" s="47">
        <v>3</v>
      </c>
      <c r="AI224" s="46">
        <v>3</v>
      </c>
      <c r="AJ224" s="46"/>
      <c r="AK224" s="46" t="s">
        <v>579</v>
      </c>
      <c r="AL224" s="46" t="s">
        <v>7304</v>
      </c>
      <c r="AM224" s="46" t="s">
        <v>615</v>
      </c>
      <c r="AN224" s="46" t="s">
        <v>616</v>
      </c>
      <c r="AO224" s="46">
        <v>1009</v>
      </c>
      <c r="AP224" s="46" t="s">
        <v>617</v>
      </c>
      <c r="AQ224" s="46" t="s">
        <v>618</v>
      </c>
      <c r="AR224" s="46">
        <v>4</v>
      </c>
      <c r="AS224" s="46"/>
      <c r="AT224" s="46">
        <v>-1</v>
      </c>
    </row>
    <row r="225" spans="1:46" ht="15" customHeight="1">
      <c r="A225" s="46" t="s">
        <v>619</v>
      </c>
      <c r="B225" s="47">
        <v>456061515513796</v>
      </c>
      <c r="C225" s="47">
        <v>8.9855060816551301E+18</v>
      </c>
      <c r="D225" s="47">
        <v>358239051399196</v>
      </c>
      <c r="E225" s="46" t="s">
        <v>621</v>
      </c>
      <c r="F225" s="46" t="s">
        <v>621</v>
      </c>
      <c r="G225" s="46" t="s">
        <v>613</v>
      </c>
      <c r="H225" s="54">
        <v>1</v>
      </c>
      <c r="I225" s="47">
        <v>8</v>
      </c>
      <c r="J225" s="46" t="s">
        <v>603</v>
      </c>
      <c r="K225" s="46" t="s">
        <v>177</v>
      </c>
      <c r="L225" s="46"/>
      <c r="M225" s="46"/>
      <c r="N225" s="46"/>
      <c r="O225" s="46">
        <v>10</v>
      </c>
      <c r="P225" s="46"/>
      <c r="Q225" s="46"/>
      <c r="R225" s="47">
        <v>6</v>
      </c>
      <c r="S225" s="47">
        <v>1</v>
      </c>
      <c r="T225" s="47">
        <v>6</v>
      </c>
      <c r="U225" s="47">
        <v>1</v>
      </c>
      <c r="V225" s="46"/>
      <c r="W225" s="46"/>
      <c r="X225" s="47">
        <v>5</v>
      </c>
      <c r="Y225" s="47">
        <v>1</v>
      </c>
      <c r="Z225" s="47">
        <v>5</v>
      </c>
      <c r="AA225" s="47">
        <v>3</v>
      </c>
      <c r="AB225" s="46">
        <v>73</v>
      </c>
      <c r="AC225" s="47">
        <v>1</v>
      </c>
      <c r="AD225" s="46"/>
      <c r="AE225" s="47">
        <v>4</v>
      </c>
      <c r="AF225" s="47">
        <v>1</v>
      </c>
      <c r="AG225" s="47">
        <v>4</v>
      </c>
      <c r="AH225" s="47">
        <v>3</v>
      </c>
      <c r="AI225" s="46">
        <v>9</v>
      </c>
      <c r="AJ225" s="46"/>
      <c r="AK225" s="46" t="s">
        <v>579</v>
      </c>
      <c r="AL225" s="46" t="s">
        <v>7305</v>
      </c>
      <c r="AM225" s="46" t="s">
        <v>626</v>
      </c>
      <c r="AN225" s="46" t="s">
        <v>627</v>
      </c>
      <c r="AO225" s="46">
        <v>1010</v>
      </c>
      <c r="AP225" s="46" t="s">
        <v>629</v>
      </c>
      <c r="AQ225" s="46" t="s">
        <v>630</v>
      </c>
      <c r="AR225" s="46">
        <v>5</v>
      </c>
      <c r="AS225" s="46"/>
      <c r="AT225" s="46">
        <v>-1</v>
      </c>
    </row>
    <row r="226" spans="1:46" ht="15" customHeight="1">
      <c r="A226" s="46" t="s">
        <v>631</v>
      </c>
      <c r="B226" s="47">
        <v>456061515513796</v>
      </c>
      <c r="C226" s="47">
        <v>8.9855060816551301E+18</v>
      </c>
      <c r="D226" s="47">
        <v>358239051399196</v>
      </c>
      <c r="E226" s="46" t="s">
        <v>632</v>
      </c>
      <c r="F226" s="46" t="s">
        <v>632</v>
      </c>
      <c r="G226" s="46" t="s">
        <v>613</v>
      </c>
      <c r="H226" s="54">
        <v>1</v>
      </c>
      <c r="I226" s="47">
        <v>8</v>
      </c>
      <c r="J226" s="46" t="s">
        <v>603</v>
      </c>
      <c r="K226" s="46" t="s">
        <v>177</v>
      </c>
      <c r="L226" s="46"/>
      <c r="M226" s="46"/>
      <c r="N226" s="46"/>
      <c r="O226" s="46">
        <v>10</v>
      </c>
      <c r="P226" s="46"/>
      <c r="Q226" s="46"/>
      <c r="R226" s="47">
        <v>6</v>
      </c>
      <c r="S226" s="47">
        <v>1</v>
      </c>
      <c r="T226" s="47">
        <v>6</v>
      </c>
      <c r="U226" s="47">
        <v>3</v>
      </c>
      <c r="V226" s="46">
        <v>14</v>
      </c>
      <c r="W226" s="46"/>
      <c r="X226" s="47">
        <v>5</v>
      </c>
      <c r="Y226" s="47">
        <v>1</v>
      </c>
      <c r="Z226" s="47">
        <v>5</v>
      </c>
      <c r="AA226" s="47">
        <v>3</v>
      </c>
      <c r="AB226" s="46">
        <v>0</v>
      </c>
      <c r="AC226" s="47">
        <v>1</v>
      </c>
      <c r="AD226" s="46"/>
      <c r="AE226" s="47">
        <v>4</v>
      </c>
      <c r="AF226" s="47">
        <v>1</v>
      </c>
      <c r="AG226" s="47">
        <v>4</v>
      </c>
      <c r="AH226" s="47">
        <v>3</v>
      </c>
      <c r="AI226" s="46">
        <v>0</v>
      </c>
      <c r="AJ226" s="46"/>
      <c r="AK226" s="46" t="s">
        <v>579</v>
      </c>
      <c r="AL226" s="46" t="s">
        <v>7306</v>
      </c>
      <c r="AM226" s="46" t="s">
        <v>638</v>
      </c>
      <c r="AN226" s="46" t="s">
        <v>639</v>
      </c>
      <c r="AO226" s="46">
        <v>1011</v>
      </c>
      <c r="AP226" s="46" t="s">
        <v>640</v>
      </c>
      <c r="AQ226" s="46" t="s">
        <v>641</v>
      </c>
      <c r="AR226" s="46">
        <v>6</v>
      </c>
      <c r="AS226" s="46"/>
      <c r="AT226" s="46">
        <v>-1</v>
      </c>
    </row>
    <row r="227" spans="1:46" ht="15" customHeight="1">
      <c r="A227" s="46" t="s">
        <v>1000</v>
      </c>
      <c r="B227" s="47">
        <v>456061515513796</v>
      </c>
      <c r="C227" s="47">
        <v>8.9855060816551301E+18</v>
      </c>
      <c r="D227" s="47">
        <v>358239051399196</v>
      </c>
      <c r="E227" s="46" t="s">
        <v>1002</v>
      </c>
      <c r="F227" s="46" t="s">
        <v>1002</v>
      </c>
      <c r="G227" s="46" t="s">
        <v>1003</v>
      </c>
      <c r="H227" s="54">
        <v>1</v>
      </c>
      <c r="I227" s="47">
        <v>8</v>
      </c>
      <c r="J227" s="46" t="s">
        <v>1004</v>
      </c>
      <c r="K227" s="46" t="s">
        <v>1005</v>
      </c>
      <c r="L227" s="46"/>
      <c r="M227" s="46"/>
      <c r="N227" s="46"/>
      <c r="O227" s="46">
        <v>10</v>
      </c>
      <c r="P227" s="46"/>
      <c r="Q227" s="46"/>
      <c r="R227" s="47">
        <v>6</v>
      </c>
      <c r="S227" s="47">
        <v>1</v>
      </c>
      <c r="T227" s="47">
        <v>6</v>
      </c>
      <c r="U227" s="47">
        <v>3</v>
      </c>
      <c r="V227" s="46">
        <v>0</v>
      </c>
      <c r="W227" s="46"/>
      <c r="X227" s="47">
        <v>5</v>
      </c>
      <c r="Y227" s="47">
        <v>1</v>
      </c>
      <c r="Z227" s="47">
        <v>5</v>
      </c>
      <c r="AA227" s="47">
        <v>3</v>
      </c>
      <c r="AB227" s="46">
        <v>0</v>
      </c>
      <c r="AC227" s="47">
        <v>1</v>
      </c>
      <c r="AD227" s="46"/>
      <c r="AE227" s="47">
        <v>4</v>
      </c>
      <c r="AF227" s="47">
        <v>1</v>
      </c>
      <c r="AG227" s="47">
        <v>4</v>
      </c>
      <c r="AH227" s="47">
        <v>3</v>
      </c>
      <c r="AI227" s="46">
        <v>0</v>
      </c>
      <c r="AJ227" s="46"/>
      <c r="AK227" s="46" t="s">
        <v>778</v>
      </c>
      <c r="AL227" s="46" t="s">
        <v>7327</v>
      </c>
      <c r="AM227" s="46" t="s">
        <v>1011</v>
      </c>
      <c r="AN227" s="46" t="s">
        <v>1012</v>
      </c>
      <c r="AO227" s="46">
        <v>1084</v>
      </c>
      <c r="AP227" s="46" t="s">
        <v>1013</v>
      </c>
      <c r="AQ227" s="46" t="s">
        <v>1014</v>
      </c>
      <c r="AR227" s="46">
        <v>42</v>
      </c>
      <c r="AS227" s="46"/>
      <c r="AT227" s="46">
        <v>-1</v>
      </c>
    </row>
    <row r="228" spans="1:46" ht="15" customHeight="1">
      <c r="A228" s="46" t="s">
        <v>1015</v>
      </c>
      <c r="B228" s="47">
        <v>456061515513796</v>
      </c>
      <c r="C228" s="47">
        <v>8.9855060816551301E+18</v>
      </c>
      <c r="D228" s="47">
        <v>358239051399196</v>
      </c>
      <c r="E228" s="46" t="s">
        <v>1017</v>
      </c>
      <c r="F228" s="46" t="s">
        <v>1017</v>
      </c>
      <c r="G228" s="46" t="s">
        <v>1003</v>
      </c>
      <c r="H228" s="54">
        <v>1</v>
      </c>
      <c r="I228" s="47">
        <v>8</v>
      </c>
      <c r="J228" s="46" t="s">
        <v>1004</v>
      </c>
      <c r="K228" s="46" t="s">
        <v>1005</v>
      </c>
      <c r="L228" s="46"/>
      <c r="M228" s="46"/>
      <c r="N228" s="46"/>
      <c r="O228" s="46">
        <v>10</v>
      </c>
      <c r="P228" s="46"/>
      <c r="Q228" s="46"/>
      <c r="R228" s="47">
        <v>6</v>
      </c>
      <c r="S228" s="47">
        <v>1</v>
      </c>
      <c r="T228" s="47">
        <v>6</v>
      </c>
      <c r="U228" s="47">
        <v>1</v>
      </c>
      <c r="V228" s="46"/>
      <c r="W228" s="46"/>
      <c r="X228" s="47">
        <v>5</v>
      </c>
      <c r="Y228" s="47">
        <v>1</v>
      </c>
      <c r="Z228" s="47">
        <v>5</v>
      </c>
      <c r="AA228" s="47">
        <v>3</v>
      </c>
      <c r="AB228" s="46">
        <v>131</v>
      </c>
      <c r="AC228" s="47">
        <v>1</v>
      </c>
      <c r="AD228" s="46"/>
      <c r="AE228" s="47">
        <v>4</v>
      </c>
      <c r="AF228" s="47">
        <v>1</v>
      </c>
      <c r="AG228" s="47">
        <v>4</v>
      </c>
      <c r="AH228" s="47">
        <v>3</v>
      </c>
      <c r="AI228" s="46">
        <v>20</v>
      </c>
      <c r="AJ228" s="46"/>
      <c r="AK228" s="46" t="s">
        <v>778</v>
      </c>
      <c r="AL228" s="46" t="s">
        <v>7302</v>
      </c>
      <c r="AM228" s="46" t="s">
        <v>1019</v>
      </c>
      <c r="AN228" s="46" t="s">
        <v>1021</v>
      </c>
      <c r="AO228" s="46">
        <v>1085</v>
      </c>
      <c r="AP228" s="46" t="s">
        <v>1022</v>
      </c>
      <c r="AQ228" s="46" t="s">
        <v>1023</v>
      </c>
      <c r="AR228" s="46">
        <v>43</v>
      </c>
      <c r="AS228" s="46"/>
      <c r="AT228" s="46">
        <v>-1</v>
      </c>
    </row>
    <row r="229" spans="1:46" ht="15" customHeight="1">
      <c r="A229" s="46" t="s">
        <v>1024</v>
      </c>
      <c r="B229" s="47">
        <v>456061515513796</v>
      </c>
      <c r="C229" s="47">
        <v>8.9855060816551301E+18</v>
      </c>
      <c r="D229" s="47">
        <v>358239051399196</v>
      </c>
      <c r="E229" s="46" t="s">
        <v>1025</v>
      </c>
      <c r="F229" s="46" t="s">
        <v>1025</v>
      </c>
      <c r="G229" s="46" t="s">
        <v>1003</v>
      </c>
      <c r="H229" s="54">
        <v>1</v>
      </c>
      <c r="I229" s="47">
        <v>8</v>
      </c>
      <c r="J229" s="46" t="s">
        <v>1004</v>
      </c>
      <c r="K229" s="46" t="s">
        <v>1005</v>
      </c>
      <c r="L229" s="46"/>
      <c r="M229" s="46"/>
      <c r="N229" s="46"/>
      <c r="O229" s="46">
        <v>10</v>
      </c>
      <c r="P229" s="46"/>
      <c r="Q229" s="46"/>
      <c r="R229" s="47">
        <v>6</v>
      </c>
      <c r="S229" s="47">
        <v>1</v>
      </c>
      <c r="T229" s="47">
        <v>6</v>
      </c>
      <c r="U229" s="47">
        <v>3</v>
      </c>
      <c r="V229" s="46">
        <v>60</v>
      </c>
      <c r="W229" s="46"/>
      <c r="X229" s="47">
        <v>5</v>
      </c>
      <c r="Y229" s="47">
        <v>1</v>
      </c>
      <c r="Z229" s="47">
        <v>5</v>
      </c>
      <c r="AA229" s="47">
        <v>3</v>
      </c>
      <c r="AB229" s="46">
        <v>14</v>
      </c>
      <c r="AC229" s="47">
        <v>1</v>
      </c>
      <c r="AD229" s="46"/>
      <c r="AE229" s="47">
        <v>4</v>
      </c>
      <c r="AF229" s="47">
        <v>1</v>
      </c>
      <c r="AG229" s="47">
        <v>4</v>
      </c>
      <c r="AH229" s="47">
        <v>3</v>
      </c>
      <c r="AI229" s="46">
        <v>0</v>
      </c>
      <c r="AJ229" s="46"/>
      <c r="AK229" s="46" t="s">
        <v>778</v>
      </c>
      <c r="AL229" s="46" t="s">
        <v>7328</v>
      </c>
      <c r="AM229" s="46" t="s">
        <v>1031</v>
      </c>
      <c r="AN229" s="46" t="s">
        <v>1032</v>
      </c>
      <c r="AO229" s="46">
        <v>1086</v>
      </c>
      <c r="AP229" s="46" t="s">
        <v>1033</v>
      </c>
      <c r="AQ229" s="46" t="s">
        <v>1034</v>
      </c>
      <c r="AR229" s="46">
        <v>44</v>
      </c>
      <c r="AS229" s="46"/>
      <c r="AT229" s="46">
        <v>-1</v>
      </c>
    </row>
    <row r="230" spans="1:46" ht="15" customHeight="1">
      <c r="A230" s="46" t="s">
        <v>1101</v>
      </c>
      <c r="B230" s="47">
        <v>456061515513796</v>
      </c>
      <c r="C230" s="47">
        <v>8.9855060816551301E+18</v>
      </c>
      <c r="D230" s="47">
        <v>358239051399196</v>
      </c>
      <c r="E230" s="46" t="s">
        <v>1102</v>
      </c>
      <c r="F230" s="46" t="s">
        <v>1102</v>
      </c>
      <c r="G230" s="46" t="s">
        <v>1103</v>
      </c>
      <c r="H230" s="54">
        <v>1</v>
      </c>
      <c r="I230" s="47">
        <v>8</v>
      </c>
      <c r="J230" s="46" t="s">
        <v>1076</v>
      </c>
      <c r="K230" s="46" t="s">
        <v>1077</v>
      </c>
      <c r="L230" s="46"/>
      <c r="M230" s="46"/>
      <c r="N230" s="46"/>
      <c r="O230" s="46">
        <v>10</v>
      </c>
      <c r="P230" s="46"/>
      <c r="Q230" s="46"/>
      <c r="R230" s="47">
        <v>6</v>
      </c>
      <c r="S230" s="47">
        <v>1</v>
      </c>
      <c r="T230" s="47">
        <v>6</v>
      </c>
      <c r="U230" s="47">
        <v>3</v>
      </c>
      <c r="V230" s="46">
        <v>18</v>
      </c>
      <c r="W230" s="46"/>
      <c r="X230" s="47">
        <v>5</v>
      </c>
      <c r="Y230" s="47">
        <v>1</v>
      </c>
      <c r="Z230" s="47">
        <v>5</v>
      </c>
      <c r="AA230" s="47">
        <v>3</v>
      </c>
      <c r="AB230" s="46">
        <v>1</v>
      </c>
      <c r="AC230" s="47">
        <v>1</v>
      </c>
      <c r="AD230" s="46"/>
      <c r="AE230" s="47">
        <v>4</v>
      </c>
      <c r="AF230" s="47">
        <v>1</v>
      </c>
      <c r="AG230" s="47">
        <v>4</v>
      </c>
      <c r="AH230" s="47">
        <v>3</v>
      </c>
      <c r="AI230" s="46">
        <v>0</v>
      </c>
      <c r="AJ230" s="46"/>
      <c r="AK230" s="46" t="s">
        <v>579</v>
      </c>
      <c r="AL230" s="46" t="s">
        <v>7335</v>
      </c>
      <c r="AM230" s="46" t="s">
        <v>1108</v>
      </c>
      <c r="AN230" s="46" t="s">
        <v>1109</v>
      </c>
      <c r="AO230" s="46">
        <v>1107</v>
      </c>
      <c r="AP230" s="46" t="s">
        <v>1111</v>
      </c>
      <c r="AQ230" s="46" t="s">
        <v>1112</v>
      </c>
      <c r="AR230" s="46">
        <v>52</v>
      </c>
      <c r="AS230" s="46"/>
      <c r="AT230" s="46">
        <v>-1</v>
      </c>
    </row>
    <row r="231" spans="1:46" ht="15" customHeight="1">
      <c r="A231" s="46" t="s">
        <v>1113</v>
      </c>
      <c r="B231" s="47">
        <v>456061515513796</v>
      </c>
      <c r="C231" s="47">
        <v>8.9855060816551301E+18</v>
      </c>
      <c r="D231" s="47">
        <v>358239051399196</v>
      </c>
      <c r="E231" s="46" t="s">
        <v>1114</v>
      </c>
      <c r="F231" s="46" t="s">
        <v>1114</v>
      </c>
      <c r="G231" s="46" t="s">
        <v>1103</v>
      </c>
      <c r="H231" s="54">
        <v>1</v>
      </c>
      <c r="I231" s="47">
        <v>8</v>
      </c>
      <c r="J231" s="46" t="s">
        <v>1076</v>
      </c>
      <c r="K231" s="46" t="s">
        <v>1077</v>
      </c>
      <c r="L231" s="46"/>
      <c r="M231" s="46"/>
      <c r="N231" s="46"/>
      <c r="O231" s="46">
        <v>10</v>
      </c>
      <c r="P231" s="46"/>
      <c r="Q231" s="46"/>
      <c r="R231" s="47">
        <v>6</v>
      </c>
      <c r="S231" s="47">
        <v>1</v>
      </c>
      <c r="T231" s="47">
        <v>6</v>
      </c>
      <c r="U231" s="47">
        <v>3</v>
      </c>
      <c r="V231" s="46">
        <v>9</v>
      </c>
      <c r="W231" s="46"/>
      <c r="X231" s="47">
        <v>5</v>
      </c>
      <c r="Y231" s="47">
        <v>1</v>
      </c>
      <c r="Z231" s="47">
        <v>5</v>
      </c>
      <c r="AA231" s="47">
        <v>3</v>
      </c>
      <c r="AB231" s="46">
        <v>3</v>
      </c>
      <c r="AC231" s="47">
        <v>1</v>
      </c>
      <c r="AD231" s="46"/>
      <c r="AE231" s="47">
        <v>4</v>
      </c>
      <c r="AF231" s="47">
        <v>1</v>
      </c>
      <c r="AG231" s="47">
        <v>4</v>
      </c>
      <c r="AH231" s="47">
        <v>3</v>
      </c>
      <c r="AI231" s="46">
        <v>0</v>
      </c>
      <c r="AJ231" s="46"/>
      <c r="AK231" s="46" t="s">
        <v>579</v>
      </c>
      <c r="AL231" s="46" t="s">
        <v>7336</v>
      </c>
      <c r="AM231" s="46" t="s">
        <v>1117</v>
      </c>
      <c r="AN231" s="46" t="s">
        <v>1118</v>
      </c>
      <c r="AO231" s="46">
        <v>1108</v>
      </c>
      <c r="AP231" s="46" t="s">
        <v>1119</v>
      </c>
      <c r="AQ231" s="46" t="s">
        <v>1121</v>
      </c>
      <c r="AR231" s="46">
        <v>53</v>
      </c>
      <c r="AS231" s="46"/>
      <c r="AT231" s="46">
        <v>-1</v>
      </c>
    </row>
    <row r="232" spans="1:46" ht="15" customHeight="1">
      <c r="A232" s="46" t="s">
        <v>1383</v>
      </c>
      <c r="B232" s="47">
        <v>456061515513796</v>
      </c>
      <c r="C232" s="47">
        <v>8.9855060816551301E+18</v>
      </c>
      <c r="D232" s="47">
        <v>358239051399196</v>
      </c>
      <c r="E232" s="46" t="s">
        <v>1384</v>
      </c>
      <c r="F232" s="46" t="s">
        <v>1384</v>
      </c>
      <c r="G232" s="46" t="s">
        <v>1385</v>
      </c>
      <c r="H232" s="54">
        <v>2</v>
      </c>
      <c r="I232" s="47">
        <v>8</v>
      </c>
      <c r="J232" s="46" t="s">
        <v>1386</v>
      </c>
      <c r="K232" s="46" t="s">
        <v>1387</v>
      </c>
      <c r="L232" s="46"/>
      <c r="M232" s="46"/>
      <c r="N232" s="46"/>
      <c r="O232" s="46">
        <v>10</v>
      </c>
      <c r="P232" s="46"/>
      <c r="Q232" s="46"/>
      <c r="R232" s="47">
        <v>6</v>
      </c>
      <c r="S232" s="47">
        <v>1</v>
      </c>
      <c r="T232" s="47">
        <v>6</v>
      </c>
      <c r="U232" s="47">
        <v>3</v>
      </c>
      <c r="V232" s="46">
        <v>19</v>
      </c>
      <c r="W232" s="46"/>
      <c r="X232" s="47">
        <v>5</v>
      </c>
      <c r="Y232" s="47">
        <v>1</v>
      </c>
      <c r="Z232" s="47">
        <v>5</v>
      </c>
      <c r="AA232" s="47">
        <v>3</v>
      </c>
      <c r="AB232" s="46">
        <v>1</v>
      </c>
      <c r="AC232" s="47">
        <v>1</v>
      </c>
      <c r="AD232" s="46"/>
      <c r="AE232" s="47">
        <v>4</v>
      </c>
      <c r="AF232" s="47">
        <v>1</v>
      </c>
      <c r="AG232" s="47">
        <v>4</v>
      </c>
      <c r="AH232" s="47">
        <v>3</v>
      </c>
      <c r="AI232" s="46">
        <v>0</v>
      </c>
      <c r="AJ232" s="46"/>
      <c r="AK232" s="46" t="s">
        <v>1307</v>
      </c>
      <c r="AL232" s="46" t="s">
        <v>7354</v>
      </c>
      <c r="AM232" s="46" t="s">
        <v>1389</v>
      </c>
      <c r="AN232" s="46" t="s">
        <v>1390</v>
      </c>
      <c r="AO232" s="46">
        <v>1168</v>
      </c>
      <c r="AP232" s="46" t="s">
        <v>1391</v>
      </c>
      <c r="AQ232" s="46" t="s">
        <v>1392</v>
      </c>
      <c r="AR232" s="46">
        <v>80</v>
      </c>
      <c r="AS232" s="46"/>
      <c r="AT232" s="46">
        <v>-1</v>
      </c>
    </row>
    <row r="233" spans="1:46" ht="15" customHeight="1">
      <c r="A233" s="46" t="s">
        <v>1393</v>
      </c>
      <c r="B233" s="47">
        <v>456061515513796</v>
      </c>
      <c r="C233" s="47">
        <v>8.9855060816551301E+18</v>
      </c>
      <c r="D233" s="47">
        <v>358239051399196</v>
      </c>
      <c r="E233" s="46" t="s">
        <v>1394</v>
      </c>
      <c r="F233" s="46" t="s">
        <v>1394</v>
      </c>
      <c r="G233" s="46" t="s">
        <v>1385</v>
      </c>
      <c r="H233" s="54">
        <v>2</v>
      </c>
      <c r="I233" s="47">
        <v>8</v>
      </c>
      <c r="J233" s="46" t="s">
        <v>1386</v>
      </c>
      <c r="K233" s="46" t="s">
        <v>1387</v>
      </c>
      <c r="L233" s="46"/>
      <c r="M233" s="46"/>
      <c r="N233" s="46"/>
      <c r="O233" s="46">
        <v>10</v>
      </c>
      <c r="P233" s="46"/>
      <c r="Q233" s="46"/>
      <c r="R233" s="47">
        <v>6</v>
      </c>
      <c r="S233" s="47">
        <v>1</v>
      </c>
      <c r="T233" s="47">
        <v>6</v>
      </c>
      <c r="U233" s="47">
        <v>2</v>
      </c>
      <c r="V233" s="46"/>
      <c r="W233" s="46"/>
      <c r="X233" s="47">
        <v>5</v>
      </c>
      <c r="Y233" s="47">
        <v>1</v>
      </c>
      <c r="Z233" s="47">
        <v>5</v>
      </c>
      <c r="AA233" s="47">
        <v>1</v>
      </c>
      <c r="AB233" s="46"/>
      <c r="AC233" s="47">
        <v>1</v>
      </c>
      <c r="AD233" s="46"/>
      <c r="AE233" s="47">
        <v>4</v>
      </c>
      <c r="AF233" s="47">
        <v>1</v>
      </c>
      <c r="AG233" s="47">
        <v>4</v>
      </c>
      <c r="AH233" s="47">
        <v>3</v>
      </c>
      <c r="AI233" s="46">
        <v>107</v>
      </c>
      <c r="AJ233" s="46"/>
      <c r="AK233" s="46" t="s">
        <v>1307</v>
      </c>
      <c r="AL233" s="46" t="s">
        <v>7355</v>
      </c>
      <c r="AM233" s="46" t="s">
        <v>1400</v>
      </c>
      <c r="AN233" s="46" t="s">
        <v>1401</v>
      </c>
      <c r="AO233" s="46">
        <v>1169</v>
      </c>
      <c r="AP233" s="46" t="s">
        <v>1402</v>
      </c>
      <c r="AQ233" s="46" t="s">
        <v>1403</v>
      </c>
      <c r="AR233" s="46">
        <v>81</v>
      </c>
      <c r="AS233" s="46"/>
      <c r="AT233" s="46">
        <v>-1</v>
      </c>
    </row>
    <row r="234" spans="1:46" ht="15" customHeight="1">
      <c r="A234" s="46" t="s">
        <v>1404</v>
      </c>
      <c r="B234" s="47">
        <v>456061515513796</v>
      </c>
      <c r="C234" s="47">
        <v>8.9855060816551301E+18</v>
      </c>
      <c r="D234" s="47">
        <v>358239051399196</v>
      </c>
      <c r="E234" s="46" t="s">
        <v>1405</v>
      </c>
      <c r="F234" s="46" t="s">
        <v>1405</v>
      </c>
      <c r="G234" s="46" t="s">
        <v>1385</v>
      </c>
      <c r="H234" s="54">
        <v>2</v>
      </c>
      <c r="I234" s="47">
        <v>8</v>
      </c>
      <c r="J234" s="46" t="s">
        <v>1386</v>
      </c>
      <c r="K234" s="46" t="s">
        <v>1387</v>
      </c>
      <c r="L234" s="46"/>
      <c r="M234" s="46"/>
      <c r="N234" s="46"/>
      <c r="O234" s="46">
        <v>10</v>
      </c>
      <c r="P234" s="46"/>
      <c r="Q234" s="46"/>
      <c r="R234" s="47">
        <v>6</v>
      </c>
      <c r="S234" s="47">
        <v>1</v>
      </c>
      <c r="T234" s="47">
        <v>6</v>
      </c>
      <c r="U234" s="47">
        <v>3</v>
      </c>
      <c r="V234" s="46">
        <v>44</v>
      </c>
      <c r="W234" s="46"/>
      <c r="X234" s="47">
        <v>5</v>
      </c>
      <c r="Y234" s="47">
        <v>1</v>
      </c>
      <c r="Z234" s="47">
        <v>5</v>
      </c>
      <c r="AA234" s="47">
        <v>3</v>
      </c>
      <c r="AB234" s="46">
        <v>5</v>
      </c>
      <c r="AC234" s="47">
        <v>1</v>
      </c>
      <c r="AD234" s="46"/>
      <c r="AE234" s="47">
        <v>4</v>
      </c>
      <c r="AF234" s="47">
        <v>1</v>
      </c>
      <c r="AG234" s="47">
        <v>4</v>
      </c>
      <c r="AH234" s="47">
        <v>3</v>
      </c>
      <c r="AI234" s="46">
        <v>1</v>
      </c>
      <c r="AJ234" s="46"/>
      <c r="AK234" s="46" t="s">
        <v>1307</v>
      </c>
      <c r="AL234" s="46" t="s">
        <v>7356</v>
      </c>
      <c r="AM234" s="46" t="s">
        <v>1408</v>
      </c>
      <c r="AN234" s="46" t="s">
        <v>1409</v>
      </c>
      <c r="AO234" s="46">
        <v>1170</v>
      </c>
      <c r="AP234" s="46" t="s">
        <v>1410</v>
      </c>
      <c r="AQ234" s="46" t="s">
        <v>1411</v>
      </c>
      <c r="AR234" s="46">
        <v>82</v>
      </c>
      <c r="AS234" s="46"/>
      <c r="AT234" s="46">
        <v>-1</v>
      </c>
    </row>
    <row r="235" spans="1:46" ht="15" customHeight="1">
      <c r="A235" s="46" t="s">
        <v>1414</v>
      </c>
      <c r="B235" s="47">
        <v>456061515513796</v>
      </c>
      <c r="C235" s="47">
        <v>8.9855060816551301E+18</v>
      </c>
      <c r="D235" s="47">
        <v>358239051399196</v>
      </c>
      <c r="E235" s="46" t="s">
        <v>1417</v>
      </c>
      <c r="F235" s="46" t="s">
        <v>1417</v>
      </c>
      <c r="G235" s="46" t="s">
        <v>1385</v>
      </c>
      <c r="H235" s="54">
        <v>2</v>
      </c>
      <c r="I235" s="47">
        <v>8</v>
      </c>
      <c r="J235" s="46" t="s">
        <v>1386</v>
      </c>
      <c r="K235" s="46" t="s">
        <v>1387</v>
      </c>
      <c r="L235" s="46"/>
      <c r="M235" s="46"/>
      <c r="N235" s="46"/>
      <c r="O235" s="46">
        <v>10</v>
      </c>
      <c r="P235" s="46"/>
      <c r="Q235" s="46"/>
      <c r="R235" s="47">
        <v>6</v>
      </c>
      <c r="S235" s="47">
        <v>1</v>
      </c>
      <c r="T235" s="47">
        <v>6</v>
      </c>
      <c r="U235" s="47">
        <v>2</v>
      </c>
      <c r="V235" s="46"/>
      <c r="W235" s="46"/>
      <c r="X235" s="47">
        <v>5</v>
      </c>
      <c r="Y235" s="47">
        <v>1</v>
      </c>
      <c r="Z235" s="47">
        <v>5</v>
      </c>
      <c r="AA235" s="47">
        <v>1</v>
      </c>
      <c r="AB235" s="46"/>
      <c r="AC235" s="47">
        <v>1</v>
      </c>
      <c r="AD235" s="46"/>
      <c r="AE235" s="47">
        <v>4</v>
      </c>
      <c r="AF235" s="47">
        <v>1</v>
      </c>
      <c r="AG235" s="47">
        <v>4</v>
      </c>
      <c r="AH235" s="47">
        <v>3</v>
      </c>
      <c r="AI235" s="46">
        <v>29</v>
      </c>
      <c r="AJ235" s="46"/>
      <c r="AK235" s="46" t="s">
        <v>1307</v>
      </c>
      <c r="AL235" s="46" t="s">
        <v>7357</v>
      </c>
      <c r="AM235" s="46" t="s">
        <v>1419</v>
      </c>
      <c r="AN235" s="46" t="s">
        <v>1420</v>
      </c>
      <c r="AO235" s="46">
        <v>1171</v>
      </c>
      <c r="AP235" s="46" t="s">
        <v>1421</v>
      </c>
      <c r="AQ235" s="46" t="s">
        <v>1422</v>
      </c>
      <c r="AR235" s="46">
        <v>83</v>
      </c>
      <c r="AS235" s="46"/>
      <c r="AT235" s="46">
        <v>-1</v>
      </c>
    </row>
    <row r="236" spans="1:46" ht="15" customHeight="1">
      <c r="A236" s="46" t="s">
        <v>1424</v>
      </c>
      <c r="B236" s="47">
        <v>456061515513796</v>
      </c>
      <c r="C236" s="47">
        <v>8.9855060816551301E+18</v>
      </c>
      <c r="D236" s="47">
        <v>358239051399196</v>
      </c>
      <c r="E236" s="46" t="s">
        <v>1425</v>
      </c>
      <c r="F236" s="46" t="s">
        <v>1425</v>
      </c>
      <c r="G236" s="46" t="s">
        <v>1385</v>
      </c>
      <c r="H236" s="54">
        <v>2</v>
      </c>
      <c r="I236" s="47">
        <v>8</v>
      </c>
      <c r="J236" s="46" t="s">
        <v>1386</v>
      </c>
      <c r="K236" s="46" t="s">
        <v>1387</v>
      </c>
      <c r="L236" s="46"/>
      <c r="M236" s="46"/>
      <c r="N236" s="46"/>
      <c r="O236" s="46">
        <v>10</v>
      </c>
      <c r="P236" s="46"/>
      <c r="Q236" s="46"/>
      <c r="R236" s="47">
        <v>6</v>
      </c>
      <c r="S236" s="47">
        <v>1</v>
      </c>
      <c r="T236" s="47">
        <v>6</v>
      </c>
      <c r="U236" s="47">
        <v>3</v>
      </c>
      <c r="V236" s="46">
        <v>46</v>
      </c>
      <c r="W236" s="46"/>
      <c r="X236" s="47">
        <v>5</v>
      </c>
      <c r="Y236" s="47">
        <v>1</v>
      </c>
      <c r="Z236" s="47">
        <v>5</v>
      </c>
      <c r="AA236" s="47">
        <v>3</v>
      </c>
      <c r="AB236" s="46">
        <v>2</v>
      </c>
      <c r="AC236" s="47">
        <v>1</v>
      </c>
      <c r="AD236" s="46"/>
      <c r="AE236" s="47">
        <v>4</v>
      </c>
      <c r="AF236" s="47">
        <v>1</v>
      </c>
      <c r="AG236" s="47">
        <v>4</v>
      </c>
      <c r="AH236" s="47">
        <v>3</v>
      </c>
      <c r="AI236" s="46">
        <v>1</v>
      </c>
      <c r="AJ236" s="46"/>
      <c r="AK236" s="46" t="s">
        <v>1307</v>
      </c>
      <c r="AL236" s="46" t="s">
        <v>7358</v>
      </c>
      <c r="AM236" s="46" t="s">
        <v>1432</v>
      </c>
      <c r="AN236" s="46" t="s">
        <v>1433</v>
      </c>
      <c r="AO236" s="46">
        <v>1172</v>
      </c>
      <c r="AP236" s="46" t="s">
        <v>1434</v>
      </c>
      <c r="AQ236" s="46" t="s">
        <v>1435</v>
      </c>
      <c r="AR236" s="46">
        <v>84</v>
      </c>
      <c r="AS236" s="46"/>
      <c r="AT236" s="46">
        <v>-1</v>
      </c>
    </row>
    <row r="237" spans="1:46" ht="15" customHeight="1">
      <c r="A237" s="46" t="s">
        <v>1758</v>
      </c>
      <c r="B237" s="47">
        <v>456061515513796</v>
      </c>
      <c r="C237" s="47">
        <v>8.9855060816551301E+18</v>
      </c>
      <c r="D237" s="47">
        <v>358239051399196</v>
      </c>
      <c r="E237" s="46" t="s">
        <v>1759</v>
      </c>
      <c r="F237" s="46" t="s">
        <v>1759</v>
      </c>
      <c r="G237" s="46" t="s">
        <v>1760</v>
      </c>
      <c r="H237" s="54">
        <v>2</v>
      </c>
      <c r="I237" s="47">
        <v>8</v>
      </c>
      <c r="J237" s="46" t="s">
        <v>1726</v>
      </c>
      <c r="K237" s="46" t="s">
        <v>1727</v>
      </c>
      <c r="L237" s="46"/>
      <c r="M237" s="46"/>
      <c r="N237" s="46"/>
      <c r="O237" s="46">
        <v>10</v>
      </c>
      <c r="P237" s="46"/>
      <c r="Q237" s="46"/>
      <c r="R237" s="47">
        <v>6</v>
      </c>
      <c r="S237" s="47">
        <v>1</v>
      </c>
      <c r="T237" s="47">
        <v>6</v>
      </c>
      <c r="U237" s="47">
        <v>3</v>
      </c>
      <c r="V237" s="46">
        <v>81</v>
      </c>
      <c r="W237" s="46"/>
      <c r="X237" s="47">
        <v>5</v>
      </c>
      <c r="Y237" s="47">
        <v>1</v>
      </c>
      <c r="Z237" s="47">
        <v>5</v>
      </c>
      <c r="AA237" s="47">
        <v>3</v>
      </c>
      <c r="AB237" s="46">
        <v>7</v>
      </c>
      <c r="AC237" s="47">
        <v>1</v>
      </c>
      <c r="AD237" s="46"/>
      <c r="AE237" s="47">
        <v>4</v>
      </c>
      <c r="AF237" s="47">
        <v>1</v>
      </c>
      <c r="AG237" s="47">
        <v>4</v>
      </c>
      <c r="AH237" s="47">
        <v>3</v>
      </c>
      <c r="AI237" s="46">
        <v>2</v>
      </c>
      <c r="AJ237" s="46"/>
      <c r="AK237" s="46" t="s">
        <v>1729</v>
      </c>
      <c r="AL237" s="46" t="s">
        <v>7378</v>
      </c>
      <c r="AM237" s="46" t="s">
        <v>1765</v>
      </c>
      <c r="AN237" s="46" t="s">
        <v>1766</v>
      </c>
      <c r="AO237" s="46">
        <v>1304</v>
      </c>
      <c r="AP237" s="46" t="s">
        <v>1768</v>
      </c>
      <c r="AQ237" s="46" t="s">
        <v>1770</v>
      </c>
      <c r="AR237" s="46">
        <v>126</v>
      </c>
      <c r="AS237" s="46"/>
      <c r="AT237" s="46">
        <v>-1</v>
      </c>
    </row>
    <row r="238" spans="1:46" ht="15" customHeight="1">
      <c r="A238" s="46" t="s">
        <v>1771</v>
      </c>
      <c r="B238" s="47">
        <v>456061515513796</v>
      </c>
      <c r="C238" s="47">
        <v>8.9855060816551301E+18</v>
      </c>
      <c r="D238" s="47">
        <v>358239051399196</v>
      </c>
      <c r="E238" s="46" t="s">
        <v>1772</v>
      </c>
      <c r="F238" s="46" t="s">
        <v>1772</v>
      </c>
      <c r="G238" s="46" t="s">
        <v>1760</v>
      </c>
      <c r="H238" s="54">
        <v>2</v>
      </c>
      <c r="I238" s="47">
        <v>8</v>
      </c>
      <c r="J238" s="46" t="s">
        <v>1726</v>
      </c>
      <c r="K238" s="46" t="s">
        <v>1727</v>
      </c>
      <c r="L238" s="46"/>
      <c r="M238" s="46"/>
      <c r="N238" s="46"/>
      <c r="O238" s="46">
        <v>10</v>
      </c>
      <c r="P238" s="46"/>
      <c r="Q238" s="46"/>
      <c r="R238" s="47">
        <v>6</v>
      </c>
      <c r="S238" s="47">
        <v>1</v>
      </c>
      <c r="T238" s="47">
        <v>6</v>
      </c>
      <c r="U238" s="47">
        <v>3</v>
      </c>
      <c r="V238" s="46">
        <v>0</v>
      </c>
      <c r="W238" s="46"/>
      <c r="X238" s="47">
        <v>5</v>
      </c>
      <c r="Y238" s="47">
        <v>1</v>
      </c>
      <c r="Z238" s="47">
        <v>5</v>
      </c>
      <c r="AA238" s="47">
        <v>3</v>
      </c>
      <c r="AB238" s="46">
        <v>0</v>
      </c>
      <c r="AC238" s="47">
        <v>1</v>
      </c>
      <c r="AD238" s="46"/>
      <c r="AE238" s="47">
        <v>4</v>
      </c>
      <c r="AF238" s="47">
        <v>1</v>
      </c>
      <c r="AG238" s="47">
        <v>4</v>
      </c>
      <c r="AH238" s="47">
        <v>3</v>
      </c>
      <c r="AI238" s="46">
        <v>0</v>
      </c>
      <c r="AJ238" s="46"/>
      <c r="AK238" s="46" t="s">
        <v>1729</v>
      </c>
      <c r="AL238" s="46" t="s">
        <v>7379</v>
      </c>
      <c r="AM238" s="46" t="s">
        <v>1774</v>
      </c>
      <c r="AN238" s="46" t="s">
        <v>1775</v>
      </c>
      <c r="AO238" s="46">
        <v>1305</v>
      </c>
      <c r="AP238" s="46" t="s">
        <v>1777</v>
      </c>
      <c r="AQ238" s="46" t="s">
        <v>1778</v>
      </c>
      <c r="AR238" s="46">
        <v>127</v>
      </c>
      <c r="AS238" s="46"/>
      <c r="AT238" s="46">
        <v>-1</v>
      </c>
    </row>
    <row r="239" spans="1:46" ht="15" customHeight="1">
      <c r="A239" s="46" t="s">
        <v>1781</v>
      </c>
      <c r="B239" s="47">
        <v>456061515513796</v>
      </c>
      <c r="C239" s="47">
        <v>8.9855060816551301E+18</v>
      </c>
      <c r="D239" s="47">
        <v>358239051399196</v>
      </c>
      <c r="E239" s="46" t="s">
        <v>1782</v>
      </c>
      <c r="F239" s="46" t="s">
        <v>1782</v>
      </c>
      <c r="G239" s="46" t="s">
        <v>1760</v>
      </c>
      <c r="H239" s="54">
        <v>2</v>
      </c>
      <c r="I239" s="47">
        <v>8</v>
      </c>
      <c r="J239" s="46" t="s">
        <v>1784</v>
      </c>
      <c r="K239" s="46" t="s">
        <v>1727</v>
      </c>
      <c r="L239" s="46"/>
      <c r="M239" s="46"/>
      <c r="N239" s="46"/>
      <c r="O239" s="46">
        <v>10</v>
      </c>
      <c r="P239" s="46"/>
      <c r="Q239" s="46"/>
      <c r="R239" s="47">
        <v>6</v>
      </c>
      <c r="S239" s="47">
        <v>1</v>
      </c>
      <c r="T239" s="47">
        <v>6</v>
      </c>
      <c r="U239" s="47">
        <v>1</v>
      </c>
      <c r="V239" s="46"/>
      <c r="W239" s="46"/>
      <c r="X239" s="47">
        <v>5</v>
      </c>
      <c r="Y239" s="47">
        <v>1</v>
      </c>
      <c r="Z239" s="47">
        <v>5</v>
      </c>
      <c r="AA239" s="47">
        <v>3</v>
      </c>
      <c r="AB239" s="46">
        <v>36</v>
      </c>
      <c r="AC239" s="47">
        <v>1</v>
      </c>
      <c r="AD239" s="46"/>
      <c r="AE239" s="47">
        <v>4</v>
      </c>
      <c r="AF239" s="47">
        <v>1</v>
      </c>
      <c r="AG239" s="47">
        <v>4</v>
      </c>
      <c r="AH239" s="47">
        <v>3</v>
      </c>
      <c r="AI239" s="46">
        <v>4</v>
      </c>
      <c r="AJ239" s="46"/>
      <c r="AK239" s="46" t="s">
        <v>1729</v>
      </c>
      <c r="AL239" s="46" t="s">
        <v>7380</v>
      </c>
      <c r="AM239" s="46" t="s">
        <v>1787</v>
      </c>
      <c r="AN239" s="46" t="s">
        <v>1788</v>
      </c>
      <c r="AO239" s="46">
        <v>1306</v>
      </c>
      <c r="AP239" s="46" t="s">
        <v>1789</v>
      </c>
      <c r="AQ239" s="46" t="s">
        <v>1790</v>
      </c>
      <c r="AR239" s="46">
        <v>128</v>
      </c>
      <c r="AS239" s="46"/>
      <c r="AT239" s="46">
        <v>-1</v>
      </c>
    </row>
    <row r="240" spans="1:46" ht="15" customHeight="1">
      <c r="A240" s="46" t="s">
        <v>1792</v>
      </c>
      <c r="B240" s="47">
        <v>456061515513796</v>
      </c>
      <c r="C240" s="47">
        <v>8.9855060816551301E+18</v>
      </c>
      <c r="D240" s="47">
        <v>358239051399196</v>
      </c>
      <c r="E240" s="46" t="s">
        <v>1793</v>
      </c>
      <c r="F240" s="46" t="s">
        <v>1793</v>
      </c>
      <c r="G240" s="46" t="s">
        <v>1760</v>
      </c>
      <c r="H240" s="54">
        <v>2</v>
      </c>
      <c r="I240" s="47">
        <v>8</v>
      </c>
      <c r="J240" s="46" t="s">
        <v>1726</v>
      </c>
      <c r="K240" s="46" t="s">
        <v>1727</v>
      </c>
      <c r="L240" s="46"/>
      <c r="M240" s="46"/>
      <c r="N240" s="46"/>
      <c r="O240" s="46">
        <v>10</v>
      </c>
      <c r="P240" s="46"/>
      <c r="Q240" s="46"/>
      <c r="R240" s="47">
        <v>6</v>
      </c>
      <c r="S240" s="47">
        <v>1</v>
      </c>
      <c r="T240" s="47">
        <v>6</v>
      </c>
      <c r="U240" s="47">
        <v>1</v>
      </c>
      <c r="V240" s="46"/>
      <c r="W240" s="46"/>
      <c r="X240" s="47">
        <v>5</v>
      </c>
      <c r="Y240" s="47">
        <v>1</v>
      </c>
      <c r="Z240" s="47">
        <v>5</v>
      </c>
      <c r="AA240" s="47">
        <v>3</v>
      </c>
      <c r="AB240" s="46">
        <v>94</v>
      </c>
      <c r="AC240" s="47">
        <v>1</v>
      </c>
      <c r="AD240" s="46"/>
      <c r="AE240" s="47">
        <v>4</v>
      </c>
      <c r="AF240" s="47">
        <v>1</v>
      </c>
      <c r="AG240" s="47">
        <v>4</v>
      </c>
      <c r="AH240" s="47">
        <v>3</v>
      </c>
      <c r="AI240" s="46">
        <v>11</v>
      </c>
      <c r="AJ240" s="46"/>
      <c r="AK240" s="46" t="s">
        <v>1729</v>
      </c>
      <c r="AL240" s="46" t="s">
        <v>7381</v>
      </c>
      <c r="AM240" s="46" t="s">
        <v>1799</v>
      </c>
      <c r="AN240" s="46" t="s">
        <v>1800</v>
      </c>
      <c r="AO240" s="46">
        <v>1307</v>
      </c>
      <c r="AP240" s="46" t="s">
        <v>1802</v>
      </c>
      <c r="AQ240" s="46" t="s">
        <v>1803</v>
      </c>
      <c r="AR240" s="46">
        <v>129</v>
      </c>
      <c r="AS240" s="46"/>
      <c r="AT240" s="46">
        <v>-1</v>
      </c>
    </row>
    <row r="241" spans="1:46" ht="15" customHeight="1">
      <c r="A241" s="46" t="s">
        <v>1805</v>
      </c>
      <c r="B241" s="47">
        <v>456061515513796</v>
      </c>
      <c r="C241" s="47">
        <v>8.9855060816551301E+18</v>
      </c>
      <c r="D241" s="47">
        <v>358239051399196</v>
      </c>
      <c r="E241" s="46" t="s">
        <v>1806</v>
      </c>
      <c r="F241" s="46" t="s">
        <v>1806</v>
      </c>
      <c r="G241" s="46" t="s">
        <v>1760</v>
      </c>
      <c r="H241" s="54">
        <v>2</v>
      </c>
      <c r="I241" s="47">
        <v>8</v>
      </c>
      <c r="J241" s="46" t="s">
        <v>1726</v>
      </c>
      <c r="K241" s="46" t="s">
        <v>1727</v>
      </c>
      <c r="L241" s="46"/>
      <c r="M241" s="46"/>
      <c r="N241" s="46"/>
      <c r="O241" s="46">
        <v>10</v>
      </c>
      <c r="P241" s="46"/>
      <c r="Q241" s="46"/>
      <c r="R241" s="47">
        <v>6</v>
      </c>
      <c r="S241" s="47">
        <v>1</v>
      </c>
      <c r="T241" s="47">
        <v>6</v>
      </c>
      <c r="U241" s="47">
        <v>3</v>
      </c>
      <c r="V241" s="46">
        <v>87</v>
      </c>
      <c r="W241" s="46"/>
      <c r="X241" s="47">
        <v>5</v>
      </c>
      <c r="Y241" s="47">
        <v>1</v>
      </c>
      <c r="Z241" s="47">
        <v>5</v>
      </c>
      <c r="AA241" s="47">
        <v>3</v>
      </c>
      <c r="AB241" s="46">
        <v>12</v>
      </c>
      <c r="AC241" s="47">
        <v>1</v>
      </c>
      <c r="AD241" s="46"/>
      <c r="AE241" s="47">
        <v>4</v>
      </c>
      <c r="AF241" s="47">
        <v>1</v>
      </c>
      <c r="AG241" s="47">
        <v>4</v>
      </c>
      <c r="AH241" s="47">
        <v>3</v>
      </c>
      <c r="AI241" s="46">
        <v>2</v>
      </c>
      <c r="AJ241" s="46"/>
      <c r="AK241" s="46" t="s">
        <v>1729</v>
      </c>
      <c r="AL241" s="46" t="s">
        <v>7382</v>
      </c>
      <c r="AM241" s="46" t="s">
        <v>1808</v>
      </c>
      <c r="AN241" s="46" t="s">
        <v>1809</v>
      </c>
      <c r="AO241" s="46">
        <v>1308</v>
      </c>
      <c r="AP241" s="46" t="s">
        <v>1811</v>
      </c>
      <c r="AQ241" s="46" t="s">
        <v>1814</v>
      </c>
      <c r="AR241" s="46">
        <v>130</v>
      </c>
      <c r="AS241" s="46"/>
      <c r="AT241" s="46">
        <v>-1</v>
      </c>
    </row>
    <row r="242" spans="1:46" ht="15" customHeight="1">
      <c r="A242" s="46" t="s">
        <v>2149</v>
      </c>
      <c r="B242" s="47">
        <v>456061515513796</v>
      </c>
      <c r="C242" s="47">
        <v>8.9855060816551301E+18</v>
      </c>
      <c r="D242" s="47">
        <v>358239051399196</v>
      </c>
      <c r="E242" s="46" t="s">
        <v>2151</v>
      </c>
      <c r="F242" s="46" t="s">
        <v>2151</v>
      </c>
      <c r="G242" s="46" t="s">
        <v>2152</v>
      </c>
      <c r="H242" s="54">
        <v>4</v>
      </c>
      <c r="I242" s="47">
        <v>8</v>
      </c>
      <c r="J242" s="46" t="s">
        <v>2098</v>
      </c>
      <c r="K242" s="46" t="s">
        <v>2100</v>
      </c>
      <c r="L242" s="46"/>
      <c r="M242" s="46"/>
      <c r="N242" s="46"/>
      <c r="O242" s="46">
        <v>10</v>
      </c>
      <c r="P242" s="46"/>
      <c r="Q242" s="46"/>
      <c r="R242" s="47">
        <v>6</v>
      </c>
      <c r="S242" s="47">
        <v>1</v>
      </c>
      <c r="T242" s="47">
        <v>6</v>
      </c>
      <c r="U242" s="47">
        <v>3</v>
      </c>
      <c r="V242" s="46">
        <v>32</v>
      </c>
      <c r="W242" s="46"/>
      <c r="X242" s="47">
        <v>5</v>
      </c>
      <c r="Y242" s="47">
        <v>1</v>
      </c>
      <c r="Z242" s="47">
        <v>5</v>
      </c>
      <c r="AA242" s="47">
        <v>3</v>
      </c>
      <c r="AB242" s="46">
        <v>6</v>
      </c>
      <c r="AC242" s="47">
        <v>1</v>
      </c>
      <c r="AD242" s="46"/>
      <c r="AE242" s="47">
        <v>4</v>
      </c>
      <c r="AF242" s="47">
        <v>1</v>
      </c>
      <c r="AG242" s="47">
        <v>4</v>
      </c>
      <c r="AH242" s="47">
        <v>3</v>
      </c>
      <c r="AI242" s="46">
        <v>0</v>
      </c>
      <c r="AJ242" s="46"/>
      <c r="AK242" s="46" t="s">
        <v>839</v>
      </c>
      <c r="AL242" s="46" t="s">
        <v>7397</v>
      </c>
      <c r="AM242" s="46" t="s">
        <v>2154</v>
      </c>
      <c r="AN242" s="46" t="s">
        <v>2155</v>
      </c>
      <c r="AO242" s="46">
        <v>1402</v>
      </c>
      <c r="AP242" s="46" t="s">
        <v>2157</v>
      </c>
      <c r="AQ242" s="46" t="s">
        <v>2159</v>
      </c>
      <c r="AR242" s="46">
        <v>157</v>
      </c>
      <c r="AS242" s="46"/>
      <c r="AT242" s="46">
        <v>-1</v>
      </c>
    </row>
    <row r="243" spans="1:46" ht="15" customHeight="1">
      <c r="A243" s="46" t="s">
        <v>2162</v>
      </c>
      <c r="B243" s="47">
        <v>456061515513796</v>
      </c>
      <c r="C243" s="47">
        <v>8.9855060816551301E+18</v>
      </c>
      <c r="D243" s="47">
        <v>358239051399196</v>
      </c>
      <c r="E243" s="46" t="s">
        <v>2164</v>
      </c>
      <c r="F243" s="46" t="s">
        <v>2164</v>
      </c>
      <c r="G243" s="46" t="s">
        <v>2152</v>
      </c>
      <c r="H243" s="54">
        <v>4</v>
      </c>
      <c r="I243" s="47">
        <v>8</v>
      </c>
      <c r="J243" s="46" t="s">
        <v>2098</v>
      </c>
      <c r="K243" s="46" t="s">
        <v>2100</v>
      </c>
      <c r="L243" s="46"/>
      <c r="M243" s="46"/>
      <c r="N243" s="46"/>
      <c r="O243" s="46">
        <v>10</v>
      </c>
      <c r="P243" s="46"/>
      <c r="Q243" s="46"/>
      <c r="R243" s="47">
        <v>6</v>
      </c>
      <c r="S243" s="47">
        <v>1</v>
      </c>
      <c r="T243" s="47">
        <v>6</v>
      </c>
      <c r="U243" s="47">
        <v>3</v>
      </c>
      <c r="V243" s="46">
        <v>52</v>
      </c>
      <c r="W243" s="46"/>
      <c r="X243" s="47">
        <v>5</v>
      </c>
      <c r="Y243" s="47">
        <v>1</v>
      </c>
      <c r="Z243" s="47">
        <v>5</v>
      </c>
      <c r="AA243" s="47">
        <v>3</v>
      </c>
      <c r="AB243" s="46">
        <v>7</v>
      </c>
      <c r="AC243" s="47">
        <v>1</v>
      </c>
      <c r="AD243" s="46"/>
      <c r="AE243" s="47">
        <v>4</v>
      </c>
      <c r="AF243" s="47">
        <v>1</v>
      </c>
      <c r="AG243" s="47">
        <v>4</v>
      </c>
      <c r="AH243" s="47">
        <v>3</v>
      </c>
      <c r="AI243" s="46">
        <v>1</v>
      </c>
      <c r="AJ243" s="46"/>
      <c r="AK243" s="46" t="s">
        <v>839</v>
      </c>
      <c r="AL243" s="46" t="s">
        <v>7398</v>
      </c>
      <c r="AM243" s="46" t="s">
        <v>2168</v>
      </c>
      <c r="AN243" s="46" t="s">
        <v>2169</v>
      </c>
      <c r="AO243" s="46">
        <v>1403</v>
      </c>
      <c r="AP243" s="46" t="s">
        <v>2171</v>
      </c>
      <c r="AQ243" s="46" t="s">
        <v>2173</v>
      </c>
      <c r="AR243" s="46">
        <v>158</v>
      </c>
      <c r="AS243" s="46"/>
      <c r="AT243" s="46">
        <v>-1</v>
      </c>
    </row>
    <row r="244" spans="1:46" ht="15" customHeight="1">
      <c r="A244" s="46" t="s">
        <v>2175</v>
      </c>
      <c r="B244" s="47">
        <v>456061515513796</v>
      </c>
      <c r="C244" s="47">
        <v>8.9855060816551301E+18</v>
      </c>
      <c r="D244" s="47">
        <v>358239051399196</v>
      </c>
      <c r="E244" s="46" t="s">
        <v>2177</v>
      </c>
      <c r="F244" s="46" t="s">
        <v>2177</v>
      </c>
      <c r="G244" s="46" t="s">
        <v>2152</v>
      </c>
      <c r="H244" s="54">
        <v>4</v>
      </c>
      <c r="I244" s="47">
        <v>8</v>
      </c>
      <c r="J244" s="46" t="s">
        <v>2098</v>
      </c>
      <c r="K244" s="46" t="s">
        <v>2100</v>
      </c>
      <c r="L244" s="46"/>
      <c r="M244" s="46"/>
      <c r="N244" s="46"/>
      <c r="O244" s="46">
        <v>10</v>
      </c>
      <c r="P244" s="46"/>
      <c r="Q244" s="46"/>
      <c r="R244" s="47">
        <v>6</v>
      </c>
      <c r="S244" s="47">
        <v>1</v>
      </c>
      <c r="T244" s="47">
        <v>6</v>
      </c>
      <c r="U244" s="47">
        <v>1</v>
      </c>
      <c r="V244" s="46"/>
      <c r="W244" s="46"/>
      <c r="X244" s="47">
        <v>5</v>
      </c>
      <c r="Y244" s="47">
        <v>1</v>
      </c>
      <c r="Z244" s="47">
        <v>5</v>
      </c>
      <c r="AA244" s="47">
        <v>3</v>
      </c>
      <c r="AB244" s="46">
        <v>26</v>
      </c>
      <c r="AC244" s="47">
        <v>1</v>
      </c>
      <c r="AD244" s="46"/>
      <c r="AE244" s="47">
        <v>4</v>
      </c>
      <c r="AF244" s="47">
        <v>1</v>
      </c>
      <c r="AG244" s="47">
        <v>4</v>
      </c>
      <c r="AH244" s="47">
        <v>3</v>
      </c>
      <c r="AI244" s="46">
        <v>3</v>
      </c>
      <c r="AJ244" s="46"/>
      <c r="AK244" s="46" t="s">
        <v>839</v>
      </c>
      <c r="AL244" s="46" t="s">
        <v>7399</v>
      </c>
      <c r="AM244" s="46" t="s">
        <v>2180</v>
      </c>
      <c r="AN244" s="46" t="s">
        <v>2182</v>
      </c>
      <c r="AO244" s="46">
        <v>1404</v>
      </c>
      <c r="AP244" s="46" t="s">
        <v>2185</v>
      </c>
      <c r="AQ244" s="46" t="s">
        <v>2187</v>
      </c>
      <c r="AR244" s="46">
        <v>159</v>
      </c>
      <c r="AS244" s="46"/>
      <c r="AT244" s="46">
        <v>-1</v>
      </c>
    </row>
    <row r="245" spans="1:46" ht="15" customHeight="1">
      <c r="A245" s="46" t="s">
        <v>2189</v>
      </c>
      <c r="B245" s="47">
        <v>456061515513796</v>
      </c>
      <c r="C245" s="47">
        <v>8.9855060816551301E+18</v>
      </c>
      <c r="D245" s="47">
        <v>358239051399196</v>
      </c>
      <c r="E245" s="46" t="s">
        <v>2190</v>
      </c>
      <c r="F245" s="46" t="s">
        <v>2190</v>
      </c>
      <c r="G245" s="46" t="s">
        <v>2152</v>
      </c>
      <c r="H245" s="54">
        <v>4</v>
      </c>
      <c r="I245" s="47">
        <v>8</v>
      </c>
      <c r="J245" s="46" t="s">
        <v>2098</v>
      </c>
      <c r="K245" s="46" t="s">
        <v>2100</v>
      </c>
      <c r="L245" s="46"/>
      <c r="M245" s="46"/>
      <c r="N245" s="46"/>
      <c r="O245" s="46">
        <v>10</v>
      </c>
      <c r="P245" s="46"/>
      <c r="Q245" s="46"/>
      <c r="R245" s="47">
        <v>6</v>
      </c>
      <c r="S245" s="47">
        <v>1</v>
      </c>
      <c r="T245" s="47">
        <v>6</v>
      </c>
      <c r="U245" s="47">
        <v>3</v>
      </c>
      <c r="V245" s="46">
        <v>42</v>
      </c>
      <c r="W245" s="46"/>
      <c r="X245" s="47">
        <v>5</v>
      </c>
      <c r="Y245" s="47">
        <v>1</v>
      </c>
      <c r="Z245" s="47">
        <v>5</v>
      </c>
      <c r="AA245" s="47">
        <v>3</v>
      </c>
      <c r="AB245" s="46">
        <v>3</v>
      </c>
      <c r="AC245" s="47">
        <v>1</v>
      </c>
      <c r="AD245" s="46"/>
      <c r="AE245" s="47">
        <v>4</v>
      </c>
      <c r="AF245" s="47">
        <v>1</v>
      </c>
      <c r="AG245" s="47">
        <v>4</v>
      </c>
      <c r="AH245" s="47">
        <v>3</v>
      </c>
      <c r="AI245" s="46">
        <v>0</v>
      </c>
      <c r="AJ245" s="46"/>
      <c r="AK245" s="46" t="s">
        <v>839</v>
      </c>
      <c r="AL245" s="46" t="s">
        <v>7400</v>
      </c>
      <c r="AM245" s="46" t="s">
        <v>2197</v>
      </c>
      <c r="AN245" s="46" t="s">
        <v>2198</v>
      </c>
      <c r="AO245" s="46">
        <v>1405</v>
      </c>
      <c r="AP245" s="46" t="s">
        <v>2199</v>
      </c>
      <c r="AQ245" s="46" t="s">
        <v>2200</v>
      </c>
      <c r="AR245" s="46">
        <v>160</v>
      </c>
      <c r="AS245" s="46"/>
      <c r="AT245" s="46">
        <v>-1</v>
      </c>
    </row>
    <row r="246" spans="1:46" ht="15" customHeight="1">
      <c r="A246" s="46" t="s">
        <v>2201</v>
      </c>
      <c r="B246" s="47">
        <v>456061515513796</v>
      </c>
      <c r="C246" s="47">
        <v>8.9855060816551301E+18</v>
      </c>
      <c r="D246" s="47">
        <v>358239051399196</v>
      </c>
      <c r="E246" s="46" t="s">
        <v>2202</v>
      </c>
      <c r="F246" s="46" t="s">
        <v>2202</v>
      </c>
      <c r="G246" s="46" t="s">
        <v>2152</v>
      </c>
      <c r="H246" s="54">
        <v>4</v>
      </c>
      <c r="I246" s="47">
        <v>8</v>
      </c>
      <c r="J246" s="46" t="s">
        <v>2098</v>
      </c>
      <c r="K246" s="46" t="s">
        <v>2100</v>
      </c>
      <c r="L246" s="46"/>
      <c r="M246" s="46"/>
      <c r="N246" s="46"/>
      <c r="O246" s="46">
        <v>10</v>
      </c>
      <c r="P246" s="46"/>
      <c r="Q246" s="46"/>
      <c r="R246" s="47">
        <v>6</v>
      </c>
      <c r="S246" s="47">
        <v>1</v>
      </c>
      <c r="T246" s="47">
        <v>6</v>
      </c>
      <c r="U246" s="47">
        <v>3</v>
      </c>
      <c r="V246" s="46">
        <v>49</v>
      </c>
      <c r="W246" s="46"/>
      <c r="X246" s="47">
        <v>5</v>
      </c>
      <c r="Y246" s="47">
        <v>1</v>
      </c>
      <c r="Z246" s="47">
        <v>5</v>
      </c>
      <c r="AA246" s="47">
        <v>3</v>
      </c>
      <c r="AB246" s="46">
        <v>3</v>
      </c>
      <c r="AC246" s="47">
        <v>1</v>
      </c>
      <c r="AD246" s="46"/>
      <c r="AE246" s="47">
        <v>4</v>
      </c>
      <c r="AF246" s="47">
        <v>1</v>
      </c>
      <c r="AG246" s="47">
        <v>4</v>
      </c>
      <c r="AH246" s="47">
        <v>3</v>
      </c>
      <c r="AI246" s="46">
        <v>1</v>
      </c>
      <c r="AJ246" s="46"/>
      <c r="AK246" s="46" t="s">
        <v>839</v>
      </c>
      <c r="AL246" s="46" t="s">
        <v>7401</v>
      </c>
      <c r="AM246" s="46" t="s">
        <v>2208</v>
      </c>
      <c r="AN246" s="46" t="s">
        <v>2209</v>
      </c>
      <c r="AO246" s="46">
        <v>1406</v>
      </c>
      <c r="AP246" s="46" t="s">
        <v>2211</v>
      </c>
      <c r="AQ246" s="46" t="s">
        <v>2212</v>
      </c>
      <c r="AR246" s="46">
        <v>161</v>
      </c>
      <c r="AS246" s="46"/>
      <c r="AT246" s="46">
        <v>-1</v>
      </c>
    </row>
    <row r="247" spans="1:46" ht="15" customHeight="1">
      <c r="A247" s="46" t="s">
        <v>2489</v>
      </c>
      <c r="B247" s="47">
        <v>456061515513796</v>
      </c>
      <c r="C247" s="47">
        <v>8.9855060816551301E+18</v>
      </c>
      <c r="D247" s="47">
        <v>358239051399196</v>
      </c>
      <c r="E247" s="46" t="s">
        <v>2491</v>
      </c>
      <c r="F247" s="46" t="s">
        <v>2491</v>
      </c>
      <c r="G247" s="46" t="s">
        <v>2362</v>
      </c>
      <c r="H247" s="54">
        <v>4</v>
      </c>
      <c r="I247" s="47">
        <v>8</v>
      </c>
      <c r="J247" s="46" t="s">
        <v>2442</v>
      </c>
      <c r="K247" s="46" t="s">
        <v>2363</v>
      </c>
      <c r="L247" s="46"/>
      <c r="M247" s="46"/>
      <c r="N247" s="46"/>
      <c r="O247" s="46">
        <v>10</v>
      </c>
      <c r="P247" s="46"/>
      <c r="Q247" s="46"/>
      <c r="R247" s="47">
        <v>6</v>
      </c>
      <c r="S247" s="47">
        <v>1</v>
      </c>
      <c r="T247" s="47">
        <v>6</v>
      </c>
      <c r="U247" s="47">
        <v>3</v>
      </c>
      <c r="V247" s="46">
        <v>5</v>
      </c>
      <c r="W247" s="46"/>
      <c r="X247" s="47">
        <v>5</v>
      </c>
      <c r="Y247" s="47">
        <v>1</v>
      </c>
      <c r="Z247" s="47">
        <v>5</v>
      </c>
      <c r="AA247" s="47">
        <v>3</v>
      </c>
      <c r="AB247" s="46">
        <v>0</v>
      </c>
      <c r="AC247" s="47">
        <v>1</v>
      </c>
      <c r="AD247" s="46"/>
      <c r="AE247" s="47">
        <v>4</v>
      </c>
      <c r="AF247" s="47">
        <v>1</v>
      </c>
      <c r="AG247" s="47">
        <v>4</v>
      </c>
      <c r="AH247" s="47">
        <v>3</v>
      </c>
      <c r="AI247" s="46">
        <v>0</v>
      </c>
      <c r="AJ247" s="46"/>
      <c r="AK247" s="46" t="s">
        <v>839</v>
      </c>
      <c r="AL247" s="46" t="s">
        <v>7416</v>
      </c>
      <c r="AM247" s="46" t="s">
        <v>2496</v>
      </c>
      <c r="AN247" s="46" t="s">
        <v>2498</v>
      </c>
      <c r="AO247" s="46">
        <v>1506</v>
      </c>
      <c r="AP247" s="46" t="s">
        <v>2499</v>
      </c>
      <c r="AQ247" s="46" t="s">
        <v>2500</v>
      </c>
      <c r="AR247" s="46">
        <v>186</v>
      </c>
      <c r="AS247" s="46"/>
      <c r="AT247" s="46">
        <v>-1</v>
      </c>
    </row>
    <row r="248" spans="1:46" ht="15" customHeight="1">
      <c r="A248" s="46" t="s">
        <v>2501</v>
      </c>
      <c r="B248" s="47">
        <v>456061515513796</v>
      </c>
      <c r="C248" s="47">
        <v>8.9855060816551301E+18</v>
      </c>
      <c r="D248" s="47">
        <v>358239051399196</v>
      </c>
      <c r="E248" s="46" t="s">
        <v>2502</v>
      </c>
      <c r="F248" s="46" t="s">
        <v>2502</v>
      </c>
      <c r="G248" s="46" t="s">
        <v>2362</v>
      </c>
      <c r="H248" s="54">
        <v>4</v>
      </c>
      <c r="I248" s="47">
        <v>8</v>
      </c>
      <c r="J248" s="46" t="s">
        <v>2442</v>
      </c>
      <c r="K248" s="46" t="s">
        <v>2363</v>
      </c>
      <c r="L248" s="46"/>
      <c r="M248" s="46"/>
      <c r="N248" s="46"/>
      <c r="O248" s="46">
        <v>10</v>
      </c>
      <c r="P248" s="46"/>
      <c r="Q248" s="46"/>
      <c r="R248" s="47">
        <v>6</v>
      </c>
      <c r="S248" s="47">
        <v>1</v>
      </c>
      <c r="T248" s="47">
        <v>6</v>
      </c>
      <c r="U248" s="47">
        <v>3</v>
      </c>
      <c r="V248" s="46">
        <v>109</v>
      </c>
      <c r="W248" s="46"/>
      <c r="X248" s="47">
        <v>5</v>
      </c>
      <c r="Y248" s="47">
        <v>1</v>
      </c>
      <c r="Z248" s="47">
        <v>5</v>
      </c>
      <c r="AA248" s="47">
        <v>3</v>
      </c>
      <c r="AB248" s="46">
        <v>10</v>
      </c>
      <c r="AC248" s="47">
        <v>1</v>
      </c>
      <c r="AD248" s="46"/>
      <c r="AE248" s="47">
        <v>4</v>
      </c>
      <c r="AF248" s="47">
        <v>1</v>
      </c>
      <c r="AG248" s="47">
        <v>4</v>
      </c>
      <c r="AH248" s="47">
        <v>3</v>
      </c>
      <c r="AI248" s="46">
        <v>2</v>
      </c>
      <c r="AJ248" s="46"/>
      <c r="AK248" s="46" t="s">
        <v>839</v>
      </c>
      <c r="AL248" s="46" t="s">
        <v>7417</v>
      </c>
      <c r="AM248" s="46" t="s">
        <v>2508</v>
      </c>
      <c r="AN248" s="46" t="s">
        <v>2509</v>
      </c>
      <c r="AO248" s="46">
        <v>1507</v>
      </c>
      <c r="AP248" s="46" t="s">
        <v>2510</v>
      </c>
      <c r="AQ248" s="46" t="s">
        <v>2511</v>
      </c>
      <c r="AR248" s="46">
        <v>187</v>
      </c>
      <c r="AS248" s="46"/>
      <c r="AT248" s="46">
        <v>-1</v>
      </c>
    </row>
    <row r="249" spans="1:46" ht="15" customHeight="1">
      <c r="A249" s="46" t="s">
        <v>2512</v>
      </c>
      <c r="B249" s="47">
        <v>456061515513796</v>
      </c>
      <c r="C249" s="47">
        <v>8.9855060816551301E+18</v>
      </c>
      <c r="D249" s="47">
        <v>358239051399196</v>
      </c>
      <c r="E249" s="46" t="s">
        <v>2513</v>
      </c>
      <c r="F249" s="46" t="s">
        <v>2513</v>
      </c>
      <c r="G249" s="46" t="s">
        <v>2362</v>
      </c>
      <c r="H249" s="54">
        <v>4</v>
      </c>
      <c r="I249" s="47">
        <v>8</v>
      </c>
      <c r="J249" s="46" t="s">
        <v>2442</v>
      </c>
      <c r="K249" s="46" t="s">
        <v>2363</v>
      </c>
      <c r="L249" s="46"/>
      <c r="M249" s="46"/>
      <c r="N249" s="46"/>
      <c r="O249" s="46">
        <v>10</v>
      </c>
      <c r="P249" s="46"/>
      <c r="Q249" s="46"/>
      <c r="R249" s="47">
        <v>6</v>
      </c>
      <c r="S249" s="47">
        <v>1</v>
      </c>
      <c r="T249" s="47">
        <v>6</v>
      </c>
      <c r="U249" s="47">
        <v>1</v>
      </c>
      <c r="V249" s="46"/>
      <c r="W249" s="46"/>
      <c r="X249" s="47">
        <v>5</v>
      </c>
      <c r="Y249" s="47">
        <v>1</v>
      </c>
      <c r="Z249" s="47">
        <v>5</v>
      </c>
      <c r="AA249" s="47">
        <v>3</v>
      </c>
      <c r="AB249" s="46">
        <v>49</v>
      </c>
      <c r="AC249" s="47">
        <v>1</v>
      </c>
      <c r="AD249" s="46"/>
      <c r="AE249" s="47">
        <v>4</v>
      </c>
      <c r="AF249" s="47">
        <v>1</v>
      </c>
      <c r="AG249" s="47">
        <v>4</v>
      </c>
      <c r="AH249" s="47">
        <v>3</v>
      </c>
      <c r="AI249" s="46">
        <v>3</v>
      </c>
      <c r="AJ249" s="46"/>
      <c r="AK249" s="46" t="s">
        <v>839</v>
      </c>
      <c r="AL249" s="46" t="s">
        <v>7334</v>
      </c>
      <c r="AM249" s="46" t="s">
        <v>2519</v>
      </c>
      <c r="AN249" s="46" t="s">
        <v>2520</v>
      </c>
      <c r="AO249" s="46">
        <v>1508</v>
      </c>
      <c r="AP249" s="46" t="s">
        <v>2522</v>
      </c>
      <c r="AQ249" s="46" t="s">
        <v>2523</v>
      </c>
      <c r="AR249" s="46">
        <v>188</v>
      </c>
      <c r="AS249" s="46"/>
      <c r="AT249" s="46">
        <v>-1</v>
      </c>
    </row>
    <row r="250" spans="1:46" ht="15" customHeight="1">
      <c r="A250" s="46" t="s">
        <v>2594</v>
      </c>
      <c r="B250" s="47">
        <v>456061515513796</v>
      </c>
      <c r="C250" s="47">
        <v>8.9855060816551301E+18</v>
      </c>
      <c r="D250" s="47">
        <v>358239051399196</v>
      </c>
      <c r="E250" s="46" t="s">
        <v>2595</v>
      </c>
      <c r="F250" s="46" t="s">
        <v>2595</v>
      </c>
      <c r="G250" s="46" t="s">
        <v>2528</v>
      </c>
      <c r="H250" s="54">
        <v>4</v>
      </c>
      <c r="I250" s="47">
        <v>8</v>
      </c>
      <c r="J250" s="46" t="s">
        <v>2596</v>
      </c>
      <c r="K250" s="46" t="s">
        <v>2529</v>
      </c>
      <c r="L250" s="46"/>
      <c r="M250" s="46"/>
      <c r="N250" s="46"/>
      <c r="O250" s="46">
        <v>10</v>
      </c>
      <c r="P250" s="46"/>
      <c r="Q250" s="46"/>
      <c r="R250" s="47">
        <v>6</v>
      </c>
      <c r="S250" s="47">
        <v>1</v>
      </c>
      <c r="T250" s="47">
        <v>6</v>
      </c>
      <c r="U250" s="47">
        <v>3</v>
      </c>
      <c r="V250" s="46">
        <v>20</v>
      </c>
      <c r="W250" s="46"/>
      <c r="X250" s="47">
        <v>5</v>
      </c>
      <c r="Y250" s="47">
        <v>1</v>
      </c>
      <c r="Z250" s="47">
        <v>5</v>
      </c>
      <c r="AA250" s="47">
        <v>3</v>
      </c>
      <c r="AB250" s="46">
        <v>5</v>
      </c>
      <c r="AC250" s="47">
        <v>1</v>
      </c>
      <c r="AD250" s="46"/>
      <c r="AE250" s="47">
        <v>4</v>
      </c>
      <c r="AF250" s="47">
        <v>1</v>
      </c>
      <c r="AG250" s="47">
        <v>4</v>
      </c>
      <c r="AH250" s="47">
        <v>3</v>
      </c>
      <c r="AI250" s="46">
        <v>1</v>
      </c>
      <c r="AJ250" s="46"/>
      <c r="AK250" s="46" t="s">
        <v>1307</v>
      </c>
      <c r="AL250" s="46" t="s">
        <v>7424</v>
      </c>
      <c r="AM250" s="46" t="s">
        <v>2602</v>
      </c>
      <c r="AN250" s="46" t="s">
        <v>2603</v>
      </c>
      <c r="AO250" s="46">
        <v>1525</v>
      </c>
      <c r="AP250" s="46" t="s">
        <v>2604</v>
      </c>
      <c r="AQ250" s="46" t="s">
        <v>2605</v>
      </c>
      <c r="AR250" s="46">
        <v>196</v>
      </c>
      <c r="AS250" s="46"/>
      <c r="AT250" s="46">
        <v>-1</v>
      </c>
    </row>
    <row r="251" spans="1:46" ht="15" customHeight="1">
      <c r="A251" s="46" t="s">
        <v>2606</v>
      </c>
      <c r="B251" s="47">
        <v>456061515513796</v>
      </c>
      <c r="C251" s="47">
        <v>8.9855060816551301E+18</v>
      </c>
      <c r="D251" s="47">
        <v>358239051399196</v>
      </c>
      <c r="E251" s="46" t="s">
        <v>2607</v>
      </c>
      <c r="F251" s="46" t="s">
        <v>2607</v>
      </c>
      <c r="G251" s="46" t="s">
        <v>2528</v>
      </c>
      <c r="H251" s="54">
        <v>4</v>
      </c>
      <c r="I251" s="47">
        <v>8</v>
      </c>
      <c r="J251" s="46" t="s">
        <v>2596</v>
      </c>
      <c r="K251" s="46" t="s">
        <v>2529</v>
      </c>
      <c r="L251" s="46"/>
      <c r="M251" s="46"/>
      <c r="N251" s="46"/>
      <c r="O251" s="46">
        <v>10</v>
      </c>
      <c r="P251" s="46"/>
      <c r="Q251" s="46"/>
      <c r="R251" s="47">
        <v>6</v>
      </c>
      <c r="S251" s="47">
        <v>1</v>
      </c>
      <c r="T251" s="47">
        <v>6</v>
      </c>
      <c r="U251" s="47">
        <v>3</v>
      </c>
      <c r="V251" s="46">
        <v>93</v>
      </c>
      <c r="W251" s="46"/>
      <c r="X251" s="47">
        <v>5</v>
      </c>
      <c r="Y251" s="47">
        <v>1</v>
      </c>
      <c r="Z251" s="47">
        <v>5</v>
      </c>
      <c r="AA251" s="47">
        <v>3</v>
      </c>
      <c r="AB251" s="46">
        <v>8</v>
      </c>
      <c r="AC251" s="47">
        <v>1</v>
      </c>
      <c r="AD251" s="46"/>
      <c r="AE251" s="47">
        <v>4</v>
      </c>
      <c r="AF251" s="47">
        <v>1</v>
      </c>
      <c r="AG251" s="47">
        <v>4</v>
      </c>
      <c r="AH251" s="47">
        <v>3</v>
      </c>
      <c r="AI251" s="46">
        <v>0</v>
      </c>
      <c r="AJ251" s="46"/>
      <c r="AK251" s="46" t="s">
        <v>1307</v>
      </c>
      <c r="AL251" s="46" t="s">
        <v>7425</v>
      </c>
      <c r="AM251" s="46" t="s">
        <v>2613</v>
      </c>
      <c r="AN251" s="46" t="s">
        <v>2614</v>
      </c>
      <c r="AO251" s="46">
        <v>1526</v>
      </c>
      <c r="AP251" s="46" t="s">
        <v>2615</v>
      </c>
      <c r="AQ251" s="46" t="s">
        <v>2616</v>
      </c>
      <c r="AR251" s="46">
        <v>197</v>
      </c>
      <c r="AS251" s="46"/>
      <c r="AT251" s="46">
        <v>-1</v>
      </c>
    </row>
    <row r="252" spans="1:46" ht="15" customHeight="1">
      <c r="A252" s="46" t="s">
        <v>2798</v>
      </c>
      <c r="B252" s="47">
        <v>456061515513796</v>
      </c>
      <c r="C252" s="47">
        <v>8.9855060816551301E+18</v>
      </c>
      <c r="D252" s="47">
        <v>358239051399196</v>
      </c>
      <c r="E252" s="46" t="s">
        <v>2800</v>
      </c>
      <c r="F252" s="46" t="s">
        <v>2800</v>
      </c>
      <c r="G252" s="46" t="s">
        <v>2801</v>
      </c>
      <c r="H252" s="54">
        <v>3</v>
      </c>
      <c r="I252" s="47">
        <v>8</v>
      </c>
      <c r="J252" s="46" t="s">
        <v>2802</v>
      </c>
      <c r="K252" s="46" t="s">
        <v>2803</v>
      </c>
      <c r="L252" s="46"/>
      <c r="M252" s="46"/>
      <c r="N252" s="46"/>
      <c r="O252" s="46">
        <v>10</v>
      </c>
      <c r="P252" s="46"/>
      <c r="Q252" s="46"/>
      <c r="R252" s="47">
        <v>6</v>
      </c>
      <c r="S252" s="47">
        <v>1</v>
      </c>
      <c r="T252" s="47">
        <v>6</v>
      </c>
      <c r="U252" s="47">
        <v>3</v>
      </c>
      <c r="V252" s="46">
        <v>0</v>
      </c>
      <c r="W252" s="46"/>
      <c r="X252" s="47">
        <v>5</v>
      </c>
      <c r="Y252" s="47">
        <v>1</v>
      </c>
      <c r="Z252" s="47">
        <v>5</v>
      </c>
      <c r="AA252" s="47">
        <v>3</v>
      </c>
      <c r="AB252" s="46">
        <v>0</v>
      </c>
      <c r="AC252" s="47">
        <v>1</v>
      </c>
      <c r="AD252" s="46"/>
      <c r="AE252" s="47">
        <v>4</v>
      </c>
      <c r="AF252" s="47">
        <v>1</v>
      </c>
      <c r="AG252" s="47">
        <v>4</v>
      </c>
      <c r="AH252" s="47">
        <v>3</v>
      </c>
      <c r="AI252" s="46">
        <v>0</v>
      </c>
      <c r="AJ252" s="46"/>
      <c r="AK252" s="46" t="s">
        <v>839</v>
      </c>
      <c r="AL252" s="46" t="s">
        <v>7435</v>
      </c>
      <c r="AM252" s="46" t="s">
        <v>2809</v>
      </c>
      <c r="AN252" s="46" t="s">
        <v>2810</v>
      </c>
      <c r="AO252" s="46">
        <v>1617</v>
      </c>
      <c r="AP252" s="46" t="s">
        <v>2812</v>
      </c>
      <c r="AQ252" s="46" t="s">
        <v>2814</v>
      </c>
      <c r="AR252" s="46">
        <v>212</v>
      </c>
      <c r="AS252" s="46"/>
      <c r="AT252" s="46">
        <v>-1</v>
      </c>
    </row>
    <row r="253" spans="1:46" ht="15" customHeight="1">
      <c r="A253" s="46" t="s">
        <v>2816</v>
      </c>
      <c r="B253" s="47">
        <v>456061515513796</v>
      </c>
      <c r="C253" s="47">
        <v>8.9855060816551301E+18</v>
      </c>
      <c r="D253" s="47">
        <v>358239051399196</v>
      </c>
      <c r="E253" s="46" t="s">
        <v>2818</v>
      </c>
      <c r="F253" s="46" t="s">
        <v>2818</v>
      </c>
      <c r="G253" s="46" t="s">
        <v>2801</v>
      </c>
      <c r="H253" s="54">
        <v>3</v>
      </c>
      <c r="I253" s="47">
        <v>8</v>
      </c>
      <c r="J253" s="46" t="s">
        <v>2802</v>
      </c>
      <c r="K253" s="46" t="s">
        <v>2803</v>
      </c>
      <c r="L253" s="46"/>
      <c r="M253" s="46"/>
      <c r="N253" s="46"/>
      <c r="O253" s="46">
        <v>10</v>
      </c>
      <c r="P253" s="46"/>
      <c r="Q253" s="46"/>
      <c r="R253" s="47">
        <v>6</v>
      </c>
      <c r="S253" s="47">
        <v>1</v>
      </c>
      <c r="T253" s="47">
        <v>6</v>
      </c>
      <c r="U253" s="47">
        <v>3</v>
      </c>
      <c r="V253" s="46">
        <v>0</v>
      </c>
      <c r="W253" s="46"/>
      <c r="X253" s="47">
        <v>5</v>
      </c>
      <c r="Y253" s="47">
        <v>1</v>
      </c>
      <c r="Z253" s="47">
        <v>5</v>
      </c>
      <c r="AA253" s="47">
        <v>3</v>
      </c>
      <c r="AB253" s="46">
        <v>0</v>
      </c>
      <c r="AC253" s="47">
        <v>1</v>
      </c>
      <c r="AD253" s="46"/>
      <c r="AE253" s="47">
        <v>4</v>
      </c>
      <c r="AF253" s="47">
        <v>1</v>
      </c>
      <c r="AG253" s="47">
        <v>4</v>
      </c>
      <c r="AH253" s="47">
        <v>3</v>
      </c>
      <c r="AI253" s="46">
        <v>0</v>
      </c>
      <c r="AJ253" s="46"/>
      <c r="AK253" s="46" t="s">
        <v>839</v>
      </c>
      <c r="AL253" s="46" t="s">
        <v>7436</v>
      </c>
      <c r="AM253" s="46" t="s">
        <v>2824</v>
      </c>
      <c r="AN253" s="46" t="s">
        <v>2826</v>
      </c>
      <c r="AO253" s="46">
        <v>1618</v>
      </c>
      <c r="AP253" s="46" t="s">
        <v>2827</v>
      </c>
      <c r="AQ253" s="46" t="s">
        <v>2828</v>
      </c>
      <c r="AR253" s="46">
        <v>213</v>
      </c>
      <c r="AS253" s="46"/>
      <c r="AT253" s="46">
        <v>-1</v>
      </c>
    </row>
    <row r="254" spans="1:46" ht="15" customHeight="1">
      <c r="A254" s="46" t="s">
        <v>2829</v>
      </c>
      <c r="B254" s="47">
        <v>456061515513796</v>
      </c>
      <c r="C254" s="47">
        <v>8.9855060816551301E+18</v>
      </c>
      <c r="D254" s="47">
        <v>358239051399196</v>
      </c>
      <c r="E254" s="46" t="s">
        <v>2830</v>
      </c>
      <c r="F254" s="46" t="s">
        <v>2830</v>
      </c>
      <c r="G254" s="46" t="s">
        <v>2801</v>
      </c>
      <c r="H254" s="54">
        <v>3</v>
      </c>
      <c r="I254" s="47">
        <v>8</v>
      </c>
      <c r="J254" s="46" t="s">
        <v>2802</v>
      </c>
      <c r="K254" s="46" t="s">
        <v>2803</v>
      </c>
      <c r="L254" s="46"/>
      <c r="M254" s="46"/>
      <c r="N254" s="46"/>
      <c r="O254" s="46">
        <v>10</v>
      </c>
      <c r="P254" s="46"/>
      <c r="Q254" s="46"/>
      <c r="R254" s="47">
        <v>6</v>
      </c>
      <c r="S254" s="47">
        <v>1</v>
      </c>
      <c r="T254" s="47">
        <v>6</v>
      </c>
      <c r="U254" s="47">
        <v>3</v>
      </c>
      <c r="V254" s="46">
        <v>37</v>
      </c>
      <c r="W254" s="46"/>
      <c r="X254" s="47">
        <v>5</v>
      </c>
      <c r="Y254" s="47">
        <v>1</v>
      </c>
      <c r="Z254" s="47">
        <v>5</v>
      </c>
      <c r="AA254" s="47">
        <v>3</v>
      </c>
      <c r="AB254" s="46">
        <v>6</v>
      </c>
      <c r="AC254" s="47">
        <v>1</v>
      </c>
      <c r="AD254" s="46"/>
      <c r="AE254" s="47">
        <v>4</v>
      </c>
      <c r="AF254" s="47">
        <v>1</v>
      </c>
      <c r="AG254" s="47">
        <v>4</v>
      </c>
      <c r="AH254" s="47">
        <v>3</v>
      </c>
      <c r="AI254" s="46">
        <v>1</v>
      </c>
      <c r="AJ254" s="46"/>
      <c r="AK254" s="46" t="s">
        <v>839</v>
      </c>
      <c r="AL254" s="46" t="s">
        <v>7437</v>
      </c>
      <c r="AM254" s="46" t="s">
        <v>2833</v>
      </c>
      <c r="AN254" s="46" t="s">
        <v>2835</v>
      </c>
      <c r="AO254" s="46">
        <v>1619</v>
      </c>
      <c r="AP254" s="46" t="s">
        <v>2838</v>
      </c>
      <c r="AQ254" s="46" t="s">
        <v>2839</v>
      </c>
      <c r="AR254" s="46">
        <v>214</v>
      </c>
      <c r="AS254" s="46"/>
      <c r="AT254" s="46">
        <v>-1</v>
      </c>
    </row>
    <row r="255" spans="1:46" ht="15" customHeight="1">
      <c r="A255" s="46" t="s">
        <v>2841</v>
      </c>
      <c r="B255" s="47">
        <v>456061515513796</v>
      </c>
      <c r="C255" s="47">
        <v>8.9855060816551301E+18</v>
      </c>
      <c r="D255" s="47">
        <v>358239051399196</v>
      </c>
      <c r="E255" s="46" t="s">
        <v>2842</v>
      </c>
      <c r="F255" s="46" t="s">
        <v>2842</v>
      </c>
      <c r="G255" s="46" t="s">
        <v>2801</v>
      </c>
      <c r="H255" s="54">
        <v>3</v>
      </c>
      <c r="I255" s="47">
        <v>8</v>
      </c>
      <c r="J255" s="46" t="s">
        <v>2802</v>
      </c>
      <c r="K255" s="46" t="s">
        <v>2803</v>
      </c>
      <c r="L255" s="46"/>
      <c r="M255" s="46"/>
      <c r="N255" s="46"/>
      <c r="O255" s="46">
        <v>10</v>
      </c>
      <c r="P255" s="46"/>
      <c r="Q255" s="46"/>
      <c r="R255" s="47">
        <v>6</v>
      </c>
      <c r="S255" s="47">
        <v>1</v>
      </c>
      <c r="T255" s="47">
        <v>6</v>
      </c>
      <c r="U255" s="47">
        <v>3</v>
      </c>
      <c r="V255" s="46">
        <v>0</v>
      </c>
      <c r="W255" s="46"/>
      <c r="X255" s="47">
        <v>5</v>
      </c>
      <c r="Y255" s="47">
        <v>1</v>
      </c>
      <c r="Z255" s="47">
        <v>5</v>
      </c>
      <c r="AA255" s="47">
        <v>3</v>
      </c>
      <c r="AB255" s="46">
        <v>0</v>
      </c>
      <c r="AC255" s="47">
        <v>1</v>
      </c>
      <c r="AD255" s="46"/>
      <c r="AE255" s="47">
        <v>4</v>
      </c>
      <c r="AF255" s="47">
        <v>1</v>
      </c>
      <c r="AG255" s="47">
        <v>4</v>
      </c>
      <c r="AH255" s="47">
        <v>3</v>
      </c>
      <c r="AI255" s="46">
        <v>0</v>
      </c>
      <c r="AJ255" s="46"/>
      <c r="AK255" s="46" t="s">
        <v>839</v>
      </c>
      <c r="AL255" s="46" t="s">
        <v>7438</v>
      </c>
      <c r="AM255" s="46" t="s">
        <v>2846</v>
      </c>
      <c r="AN255" s="46" t="s">
        <v>2847</v>
      </c>
      <c r="AO255" s="46">
        <v>1620</v>
      </c>
      <c r="AP255" s="46" t="s">
        <v>2849</v>
      </c>
      <c r="AQ255" s="46" t="s">
        <v>2851</v>
      </c>
      <c r="AR255" s="46">
        <v>215</v>
      </c>
      <c r="AS255" s="46"/>
      <c r="AT255" s="46">
        <v>-1</v>
      </c>
    </row>
    <row r="256" spans="1:46" ht="15" customHeight="1">
      <c r="A256" s="46" t="s">
        <v>2855</v>
      </c>
      <c r="B256" s="47">
        <v>456061515513796</v>
      </c>
      <c r="C256" s="47">
        <v>8.9855060816551301E+18</v>
      </c>
      <c r="D256" s="47">
        <v>358239051399196</v>
      </c>
      <c r="E256" s="46" t="s">
        <v>2858</v>
      </c>
      <c r="F256" s="46" t="s">
        <v>2858</v>
      </c>
      <c r="G256" s="46" t="s">
        <v>2801</v>
      </c>
      <c r="H256" s="54">
        <v>3</v>
      </c>
      <c r="I256" s="47">
        <v>8</v>
      </c>
      <c r="J256" s="46" t="s">
        <v>2802</v>
      </c>
      <c r="K256" s="46" t="s">
        <v>2803</v>
      </c>
      <c r="L256" s="46"/>
      <c r="M256" s="46"/>
      <c r="N256" s="46"/>
      <c r="O256" s="46">
        <v>10</v>
      </c>
      <c r="P256" s="46"/>
      <c r="Q256" s="46"/>
      <c r="R256" s="47">
        <v>6</v>
      </c>
      <c r="S256" s="47">
        <v>1</v>
      </c>
      <c r="T256" s="47">
        <v>6</v>
      </c>
      <c r="U256" s="47">
        <v>1</v>
      </c>
      <c r="V256" s="46"/>
      <c r="W256" s="46"/>
      <c r="X256" s="47">
        <v>5</v>
      </c>
      <c r="Y256" s="47">
        <v>1</v>
      </c>
      <c r="Z256" s="47">
        <v>5</v>
      </c>
      <c r="AA256" s="47">
        <v>1</v>
      </c>
      <c r="AB256" s="46"/>
      <c r="AC256" s="47">
        <v>1</v>
      </c>
      <c r="AD256" s="46"/>
      <c r="AE256" s="47">
        <v>4</v>
      </c>
      <c r="AF256" s="47">
        <v>1</v>
      </c>
      <c r="AG256" s="47">
        <v>4</v>
      </c>
      <c r="AH256" s="47">
        <v>3</v>
      </c>
      <c r="AI256" s="46">
        <v>56</v>
      </c>
      <c r="AJ256" s="46"/>
      <c r="AK256" s="46" t="s">
        <v>839</v>
      </c>
      <c r="AL256" s="46" t="s">
        <v>7302</v>
      </c>
      <c r="AM256" s="46" t="s">
        <v>2863</v>
      </c>
      <c r="AN256" s="46" t="s">
        <v>2864</v>
      </c>
      <c r="AO256" s="46">
        <v>1621</v>
      </c>
      <c r="AP256" s="46" t="s">
        <v>2865</v>
      </c>
      <c r="AQ256" s="46" t="s">
        <v>2867</v>
      </c>
      <c r="AR256" s="46">
        <v>216</v>
      </c>
      <c r="AS256" s="46"/>
      <c r="AT256" s="46">
        <v>-1</v>
      </c>
    </row>
    <row r="257" spans="1:46" ht="15" customHeight="1">
      <c r="A257" s="46" t="s">
        <v>3288</v>
      </c>
      <c r="B257" s="47">
        <v>456061515513796</v>
      </c>
      <c r="C257" s="47">
        <v>8.9855060816551301E+18</v>
      </c>
      <c r="D257" s="47">
        <v>358239051399196</v>
      </c>
      <c r="E257" s="46" t="s">
        <v>3290</v>
      </c>
      <c r="F257" s="46" t="s">
        <v>3290</v>
      </c>
      <c r="G257" s="46" t="s">
        <v>3265</v>
      </c>
      <c r="H257" s="54">
        <v>3</v>
      </c>
      <c r="I257" s="47">
        <v>8</v>
      </c>
      <c r="J257" s="46" t="s">
        <v>3266</v>
      </c>
      <c r="K257" s="46" t="s">
        <v>3267</v>
      </c>
      <c r="L257" s="46"/>
      <c r="M257" s="46"/>
      <c r="N257" s="46"/>
      <c r="O257" s="46">
        <v>10</v>
      </c>
      <c r="P257" s="46"/>
      <c r="Q257" s="46"/>
      <c r="R257" s="47">
        <v>6</v>
      </c>
      <c r="S257" s="47">
        <v>1</v>
      </c>
      <c r="T257" s="47">
        <v>6</v>
      </c>
      <c r="U257" s="47">
        <v>3</v>
      </c>
      <c r="V257" s="46">
        <v>0</v>
      </c>
      <c r="W257" s="46"/>
      <c r="X257" s="47">
        <v>5</v>
      </c>
      <c r="Y257" s="47">
        <v>1</v>
      </c>
      <c r="Z257" s="47">
        <v>5</v>
      </c>
      <c r="AA257" s="47">
        <v>3</v>
      </c>
      <c r="AB257" s="46">
        <v>0</v>
      </c>
      <c r="AC257" s="47">
        <v>1</v>
      </c>
      <c r="AD257" s="46"/>
      <c r="AE257" s="47">
        <v>4</v>
      </c>
      <c r="AF257" s="47">
        <v>1</v>
      </c>
      <c r="AG257" s="47">
        <v>4</v>
      </c>
      <c r="AH257" s="47">
        <v>3</v>
      </c>
      <c r="AI257" s="46">
        <v>0</v>
      </c>
      <c r="AJ257" s="46"/>
      <c r="AK257" s="46" t="s">
        <v>778</v>
      </c>
      <c r="AL257" s="46" t="s">
        <v>7457</v>
      </c>
      <c r="AM257" s="46" t="s">
        <v>3296</v>
      </c>
      <c r="AN257" s="46" t="s">
        <v>3297</v>
      </c>
      <c r="AO257" s="46">
        <v>1738</v>
      </c>
      <c r="AP257" s="46" t="s">
        <v>3298</v>
      </c>
      <c r="AQ257" s="46" t="s">
        <v>3299</v>
      </c>
      <c r="AR257" s="46">
        <v>252</v>
      </c>
      <c r="AS257" s="46"/>
      <c r="AT257" s="46">
        <v>-1</v>
      </c>
    </row>
    <row r="258" spans="1:46" ht="15" customHeight="1">
      <c r="A258" s="46" t="s">
        <v>3300</v>
      </c>
      <c r="B258" s="47">
        <v>456061515513796</v>
      </c>
      <c r="C258" s="47">
        <v>8.9855060816551301E+18</v>
      </c>
      <c r="D258" s="47">
        <v>358239051399196</v>
      </c>
      <c r="E258" s="46" t="s">
        <v>3301</v>
      </c>
      <c r="F258" s="46" t="s">
        <v>3301</v>
      </c>
      <c r="G258" s="46" t="s">
        <v>3265</v>
      </c>
      <c r="H258" s="54">
        <v>3</v>
      </c>
      <c r="I258" s="47">
        <v>8</v>
      </c>
      <c r="J258" s="46" t="s">
        <v>3266</v>
      </c>
      <c r="K258" s="46" t="s">
        <v>3267</v>
      </c>
      <c r="L258" s="46"/>
      <c r="M258" s="46"/>
      <c r="N258" s="46"/>
      <c r="O258" s="46">
        <v>10</v>
      </c>
      <c r="P258" s="46"/>
      <c r="Q258" s="46"/>
      <c r="R258" s="47">
        <v>6</v>
      </c>
      <c r="S258" s="47">
        <v>1</v>
      </c>
      <c r="T258" s="47">
        <v>6</v>
      </c>
      <c r="U258" s="47">
        <v>3</v>
      </c>
      <c r="V258" s="46">
        <v>136</v>
      </c>
      <c r="W258" s="46"/>
      <c r="X258" s="47">
        <v>5</v>
      </c>
      <c r="Y258" s="47">
        <v>1</v>
      </c>
      <c r="Z258" s="47">
        <v>5</v>
      </c>
      <c r="AA258" s="47">
        <v>3</v>
      </c>
      <c r="AB258" s="46">
        <v>16</v>
      </c>
      <c r="AC258" s="47">
        <v>1</v>
      </c>
      <c r="AD258" s="46"/>
      <c r="AE258" s="47">
        <v>4</v>
      </c>
      <c r="AF258" s="47">
        <v>1</v>
      </c>
      <c r="AG258" s="47">
        <v>4</v>
      </c>
      <c r="AH258" s="47">
        <v>3</v>
      </c>
      <c r="AI258" s="46">
        <v>4</v>
      </c>
      <c r="AJ258" s="46"/>
      <c r="AK258" s="46" t="s">
        <v>778</v>
      </c>
      <c r="AL258" s="46" t="s">
        <v>7458</v>
      </c>
      <c r="AM258" s="46" t="s">
        <v>3310</v>
      </c>
      <c r="AN258" s="46" t="s">
        <v>3311</v>
      </c>
      <c r="AO258" s="46">
        <v>1739</v>
      </c>
      <c r="AP258" s="46" t="s">
        <v>3312</v>
      </c>
      <c r="AQ258" s="46" t="s">
        <v>3313</v>
      </c>
      <c r="AR258" s="46">
        <v>253</v>
      </c>
      <c r="AS258" s="46"/>
      <c r="AT258" s="46">
        <v>-1</v>
      </c>
    </row>
    <row r="259" spans="1:46" ht="15" customHeight="1">
      <c r="A259" s="46" t="s">
        <v>3314</v>
      </c>
      <c r="B259" s="47">
        <v>456061515513796</v>
      </c>
      <c r="C259" s="47">
        <v>8.9855060816551301E+18</v>
      </c>
      <c r="D259" s="47">
        <v>358239051399196</v>
      </c>
      <c r="E259" s="46" t="s">
        <v>3315</v>
      </c>
      <c r="F259" s="46" t="s">
        <v>3315</v>
      </c>
      <c r="G259" s="46" t="s">
        <v>3265</v>
      </c>
      <c r="H259" s="54">
        <v>3</v>
      </c>
      <c r="I259" s="47">
        <v>8</v>
      </c>
      <c r="J259" s="46" t="s">
        <v>3265</v>
      </c>
      <c r="K259" s="46" t="s">
        <v>3266</v>
      </c>
      <c r="L259" s="46"/>
      <c r="M259" s="46"/>
      <c r="N259" s="46"/>
      <c r="O259" s="46">
        <v>10</v>
      </c>
      <c r="P259" s="46"/>
      <c r="Q259" s="46"/>
      <c r="R259" s="47">
        <v>6</v>
      </c>
      <c r="S259" s="47">
        <v>1</v>
      </c>
      <c r="T259" s="47">
        <v>6</v>
      </c>
      <c r="U259" s="47">
        <v>3</v>
      </c>
      <c r="V259" s="46">
        <v>169</v>
      </c>
      <c r="W259" s="46"/>
      <c r="X259" s="47">
        <v>5</v>
      </c>
      <c r="Y259" s="47">
        <v>1</v>
      </c>
      <c r="Z259" s="47">
        <v>5</v>
      </c>
      <c r="AA259" s="47">
        <v>3</v>
      </c>
      <c r="AB259" s="46">
        <v>30</v>
      </c>
      <c r="AC259" s="47">
        <v>1</v>
      </c>
      <c r="AD259" s="46"/>
      <c r="AE259" s="47">
        <v>4</v>
      </c>
      <c r="AF259" s="47">
        <v>1</v>
      </c>
      <c r="AG259" s="47">
        <v>4</v>
      </c>
      <c r="AH259" s="47">
        <v>3</v>
      </c>
      <c r="AI259" s="46">
        <v>3</v>
      </c>
      <c r="AJ259" s="46"/>
      <c r="AK259" s="46" t="s">
        <v>778</v>
      </c>
      <c r="AL259" s="46" t="s">
        <v>7459</v>
      </c>
      <c r="AM259" s="46" t="s">
        <v>3322</v>
      </c>
      <c r="AN259" s="46" t="s">
        <v>3323</v>
      </c>
      <c r="AO259" s="46">
        <v>1740</v>
      </c>
      <c r="AP259" s="46" t="s">
        <v>3324</v>
      </c>
      <c r="AQ259" s="46" t="s">
        <v>3325</v>
      </c>
      <c r="AR259" s="46">
        <v>254</v>
      </c>
      <c r="AS259" s="46"/>
      <c r="AT259" s="46">
        <v>-1</v>
      </c>
    </row>
    <row r="260" spans="1:46" ht="15" customHeight="1">
      <c r="A260" s="46" t="s">
        <v>3263</v>
      </c>
      <c r="B260" s="47">
        <v>456061515513796</v>
      </c>
      <c r="C260" s="47">
        <v>8.9855060816551301E+18</v>
      </c>
      <c r="D260" s="47">
        <v>358239051399196</v>
      </c>
      <c r="E260" s="46" t="s">
        <v>3264</v>
      </c>
      <c r="F260" s="46" t="s">
        <v>3264</v>
      </c>
      <c r="G260" s="46" t="s">
        <v>3265</v>
      </c>
      <c r="H260" s="54">
        <v>3</v>
      </c>
      <c r="I260" s="47">
        <v>8</v>
      </c>
      <c r="J260" s="46" t="s">
        <v>3266</v>
      </c>
      <c r="K260" s="46" t="s">
        <v>3267</v>
      </c>
      <c r="L260" s="46"/>
      <c r="M260" s="46"/>
      <c r="N260" s="46"/>
      <c r="O260" s="46">
        <v>10</v>
      </c>
      <c r="P260" s="46"/>
      <c r="Q260" s="46"/>
      <c r="R260" s="47">
        <v>6</v>
      </c>
      <c r="S260" s="47">
        <v>1</v>
      </c>
      <c r="T260" s="47">
        <v>6</v>
      </c>
      <c r="U260" s="47">
        <v>3</v>
      </c>
      <c r="V260" s="46">
        <v>89</v>
      </c>
      <c r="W260" s="46"/>
      <c r="X260" s="47">
        <v>5</v>
      </c>
      <c r="Y260" s="47">
        <v>1</v>
      </c>
      <c r="Z260" s="47">
        <v>5</v>
      </c>
      <c r="AA260" s="47">
        <v>3</v>
      </c>
      <c r="AB260" s="46">
        <v>20</v>
      </c>
      <c r="AC260" s="47">
        <v>1</v>
      </c>
      <c r="AD260" s="46"/>
      <c r="AE260" s="47">
        <v>4</v>
      </c>
      <c r="AF260" s="47">
        <v>1</v>
      </c>
      <c r="AG260" s="47">
        <v>4</v>
      </c>
      <c r="AH260" s="47">
        <v>3</v>
      </c>
      <c r="AI260" s="46">
        <v>1</v>
      </c>
      <c r="AJ260" s="46"/>
      <c r="AK260" s="46" t="s">
        <v>1131</v>
      </c>
      <c r="AL260" s="46" t="s">
        <v>7455</v>
      </c>
      <c r="AM260" s="46" t="s">
        <v>3272</v>
      </c>
      <c r="AN260" s="46" t="s">
        <v>3274</v>
      </c>
      <c r="AO260" s="46">
        <v>1736</v>
      </c>
      <c r="AP260" s="46" t="s">
        <v>3275</v>
      </c>
      <c r="AQ260" s="46" t="s">
        <v>3276</v>
      </c>
      <c r="AR260" s="46">
        <v>250</v>
      </c>
      <c r="AS260" s="46"/>
      <c r="AT260" s="46">
        <v>-1</v>
      </c>
    </row>
    <row r="261" spans="1:46" ht="15" customHeight="1">
      <c r="A261" s="46" t="s">
        <v>3277</v>
      </c>
      <c r="B261" s="47">
        <v>456061515513796</v>
      </c>
      <c r="C261" s="47">
        <v>8.9855060816551301E+18</v>
      </c>
      <c r="D261" s="47">
        <v>358239051399196</v>
      </c>
      <c r="E261" s="46" t="s">
        <v>3278</v>
      </c>
      <c r="F261" s="46" t="s">
        <v>3278</v>
      </c>
      <c r="G261" s="46" t="s">
        <v>3265</v>
      </c>
      <c r="H261" s="54">
        <v>3</v>
      </c>
      <c r="I261" s="47">
        <v>8</v>
      </c>
      <c r="J261" s="46" t="s">
        <v>3266</v>
      </c>
      <c r="K261" s="46" t="s">
        <v>3267</v>
      </c>
      <c r="L261" s="46"/>
      <c r="M261" s="46"/>
      <c r="N261" s="46"/>
      <c r="O261" s="46">
        <v>10</v>
      </c>
      <c r="P261" s="46"/>
      <c r="Q261" s="46"/>
      <c r="R261" s="47">
        <v>6</v>
      </c>
      <c r="S261" s="47">
        <v>1</v>
      </c>
      <c r="T261" s="47">
        <v>6</v>
      </c>
      <c r="U261" s="47">
        <v>3</v>
      </c>
      <c r="V261" s="46">
        <v>0</v>
      </c>
      <c r="W261" s="46"/>
      <c r="X261" s="47">
        <v>5</v>
      </c>
      <c r="Y261" s="47">
        <v>1</v>
      </c>
      <c r="Z261" s="47">
        <v>5</v>
      </c>
      <c r="AA261" s="47">
        <v>3</v>
      </c>
      <c r="AB261" s="46">
        <v>0</v>
      </c>
      <c r="AC261" s="47">
        <v>1</v>
      </c>
      <c r="AD261" s="46"/>
      <c r="AE261" s="47">
        <v>4</v>
      </c>
      <c r="AF261" s="47">
        <v>1</v>
      </c>
      <c r="AG261" s="47">
        <v>4</v>
      </c>
      <c r="AH261" s="47">
        <v>3</v>
      </c>
      <c r="AI261" s="46">
        <v>0</v>
      </c>
      <c r="AJ261" s="46"/>
      <c r="AK261" s="46" t="s">
        <v>778</v>
      </c>
      <c r="AL261" s="46" t="s">
        <v>7456</v>
      </c>
      <c r="AM261" s="46" t="s">
        <v>3284</v>
      </c>
      <c r="AN261" s="46" t="s">
        <v>3285</v>
      </c>
      <c r="AO261" s="46">
        <v>1737</v>
      </c>
      <c r="AP261" s="46" t="s">
        <v>3286</v>
      </c>
      <c r="AQ261" s="46" t="s">
        <v>3287</v>
      </c>
      <c r="AR261" s="46">
        <v>251</v>
      </c>
      <c r="AS261" s="46"/>
      <c r="AT261" s="46">
        <v>-1</v>
      </c>
    </row>
    <row r="262" spans="1:46" ht="15" customHeight="1">
      <c r="A262" s="46" t="s">
        <v>3528</v>
      </c>
      <c r="B262" s="47">
        <v>456061515513796</v>
      </c>
      <c r="C262" s="47">
        <v>8.9855060816551301E+18</v>
      </c>
      <c r="D262" s="47">
        <v>358239051399196</v>
      </c>
      <c r="E262" s="46" t="s">
        <v>8023</v>
      </c>
      <c r="F262" s="46" t="s">
        <v>8023</v>
      </c>
      <c r="G262" s="46" t="s">
        <v>3530</v>
      </c>
      <c r="H262" s="54">
        <v>5</v>
      </c>
      <c r="I262" s="47">
        <v>8</v>
      </c>
      <c r="J262" s="46" t="s">
        <v>3515</v>
      </c>
      <c r="K262" s="46" t="s">
        <v>3516</v>
      </c>
      <c r="L262" s="46"/>
      <c r="M262" s="46"/>
      <c r="N262" s="46"/>
      <c r="O262" s="46">
        <v>10</v>
      </c>
      <c r="P262" s="46"/>
      <c r="Q262" s="46"/>
      <c r="R262" s="47">
        <v>6</v>
      </c>
      <c r="S262" s="47">
        <v>1</v>
      </c>
      <c r="T262" s="47">
        <v>6</v>
      </c>
      <c r="U262" s="47">
        <v>3</v>
      </c>
      <c r="V262" s="46">
        <v>2</v>
      </c>
      <c r="W262" s="46"/>
      <c r="X262" s="47">
        <v>5</v>
      </c>
      <c r="Y262" s="47">
        <v>1</v>
      </c>
      <c r="Z262" s="47">
        <v>5</v>
      </c>
      <c r="AA262" s="47">
        <v>3</v>
      </c>
      <c r="AB262" s="46">
        <v>0</v>
      </c>
      <c r="AC262" s="47">
        <v>1</v>
      </c>
      <c r="AD262" s="46"/>
      <c r="AE262" s="47">
        <v>4</v>
      </c>
      <c r="AF262" s="47">
        <v>1</v>
      </c>
      <c r="AG262" s="47">
        <v>4</v>
      </c>
      <c r="AH262" s="47">
        <v>3</v>
      </c>
      <c r="AI262" s="46">
        <v>0</v>
      </c>
      <c r="AJ262" s="46"/>
      <c r="AK262" s="46" t="s">
        <v>1131</v>
      </c>
      <c r="AL262" s="46" t="s">
        <v>7471</v>
      </c>
      <c r="AM262" s="46" t="s">
        <v>3537</v>
      </c>
      <c r="AN262" s="46" t="s">
        <v>3538</v>
      </c>
      <c r="AO262" s="46">
        <v>1890</v>
      </c>
      <c r="AP262" s="46" t="s">
        <v>3539</v>
      </c>
      <c r="AQ262" s="46" t="s">
        <v>3540</v>
      </c>
      <c r="AR262" s="46">
        <v>271</v>
      </c>
      <c r="AS262" s="46"/>
      <c r="AT262" s="46">
        <v>-1</v>
      </c>
    </row>
    <row r="263" spans="1:46" ht="15" customHeight="1">
      <c r="A263" s="46" t="s">
        <v>3542</v>
      </c>
      <c r="B263" s="47">
        <v>456061515513796</v>
      </c>
      <c r="C263" s="47">
        <v>8.9855060816551301E+18</v>
      </c>
      <c r="D263" s="47">
        <v>358239051399196</v>
      </c>
      <c r="E263" s="46" t="s">
        <v>8024</v>
      </c>
      <c r="F263" s="46" t="s">
        <v>8024</v>
      </c>
      <c r="G263" s="46" t="s">
        <v>3530</v>
      </c>
      <c r="H263" s="54">
        <v>5</v>
      </c>
      <c r="I263" s="47">
        <v>8</v>
      </c>
      <c r="J263" s="46" t="s">
        <v>3515</v>
      </c>
      <c r="K263" s="46" t="s">
        <v>3516</v>
      </c>
      <c r="L263" s="46"/>
      <c r="M263" s="46"/>
      <c r="N263" s="46"/>
      <c r="O263" s="46">
        <v>10</v>
      </c>
      <c r="P263" s="46"/>
      <c r="Q263" s="46"/>
      <c r="R263" s="47">
        <v>6</v>
      </c>
      <c r="S263" s="47">
        <v>1</v>
      </c>
      <c r="T263" s="47">
        <v>6</v>
      </c>
      <c r="U263" s="47">
        <v>3</v>
      </c>
      <c r="V263" s="46">
        <v>0</v>
      </c>
      <c r="W263" s="46"/>
      <c r="X263" s="47">
        <v>5</v>
      </c>
      <c r="Y263" s="47">
        <v>1</v>
      </c>
      <c r="Z263" s="47">
        <v>5</v>
      </c>
      <c r="AA263" s="47">
        <v>3</v>
      </c>
      <c r="AB263" s="46">
        <v>0</v>
      </c>
      <c r="AC263" s="47">
        <v>1</v>
      </c>
      <c r="AD263" s="46"/>
      <c r="AE263" s="47">
        <v>4</v>
      </c>
      <c r="AF263" s="47">
        <v>1</v>
      </c>
      <c r="AG263" s="47">
        <v>4</v>
      </c>
      <c r="AH263" s="47">
        <v>3</v>
      </c>
      <c r="AI263" s="46">
        <v>0</v>
      </c>
      <c r="AJ263" s="46"/>
      <c r="AK263" s="46" t="s">
        <v>1131</v>
      </c>
      <c r="AL263" s="46" t="s">
        <v>7472</v>
      </c>
      <c r="AM263" s="46" t="s">
        <v>3552</v>
      </c>
      <c r="AN263" s="46" t="s">
        <v>3554</v>
      </c>
      <c r="AO263" s="46">
        <v>1891</v>
      </c>
      <c r="AP263" s="46" t="s">
        <v>3555</v>
      </c>
      <c r="AQ263" s="46" t="s">
        <v>3556</v>
      </c>
      <c r="AR263" s="46">
        <v>272</v>
      </c>
      <c r="AS263" s="46"/>
      <c r="AT263" s="46">
        <v>-1</v>
      </c>
    </row>
    <row r="264" spans="1:46" ht="15" customHeight="1">
      <c r="A264" s="46" t="s">
        <v>3557</v>
      </c>
      <c r="B264" s="47">
        <v>456061515513796</v>
      </c>
      <c r="C264" s="47">
        <v>8.9855060816551301E+18</v>
      </c>
      <c r="D264" s="47">
        <v>358239051399196</v>
      </c>
      <c r="E264" s="46" t="s">
        <v>8025</v>
      </c>
      <c r="F264" s="46" t="s">
        <v>8025</v>
      </c>
      <c r="G264" s="46" t="s">
        <v>3530</v>
      </c>
      <c r="H264" s="54">
        <v>5</v>
      </c>
      <c r="I264" s="47">
        <v>8</v>
      </c>
      <c r="J264" s="46" t="s">
        <v>3515</v>
      </c>
      <c r="K264" s="46" t="s">
        <v>3516</v>
      </c>
      <c r="L264" s="46"/>
      <c r="M264" s="46"/>
      <c r="N264" s="46"/>
      <c r="O264" s="46">
        <v>10</v>
      </c>
      <c r="P264" s="46"/>
      <c r="Q264" s="46"/>
      <c r="R264" s="47">
        <v>6</v>
      </c>
      <c r="S264" s="47">
        <v>1</v>
      </c>
      <c r="T264" s="47">
        <v>6</v>
      </c>
      <c r="U264" s="47">
        <v>3</v>
      </c>
      <c r="V264" s="46">
        <v>39</v>
      </c>
      <c r="W264" s="46"/>
      <c r="X264" s="47">
        <v>5</v>
      </c>
      <c r="Y264" s="47">
        <v>1</v>
      </c>
      <c r="Z264" s="47">
        <v>5</v>
      </c>
      <c r="AA264" s="47">
        <v>3</v>
      </c>
      <c r="AB264" s="46">
        <v>0</v>
      </c>
      <c r="AC264" s="47">
        <v>1</v>
      </c>
      <c r="AD264" s="46"/>
      <c r="AE264" s="47">
        <v>4</v>
      </c>
      <c r="AF264" s="47">
        <v>1</v>
      </c>
      <c r="AG264" s="47">
        <v>4</v>
      </c>
      <c r="AH264" s="47">
        <v>3</v>
      </c>
      <c r="AI264" s="46">
        <v>0</v>
      </c>
      <c r="AJ264" s="46"/>
      <c r="AK264" s="46" t="s">
        <v>1131</v>
      </c>
      <c r="AL264" s="46" t="s">
        <v>7473</v>
      </c>
      <c r="AM264" s="46" t="s">
        <v>3565</v>
      </c>
      <c r="AN264" s="46" t="s">
        <v>3566</v>
      </c>
      <c r="AO264" s="46">
        <v>1892</v>
      </c>
      <c r="AP264" s="46" t="s">
        <v>3567</v>
      </c>
      <c r="AQ264" s="46" t="s">
        <v>3568</v>
      </c>
      <c r="AR264" s="46">
        <v>273</v>
      </c>
      <c r="AS264" s="46"/>
      <c r="AT264" s="46">
        <v>-1</v>
      </c>
    </row>
    <row r="265" spans="1:46" ht="15" customHeight="1">
      <c r="A265" s="46" t="s">
        <v>3569</v>
      </c>
      <c r="B265" s="47">
        <v>456061515513796</v>
      </c>
      <c r="C265" s="47">
        <v>8.9855060816551301E+18</v>
      </c>
      <c r="D265" s="47">
        <v>358239051399196</v>
      </c>
      <c r="E265" s="46" t="s">
        <v>8026</v>
      </c>
      <c r="F265" s="46" t="s">
        <v>8026</v>
      </c>
      <c r="G265" s="46" t="s">
        <v>3530</v>
      </c>
      <c r="H265" s="54">
        <v>5</v>
      </c>
      <c r="I265" s="47">
        <v>8</v>
      </c>
      <c r="J265" s="46" t="s">
        <v>3515</v>
      </c>
      <c r="K265" s="46" t="s">
        <v>3516</v>
      </c>
      <c r="L265" s="46"/>
      <c r="M265" s="46"/>
      <c r="N265" s="46"/>
      <c r="O265" s="46">
        <v>10</v>
      </c>
      <c r="P265" s="46"/>
      <c r="Q265" s="46"/>
      <c r="R265" s="47">
        <v>6</v>
      </c>
      <c r="S265" s="47">
        <v>1</v>
      </c>
      <c r="T265" s="47">
        <v>6</v>
      </c>
      <c r="U265" s="47">
        <v>1</v>
      </c>
      <c r="V265" s="46"/>
      <c r="W265" s="46"/>
      <c r="X265" s="47">
        <v>5</v>
      </c>
      <c r="Y265" s="47">
        <v>1</v>
      </c>
      <c r="Z265" s="47">
        <v>5</v>
      </c>
      <c r="AA265" s="47">
        <v>3</v>
      </c>
      <c r="AB265" s="46">
        <v>50</v>
      </c>
      <c r="AC265" s="47">
        <v>1</v>
      </c>
      <c r="AD265" s="46"/>
      <c r="AE265" s="47">
        <v>4</v>
      </c>
      <c r="AF265" s="47">
        <v>1</v>
      </c>
      <c r="AG265" s="47">
        <v>4</v>
      </c>
      <c r="AH265" s="47">
        <v>3</v>
      </c>
      <c r="AI265" s="46">
        <v>11</v>
      </c>
      <c r="AJ265" s="46"/>
      <c r="AK265" s="46" t="s">
        <v>1131</v>
      </c>
      <c r="AL265" s="46" t="s">
        <v>7474</v>
      </c>
      <c r="AM265" s="46" t="s">
        <v>3582</v>
      </c>
      <c r="AN265" s="46" t="s">
        <v>3584</v>
      </c>
      <c r="AO265" s="46">
        <v>1893</v>
      </c>
      <c r="AP265" s="46" t="s">
        <v>3587</v>
      </c>
      <c r="AQ265" s="46" t="s">
        <v>3589</v>
      </c>
      <c r="AR265" s="46">
        <v>274</v>
      </c>
      <c r="AS265" s="46"/>
      <c r="AT265" s="46">
        <v>-1</v>
      </c>
    </row>
    <row r="266" spans="1:46" ht="15" customHeight="1">
      <c r="A266" s="46" t="s">
        <v>3591</v>
      </c>
      <c r="B266" s="47">
        <v>456061515513796</v>
      </c>
      <c r="C266" s="47">
        <v>8.9855060816551301E+18</v>
      </c>
      <c r="D266" s="47">
        <v>358239051399196</v>
      </c>
      <c r="E266" s="46" t="s">
        <v>8027</v>
      </c>
      <c r="F266" s="46" t="s">
        <v>8027</v>
      </c>
      <c r="G266" s="46" t="s">
        <v>3530</v>
      </c>
      <c r="H266" s="54">
        <v>5</v>
      </c>
      <c r="I266" s="47">
        <v>8</v>
      </c>
      <c r="J266" s="46" t="s">
        <v>3515</v>
      </c>
      <c r="K266" s="46" t="s">
        <v>3516</v>
      </c>
      <c r="L266" s="46"/>
      <c r="M266" s="46"/>
      <c r="N266" s="46"/>
      <c r="O266" s="46">
        <v>10</v>
      </c>
      <c r="P266" s="46"/>
      <c r="Q266" s="46"/>
      <c r="R266" s="47">
        <v>6</v>
      </c>
      <c r="S266" s="47">
        <v>1</v>
      </c>
      <c r="T266" s="47">
        <v>6</v>
      </c>
      <c r="U266" s="47">
        <v>1</v>
      </c>
      <c r="V266" s="46"/>
      <c r="W266" s="46"/>
      <c r="X266" s="47">
        <v>5</v>
      </c>
      <c r="Y266" s="47">
        <v>1</v>
      </c>
      <c r="Z266" s="47">
        <v>5</v>
      </c>
      <c r="AA266" s="47">
        <v>3</v>
      </c>
      <c r="AB266" s="46">
        <v>94</v>
      </c>
      <c r="AC266" s="47">
        <v>1</v>
      </c>
      <c r="AD266" s="46"/>
      <c r="AE266" s="47">
        <v>4</v>
      </c>
      <c r="AF266" s="47">
        <v>1</v>
      </c>
      <c r="AG266" s="47">
        <v>4</v>
      </c>
      <c r="AH266" s="47">
        <v>3</v>
      </c>
      <c r="AI266" s="46">
        <v>15</v>
      </c>
      <c r="AJ266" s="46"/>
      <c r="AK266" s="46" t="s">
        <v>1131</v>
      </c>
      <c r="AL266" s="46" t="s">
        <v>7475</v>
      </c>
      <c r="AM266" s="46" t="s">
        <v>3598</v>
      </c>
      <c r="AN266" s="46" t="s">
        <v>3599</v>
      </c>
      <c r="AO266" s="46">
        <v>1894</v>
      </c>
      <c r="AP266" s="46" t="s">
        <v>3600</v>
      </c>
      <c r="AQ266" s="46" t="s">
        <v>3601</v>
      </c>
      <c r="AR266" s="46">
        <v>275</v>
      </c>
      <c r="AS266" s="46"/>
      <c r="AT266" s="46">
        <v>-1</v>
      </c>
    </row>
    <row r="267" spans="1:46" ht="15" customHeight="1">
      <c r="A267" s="46" t="s">
        <v>3874</v>
      </c>
      <c r="B267" s="47">
        <v>456061515513796</v>
      </c>
      <c r="C267" s="47">
        <v>8.9855060816551301E+18</v>
      </c>
      <c r="D267" s="47">
        <v>358239051399196</v>
      </c>
      <c r="E267" s="46" t="s">
        <v>8028</v>
      </c>
      <c r="F267" s="46" t="s">
        <v>8028</v>
      </c>
      <c r="G267" s="46" t="s">
        <v>3855</v>
      </c>
      <c r="H267" s="54">
        <v>5</v>
      </c>
      <c r="I267" s="47">
        <v>8</v>
      </c>
      <c r="J267" s="46" t="s">
        <v>3875</v>
      </c>
      <c r="K267" s="46" t="s">
        <v>3876</v>
      </c>
      <c r="L267" s="46"/>
      <c r="M267" s="46"/>
      <c r="N267" s="46"/>
      <c r="O267" s="46">
        <v>10</v>
      </c>
      <c r="P267" s="46"/>
      <c r="Q267" s="46"/>
      <c r="R267" s="47">
        <v>6</v>
      </c>
      <c r="S267" s="47">
        <v>1</v>
      </c>
      <c r="T267" s="47">
        <v>6</v>
      </c>
      <c r="U267" s="47">
        <v>3</v>
      </c>
      <c r="V267" s="46">
        <v>31</v>
      </c>
      <c r="W267" s="46"/>
      <c r="X267" s="47">
        <v>5</v>
      </c>
      <c r="Y267" s="47">
        <v>1</v>
      </c>
      <c r="Z267" s="47">
        <v>5</v>
      </c>
      <c r="AA267" s="47">
        <v>3</v>
      </c>
      <c r="AB267" s="46">
        <v>3</v>
      </c>
      <c r="AC267" s="47">
        <v>1</v>
      </c>
      <c r="AD267" s="46"/>
      <c r="AE267" s="47">
        <v>4</v>
      </c>
      <c r="AF267" s="47">
        <v>1</v>
      </c>
      <c r="AG267" s="47">
        <v>4</v>
      </c>
      <c r="AH267" s="47">
        <v>3</v>
      </c>
      <c r="AI267" s="46">
        <v>0</v>
      </c>
      <c r="AJ267" s="46"/>
      <c r="AK267" s="46" t="s">
        <v>1131</v>
      </c>
      <c r="AL267" s="46" t="s">
        <v>7491</v>
      </c>
      <c r="AM267" s="46" t="s">
        <v>3883</v>
      </c>
      <c r="AN267" s="46" t="s">
        <v>3884</v>
      </c>
      <c r="AO267" s="46">
        <v>1991</v>
      </c>
      <c r="AP267" s="46" t="s">
        <v>3885</v>
      </c>
      <c r="AQ267" s="46" t="s">
        <v>3886</v>
      </c>
      <c r="AR267" s="46">
        <v>301</v>
      </c>
      <c r="AS267" s="46"/>
      <c r="AT267" s="46">
        <v>-1</v>
      </c>
    </row>
    <row r="268" spans="1:46" ht="15" customHeight="1">
      <c r="A268" s="46" t="s">
        <v>3888</v>
      </c>
      <c r="B268" s="47">
        <v>456061515513796</v>
      </c>
      <c r="C268" s="47">
        <v>8.9855060816551301E+18</v>
      </c>
      <c r="D268" s="47">
        <v>358239051399196</v>
      </c>
      <c r="E268" s="46" t="s">
        <v>8029</v>
      </c>
      <c r="F268" s="46" t="s">
        <v>8029</v>
      </c>
      <c r="G268" s="46" t="s">
        <v>3855</v>
      </c>
      <c r="H268" s="54">
        <v>5</v>
      </c>
      <c r="I268" s="47">
        <v>8</v>
      </c>
      <c r="J268" s="46" t="s">
        <v>3875</v>
      </c>
      <c r="K268" s="46" t="s">
        <v>3876</v>
      </c>
      <c r="L268" s="46"/>
      <c r="M268" s="46"/>
      <c r="N268" s="46"/>
      <c r="O268" s="46">
        <v>10</v>
      </c>
      <c r="P268" s="46"/>
      <c r="Q268" s="46"/>
      <c r="R268" s="47">
        <v>6</v>
      </c>
      <c r="S268" s="47">
        <v>1</v>
      </c>
      <c r="T268" s="47">
        <v>6</v>
      </c>
      <c r="U268" s="47">
        <v>2</v>
      </c>
      <c r="V268" s="46"/>
      <c r="W268" s="46"/>
      <c r="X268" s="47">
        <v>5</v>
      </c>
      <c r="Y268" s="47">
        <v>1</v>
      </c>
      <c r="Z268" s="47">
        <v>5</v>
      </c>
      <c r="AA268" s="47">
        <v>3</v>
      </c>
      <c r="AB268" s="46">
        <v>45</v>
      </c>
      <c r="AC268" s="47">
        <v>1</v>
      </c>
      <c r="AD268" s="46"/>
      <c r="AE268" s="47">
        <v>4</v>
      </c>
      <c r="AF268" s="47">
        <v>1</v>
      </c>
      <c r="AG268" s="47">
        <v>4</v>
      </c>
      <c r="AH268" s="47">
        <v>3</v>
      </c>
      <c r="AI268" s="46">
        <v>4</v>
      </c>
      <c r="AJ268" s="46"/>
      <c r="AK268" s="46" t="s">
        <v>1131</v>
      </c>
      <c r="AL268" s="46" t="s">
        <v>7492</v>
      </c>
      <c r="AM268" s="46" t="s">
        <v>3894</v>
      </c>
      <c r="AN268" s="46" t="s">
        <v>3895</v>
      </c>
      <c r="AO268" s="46">
        <v>1992</v>
      </c>
      <c r="AP268" s="46" t="s">
        <v>3896</v>
      </c>
      <c r="AQ268" s="46" t="s">
        <v>3897</v>
      </c>
      <c r="AR268" s="46">
        <v>302</v>
      </c>
      <c r="AS268" s="46"/>
      <c r="AT268" s="46">
        <v>-1</v>
      </c>
    </row>
    <row r="269" spans="1:46" ht="15" customHeight="1">
      <c r="A269" s="46" t="s">
        <v>3898</v>
      </c>
      <c r="B269" s="47">
        <v>456061515513796</v>
      </c>
      <c r="C269" s="47">
        <v>8.9855060816551301E+18</v>
      </c>
      <c r="D269" s="47">
        <v>358239051399196</v>
      </c>
      <c r="E269" s="46" t="s">
        <v>8030</v>
      </c>
      <c r="F269" s="46" t="s">
        <v>8030</v>
      </c>
      <c r="G269" s="46" t="s">
        <v>3855</v>
      </c>
      <c r="H269" s="54">
        <v>5</v>
      </c>
      <c r="I269" s="47">
        <v>8</v>
      </c>
      <c r="J269" s="46" t="s">
        <v>3875</v>
      </c>
      <c r="K269" s="46" t="s">
        <v>3876</v>
      </c>
      <c r="L269" s="46"/>
      <c r="M269" s="46"/>
      <c r="N269" s="46"/>
      <c r="O269" s="46">
        <v>10</v>
      </c>
      <c r="P269" s="46"/>
      <c r="Q269" s="46"/>
      <c r="R269" s="47">
        <v>6</v>
      </c>
      <c r="S269" s="47">
        <v>1</v>
      </c>
      <c r="T269" s="47">
        <v>6</v>
      </c>
      <c r="U269" s="47">
        <v>1</v>
      </c>
      <c r="V269" s="46"/>
      <c r="W269" s="46"/>
      <c r="X269" s="47">
        <v>5</v>
      </c>
      <c r="Y269" s="47">
        <v>1</v>
      </c>
      <c r="Z269" s="47">
        <v>5</v>
      </c>
      <c r="AA269" s="47">
        <v>3</v>
      </c>
      <c r="AB269" s="46">
        <v>126</v>
      </c>
      <c r="AC269" s="47">
        <v>1</v>
      </c>
      <c r="AD269" s="46"/>
      <c r="AE269" s="47">
        <v>4</v>
      </c>
      <c r="AF269" s="47">
        <v>1</v>
      </c>
      <c r="AG269" s="47">
        <v>4</v>
      </c>
      <c r="AH269" s="47">
        <v>3</v>
      </c>
      <c r="AI269" s="46">
        <v>25</v>
      </c>
      <c r="AJ269" s="46"/>
      <c r="AK269" s="46" t="s">
        <v>1131</v>
      </c>
      <c r="AL269" s="46" t="s">
        <v>7493</v>
      </c>
      <c r="AM269" s="46" t="s">
        <v>3903</v>
      </c>
      <c r="AN269" s="46" t="s">
        <v>3904</v>
      </c>
      <c r="AO269" s="46">
        <v>1993</v>
      </c>
      <c r="AP269" s="46" t="s">
        <v>3906</v>
      </c>
      <c r="AQ269" s="46" t="s">
        <v>3907</v>
      </c>
      <c r="AR269" s="46">
        <v>303</v>
      </c>
      <c r="AS269" s="46"/>
      <c r="AT269" s="46">
        <v>-1</v>
      </c>
    </row>
    <row r="270" spans="1:46" ht="15" customHeight="1">
      <c r="A270" s="46" t="s">
        <v>4028</v>
      </c>
      <c r="B270" s="47">
        <v>456061515513796</v>
      </c>
      <c r="C270" s="47">
        <v>8.9855060816551301E+18</v>
      </c>
      <c r="D270" s="47">
        <v>358239051399196</v>
      </c>
      <c r="E270" s="46" t="s">
        <v>8031</v>
      </c>
      <c r="F270" s="46" t="s">
        <v>8031</v>
      </c>
      <c r="G270" s="46" t="s">
        <v>3980</v>
      </c>
      <c r="H270" s="54">
        <v>5</v>
      </c>
      <c r="I270" s="47">
        <v>8</v>
      </c>
      <c r="J270" s="46" t="s">
        <v>3981</v>
      </c>
      <c r="K270" s="46" t="s">
        <v>3983</v>
      </c>
      <c r="L270" s="46"/>
      <c r="M270" s="46"/>
      <c r="N270" s="46"/>
      <c r="O270" s="46">
        <v>10</v>
      </c>
      <c r="P270" s="46"/>
      <c r="Q270" s="46"/>
      <c r="R270" s="47">
        <v>6</v>
      </c>
      <c r="S270" s="47">
        <v>1</v>
      </c>
      <c r="T270" s="47">
        <v>6</v>
      </c>
      <c r="U270" s="47">
        <v>3</v>
      </c>
      <c r="V270" s="46">
        <v>2</v>
      </c>
      <c r="W270" s="46"/>
      <c r="X270" s="47">
        <v>5</v>
      </c>
      <c r="Y270" s="47">
        <v>1</v>
      </c>
      <c r="Z270" s="47">
        <v>5</v>
      </c>
      <c r="AA270" s="47">
        <v>3</v>
      </c>
      <c r="AB270" s="46">
        <v>0</v>
      </c>
      <c r="AC270" s="47">
        <v>1</v>
      </c>
      <c r="AD270" s="46"/>
      <c r="AE270" s="47">
        <v>4</v>
      </c>
      <c r="AF270" s="47">
        <v>1</v>
      </c>
      <c r="AG270" s="47">
        <v>4</v>
      </c>
      <c r="AH270" s="47">
        <v>3</v>
      </c>
      <c r="AI270" s="46">
        <v>0</v>
      </c>
      <c r="AJ270" s="46"/>
      <c r="AK270" s="46" t="s">
        <v>778</v>
      </c>
      <c r="AL270" s="46" t="s">
        <v>7503</v>
      </c>
      <c r="AM270" s="46" t="s">
        <v>4029</v>
      </c>
      <c r="AN270" s="46" t="s">
        <v>4030</v>
      </c>
      <c r="AO270" s="46">
        <v>2009</v>
      </c>
      <c r="AP270" s="46" t="s">
        <v>4031</v>
      </c>
      <c r="AQ270" s="46" t="s">
        <v>4032</v>
      </c>
      <c r="AR270" s="46">
        <v>317</v>
      </c>
      <c r="AS270" s="46"/>
      <c r="AT270" s="46">
        <v>-1</v>
      </c>
    </row>
    <row r="271" spans="1:46" ht="15" customHeight="1">
      <c r="A271" s="46" t="s">
        <v>4036</v>
      </c>
      <c r="B271" s="47">
        <v>456061515513796</v>
      </c>
      <c r="C271" s="47">
        <v>8.9855060816551301E+18</v>
      </c>
      <c r="D271" s="47">
        <v>358239051399196</v>
      </c>
      <c r="E271" s="46" t="s">
        <v>8032</v>
      </c>
      <c r="F271" s="46" t="s">
        <v>8032</v>
      </c>
      <c r="G271" s="46" t="s">
        <v>3980</v>
      </c>
      <c r="H271" s="54">
        <v>5</v>
      </c>
      <c r="I271" s="47">
        <v>8</v>
      </c>
      <c r="J271" s="46" t="s">
        <v>3981</v>
      </c>
      <c r="K271" s="46" t="s">
        <v>3983</v>
      </c>
      <c r="L271" s="46"/>
      <c r="M271" s="46"/>
      <c r="N271" s="46"/>
      <c r="O271" s="46">
        <v>10</v>
      </c>
      <c r="P271" s="46"/>
      <c r="Q271" s="46"/>
      <c r="R271" s="47">
        <v>6</v>
      </c>
      <c r="S271" s="47">
        <v>1</v>
      </c>
      <c r="T271" s="47">
        <v>6</v>
      </c>
      <c r="U271" s="47">
        <v>1</v>
      </c>
      <c r="V271" s="46"/>
      <c r="W271" s="46"/>
      <c r="X271" s="47">
        <v>5</v>
      </c>
      <c r="Y271" s="47">
        <v>1</v>
      </c>
      <c r="Z271" s="47">
        <v>5</v>
      </c>
      <c r="AA271" s="47">
        <v>3</v>
      </c>
      <c r="AB271" s="46">
        <v>56</v>
      </c>
      <c r="AC271" s="47">
        <v>1</v>
      </c>
      <c r="AD271" s="46"/>
      <c r="AE271" s="47">
        <v>4</v>
      </c>
      <c r="AF271" s="47">
        <v>1</v>
      </c>
      <c r="AG271" s="47">
        <v>4</v>
      </c>
      <c r="AH271" s="47">
        <v>3</v>
      </c>
      <c r="AI271" s="46">
        <v>9</v>
      </c>
      <c r="AJ271" s="46"/>
      <c r="AK271" s="46" t="s">
        <v>778</v>
      </c>
      <c r="AL271" s="46" t="s">
        <v>7458</v>
      </c>
      <c r="AM271" s="46" t="s">
        <v>4040</v>
      </c>
      <c r="AN271" s="46" t="s">
        <v>4042</v>
      </c>
      <c r="AO271" s="46">
        <v>2010</v>
      </c>
      <c r="AP271" s="46" t="s">
        <v>4043</v>
      </c>
      <c r="AQ271" s="46" t="s">
        <v>4044</v>
      </c>
      <c r="AR271" s="46">
        <v>318</v>
      </c>
      <c r="AS271" s="46"/>
      <c r="AT271" s="46">
        <v>-1</v>
      </c>
    </row>
    <row r="272" spans="1:46" ht="15" customHeight="1">
      <c r="A272" s="46" t="s">
        <v>700</v>
      </c>
      <c r="B272" s="47">
        <v>456061515513796</v>
      </c>
      <c r="C272" s="47">
        <v>8.9855060816551301E+18</v>
      </c>
      <c r="D272" s="47">
        <v>358239051399196</v>
      </c>
      <c r="E272" s="46" t="s">
        <v>701</v>
      </c>
      <c r="F272" s="46" t="s">
        <v>701</v>
      </c>
      <c r="G272" s="46" t="s">
        <v>574</v>
      </c>
      <c r="H272" s="54">
        <v>1</v>
      </c>
      <c r="I272" s="47">
        <v>2</v>
      </c>
      <c r="J272" s="46" t="s">
        <v>575</v>
      </c>
      <c r="K272" s="46" t="s">
        <v>576</v>
      </c>
      <c r="L272" s="46"/>
      <c r="M272" s="46"/>
      <c r="N272" s="46">
        <v>295.10000000000002</v>
      </c>
      <c r="O272" s="46"/>
      <c r="P272" s="46"/>
      <c r="Q272" s="46"/>
      <c r="R272" s="47">
        <v>7</v>
      </c>
      <c r="S272" s="47">
        <v>10</v>
      </c>
      <c r="T272" s="47">
        <v>70</v>
      </c>
      <c r="U272" s="47">
        <v>2</v>
      </c>
      <c r="V272" s="46"/>
      <c r="W272" s="46"/>
      <c r="X272" s="47">
        <v>7</v>
      </c>
      <c r="Y272" s="47">
        <v>1</v>
      </c>
      <c r="Z272" s="47">
        <v>7</v>
      </c>
      <c r="AA272" s="47">
        <v>3</v>
      </c>
      <c r="AB272" s="46">
        <v>11</v>
      </c>
      <c r="AC272" s="47">
        <v>1</v>
      </c>
      <c r="AD272" s="46"/>
      <c r="AE272" s="47">
        <v>6</v>
      </c>
      <c r="AF272" s="47">
        <v>1</v>
      </c>
      <c r="AG272" s="47">
        <v>6</v>
      </c>
      <c r="AH272" s="47">
        <v>3</v>
      </c>
      <c r="AI272" s="46">
        <v>1</v>
      </c>
      <c r="AJ272" s="46"/>
      <c r="AK272" s="46" t="s">
        <v>579</v>
      </c>
      <c r="AL272" s="46" t="s">
        <v>7302</v>
      </c>
      <c r="AM272" s="46" t="s">
        <v>708</v>
      </c>
      <c r="AN272" s="46" t="s">
        <v>709</v>
      </c>
      <c r="AO272" s="46">
        <v>1023</v>
      </c>
      <c r="AP272" s="46" t="s">
        <v>710</v>
      </c>
      <c r="AQ272" s="46" t="s">
        <v>711</v>
      </c>
      <c r="AR272" s="46">
        <v>13</v>
      </c>
      <c r="AS272" s="46"/>
      <c r="AT272" s="46">
        <v>-1</v>
      </c>
    </row>
    <row r="273" spans="1:46" ht="15" customHeight="1">
      <c r="A273" s="46" t="s">
        <v>571</v>
      </c>
      <c r="B273" s="47">
        <v>456061515513796</v>
      </c>
      <c r="C273" s="47">
        <v>8.9855060816551301E+18</v>
      </c>
      <c r="D273" s="47">
        <v>358239051399196</v>
      </c>
      <c r="E273" s="46" t="s">
        <v>573</v>
      </c>
      <c r="F273" s="46" t="s">
        <v>573</v>
      </c>
      <c r="G273" s="46" t="s">
        <v>574</v>
      </c>
      <c r="H273" s="54">
        <v>1</v>
      </c>
      <c r="I273" s="47">
        <v>2</v>
      </c>
      <c r="J273" s="46" t="s">
        <v>575</v>
      </c>
      <c r="K273" s="46" t="s">
        <v>576</v>
      </c>
      <c r="L273" s="46"/>
      <c r="M273" s="46"/>
      <c r="N273" s="46">
        <v>150.5</v>
      </c>
      <c r="O273" s="46"/>
      <c r="P273" s="46"/>
      <c r="Q273" s="46"/>
      <c r="R273" s="47">
        <v>7</v>
      </c>
      <c r="S273" s="47">
        <v>10</v>
      </c>
      <c r="T273" s="47">
        <v>70</v>
      </c>
      <c r="U273" s="47">
        <v>3</v>
      </c>
      <c r="V273" s="46">
        <v>24</v>
      </c>
      <c r="W273" s="46"/>
      <c r="X273" s="47">
        <v>7</v>
      </c>
      <c r="Y273" s="47">
        <v>1</v>
      </c>
      <c r="Z273" s="47">
        <v>7</v>
      </c>
      <c r="AA273" s="47">
        <v>3</v>
      </c>
      <c r="AB273" s="46">
        <v>9</v>
      </c>
      <c r="AC273" s="47">
        <v>1</v>
      </c>
      <c r="AD273" s="46"/>
      <c r="AE273" s="47">
        <v>6</v>
      </c>
      <c r="AF273" s="47">
        <v>1</v>
      </c>
      <c r="AG273" s="47">
        <v>6</v>
      </c>
      <c r="AH273" s="47">
        <v>3</v>
      </c>
      <c r="AI273" s="46">
        <v>3</v>
      </c>
      <c r="AJ273" s="46"/>
      <c r="AK273" s="46" t="s">
        <v>579</v>
      </c>
      <c r="AL273" s="46" t="s">
        <v>7302</v>
      </c>
      <c r="AM273" s="46" t="s">
        <v>580</v>
      </c>
      <c r="AN273" s="46" t="s">
        <v>581</v>
      </c>
      <c r="AO273" s="46">
        <v>1024</v>
      </c>
      <c r="AP273" s="46" t="s">
        <v>582</v>
      </c>
      <c r="AQ273" s="46" t="s">
        <v>583</v>
      </c>
      <c r="AR273" s="46">
        <v>1</v>
      </c>
      <c r="AS273" s="46"/>
      <c r="AT273" s="46">
        <v>-1</v>
      </c>
    </row>
    <row r="274" spans="1:46" ht="15" customHeight="1">
      <c r="A274" s="46" t="s">
        <v>586</v>
      </c>
      <c r="B274" s="47">
        <v>456061515513796</v>
      </c>
      <c r="C274" s="47">
        <v>8.9855060816551301E+18</v>
      </c>
      <c r="D274" s="47">
        <v>358239051399196</v>
      </c>
      <c r="E274" s="46" t="s">
        <v>590</v>
      </c>
      <c r="F274" s="46" t="s">
        <v>590</v>
      </c>
      <c r="G274" s="46" t="s">
        <v>574</v>
      </c>
      <c r="H274" s="54">
        <v>1</v>
      </c>
      <c r="I274" s="47">
        <v>2</v>
      </c>
      <c r="J274" s="46" t="s">
        <v>575</v>
      </c>
      <c r="K274" s="46" t="s">
        <v>576</v>
      </c>
      <c r="L274" s="46"/>
      <c r="M274" s="46"/>
      <c r="N274" s="46">
        <v>243.4</v>
      </c>
      <c r="O274" s="46"/>
      <c r="P274" s="46"/>
      <c r="Q274" s="46"/>
      <c r="R274" s="47">
        <v>7</v>
      </c>
      <c r="S274" s="47">
        <v>10</v>
      </c>
      <c r="T274" s="47">
        <v>70</v>
      </c>
      <c r="U274" s="47">
        <v>2</v>
      </c>
      <c r="V274" s="46"/>
      <c r="W274" s="46"/>
      <c r="X274" s="47">
        <v>7</v>
      </c>
      <c r="Y274" s="47">
        <v>1</v>
      </c>
      <c r="Z274" s="47">
        <v>7</v>
      </c>
      <c r="AA274" s="47">
        <v>1</v>
      </c>
      <c r="AB274" s="46"/>
      <c r="AC274" s="47">
        <v>1</v>
      </c>
      <c r="AD274" s="46"/>
      <c r="AE274" s="47">
        <v>6</v>
      </c>
      <c r="AF274" s="47">
        <v>1</v>
      </c>
      <c r="AG274" s="47">
        <v>6</v>
      </c>
      <c r="AH274" s="47">
        <v>1</v>
      </c>
      <c r="AI274" s="46"/>
      <c r="AJ274" s="46"/>
      <c r="AK274" s="46" t="s">
        <v>579</v>
      </c>
      <c r="AL274" s="46" t="s">
        <v>7302</v>
      </c>
      <c r="AM274" s="46" t="s">
        <v>592</v>
      </c>
      <c r="AN274" s="46" t="s">
        <v>593</v>
      </c>
      <c r="AO274" s="46">
        <v>1025</v>
      </c>
      <c r="AP274" s="46" t="s">
        <v>594</v>
      </c>
      <c r="AQ274" s="46" t="s">
        <v>595</v>
      </c>
      <c r="AR274" s="46">
        <v>2</v>
      </c>
      <c r="AS274" s="46"/>
      <c r="AT274" s="46">
        <v>-1</v>
      </c>
    </row>
    <row r="275" spans="1:46" ht="15" customHeight="1">
      <c r="A275" s="46" t="s">
        <v>770</v>
      </c>
      <c r="B275" s="47">
        <v>456061515513796</v>
      </c>
      <c r="C275" s="47">
        <v>8.9855060816551301E+18</v>
      </c>
      <c r="D275" s="47">
        <v>358239051399196</v>
      </c>
      <c r="E275" s="46" t="s">
        <v>771</v>
      </c>
      <c r="F275" s="46" t="s">
        <v>771</v>
      </c>
      <c r="G275" s="46" t="s">
        <v>772</v>
      </c>
      <c r="H275" s="54">
        <v>1</v>
      </c>
      <c r="I275" s="47">
        <v>2</v>
      </c>
      <c r="J275" s="46" t="s">
        <v>716</v>
      </c>
      <c r="K275" s="46" t="s">
        <v>717</v>
      </c>
      <c r="L275" s="46"/>
      <c r="M275" s="46"/>
      <c r="N275" s="46">
        <v>210.5</v>
      </c>
      <c r="O275" s="46"/>
      <c r="P275" s="46"/>
      <c r="Q275" s="46"/>
      <c r="R275" s="47">
        <v>7</v>
      </c>
      <c r="S275" s="47">
        <v>100</v>
      </c>
      <c r="T275" s="47">
        <v>700</v>
      </c>
      <c r="U275" s="47">
        <v>2</v>
      </c>
      <c r="V275" s="46"/>
      <c r="W275" s="46"/>
      <c r="X275" s="47">
        <v>7</v>
      </c>
      <c r="Y275" s="47">
        <v>1</v>
      </c>
      <c r="Z275" s="47">
        <v>7</v>
      </c>
      <c r="AA275" s="47">
        <v>3</v>
      </c>
      <c r="AB275" s="46">
        <v>75</v>
      </c>
      <c r="AC275" s="47">
        <v>1</v>
      </c>
      <c r="AD275" s="46"/>
      <c r="AE275" s="47">
        <v>6</v>
      </c>
      <c r="AF275" s="47">
        <v>1</v>
      </c>
      <c r="AG275" s="47">
        <v>6</v>
      </c>
      <c r="AH275" s="47">
        <v>3</v>
      </c>
      <c r="AI275" s="46">
        <v>10</v>
      </c>
      <c r="AJ275" s="46"/>
      <c r="AK275" s="46" t="s">
        <v>778</v>
      </c>
      <c r="AL275" s="46" t="s">
        <v>7302</v>
      </c>
      <c r="AM275" s="46" t="s">
        <v>779</v>
      </c>
      <c r="AN275" s="46" t="s">
        <v>780</v>
      </c>
      <c r="AO275" s="46">
        <v>1064</v>
      </c>
      <c r="AP275" s="46" t="s">
        <v>782</v>
      </c>
      <c r="AQ275" s="46" t="s">
        <v>783</v>
      </c>
      <c r="AR275" s="46">
        <v>20</v>
      </c>
      <c r="AS275" s="46"/>
      <c r="AT275" s="46">
        <v>-1</v>
      </c>
    </row>
    <row r="276" spans="1:46" ht="15" customHeight="1">
      <c r="A276" s="46" t="s">
        <v>786</v>
      </c>
      <c r="B276" s="47">
        <v>456061515513796</v>
      </c>
      <c r="C276" s="47">
        <v>8.9855060816551301E+18</v>
      </c>
      <c r="D276" s="47">
        <v>358239051399196</v>
      </c>
      <c r="E276" s="46" t="s">
        <v>787</v>
      </c>
      <c r="F276" s="46" t="s">
        <v>787</v>
      </c>
      <c r="G276" s="46" t="s">
        <v>772</v>
      </c>
      <c r="H276" s="54">
        <v>1</v>
      </c>
      <c r="I276" s="47">
        <v>2</v>
      </c>
      <c r="J276" s="46" t="s">
        <v>716</v>
      </c>
      <c r="K276" s="46" t="s">
        <v>717</v>
      </c>
      <c r="L276" s="46"/>
      <c r="M276" s="46"/>
      <c r="N276" s="46">
        <v>239</v>
      </c>
      <c r="O276" s="46"/>
      <c r="P276" s="46"/>
      <c r="Q276" s="46"/>
      <c r="R276" s="47">
        <v>7</v>
      </c>
      <c r="S276" s="47">
        <v>10</v>
      </c>
      <c r="T276" s="47">
        <v>70</v>
      </c>
      <c r="U276" s="47">
        <v>3</v>
      </c>
      <c r="V276" s="46">
        <v>9</v>
      </c>
      <c r="W276" s="46"/>
      <c r="X276" s="47">
        <v>7</v>
      </c>
      <c r="Y276" s="47">
        <v>1</v>
      </c>
      <c r="Z276" s="47">
        <v>7</v>
      </c>
      <c r="AA276" s="47">
        <v>3</v>
      </c>
      <c r="AB276" s="46">
        <v>2</v>
      </c>
      <c r="AC276" s="47">
        <v>1</v>
      </c>
      <c r="AD276" s="46"/>
      <c r="AE276" s="47">
        <v>6</v>
      </c>
      <c r="AF276" s="47">
        <v>1</v>
      </c>
      <c r="AG276" s="47">
        <v>6</v>
      </c>
      <c r="AH276" s="47">
        <v>3</v>
      </c>
      <c r="AI276" s="46">
        <v>0</v>
      </c>
      <c r="AJ276" s="46"/>
      <c r="AK276" s="46" t="s">
        <v>778</v>
      </c>
      <c r="AL276" s="46" t="s">
        <v>7316</v>
      </c>
      <c r="AM276" s="46" t="s">
        <v>789</v>
      </c>
      <c r="AN276" s="46" t="s">
        <v>790</v>
      </c>
      <c r="AO276" s="46">
        <v>1065</v>
      </c>
      <c r="AP276" s="46" t="s">
        <v>793</v>
      </c>
      <c r="AQ276" s="46" t="s">
        <v>795</v>
      </c>
      <c r="AR276" s="46">
        <v>21</v>
      </c>
      <c r="AS276" s="46"/>
      <c r="AT276" s="46">
        <v>-1</v>
      </c>
    </row>
    <row r="277" spans="1:46" ht="15" customHeight="1">
      <c r="A277" s="46" t="s">
        <v>796</v>
      </c>
      <c r="B277" s="47">
        <v>456061515513796</v>
      </c>
      <c r="C277" s="47">
        <v>8.9855060816551301E+18</v>
      </c>
      <c r="D277" s="47">
        <v>358239051399196</v>
      </c>
      <c r="E277" s="46" t="s">
        <v>798</v>
      </c>
      <c r="F277" s="46" t="s">
        <v>798</v>
      </c>
      <c r="G277" s="46" t="s">
        <v>772</v>
      </c>
      <c r="H277" s="54">
        <v>1</v>
      </c>
      <c r="I277" s="47">
        <v>2</v>
      </c>
      <c r="J277" s="46" t="s">
        <v>801</v>
      </c>
      <c r="K277" s="46" t="s">
        <v>717</v>
      </c>
      <c r="L277" s="46"/>
      <c r="M277" s="46"/>
      <c r="N277" s="46">
        <v>75.900000000000006</v>
      </c>
      <c r="O277" s="46"/>
      <c r="P277" s="46"/>
      <c r="Q277" s="46"/>
      <c r="R277" s="47">
        <v>7</v>
      </c>
      <c r="S277" s="47">
        <v>10</v>
      </c>
      <c r="T277" s="47">
        <v>70</v>
      </c>
      <c r="U277" s="47">
        <v>1</v>
      </c>
      <c r="V277" s="46"/>
      <c r="W277" s="46"/>
      <c r="X277" s="47">
        <v>7</v>
      </c>
      <c r="Y277" s="47">
        <v>1</v>
      </c>
      <c r="Z277" s="47">
        <v>7</v>
      </c>
      <c r="AA277" s="47">
        <v>1</v>
      </c>
      <c r="AB277" s="46"/>
      <c r="AC277" s="47">
        <v>1</v>
      </c>
      <c r="AD277" s="46"/>
      <c r="AE277" s="47">
        <v>6</v>
      </c>
      <c r="AF277" s="47">
        <v>1</v>
      </c>
      <c r="AG277" s="47">
        <v>6</v>
      </c>
      <c r="AH277" s="47">
        <v>3</v>
      </c>
      <c r="AI277" s="46">
        <v>69</v>
      </c>
      <c r="AJ277" s="46"/>
      <c r="AK277" s="46" t="s">
        <v>778</v>
      </c>
      <c r="AL277" s="46" t="s">
        <v>7302</v>
      </c>
      <c r="AM277" s="46" t="s">
        <v>802</v>
      </c>
      <c r="AN277" s="46" t="s">
        <v>803</v>
      </c>
      <c r="AO277" s="46">
        <v>1066</v>
      </c>
      <c r="AP277" s="46" t="s">
        <v>804</v>
      </c>
      <c r="AQ277" s="46" t="s">
        <v>805</v>
      </c>
      <c r="AR277" s="46">
        <v>22</v>
      </c>
      <c r="AS277" s="46"/>
      <c r="AT277" s="46">
        <v>-1</v>
      </c>
    </row>
    <row r="278" spans="1:46" ht="15" customHeight="1">
      <c r="A278" s="46" t="s">
        <v>806</v>
      </c>
      <c r="B278" s="47">
        <v>456061515513796</v>
      </c>
      <c r="C278" s="47">
        <v>8.9855060816551301E+18</v>
      </c>
      <c r="D278" s="47">
        <v>358239051399196</v>
      </c>
      <c r="E278" s="46" t="s">
        <v>807</v>
      </c>
      <c r="F278" s="46" t="s">
        <v>807</v>
      </c>
      <c r="G278" s="46" t="s">
        <v>772</v>
      </c>
      <c r="H278" s="54">
        <v>1</v>
      </c>
      <c r="I278" s="47">
        <v>2</v>
      </c>
      <c r="J278" s="46" t="s">
        <v>801</v>
      </c>
      <c r="K278" s="46" t="s">
        <v>717</v>
      </c>
      <c r="L278" s="46"/>
      <c r="M278" s="46"/>
      <c r="N278" s="46">
        <v>104.4</v>
      </c>
      <c r="O278" s="46"/>
      <c r="P278" s="46"/>
      <c r="Q278" s="46"/>
      <c r="R278" s="47">
        <v>7</v>
      </c>
      <c r="S278" s="47">
        <v>10</v>
      </c>
      <c r="T278" s="47">
        <v>70</v>
      </c>
      <c r="U278" s="47">
        <v>1</v>
      </c>
      <c r="V278" s="46"/>
      <c r="W278" s="46"/>
      <c r="X278" s="47">
        <v>7</v>
      </c>
      <c r="Y278" s="47">
        <v>1</v>
      </c>
      <c r="Z278" s="47">
        <v>7</v>
      </c>
      <c r="AA278" s="47">
        <v>1</v>
      </c>
      <c r="AB278" s="46"/>
      <c r="AC278" s="47">
        <v>1</v>
      </c>
      <c r="AD278" s="46"/>
      <c r="AE278" s="47">
        <v>6</v>
      </c>
      <c r="AF278" s="47">
        <v>1</v>
      </c>
      <c r="AG278" s="47">
        <v>6</v>
      </c>
      <c r="AH278" s="47">
        <v>3</v>
      </c>
      <c r="AI278" s="46">
        <v>42</v>
      </c>
      <c r="AJ278" s="46"/>
      <c r="AK278" s="46" t="s">
        <v>778</v>
      </c>
      <c r="AL278" s="46" t="s">
        <v>7302</v>
      </c>
      <c r="AM278" s="46" t="s">
        <v>811</v>
      </c>
      <c r="AN278" s="46" t="s">
        <v>813</v>
      </c>
      <c r="AO278" s="46">
        <v>1067</v>
      </c>
      <c r="AP278" s="46" t="s">
        <v>815</v>
      </c>
      <c r="AQ278" s="46" t="s">
        <v>817</v>
      </c>
      <c r="AR278" s="46">
        <v>23</v>
      </c>
      <c r="AS278" s="46"/>
      <c r="AT278" s="46">
        <v>-1</v>
      </c>
    </row>
    <row r="279" spans="1:46" ht="15" customHeight="1">
      <c r="A279" s="46" t="s">
        <v>1125</v>
      </c>
      <c r="B279" s="47">
        <v>456061515513796</v>
      </c>
      <c r="C279" s="47">
        <v>8.9855060816551301E+18</v>
      </c>
      <c r="D279" s="47">
        <v>358239051399196</v>
      </c>
      <c r="E279" s="46" t="s">
        <v>1127</v>
      </c>
      <c r="F279" s="46" t="s">
        <v>1127</v>
      </c>
      <c r="G279" s="46" t="s">
        <v>1077</v>
      </c>
      <c r="H279" s="54">
        <v>1</v>
      </c>
      <c r="I279" s="47">
        <v>2</v>
      </c>
      <c r="J279" s="46" t="s">
        <v>1128</v>
      </c>
      <c r="K279" s="46" t="s">
        <v>1129</v>
      </c>
      <c r="L279" s="46"/>
      <c r="M279" s="46"/>
      <c r="N279" s="46">
        <v>255</v>
      </c>
      <c r="O279" s="46"/>
      <c r="P279" s="46"/>
      <c r="Q279" s="46"/>
      <c r="R279" s="47">
        <v>7</v>
      </c>
      <c r="S279" s="47">
        <v>10</v>
      </c>
      <c r="T279" s="47">
        <v>70</v>
      </c>
      <c r="U279" s="47">
        <v>3</v>
      </c>
      <c r="V279" s="46">
        <v>15</v>
      </c>
      <c r="W279" s="46"/>
      <c r="X279" s="47">
        <v>7</v>
      </c>
      <c r="Y279" s="47">
        <v>1</v>
      </c>
      <c r="Z279" s="47">
        <v>7</v>
      </c>
      <c r="AA279" s="47">
        <v>3</v>
      </c>
      <c r="AB279" s="46">
        <v>0</v>
      </c>
      <c r="AC279" s="47">
        <v>1</v>
      </c>
      <c r="AD279" s="46"/>
      <c r="AE279" s="47">
        <v>6</v>
      </c>
      <c r="AF279" s="47">
        <v>1</v>
      </c>
      <c r="AG279" s="47">
        <v>6</v>
      </c>
      <c r="AH279" s="47">
        <v>3</v>
      </c>
      <c r="AI279" s="46">
        <v>1</v>
      </c>
      <c r="AJ279" s="46"/>
      <c r="AK279" s="46" t="s">
        <v>1131</v>
      </c>
      <c r="AL279" s="46" t="s">
        <v>7337</v>
      </c>
      <c r="AM279" s="46" t="s">
        <v>1133</v>
      </c>
      <c r="AN279" s="46" t="s">
        <v>1134</v>
      </c>
      <c r="AO279" s="46">
        <v>1109</v>
      </c>
      <c r="AP279" s="46" t="s">
        <v>1135</v>
      </c>
      <c r="AQ279" s="46" t="s">
        <v>1136</v>
      </c>
      <c r="AR279" s="46">
        <v>54</v>
      </c>
      <c r="AS279" s="46"/>
      <c r="AT279" s="46">
        <v>-1</v>
      </c>
    </row>
    <row r="280" spans="1:46" ht="15" customHeight="1">
      <c r="A280" s="46" t="s">
        <v>1137</v>
      </c>
      <c r="B280" s="47">
        <v>456061515513796</v>
      </c>
      <c r="C280" s="47">
        <v>8.9855060816551301E+18</v>
      </c>
      <c r="D280" s="47">
        <v>358239051399196</v>
      </c>
      <c r="E280" s="46" t="s">
        <v>1142</v>
      </c>
      <c r="F280" s="46" t="s">
        <v>1142</v>
      </c>
      <c r="G280" s="46" t="s">
        <v>1077</v>
      </c>
      <c r="H280" s="54">
        <v>1</v>
      </c>
      <c r="I280" s="47">
        <v>2</v>
      </c>
      <c r="J280" s="46" t="s">
        <v>1128</v>
      </c>
      <c r="K280" s="46" t="s">
        <v>1129</v>
      </c>
      <c r="L280" s="46"/>
      <c r="M280" s="46"/>
      <c r="N280" s="46">
        <v>135</v>
      </c>
      <c r="O280" s="46"/>
      <c r="P280" s="46"/>
      <c r="Q280" s="46"/>
      <c r="R280" s="47">
        <v>7</v>
      </c>
      <c r="S280" s="47">
        <v>100</v>
      </c>
      <c r="T280" s="47">
        <v>700</v>
      </c>
      <c r="U280" s="47">
        <v>3</v>
      </c>
      <c r="V280" s="46">
        <v>39</v>
      </c>
      <c r="W280" s="46"/>
      <c r="X280" s="47">
        <v>7</v>
      </c>
      <c r="Y280" s="47">
        <v>1</v>
      </c>
      <c r="Z280" s="47">
        <v>7</v>
      </c>
      <c r="AA280" s="47">
        <v>3</v>
      </c>
      <c r="AB280" s="46">
        <v>18</v>
      </c>
      <c r="AC280" s="47">
        <v>1</v>
      </c>
      <c r="AD280" s="46"/>
      <c r="AE280" s="47">
        <v>6</v>
      </c>
      <c r="AF280" s="47">
        <v>1</v>
      </c>
      <c r="AG280" s="47">
        <v>6</v>
      </c>
      <c r="AH280" s="47">
        <v>3</v>
      </c>
      <c r="AI280" s="46">
        <v>3</v>
      </c>
      <c r="AJ280" s="46"/>
      <c r="AK280" s="46" t="s">
        <v>1131</v>
      </c>
      <c r="AL280" s="46" t="s">
        <v>7337</v>
      </c>
      <c r="AM280" s="46" t="s">
        <v>1146</v>
      </c>
      <c r="AN280" s="46" t="s">
        <v>1147</v>
      </c>
      <c r="AO280" s="46">
        <v>1110</v>
      </c>
      <c r="AP280" s="46" t="s">
        <v>1148</v>
      </c>
      <c r="AQ280" s="46" t="s">
        <v>1149</v>
      </c>
      <c r="AR280" s="46">
        <v>55</v>
      </c>
      <c r="AS280" s="46"/>
      <c r="AT280" s="46">
        <v>-1</v>
      </c>
    </row>
    <row r="281" spans="1:46" ht="15" customHeight="1">
      <c r="A281" s="46" t="s">
        <v>1150</v>
      </c>
      <c r="B281" s="47">
        <v>456061515513796</v>
      </c>
      <c r="C281" s="47">
        <v>8.9855060816551301E+18</v>
      </c>
      <c r="D281" s="47">
        <v>358239051399196</v>
      </c>
      <c r="E281" s="46" t="s">
        <v>1151</v>
      </c>
      <c r="F281" s="46" t="s">
        <v>1151</v>
      </c>
      <c r="G281" s="46" t="s">
        <v>1077</v>
      </c>
      <c r="H281" s="54">
        <v>1</v>
      </c>
      <c r="I281" s="47">
        <v>2</v>
      </c>
      <c r="J281" s="46" t="s">
        <v>1128</v>
      </c>
      <c r="K281" s="46" t="s">
        <v>1129</v>
      </c>
      <c r="L281" s="46"/>
      <c r="M281" s="46"/>
      <c r="N281" s="46">
        <v>113</v>
      </c>
      <c r="O281" s="46"/>
      <c r="P281" s="46"/>
      <c r="Q281" s="46"/>
      <c r="R281" s="47">
        <v>7</v>
      </c>
      <c r="S281" s="47">
        <v>10</v>
      </c>
      <c r="T281" s="47">
        <v>70</v>
      </c>
      <c r="U281" s="47">
        <v>3</v>
      </c>
      <c r="V281" s="46">
        <v>41</v>
      </c>
      <c r="W281" s="46"/>
      <c r="X281" s="47">
        <v>7</v>
      </c>
      <c r="Y281" s="47">
        <v>1</v>
      </c>
      <c r="Z281" s="47">
        <v>7</v>
      </c>
      <c r="AA281" s="47">
        <v>3</v>
      </c>
      <c r="AB281" s="46">
        <v>47</v>
      </c>
      <c r="AC281" s="47">
        <v>1</v>
      </c>
      <c r="AD281" s="46"/>
      <c r="AE281" s="47">
        <v>6</v>
      </c>
      <c r="AF281" s="47">
        <v>1</v>
      </c>
      <c r="AG281" s="47">
        <v>6</v>
      </c>
      <c r="AH281" s="47">
        <v>3</v>
      </c>
      <c r="AI281" s="46">
        <v>5</v>
      </c>
      <c r="AJ281" s="46"/>
      <c r="AK281" s="46" t="s">
        <v>1131</v>
      </c>
      <c r="AL281" s="46" t="s">
        <v>7338</v>
      </c>
      <c r="AM281" s="46" t="s">
        <v>1156</v>
      </c>
      <c r="AN281" s="46" t="s">
        <v>1157</v>
      </c>
      <c r="AO281" s="46">
        <v>1111</v>
      </c>
      <c r="AP281" s="46" t="s">
        <v>1158</v>
      </c>
      <c r="AQ281" s="46" t="s">
        <v>1160</v>
      </c>
      <c r="AR281" s="46">
        <v>56</v>
      </c>
      <c r="AS281" s="46"/>
      <c r="AT281" s="46">
        <v>-1</v>
      </c>
    </row>
    <row r="282" spans="1:46" ht="15" customHeight="1">
      <c r="A282" s="46" t="s">
        <v>1605</v>
      </c>
      <c r="B282" s="47">
        <v>456061515513796</v>
      </c>
      <c r="C282" s="47">
        <v>8.9855060816551301E+18</v>
      </c>
      <c r="D282" s="47">
        <v>358239051399196</v>
      </c>
      <c r="E282" s="46" t="s">
        <v>1606</v>
      </c>
      <c r="F282" s="46" t="s">
        <v>1606</v>
      </c>
      <c r="G282" s="46" t="s">
        <v>1607</v>
      </c>
      <c r="H282" s="54">
        <v>2</v>
      </c>
      <c r="I282" s="47">
        <v>2</v>
      </c>
      <c r="J282" s="46" t="s">
        <v>1587</v>
      </c>
      <c r="K282" s="46" t="s">
        <v>1588</v>
      </c>
      <c r="L282" s="46"/>
      <c r="M282" s="46"/>
      <c r="N282" s="46">
        <v>288</v>
      </c>
      <c r="O282" s="46"/>
      <c r="P282" s="46"/>
      <c r="Q282" s="46"/>
      <c r="R282" s="47">
        <v>7</v>
      </c>
      <c r="S282" s="47">
        <v>10</v>
      </c>
      <c r="T282" s="47">
        <v>70</v>
      </c>
      <c r="U282" s="47">
        <v>3</v>
      </c>
      <c r="V282" s="46">
        <v>8</v>
      </c>
      <c r="W282" s="46"/>
      <c r="X282" s="47">
        <v>7</v>
      </c>
      <c r="Y282" s="47">
        <v>1</v>
      </c>
      <c r="Z282" s="47">
        <v>7</v>
      </c>
      <c r="AA282" s="47">
        <v>3</v>
      </c>
      <c r="AB282" s="46">
        <v>3</v>
      </c>
      <c r="AC282" s="47">
        <v>1</v>
      </c>
      <c r="AD282" s="46"/>
      <c r="AE282" s="47">
        <v>6</v>
      </c>
      <c r="AF282" s="47">
        <v>1</v>
      </c>
      <c r="AG282" s="47">
        <v>6</v>
      </c>
      <c r="AH282" s="47">
        <v>3</v>
      </c>
      <c r="AI282" s="46">
        <v>2</v>
      </c>
      <c r="AJ282" s="46"/>
      <c r="AK282" s="46" t="s">
        <v>778</v>
      </c>
      <c r="AL282" s="46" t="s">
        <v>7302</v>
      </c>
      <c r="AM282" s="46" t="s">
        <v>1608</v>
      </c>
      <c r="AN282" s="46" t="s">
        <v>1609</v>
      </c>
      <c r="AO282" s="46">
        <v>1269</v>
      </c>
      <c r="AP282" s="46" t="s">
        <v>1610</v>
      </c>
      <c r="AQ282" s="46" t="s">
        <v>1611</v>
      </c>
      <c r="AR282" s="46">
        <v>111</v>
      </c>
      <c r="AS282" s="46"/>
      <c r="AT282" s="46">
        <v>-1</v>
      </c>
    </row>
    <row r="283" spans="1:46" ht="15" customHeight="1">
      <c r="A283" s="46" t="s">
        <v>1613</v>
      </c>
      <c r="B283" s="47">
        <v>456061515513796</v>
      </c>
      <c r="C283" s="47">
        <v>8.9855060816551301E+18</v>
      </c>
      <c r="D283" s="47">
        <v>358239051399196</v>
      </c>
      <c r="E283" s="46" t="s">
        <v>1614</v>
      </c>
      <c r="F283" s="46" t="s">
        <v>1614</v>
      </c>
      <c r="G283" s="46" t="s">
        <v>1607</v>
      </c>
      <c r="H283" s="54">
        <v>2</v>
      </c>
      <c r="I283" s="47">
        <v>2</v>
      </c>
      <c r="J283" s="46" t="s">
        <v>1587</v>
      </c>
      <c r="K283" s="46" t="s">
        <v>1588</v>
      </c>
      <c r="L283" s="46"/>
      <c r="M283" s="46"/>
      <c r="N283" s="46">
        <v>61.6</v>
      </c>
      <c r="O283" s="46"/>
      <c r="P283" s="46"/>
      <c r="Q283" s="46"/>
      <c r="R283" s="47">
        <v>7</v>
      </c>
      <c r="S283" s="47">
        <v>10</v>
      </c>
      <c r="T283" s="47">
        <v>70</v>
      </c>
      <c r="U283" s="47">
        <v>1</v>
      </c>
      <c r="V283" s="46"/>
      <c r="W283" s="46"/>
      <c r="X283" s="47">
        <v>7</v>
      </c>
      <c r="Y283" s="47">
        <v>1</v>
      </c>
      <c r="Z283" s="47">
        <v>7</v>
      </c>
      <c r="AA283" s="47">
        <v>3</v>
      </c>
      <c r="AB283" s="46">
        <v>27</v>
      </c>
      <c r="AC283" s="47">
        <v>1</v>
      </c>
      <c r="AD283" s="46"/>
      <c r="AE283" s="47">
        <v>6</v>
      </c>
      <c r="AF283" s="47">
        <v>1</v>
      </c>
      <c r="AG283" s="47">
        <v>6</v>
      </c>
      <c r="AH283" s="47">
        <v>3</v>
      </c>
      <c r="AI283" s="46">
        <v>2</v>
      </c>
      <c r="AJ283" s="46"/>
      <c r="AK283" s="46" t="s">
        <v>778</v>
      </c>
      <c r="AL283" s="46" t="s">
        <v>7368</v>
      </c>
      <c r="AM283" s="46" t="s">
        <v>1617</v>
      </c>
      <c r="AN283" s="46" t="s">
        <v>1618</v>
      </c>
      <c r="AO283" s="46">
        <v>1270</v>
      </c>
      <c r="AP283" s="46" t="s">
        <v>1619</v>
      </c>
      <c r="AQ283" s="46" t="s">
        <v>1620</v>
      </c>
      <c r="AR283" s="46">
        <v>112</v>
      </c>
      <c r="AS283" s="46"/>
      <c r="AT283" s="46">
        <v>-1</v>
      </c>
    </row>
    <row r="284" spans="1:46" ht="15" customHeight="1">
      <c r="A284" s="46" t="s">
        <v>1621</v>
      </c>
      <c r="B284" s="47">
        <v>456061515513796</v>
      </c>
      <c r="C284" s="47">
        <v>8.9855060816551301E+18</v>
      </c>
      <c r="D284" s="47">
        <v>358239051399196</v>
      </c>
      <c r="E284" s="46" t="s">
        <v>1624</v>
      </c>
      <c r="F284" s="46" t="s">
        <v>1624</v>
      </c>
      <c r="G284" s="46" t="s">
        <v>1607</v>
      </c>
      <c r="H284" s="54">
        <v>2</v>
      </c>
      <c r="I284" s="47">
        <v>2</v>
      </c>
      <c r="J284" s="46" t="s">
        <v>1587</v>
      </c>
      <c r="K284" s="46" t="s">
        <v>1588</v>
      </c>
      <c r="L284" s="46"/>
      <c r="M284" s="46"/>
      <c r="N284" s="46">
        <v>94.4</v>
      </c>
      <c r="O284" s="46"/>
      <c r="P284" s="46"/>
      <c r="Q284" s="46"/>
      <c r="R284" s="47">
        <v>7</v>
      </c>
      <c r="S284" s="47">
        <v>10</v>
      </c>
      <c r="T284" s="47">
        <v>70</v>
      </c>
      <c r="U284" s="47">
        <v>3</v>
      </c>
      <c r="V284" s="46">
        <v>2</v>
      </c>
      <c r="W284" s="46"/>
      <c r="X284" s="47">
        <v>7</v>
      </c>
      <c r="Y284" s="47">
        <v>1</v>
      </c>
      <c r="Z284" s="47">
        <v>7</v>
      </c>
      <c r="AA284" s="47">
        <v>3</v>
      </c>
      <c r="AB284" s="46">
        <v>1</v>
      </c>
      <c r="AC284" s="47">
        <v>1</v>
      </c>
      <c r="AD284" s="46"/>
      <c r="AE284" s="47">
        <v>6</v>
      </c>
      <c r="AF284" s="47">
        <v>1</v>
      </c>
      <c r="AG284" s="47">
        <v>6</v>
      </c>
      <c r="AH284" s="47">
        <v>3</v>
      </c>
      <c r="AI284" s="46">
        <v>0</v>
      </c>
      <c r="AJ284" s="46"/>
      <c r="AK284" s="46" t="s">
        <v>778</v>
      </c>
      <c r="AL284" s="46" t="s">
        <v>7302</v>
      </c>
      <c r="AM284" s="46" t="s">
        <v>1629</v>
      </c>
      <c r="AN284" s="46" t="s">
        <v>1630</v>
      </c>
      <c r="AO284" s="46">
        <v>1271</v>
      </c>
      <c r="AP284" s="46" t="s">
        <v>1632</v>
      </c>
      <c r="AQ284" s="46" t="s">
        <v>1633</v>
      </c>
      <c r="AR284" s="46">
        <v>113</v>
      </c>
      <c r="AS284" s="46"/>
      <c r="AT284" s="46">
        <v>-1</v>
      </c>
    </row>
    <row r="285" spans="1:46" ht="15" customHeight="1">
      <c r="A285" s="46" t="s">
        <v>1868</v>
      </c>
      <c r="B285" s="47">
        <v>456061515513796</v>
      </c>
      <c r="C285" s="47">
        <v>8.9855060816551301E+18</v>
      </c>
      <c r="D285" s="47">
        <v>358239051399196</v>
      </c>
      <c r="E285" s="46" t="s">
        <v>1872</v>
      </c>
      <c r="F285" s="46" t="s">
        <v>1872</v>
      </c>
      <c r="G285" s="46" t="s">
        <v>1874</v>
      </c>
      <c r="H285" s="54">
        <v>2</v>
      </c>
      <c r="I285" s="47">
        <v>2</v>
      </c>
      <c r="J285" s="46" t="s">
        <v>1847</v>
      </c>
      <c r="K285" s="46" t="s">
        <v>1848</v>
      </c>
      <c r="L285" s="46"/>
      <c r="M285" s="46"/>
      <c r="N285" s="46">
        <v>34.6</v>
      </c>
      <c r="O285" s="46"/>
      <c r="P285" s="46"/>
      <c r="Q285" s="46"/>
      <c r="R285" s="47">
        <v>7</v>
      </c>
      <c r="S285" s="47">
        <v>10</v>
      </c>
      <c r="T285" s="47">
        <v>70</v>
      </c>
      <c r="U285" s="47">
        <v>3</v>
      </c>
      <c r="V285" s="46">
        <v>4</v>
      </c>
      <c r="W285" s="46"/>
      <c r="X285" s="47">
        <v>7</v>
      </c>
      <c r="Y285" s="47">
        <v>1</v>
      </c>
      <c r="Z285" s="47">
        <v>7</v>
      </c>
      <c r="AA285" s="47">
        <v>3</v>
      </c>
      <c r="AB285" s="46">
        <v>2</v>
      </c>
      <c r="AC285" s="47">
        <v>1</v>
      </c>
      <c r="AD285" s="46"/>
      <c r="AE285" s="47">
        <v>6</v>
      </c>
      <c r="AF285" s="47">
        <v>1</v>
      </c>
      <c r="AG285" s="47">
        <v>6</v>
      </c>
      <c r="AH285" s="47">
        <v>3</v>
      </c>
      <c r="AI285" s="46">
        <v>3</v>
      </c>
      <c r="AJ285" s="46"/>
      <c r="AK285" s="46" t="s">
        <v>778</v>
      </c>
      <c r="AL285" s="46" t="s">
        <v>7302</v>
      </c>
      <c r="AM285" s="46" t="s">
        <v>1877</v>
      </c>
      <c r="AN285" s="46" t="s">
        <v>1879</v>
      </c>
      <c r="AO285" s="46">
        <v>1313</v>
      </c>
      <c r="AP285" s="46" t="s">
        <v>1880</v>
      </c>
      <c r="AQ285" s="46" t="s">
        <v>1881</v>
      </c>
      <c r="AR285" s="46">
        <v>135</v>
      </c>
      <c r="AS285" s="46"/>
      <c r="AT285" s="46">
        <v>-1</v>
      </c>
    </row>
    <row r="286" spans="1:46" ht="15" customHeight="1">
      <c r="A286" s="46" t="s">
        <v>1882</v>
      </c>
      <c r="B286" s="47">
        <v>456061515513796</v>
      </c>
      <c r="C286" s="47">
        <v>8.9855060816551301E+18</v>
      </c>
      <c r="D286" s="47">
        <v>358239051399196</v>
      </c>
      <c r="E286" s="46" t="s">
        <v>1885</v>
      </c>
      <c r="F286" s="46" t="s">
        <v>1885</v>
      </c>
      <c r="G286" s="46" t="s">
        <v>1874</v>
      </c>
      <c r="H286" s="54">
        <v>2</v>
      </c>
      <c r="I286" s="47">
        <v>2</v>
      </c>
      <c r="J286" s="46" t="s">
        <v>1847</v>
      </c>
      <c r="K286" s="46" t="s">
        <v>1848</v>
      </c>
      <c r="L286" s="46"/>
      <c r="M286" s="46"/>
      <c r="N286" s="46">
        <v>48.8</v>
      </c>
      <c r="O286" s="46"/>
      <c r="P286" s="46"/>
      <c r="Q286" s="46"/>
      <c r="R286" s="47">
        <v>7</v>
      </c>
      <c r="S286" s="47">
        <v>10</v>
      </c>
      <c r="T286" s="47">
        <v>70</v>
      </c>
      <c r="U286" s="47">
        <v>3</v>
      </c>
      <c r="V286" s="46">
        <v>6</v>
      </c>
      <c r="W286" s="46"/>
      <c r="X286" s="47">
        <v>7</v>
      </c>
      <c r="Y286" s="47">
        <v>1</v>
      </c>
      <c r="Z286" s="47">
        <v>7</v>
      </c>
      <c r="AA286" s="47">
        <v>3</v>
      </c>
      <c r="AB286" s="46">
        <v>2</v>
      </c>
      <c r="AC286" s="47">
        <v>1</v>
      </c>
      <c r="AD286" s="46"/>
      <c r="AE286" s="47">
        <v>6</v>
      </c>
      <c r="AF286" s="47">
        <v>1</v>
      </c>
      <c r="AG286" s="47">
        <v>6</v>
      </c>
      <c r="AH286" s="47">
        <v>3</v>
      </c>
      <c r="AI286" s="46">
        <v>0</v>
      </c>
      <c r="AJ286" s="46"/>
      <c r="AK286" s="46" t="s">
        <v>778</v>
      </c>
      <c r="AL286" s="46" t="s">
        <v>7302</v>
      </c>
      <c r="AM286" s="46" t="s">
        <v>1889</v>
      </c>
      <c r="AN286" s="46" t="s">
        <v>1891</v>
      </c>
      <c r="AO286" s="46">
        <v>1314</v>
      </c>
      <c r="AP286" s="46" t="s">
        <v>1892</v>
      </c>
      <c r="AQ286" s="46" t="s">
        <v>1893</v>
      </c>
      <c r="AR286" s="46">
        <v>136</v>
      </c>
      <c r="AS286" s="46"/>
      <c r="AT286" s="46">
        <v>-1</v>
      </c>
    </row>
    <row r="287" spans="1:46" ht="15" customHeight="1">
      <c r="A287" s="46" t="s">
        <v>1894</v>
      </c>
      <c r="B287" s="47">
        <v>456061515513796</v>
      </c>
      <c r="C287" s="47">
        <v>8.9855060816551301E+18</v>
      </c>
      <c r="D287" s="47">
        <v>358239051399196</v>
      </c>
      <c r="E287" s="46" t="s">
        <v>1898</v>
      </c>
      <c r="F287" s="46" t="s">
        <v>1898</v>
      </c>
      <c r="G287" s="46" t="s">
        <v>1874</v>
      </c>
      <c r="H287" s="54">
        <v>2</v>
      </c>
      <c r="I287" s="47">
        <v>2</v>
      </c>
      <c r="J287" s="46" t="s">
        <v>1847</v>
      </c>
      <c r="K287" s="46" t="s">
        <v>1848</v>
      </c>
      <c r="L287" s="46"/>
      <c r="M287" s="46"/>
      <c r="N287" s="46">
        <v>163</v>
      </c>
      <c r="O287" s="46"/>
      <c r="P287" s="46"/>
      <c r="Q287" s="46"/>
      <c r="R287" s="47">
        <v>7</v>
      </c>
      <c r="S287" s="47">
        <v>10</v>
      </c>
      <c r="T287" s="47">
        <v>70</v>
      </c>
      <c r="U287" s="47">
        <v>2</v>
      </c>
      <c r="V287" s="46"/>
      <c r="W287" s="46"/>
      <c r="X287" s="47">
        <v>7</v>
      </c>
      <c r="Y287" s="47">
        <v>1</v>
      </c>
      <c r="Z287" s="47">
        <v>7</v>
      </c>
      <c r="AA287" s="47">
        <v>3</v>
      </c>
      <c r="AB287" s="46">
        <v>85</v>
      </c>
      <c r="AC287" s="47">
        <v>1</v>
      </c>
      <c r="AD287" s="46"/>
      <c r="AE287" s="47">
        <v>6</v>
      </c>
      <c r="AF287" s="47">
        <v>1</v>
      </c>
      <c r="AG287" s="47">
        <v>6</v>
      </c>
      <c r="AH287" s="47">
        <v>3</v>
      </c>
      <c r="AI287" s="46">
        <v>17</v>
      </c>
      <c r="AJ287" s="46"/>
      <c r="AK287" s="46" t="s">
        <v>778</v>
      </c>
      <c r="AL287" s="46" t="s">
        <v>7338</v>
      </c>
      <c r="AM287" s="46" t="s">
        <v>1902</v>
      </c>
      <c r="AN287" s="46" t="s">
        <v>1907</v>
      </c>
      <c r="AO287" s="46">
        <v>1315</v>
      </c>
      <c r="AP287" s="46" t="s">
        <v>1909</v>
      </c>
      <c r="AQ287" s="46" t="s">
        <v>1910</v>
      </c>
      <c r="AR287" s="46">
        <v>137</v>
      </c>
      <c r="AS287" s="46"/>
      <c r="AT287" s="46">
        <v>-1</v>
      </c>
    </row>
    <row r="288" spans="1:46" ht="15" customHeight="1">
      <c r="A288" s="46" t="s">
        <v>2007</v>
      </c>
      <c r="B288" s="47">
        <v>456061515513796</v>
      </c>
      <c r="C288" s="47">
        <v>8.9855060816551301E+18</v>
      </c>
      <c r="D288" s="47">
        <v>358239051399196</v>
      </c>
      <c r="E288" s="46" t="s">
        <v>2008</v>
      </c>
      <c r="F288" s="46" t="s">
        <v>2008</v>
      </c>
      <c r="G288" s="46" t="s">
        <v>2010</v>
      </c>
      <c r="H288" s="54">
        <v>2</v>
      </c>
      <c r="I288" s="47">
        <v>2</v>
      </c>
      <c r="J288" s="46" t="s">
        <v>1965</v>
      </c>
      <c r="K288" s="46" t="s">
        <v>1968</v>
      </c>
      <c r="L288" s="46"/>
      <c r="M288" s="46"/>
      <c r="N288" s="46">
        <v>223.5</v>
      </c>
      <c r="O288" s="46"/>
      <c r="P288" s="46"/>
      <c r="Q288" s="46"/>
      <c r="R288" s="47">
        <v>7</v>
      </c>
      <c r="S288" s="47">
        <v>10</v>
      </c>
      <c r="T288" s="47">
        <v>70</v>
      </c>
      <c r="U288" s="47">
        <v>3</v>
      </c>
      <c r="V288" s="46">
        <v>33</v>
      </c>
      <c r="W288" s="46"/>
      <c r="X288" s="47">
        <v>7</v>
      </c>
      <c r="Y288" s="47">
        <v>1</v>
      </c>
      <c r="Z288" s="47">
        <v>7</v>
      </c>
      <c r="AA288" s="47">
        <v>3</v>
      </c>
      <c r="AB288" s="46">
        <v>6</v>
      </c>
      <c r="AC288" s="47">
        <v>1</v>
      </c>
      <c r="AD288" s="46"/>
      <c r="AE288" s="47">
        <v>6</v>
      </c>
      <c r="AF288" s="47">
        <v>1</v>
      </c>
      <c r="AG288" s="47">
        <v>6</v>
      </c>
      <c r="AH288" s="47">
        <v>3</v>
      </c>
      <c r="AI288" s="46">
        <v>1</v>
      </c>
      <c r="AJ288" s="46"/>
      <c r="AK288" s="46" t="s">
        <v>2013</v>
      </c>
      <c r="AL288" s="46" t="s">
        <v>7302</v>
      </c>
      <c r="AM288" s="46" t="s">
        <v>2015</v>
      </c>
      <c r="AN288" s="46" t="s">
        <v>2017</v>
      </c>
      <c r="AO288" s="46">
        <v>1390</v>
      </c>
      <c r="AP288" s="46" t="s">
        <v>2019</v>
      </c>
      <c r="AQ288" s="46" t="s">
        <v>2020</v>
      </c>
      <c r="AR288" s="46">
        <v>145</v>
      </c>
      <c r="AS288" s="46"/>
      <c r="AT288" s="46">
        <v>-1</v>
      </c>
    </row>
    <row r="289" spans="1:46" ht="15" customHeight="1">
      <c r="A289" s="46" t="s">
        <v>2023</v>
      </c>
      <c r="B289" s="47">
        <v>456061515513796</v>
      </c>
      <c r="C289" s="47">
        <v>8.9855060816551301E+18</v>
      </c>
      <c r="D289" s="47">
        <v>358239051399196</v>
      </c>
      <c r="E289" s="46" t="s">
        <v>2024</v>
      </c>
      <c r="F289" s="46" t="s">
        <v>2024</v>
      </c>
      <c r="G289" s="46" t="s">
        <v>2010</v>
      </c>
      <c r="H289" s="54">
        <v>2</v>
      </c>
      <c r="I289" s="47">
        <v>2</v>
      </c>
      <c r="J289" s="46" t="s">
        <v>2025</v>
      </c>
      <c r="K289" s="46" t="s">
        <v>1968</v>
      </c>
      <c r="L289" s="46"/>
      <c r="M289" s="46"/>
      <c r="N289" s="46">
        <v>158.30000000000001</v>
      </c>
      <c r="O289" s="46"/>
      <c r="P289" s="46"/>
      <c r="Q289" s="46"/>
      <c r="R289" s="47">
        <v>7</v>
      </c>
      <c r="S289" s="47">
        <v>10</v>
      </c>
      <c r="T289" s="47">
        <v>70</v>
      </c>
      <c r="U289" s="47">
        <v>3</v>
      </c>
      <c r="V289" s="46">
        <v>15</v>
      </c>
      <c r="W289" s="46"/>
      <c r="X289" s="47">
        <v>7</v>
      </c>
      <c r="Y289" s="47">
        <v>1</v>
      </c>
      <c r="Z289" s="47">
        <v>7</v>
      </c>
      <c r="AA289" s="47">
        <v>3</v>
      </c>
      <c r="AB289" s="46">
        <v>3</v>
      </c>
      <c r="AC289" s="47">
        <v>1</v>
      </c>
      <c r="AD289" s="46"/>
      <c r="AE289" s="47">
        <v>6</v>
      </c>
      <c r="AF289" s="47">
        <v>1</v>
      </c>
      <c r="AG289" s="47">
        <v>6</v>
      </c>
      <c r="AH289" s="47">
        <v>3</v>
      </c>
      <c r="AI289" s="46">
        <v>0</v>
      </c>
      <c r="AJ289" s="46"/>
      <c r="AK289" s="46" t="s">
        <v>839</v>
      </c>
      <c r="AL289" s="46" t="s">
        <v>7302</v>
      </c>
      <c r="AM289" s="46" t="s">
        <v>2028</v>
      </c>
      <c r="AN289" s="46" t="s">
        <v>2029</v>
      </c>
      <c r="AO289" s="46">
        <v>1391</v>
      </c>
      <c r="AP289" s="46" t="s">
        <v>2030</v>
      </c>
      <c r="AQ289" s="46" t="s">
        <v>2031</v>
      </c>
      <c r="AR289" s="46">
        <v>146</v>
      </c>
      <c r="AS289" s="46"/>
      <c r="AT289" s="46">
        <v>-1</v>
      </c>
    </row>
    <row r="290" spans="1:46" ht="15" customHeight="1">
      <c r="A290" s="46" t="s">
        <v>2033</v>
      </c>
      <c r="B290" s="47">
        <v>456061515513796</v>
      </c>
      <c r="C290" s="47">
        <v>8.9855060816551301E+18</v>
      </c>
      <c r="D290" s="47">
        <v>358239051399196</v>
      </c>
      <c r="E290" s="46" t="s">
        <v>2037</v>
      </c>
      <c r="F290" s="46" t="s">
        <v>2037</v>
      </c>
      <c r="G290" s="46" t="s">
        <v>2010</v>
      </c>
      <c r="H290" s="54">
        <v>2</v>
      </c>
      <c r="I290" s="47">
        <v>2</v>
      </c>
      <c r="J290" s="46" t="s">
        <v>1965</v>
      </c>
      <c r="K290" s="46" t="s">
        <v>1968</v>
      </c>
      <c r="L290" s="46"/>
      <c r="M290" s="46"/>
      <c r="N290" s="46">
        <v>90.3</v>
      </c>
      <c r="O290" s="46"/>
      <c r="P290" s="46"/>
      <c r="Q290" s="46"/>
      <c r="R290" s="47">
        <v>7</v>
      </c>
      <c r="S290" s="47">
        <v>10</v>
      </c>
      <c r="T290" s="47">
        <v>70</v>
      </c>
      <c r="U290" s="47">
        <v>3</v>
      </c>
      <c r="V290" s="46">
        <v>15</v>
      </c>
      <c r="W290" s="46"/>
      <c r="X290" s="47">
        <v>7</v>
      </c>
      <c r="Y290" s="47">
        <v>1</v>
      </c>
      <c r="Z290" s="47">
        <v>7</v>
      </c>
      <c r="AA290" s="47">
        <v>3</v>
      </c>
      <c r="AB290" s="46">
        <v>1</v>
      </c>
      <c r="AC290" s="47">
        <v>1</v>
      </c>
      <c r="AD290" s="46"/>
      <c r="AE290" s="47">
        <v>6</v>
      </c>
      <c r="AF290" s="47">
        <v>1</v>
      </c>
      <c r="AG290" s="47">
        <v>6</v>
      </c>
      <c r="AH290" s="47">
        <v>3</v>
      </c>
      <c r="AI290" s="46">
        <v>0</v>
      </c>
      <c r="AJ290" s="46"/>
      <c r="AK290" s="46" t="s">
        <v>839</v>
      </c>
      <c r="AL290" s="46" t="s">
        <v>7302</v>
      </c>
      <c r="AM290" s="46" t="s">
        <v>2040</v>
      </c>
      <c r="AN290" s="46" t="s">
        <v>2041</v>
      </c>
      <c r="AO290" s="46">
        <v>1392</v>
      </c>
      <c r="AP290" s="46" t="s">
        <v>2042</v>
      </c>
      <c r="AQ290" s="46" t="s">
        <v>2043</v>
      </c>
      <c r="AR290" s="46">
        <v>147</v>
      </c>
      <c r="AS290" s="46"/>
      <c r="AT290" s="46">
        <v>-1</v>
      </c>
    </row>
    <row r="291" spans="1:46" ht="15" customHeight="1">
      <c r="A291" s="46" t="s">
        <v>2045</v>
      </c>
      <c r="B291" s="47">
        <v>456061515513796</v>
      </c>
      <c r="C291" s="47">
        <v>8.9855060816551301E+18</v>
      </c>
      <c r="D291" s="47">
        <v>358239051399196</v>
      </c>
      <c r="E291" s="46" t="s">
        <v>2046</v>
      </c>
      <c r="F291" s="46" t="s">
        <v>2046</v>
      </c>
      <c r="G291" s="46" t="s">
        <v>2010</v>
      </c>
      <c r="H291" s="54">
        <v>2</v>
      </c>
      <c r="I291" s="47">
        <v>2</v>
      </c>
      <c r="J291" s="46" t="s">
        <v>1965</v>
      </c>
      <c r="K291" s="46" t="s">
        <v>1968</v>
      </c>
      <c r="L291" s="46"/>
      <c r="M291" s="46"/>
      <c r="N291" s="46">
        <v>187.2</v>
      </c>
      <c r="O291" s="46"/>
      <c r="P291" s="46"/>
      <c r="Q291" s="46"/>
      <c r="R291" s="47">
        <v>7</v>
      </c>
      <c r="S291" s="47">
        <v>10</v>
      </c>
      <c r="T291" s="47">
        <v>70</v>
      </c>
      <c r="U291" s="47">
        <v>1</v>
      </c>
      <c r="V291" s="46"/>
      <c r="W291" s="46"/>
      <c r="X291" s="47">
        <v>7</v>
      </c>
      <c r="Y291" s="47">
        <v>1</v>
      </c>
      <c r="Z291" s="47">
        <v>7</v>
      </c>
      <c r="AA291" s="47">
        <v>3</v>
      </c>
      <c r="AB291" s="46">
        <v>24</v>
      </c>
      <c r="AC291" s="47">
        <v>1</v>
      </c>
      <c r="AD291" s="46"/>
      <c r="AE291" s="47">
        <v>6</v>
      </c>
      <c r="AF291" s="47">
        <v>1</v>
      </c>
      <c r="AG291" s="47">
        <v>6</v>
      </c>
      <c r="AH291" s="47">
        <v>3</v>
      </c>
      <c r="AI291" s="46">
        <v>1</v>
      </c>
      <c r="AJ291" s="46"/>
      <c r="AK291" s="46" t="s">
        <v>579</v>
      </c>
      <c r="AL291" s="46" t="s">
        <v>7302</v>
      </c>
      <c r="AM291" s="46" t="s">
        <v>2053</v>
      </c>
      <c r="AN291" s="46" t="s">
        <v>2054</v>
      </c>
      <c r="AO291" s="46">
        <v>1393</v>
      </c>
      <c r="AP291" s="46" t="s">
        <v>2055</v>
      </c>
      <c r="AQ291" s="46" t="s">
        <v>2057</v>
      </c>
      <c r="AR291" s="46">
        <v>148</v>
      </c>
      <c r="AS291" s="46"/>
      <c r="AT291" s="46">
        <v>-1</v>
      </c>
    </row>
    <row r="292" spans="1:46" ht="15" customHeight="1">
      <c r="A292" s="46" t="s">
        <v>2278</v>
      </c>
      <c r="B292" s="47">
        <v>456061515513796</v>
      </c>
      <c r="C292" s="47">
        <v>8.9855060816551301E+18</v>
      </c>
      <c r="D292" s="47">
        <v>358239051399196</v>
      </c>
      <c r="E292" s="46" t="s">
        <v>2279</v>
      </c>
      <c r="F292" s="46" t="s">
        <v>2279</v>
      </c>
      <c r="G292" s="46" t="s">
        <v>2216</v>
      </c>
      <c r="H292" s="54">
        <v>4</v>
      </c>
      <c r="I292" s="47">
        <v>2</v>
      </c>
      <c r="J292" s="46" t="s">
        <v>2100</v>
      </c>
      <c r="K292" s="46" t="s">
        <v>2217</v>
      </c>
      <c r="L292" s="46"/>
      <c r="M292" s="46"/>
      <c r="N292" s="46">
        <v>178</v>
      </c>
      <c r="O292" s="46"/>
      <c r="P292" s="46"/>
      <c r="Q292" s="46"/>
      <c r="R292" s="47">
        <v>7</v>
      </c>
      <c r="S292" s="47">
        <v>10</v>
      </c>
      <c r="T292" s="47">
        <v>70</v>
      </c>
      <c r="U292" s="47">
        <v>3</v>
      </c>
      <c r="V292" s="46">
        <v>0</v>
      </c>
      <c r="W292" s="46"/>
      <c r="X292" s="47">
        <v>7</v>
      </c>
      <c r="Y292" s="47">
        <v>1</v>
      </c>
      <c r="Z292" s="47">
        <v>7</v>
      </c>
      <c r="AA292" s="47">
        <v>3</v>
      </c>
      <c r="AB292" s="46">
        <v>0</v>
      </c>
      <c r="AC292" s="47">
        <v>1</v>
      </c>
      <c r="AD292" s="46"/>
      <c r="AE292" s="47">
        <v>6</v>
      </c>
      <c r="AF292" s="47">
        <v>1</v>
      </c>
      <c r="AG292" s="47">
        <v>6</v>
      </c>
      <c r="AH292" s="47">
        <v>3</v>
      </c>
      <c r="AI292" s="46">
        <v>0</v>
      </c>
      <c r="AJ292" s="46"/>
      <c r="AK292" s="46" t="s">
        <v>1307</v>
      </c>
      <c r="AL292" s="46" t="s">
        <v>7302</v>
      </c>
      <c r="AM292" s="46" t="s">
        <v>2280</v>
      </c>
      <c r="AN292" s="46" t="s">
        <v>2282</v>
      </c>
      <c r="AO292" s="46">
        <v>1420</v>
      </c>
      <c r="AP292" s="46" t="s">
        <v>2283</v>
      </c>
      <c r="AQ292" s="46" t="s">
        <v>2284</v>
      </c>
      <c r="AR292" s="46">
        <v>168</v>
      </c>
      <c r="AS292" s="46"/>
      <c r="AT292" s="46">
        <v>-1</v>
      </c>
    </row>
    <row r="293" spans="1:46" ht="15" customHeight="1">
      <c r="A293" s="46" t="s">
        <v>2285</v>
      </c>
      <c r="B293" s="47">
        <v>456061515513796</v>
      </c>
      <c r="C293" s="47">
        <v>8.9855060816551301E+18</v>
      </c>
      <c r="D293" s="47">
        <v>358239051399196</v>
      </c>
      <c r="E293" s="46" t="s">
        <v>2286</v>
      </c>
      <c r="F293" s="46" t="s">
        <v>2286</v>
      </c>
      <c r="G293" s="46" t="s">
        <v>2216</v>
      </c>
      <c r="H293" s="54">
        <v>4</v>
      </c>
      <c r="I293" s="47">
        <v>2</v>
      </c>
      <c r="J293" s="46" t="s">
        <v>2100</v>
      </c>
      <c r="K293" s="46" t="s">
        <v>2217</v>
      </c>
      <c r="L293" s="46"/>
      <c r="M293" s="46"/>
      <c r="N293" s="46">
        <v>63.5</v>
      </c>
      <c r="O293" s="46"/>
      <c r="P293" s="46"/>
      <c r="Q293" s="46"/>
      <c r="R293" s="47">
        <v>7</v>
      </c>
      <c r="S293" s="47">
        <v>10</v>
      </c>
      <c r="T293" s="47">
        <v>70</v>
      </c>
      <c r="U293" s="47">
        <v>1</v>
      </c>
      <c r="V293" s="46"/>
      <c r="W293" s="46"/>
      <c r="X293" s="47">
        <v>7</v>
      </c>
      <c r="Y293" s="47">
        <v>1</v>
      </c>
      <c r="Z293" s="47">
        <v>7</v>
      </c>
      <c r="AA293" s="47">
        <v>3</v>
      </c>
      <c r="AB293" s="46">
        <v>156</v>
      </c>
      <c r="AC293" s="47">
        <v>1</v>
      </c>
      <c r="AD293" s="46"/>
      <c r="AE293" s="47">
        <v>6</v>
      </c>
      <c r="AF293" s="47">
        <v>1</v>
      </c>
      <c r="AG293" s="47">
        <v>6</v>
      </c>
      <c r="AH293" s="47">
        <v>3</v>
      </c>
      <c r="AI293" s="46">
        <v>10</v>
      </c>
      <c r="AJ293" s="46"/>
      <c r="AK293" s="46" t="s">
        <v>1307</v>
      </c>
      <c r="AL293" s="46" t="s">
        <v>7302</v>
      </c>
      <c r="AM293" s="46" t="s">
        <v>2292</v>
      </c>
      <c r="AN293" s="46" t="s">
        <v>2293</v>
      </c>
      <c r="AO293" s="46">
        <v>1421</v>
      </c>
      <c r="AP293" s="46" t="s">
        <v>2294</v>
      </c>
      <c r="AQ293" s="46" t="s">
        <v>2295</v>
      </c>
      <c r="AR293" s="46">
        <v>169</v>
      </c>
      <c r="AS293" s="46"/>
      <c r="AT293" s="46">
        <v>-1</v>
      </c>
    </row>
    <row r="294" spans="1:46" ht="15" customHeight="1">
      <c r="A294" s="46" t="s">
        <v>2296</v>
      </c>
      <c r="B294" s="47">
        <v>456061515513796</v>
      </c>
      <c r="C294" s="47">
        <v>8.9855060816551301E+18</v>
      </c>
      <c r="D294" s="47">
        <v>358239051399196</v>
      </c>
      <c r="E294" s="46" t="s">
        <v>2297</v>
      </c>
      <c r="F294" s="46" t="s">
        <v>2297</v>
      </c>
      <c r="G294" s="46" t="s">
        <v>2216</v>
      </c>
      <c r="H294" s="54">
        <v>4</v>
      </c>
      <c r="I294" s="47">
        <v>2</v>
      </c>
      <c r="J294" s="46" t="s">
        <v>2100</v>
      </c>
      <c r="K294" s="46" t="s">
        <v>2217</v>
      </c>
      <c r="L294" s="46"/>
      <c r="M294" s="46"/>
      <c r="N294" s="46">
        <v>116</v>
      </c>
      <c r="O294" s="46"/>
      <c r="P294" s="46"/>
      <c r="Q294" s="46"/>
      <c r="R294" s="47">
        <v>7</v>
      </c>
      <c r="S294" s="47">
        <v>10</v>
      </c>
      <c r="T294" s="47">
        <v>70</v>
      </c>
      <c r="U294" s="47">
        <v>1</v>
      </c>
      <c r="V294" s="46"/>
      <c r="W294" s="46"/>
      <c r="X294" s="47">
        <v>7</v>
      </c>
      <c r="Y294" s="47">
        <v>1</v>
      </c>
      <c r="Z294" s="47">
        <v>7</v>
      </c>
      <c r="AA294" s="47">
        <v>3</v>
      </c>
      <c r="AB294" s="46">
        <v>123</v>
      </c>
      <c r="AC294" s="47">
        <v>1</v>
      </c>
      <c r="AD294" s="46"/>
      <c r="AE294" s="47">
        <v>6</v>
      </c>
      <c r="AF294" s="47">
        <v>1</v>
      </c>
      <c r="AG294" s="47">
        <v>6</v>
      </c>
      <c r="AH294" s="47">
        <v>3</v>
      </c>
      <c r="AI294" s="46">
        <v>15</v>
      </c>
      <c r="AJ294" s="46"/>
      <c r="AK294" s="46" t="s">
        <v>1307</v>
      </c>
      <c r="AL294" s="46" t="s">
        <v>7406</v>
      </c>
      <c r="AM294" s="46" t="s">
        <v>2301</v>
      </c>
      <c r="AN294" s="46" t="s">
        <v>2302</v>
      </c>
      <c r="AO294" s="46">
        <v>1422</v>
      </c>
      <c r="AP294" s="46" t="s">
        <v>2304</v>
      </c>
      <c r="AQ294" s="46" t="s">
        <v>2305</v>
      </c>
      <c r="AR294" s="46">
        <v>170</v>
      </c>
      <c r="AS294" s="46"/>
      <c r="AT294" s="46">
        <v>-1</v>
      </c>
    </row>
    <row r="295" spans="1:46" ht="15" customHeight="1">
      <c r="A295" s="46" t="s">
        <v>2440</v>
      </c>
      <c r="B295" s="47">
        <v>456061515513796</v>
      </c>
      <c r="C295" s="47">
        <v>8.9855060816551301E+18</v>
      </c>
      <c r="D295" s="47">
        <v>358239051399196</v>
      </c>
      <c r="E295" s="46" t="s">
        <v>2441</v>
      </c>
      <c r="F295" s="46" t="s">
        <v>2441</v>
      </c>
      <c r="G295" s="46" t="s">
        <v>2362</v>
      </c>
      <c r="H295" s="54">
        <v>4</v>
      </c>
      <c r="I295" s="47">
        <v>2</v>
      </c>
      <c r="J295" s="46" t="s">
        <v>2442</v>
      </c>
      <c r="K295" s="46" t="s">
        <v>2363</v>
      </c>
      <c r="L295" s="46"/>
      <c r="M295" s="46"/>
      <c r="N295" s="46">
        <v>145</v>
      </c>
      <c r="O295" s="46"/>
      <c r="P295" s="46"/>
      <c r="Q295" s="46"/>
      <c r="R295" s="47">
        <v>7</v>
      </c>
      <c r="S295" s="47">
        <v>10</v>
      </c>
      <c r="T295" s="47">
        <v>70</v>
      </c>
      <c r="U295" s="47">
        <v>3</v>
      </c>
      <c r="V295" s="46">
        <v>2</v>
      </c>
      <c r="W295" s="46"/>
      <c r="X295" s="47">
        <v>7</v>
      </c>
      <c r="Y295" s="47">
        <v>1</v>
      </c>
      <c r="Z295" s="47">
        <v>7</v>
      </c>
      <c r="AA295" s="47">
        <v>3</v>
      </c>
      <c r="AB295" s="46">
        <v>0</v>
      </c>
      <c r="AC295" s="47">
        <v>1</v>
      </c>
      <c r="AD295" s="46"/>
      <c r="AE295" s="47">
        <v>6</v>
      </c>
      <c r="AF295" s="47">
        <v>1</v>
      </c>
      <c r="AG295" s="47">
        <v>6</v>
      </c>
      <c r="AH295" s="47">
        <v>3</v>
      </c>
      <c r="AI295" s="46">
        <v>0</v>
      </c>
      <c r="AJ295" s="46"/>
      <c r="AK295" s="46" t="s">
        <v>839</v>
      </c>
      <c r="AL295" s="46" t="s">
        <v>7302</v>
      </c>
      <c r="AM295" s="46" t="s">
        <v>2447</v>
      </c>
      <c r="AN295" s="46" t="s">
        <v>2448</v>
      </c>
      <c r="AO295" s="46">
        <v>1502</v>
      </c>
      <c r="AP295" s="46" t="s">
        <v>2450</v>
      </c>
      <c r="AQ295" s="46" t="s">
        <v>2451</v>
      </c>
      <c r="AR295" s="46">
        <v>182</v>
      </c>
      <c r="AS295" s="46"/>
      <c r="AT295" s="46">
        <v>-1</v>
      </c>
    </row>
    <row r="296" spans="1:46" ht="15" customHeight="1">
      <c r="A296" s="46" t="s">
        <v>2452</v>
      </c>
      <c r="B296" s="47">
        <v>456061515513796</v>
      </c>
      <c r="C296" s="47">
        <v>8.9855060816551301E+18</v>
      </c>
      <c r="D296" s="47">
        <v>358239051399196</v>
      </c>
      <c r="E296" s="46" t="s">
        <v>2453</v>
      </c>
      <c r="F296" s="46" t="s">
        <v>2453</v>
      </c>
      <c r="G296" s="46" t="s">
        <v>2362</v>
      </c>
      <c r="H296" s="54">
        <v>4</v>
      </c>
      <c r="I296" s="47">
        <v>2</v>
      </c>
      <c r="J296" s="46" t="s">
        <v>2442</v>
      </c>
      <c r="K296" s="46" t="s">
        <v>2363</v>
      </c>
      <c r="L296" s="46"/>
      <c r="M296" s="46"/>
      <c r="N296" s="46">
        <v>62.9</v>
      </c>
      <c r="O296" s="46"/>
      <c r="P296" s="46"/>
      <c r="Q296" s="46"/>
      <c r="R296" s="47">
        <v>7</v>
      </c>
      <c r="S296" s="47">
        <v>10</v>
      </c>
      <c r="T296" s="47">
        <v>70</v>
      </c>
      <c r="U296" s="47">
        <v>2</v>
      </c>
      <c r="V296" s="46"/>
      <c r="W296" s="46"/>
      <c r="X296" s="47">
        <v>7</v>
      </c>
      <c r="Y296" s="47">
        <v>1</v>
      </c>
      <c r="Z296" s="47">
        <v>7</v>
      </c>
      <c r="AA296" s="47">
        <v>1</v>
      </c>
      <c r="AB296" s="46"/>
      <c r="AC296" s="47">
        <v>1</v>
      </c>
      <c r="AD296" s="46"/>
      <c r="AE296" s="47">
        <v>6</v>
      </c>
      <c r="AF296" s="47">
        <v>1</v>
      </c>
      <c r="AG296" s="47">
        <v>6</v>
      </c>
      <c r="AH296" s="47">
        <v>3</v>
      </c>
      <c r="AI296" s="46">
        <v>156</v>
      </c>
      <c r="AJ296" s="46"/>
      <c r="AK296" s="46" t="s">
        <v>839</v>
      </c>
      <c r="AL296" s="46" t="s">
        <v>7302</v>
      </c>
      <c r="AM296" s="46" t="s">
        <v>2458</v>
      </c>
      <c r="AN296" s="46" t="s">
        <v>2459</v>
      </c>
      <c r="AO296" s="46">
        <v>1503</v>
      </c>
      <c r="AP296" s="46" t="s">
        <v>2461</v>
      </c>
      <c r="AQ296" s="46" t="s">
        <v>2462</v>
      </c>
      <c r="AR296" s="46">
        <v>183</v>
      </c>
      <c r="AS296" s="46"/>
      <c r="AT296" s="46">
        <v>-1</v>
      </c>
    </row>
    <row r="297" spans="1:46" ht="15" customHeight="1">
      <c r="A297" s="46" t="s">
        <v>2463</v>
      </c>
      <c r="B297" s="47">
        <v>456061515513796</v>
      </c>
      <c r="C297" s="47">
        <v>8.9855060816551301E+18</v>
      </c>
      <c r="D297" s="47">
        <v>358239051399196</v>
      </c>
      <c r="E297" s="46" t="s">
        <v>2465</v>
      </c>
      <c r="F297" s="46" t="s">
        <v>2465</v>
      </c>
      <c r="G297" s="46" t="s">
        <v>2362</v>
      </c>
      <c r="H297" s="54">
        <v>4</v>
      </c>
      <c r="I297" s="47">
        <v>2</v>
      </c>
      <c r="J297" s="46" t="s">
        <v>2442</v>
      </c>
      <c r="K297" s="46" t="s">
        <v>2363</v>
      </c>
      <c r="L297" s="46"/>
      <c r="M297" s="46"/>
      <c r="N297" s="46">
        <v>178.2</v>
      </c>
      <c r="O297" s="46"/>
      <c r="P297" s="46"/>
      <c r="Q297" s="46"/>
      <c r="R297" s="47">
        <v>7</v>
      </c>
      <c r="S297" s="47">
        <v>10</v>
      </c>
      <c r="T297" s="47">
        <v>70</v>
      </c>
      <c r="U297" s="47">
        <v>1</v>
      </c>
      <c r="V297" s="46"/>
      <c r="W297" s="46"/>
      <c r="X297" s="47">
        <v>7</v>
      </c>
      <c r="Y297" s="47">
        <v>1</v>
      </c>
      <c r="Z297" s="47">
        <v>7</v>
      </c>
      <c r="AA297" s="47">
        <v>3</v>
      </c>
      <c r="AB297" s="46">
        <v>6</v>
      </c>
      <c r="AC297" s="47">
        <v>1</v>
      </c>
      <c r="AD297" s="46"/>
      <c r="AE297" s="47">
        <v>6</v>
      </c>
      <c r="AF297" s="47">
        <v>1</v>
      </c>
      <c r="AG297" s="47">
        <v>6</v>
      </c>
      <c r="AH297" s="47">
        <v>3</v>
      </c>
      <c r="AI297" s="46">
        <v>0</v>
      </c>
      <c r="AJ297" s="46"/>
      <c r="AK297" s="46" t="s">
        <v>839</v>
      </c>
      <c r="AL297" s="46" t="s">
        <v>7302</v>
      </c>
      <c r="AM297" s="46" t="s">
        <v>2471</v>
      </c>
      <c r="AN297" s="46" t="s">
        <v>2473</v>
      </c>
      <c r="AO297" s="46">
        <v>1504</v>
      </c>
      <c r="AP297" s="46" t="s">
        <v>2475</v>
      </c>
      <c r="AQ297" s="46" t="s">
        <v>2477</v>
      </c>
      <c r="AR297" s="46">
        <v>184</v>
      </c>
      <c r="AS297" s="46"/>
      <c r="AT297" s="46">
        <v>-1</v>
      </c>
    </row>
    <row r="298" spans="1:46" ht="15" customHeight="1">
      <c r="A298" s="46" t="s">
        <v>2478</v>
      </c>
      <c r="B298" s="47">
        <v>456061515513796</v>
      </c>
      <c r="C298" s="47">
        <v>8.9855060816551301E+18</v>
      </c>
      <c r="D298" s="47">
        <v>358239051399196</v>
      </c>
      <c r="E298" s="46" t="s">
        <v>2480</v>
      </c>
      <c r="F298" s="46" t="s">
        <v>2480</v>
      </c>
      <c r="G298" s="46" t="s">
        <v>2362</v>
      </c>
      <c r="H298" s="54">
        <v>4</v>
      </c>
      <c r="I298" s="47">
        <v>2</v>
      </c>
      <c r="J298" s="46" t="s">
        <v>2442</v>
      </c>
      <c r="K298" s="46" t="s">
        <v>2363</v>
      </c>
      <c r="L298" s="46"/>
      <c r="M298" s="46"/>
      <c r="N298" s="46">
        <v>197.5</v>
      </c>
      <c r="O298" s="46"/>
      <c r="P298" s="46"/>
      <c r="Q298" s="46"/>
      <c r="R298" s="47">
        <v>7</v>
      </c>
      <c r="S298" s="47">
        <v>10</v>
      </c>
      <c r="T298" s="47">
        <v>70</v>
      </c>
      <c r="U298" s="47">
        <v>1</v>
      </c>
      <c r="V298" s="46"/>
      <c r="W298" s="46"/>
      <c r="X298" s="47">
        <v>7</v>
      </c>
      <c r="Y298" s="47">
        <v>1</v>
      </c>
      <c r="Z298" s="47">
        <v>7</v>
      </c>
      <c r="AA298" s="47">
        <v>3</v>
      </c>
      <c r="AB298" s="46">
        <v>46</v>
      </c>
      <c r="AC298" s="47">
        <v>1</v>
      </c>
      <c r="AD298" s="46"/>
      <c r="AE298" s="47">
        <v>6</v>
      </c>
      <c r="AF298" s="47">
        <v>1</v>
      </c>
      <c r="AG298" s="47">
        <v>6</v>
      </c>
      <c r="AH298" s="47">
        <v>3</v>
      </c>
      <c r="AI298" s="46">
        <v>6</v>
      </c>
      <c r="AJ298" s="46"/>
      <c r="AK298" s="46" t="s">
        <v>839</v>
      </c>
      <c r="AL298" s="46" t="s">
        <v>7302</v>
      </c>
      <c r="AM298" s="46" t="s">
        <v>2481</v>
      </c>
      <c r="AN298" s="46" t="s">
        <v>2482</v>
      </c>
      <c r="AO298" s="46">
        <v>1505</v>
      </c>
      <c r="AP298" s="46" t="s">
        <v>2483</v>
      </c>
      <c r="AQ298" s="46" t="s">
        <v>2486</v>
      </c>
      <c r="AR298" s="46">
        <v>185</v>
      </c>
      <c r="AS298" s="46"/>
      <c r="AT298" s="46">
        <v>-1</v>
      </c>
    </row>
    <row r="299" spans="1:46" ht="15" customHeight="1">
      <c r="A299" s="46" t="s">
        <v>2658</v>
      </c>
      <c r="B299" s="47">
        <v>456061515513796</v>
      </c>
      <c r="C299" s="47">
        <v>8.9855060816551301E+18</v>
      </c>
      <c r="D299" s="47">
        <v>358239051399196</v>
      </c>
      <c r="E299" s="46" t="s">
        <v>2659</v>
      </c>
      <c r="F299" s="46" t="s">
        <v>2659</v>
      </c>
      <c r="G299" s="46" t="s">
        <v>2660</v>
      </c>
      <c r="H299" s="54">
        <v>4</v>
      </c>
      <c r="I299" s="47">
        <v>2</v>
      </c>
      <c r="J299" s="46" t="s">
        <v>2529</v>
      </c>
      <c r="K299" s="46" t="s">
        <v>2621</v>
      </c>
      <c r="L299" s="46"/>
      <c r="M299" s="46"/>
      <c r="N299" s="46">
        <v>74.3</v>
      </c>
      <c r="O299" s="46"/>
      <c r="P299" s="46"/>
      <c r="Q299" s="46"/>
      <c r="R299" s="47">
        <v>7</v>
      </c>
      <c r="S299" s="47">
        <v>10</v>
      </c>
      <c r="T299" s="47">
        <v>70</v>
      </c>
      <c r="U299" s="47">
        <v>1</v>
      </c>
      <c r="V299" s="46"/>
      <c r="W299" s="46"/>
      <c r="X299" s="47">
        <v>7</v>
      </c>
      <c r="Y299" s="47">
        <v>1</v>
      </c>
      <c r="Z299" s="47">
        <v>7</v>
      </c>
      <c r="AA299" s="47">
        <v>3</v>
      </c>
      <c r="AB299" s="46">
        <v>77</v>
      </c>
      <c r="AC299" s="47">
        <v>1</v>
      </c>
      <c r="AD299" s="46"/>
      <c r="AE299" s="47">
        <v>6</v>
      </c>
      <c r="AF299" s="47">
        <v>1</v>
      </c>
      <c r="AG299" s="47">
        <v>6</v>
      </c>
      <c r="AH299" s="47">
        <v>3</v>
      </c>
      <c r="AI299" s="46">
        <v>8</v>
      </c>
      <c r="AJ299" s="46"/>
      <c r="AK299" s="46" t="s">
        <v>1307</v>
      </c>
      <c r="AL299" s="46" t="s">
        <v>7302</v>
      </c>
      <c r="AM299" s="46" t="s">
        <v>2666</v>
      </c>
      <c r="AN299" s="46" t="s">
        <v>2667</v>
      </c>
      <c r="AO299" s="46">
        <v>1537</v>
      </c>
      <c r="AP299" s="46" t="s">
        <v>2669</v>
      </c>
      <c r="AQ299" s="46" t="s">
        <v>2670</v>
      </c>
      <c r="AR299" s="46">
        <v>202</v>
      </c>
      <c r="AS299" s="46"/>
      <c r="AT299" s="46">
        <v>-1</v>
      </c>
    </row>
    <row r="300" spans="1:46" ht="15" customHeight="1">
      <c r="A300" s="46" t="s">
        <v>2671</v>
      </c>
      <c r="B300" s="47">
        <v>456061515513796</v>
      </c>
      <c r="C300" s="47">
        <v>8.9855060816551301E+18</v>
      </c>
      <c r="D300" s="47">
        <v>358239051399196</v>
      </c>
      <c r="E300" s="46" t="s">
        <v>2675</v>
      </c>
      <c r="F300" s="46" t="s">
        <v>2675</v>
      </c>
      <c r="G300" s="46" t="s">
        <v>2660</v>
      </c>
      <c r="H300" s="54">
        <v>4</v>
      </c>
      <c r="I300" s="47">
        <v>2</v>
      </c>
      <c r="J300" s="46" t="s">
        <v>2529</v>
      </c>
      <c r="K300" s="46" t="s">
        <v>2621</v>
      </c>
      <c r="L300" s="46"/>
      <c r="M300" s="46"/>
      <c r="N300" s="46">
        <v>60.4</v>
      </c>
      <c r="O300" s="46"/>
      <c r="P300" s="46"/>
      <c r="Q300" s="46"/>
      <c r="R300" s="47">
        <v>7</v>
      </c>
      <c r="S300" s="47">
        <v>10</v>
      </c>
      <c r="T300" s="47">
        <v>70</v>
      </c>
      <c r="U300" s="47">
        <v>1</v>
      </c>
      <c r="V300" s="46"/>
      <c r="W300" s="46"/>
      <c r="X300" s="47">
        <v>7</v>
      </c>
      <c r="Y300" s="47">
        <v>1</v>
      </c>
      <c r="Z300" s="47">
        <v>7</v>
      </c>
      <c r="AA300" s="47">
        <v>1</v>
      </c>
      <c r="AB300" s="46"/>
      <c r="AC300" s="47">
        <v>1</v>
      </c>
      <c r="AD300" s="46"/>
      <c r="AE300" s="47">
        <v>6</v>
      </c>
      <c r="AF300" s="47">
        <v>1</v>
      </c>
      <c r="AG300" s="47">
        <v>6</v>
      </c>
      <c r="AH300" s="47">
        <v>3</v>
      </c>
      <c r="AI300" s="46">
        <v>42</v>
      </c>
      <c r="AJ300" s="46"/>
      <c r="AK300" s="46" t="s">
        <v>1307</v>
      </c>
      <c r="AL300" s="46" t="s">
        <v>7302</v>
      </c>
      <c r="AM300" s="46" t="s">
        <v>2682</v>
      </c>
      <c r="AN300" s="46" t="s">
        <v>2683</v>
      </c>
      <c r="AO300" s="46">
        <v>1538</v>
      </c>
      <c r="AP300" s="46" t="s">
        <v>2685</v>
      </c>
      <c r="AQ300" s="46" t="s">
        <v>2686</v>
      </c>
      <c r="AR300" s="46">
        <v>203</v>
      </c>
      <c r="AS300" s="46"/>
      <c r="AT300" s="46">
        <v>-1</v>
      </c>
    </row>
    <row r="301" spans="1:46" ht="15" customHeight="1">
      <c r="A301" s="46" t="s">
        <v>2687</v>
      </c>
      <c r="B301" s="47">
        <v>456061515513796</v>
      </c>
      <c r="C301" s="47">
        <v>8.9855060816551301E+18</v>
      </c>
      <c r="D301" s="47">
        <v>358239051399196</v>
      </c>
      <c r="E301" s="46" t="s">
        <v>2689</v>
      </c>
      <c r="F301" s="46" t="s">
        <v>2689</v>
      </c>
      <c r="G301" s="46" t="s">
        <v>2660</v>
      </c>
      <c r="H301" s="54">
        <v>4</v>
      </c>
      <c r="I301" s="47">
        <v>2</v>
      </c>
      <c r="J301" s="46" t="s">
        <v>2529</v>
      </c>
      <c r="K301" s="46" t="s">
        <v>2621</v>
      </c>
      <c r="L301" s="46"/>
      <c r="M301" s="46"/>
      <c r="N301" s="46">
        <v>117.1</v>
      </c>
      <c r="O301" s="46"/>
      <c r="P301" s="46"/>
      <c r="Q301" s="46"/>
      <c r="R301" s="47">
        <v>7</v>
      </c>
      <c r="S301" s="47">
        <v>10</v>
      </c>
      <c r="T301" s="47">
        <v>70</v>
      </c>
      <c r="U301" s="47">
        <v>3</v>
      </c>
      <c r="V301" s="46">
        <v>17</v>
      </c>
      <c r="W301" s="46"/>
      <c r="X301" s="47">
        <v>7</v>
      </c>
      <c r="Y301" s="47">
        <v>1</v>
      </c>
      <c r="Z301" s="47">
        <v>7</v>
      </c>
      <c r="AA301" s="47">
        <v>3</v>
      </c>
      <c r="AB301" s="46">
        <v>5</v>
      </c>
      <c r="AC301" s="47">
        <v>1</v>
      </c>
      <c r="AD301" s="46"/>
      <c r="AE301" s="47">
        <v>6</v>
      </c>
      <c r="AF301" s="47">
        <v>1</v>
      </c>
      <c r="AG301" s="47">
        <v>6</v>
      </c>
      <c r="AH301" s="47">
        <v>3</v>
      </c>
      <c r="AI301" s="46">
        <v>0</v>
      </c>
      <c r="AJ301" s="46"/>
      <c r="AK301" s="46" t="s">
        <v>1307</v>
      </c>
      <c r="AL301" s="46" t="s">
        <v>7429</v>
      </c>
      <c r="AM301" s="46" t="s">
        <v>2695</v>
      </c>
      <c r="AN301" s="46" t="s">
        <v>2696</v>
      </c>
      <c r="AO301" s="46">
        <v>1539</v>
      </c>
      <c r="AP301" s="46" t="s">
        <v>2697</v>
      </c>
      <c r="AQ301" s="46" t="s">
        <v>2698</v>
      </c>
      <c r="AR301" s="46">
        <v>204</v>
      </c>
      <c r="AS301" s="46"/>
      <c r="AT301" s="46">
        <v>-1</v>
      </c>
    </row>
    <row r="302" spans="1:46" ht="15" customHeight="1">
      <c r="A302" s="46" t="s">
        <v>3731</v>
      </c>
      <c r="B302" s="47">
        <v>456061515513796</v>
      </c>
      <c r="C302" s="47">
        <v>8.9855060816551301E+18</v>
      </c>
      <c r="D302" s="47">
        <v>358239051399196</v>
      </c>
      <c r="E302" s="46" t="s">
        <v>3733</v>
      </c>
      <c r="F302" s="46" t="s">
        <v>3733</v>
      </c>
      <c r="G302" s="46" t="s">
        <v>3736</v>
      </c>
      <c r="H302" s="54">
        <v>5</v>
      </c>
      <c r="I302" s="47">
        <v>2</v>
      </c>
      <c r="J302" s="46" t="s">
        <v>3737</v>
      </c>
      <c r="K302" s="46" t="s">
        <v>3611</v>
      </c>
      <c r="L302" s="46"/>
      <c r="M302" s="46"/>
      <c r="N302" s="46">
        <v>58.1</v>
      </c>
      <c r="O302" s="46"/>
      <c r="P302" s="46"/>
      <c r="Q302" s="46"/>
      <c r="R302" s="47">
        <v>7</v>
      </c>
      <c r="S302" s="47">
        <v>10</v>
      </c>
      <c r="T302" s="47">
        <v>70</v>
      </c>
      <c r="U302" s="47">
        <v>1</v>
      </c>
      <c r="V302" s="46"/>
      <c r="W302" s="46"/>
      <c r="X302" s="47">
        <v>7</v>
      </c>
      <c r="Y302" s="47">
        <v>1</v>
      </c>
      <c r="Z302" s="47">
        <v>7</v>
      </c>
      <c r="AA302" s="47">
        <v>1</v>
      </c>
      <c r="AB302" s="46"/>
      <c r="AC302" s="47">
        <v>1</v>
      </c>
      <c r="AD302" s="46"/>
      <c r="AE302" s="47">
        <v>6</v>
      </c>
      <c r="AF302" s="47">
        <v>1</v>
      </c>
      <c r="AG302" s="47">
        <v>6</v>
      </c>
      <c r="AH302" s="47">
        <v>3</v>
      </c>
      <c r="AI302" s="46">
        <v>48</v>
      </c>
      <c r="AJ302" s="46"/>
      <c r="AK302" s="46" t="s">
        <v>839</v>
      </c>
      <c r="AL302" s="46" t="s">
        <v>7302</v>
      </c>
      <c r="AM302" s="46" t="s">
        <v>3738</v>
      </c>
      <c r="AN302" s="46" t="s">
        <v>3739</v>
      </c>
      <c r="AO302" s="46">
        <v>1962</v>
      </c>
      <c r="AP302" s="46" t="s">
        <v>3740</v>
      </c>
      <c r="AQ302" s="46" t="s">
        <v>3741</v>
      </c>
      <c r="AR302" s="46">
        <v>287</v>
      </c>
      <c r="AS302" s="46"/>
      <c r="AT302" s="46">
        <v>-1</v>
      </c>
    </row>
    <row r="303" spans="1:46" ht="15" customHeight="1">
      <c r="A303" s="46" t="s">
        <v>3742</v>
      </c>
      <c r="B303" s="47">
        <v>456061515513796</v>
      </c>
      <c r="C303" s="47">
        <v>8.9855060816551301E+18</v>
      </c>
      <c r="D303" s="47">
        <v>358239051399196</v>
      </c>
      <c r="E303" s="46" t="s">
        <v>3743</v>
      </c>
      <c r="F303" s="46" t="s">
        <v>3743</v>
      </c>
      <c r="G303" s="46" t="s">
        <v>3736</v>
      </c>
      <c r="H303" s="54">
        <v>5</v>
      </c>
      <c r="I303" s="47">
        <v>2</v>
      </c>
      <c r="J303" s="46" t="s">
        <v>3737</v>
      </c>
      <c r="K303" s="46" t="s">
        <v>3611</v>
      </c>
      <c r="L303" s="46"/>
      <c r="M303" s="46"/>
      <c r="N303" s="46">
        <v>210</v>
      </c>
      <c r="O303" s="46"/>
      <c r="P303" s="46"/>
      <c r="Q303" s="46"/>
      <c r="R303" s="47">
        <v>7</v>
      </c>
      <c r="S303" s="47">
        <v>10</v>
      </c>
      <c r="T303" s="47">
        <v>70</v>
      </c>
      <c r="U303" s="47">
        <v>1</v>
      </c>
      <c r="V303" s="46"/>
      <c r="W303" s="46"/>
      <c r="X303" s="47">
        <v>7</v>
      </c>
      <c r="Y303" s="47">
        <v>1</v>
      </c>
      <c r="Z303" s="47">
        <v>7</v>
      </c>
      <c r="AA303" s="47">
        <v>1</v>
      </c>
      <c r="AB303" s="46"/>
      <c r="AC303" s="47">
        <v>1</v>
      </c>
      <c r="AD303" s="46"/>
      <c r="AE303" s="47">
        <v>6</v>
      </c>
      <c r="AF303" s="47">
        <v>1</v>
      </c>
      <c r="AG303" s="47">
        <v>6</v>
      </c>
      <c r="AH303" s="47">
        <v>3</v>
      </c>
      <c r="AI303" s="46">
        <v>56</v>
      </c>
      <c r="AJ303" s="46"/>
      <c r="AK303" s="46" t="s">
        <v>839</v>
      </c>
      <c r="AL303" s="46" t="s">
        <v>7302</v>
      </c>
      <c r="AM303" s="46" t="s">
        <v>3749</v>
      </c>
      <c r="AN303" s="46" t="s">
        <v>3750</v>
      </c>
      <c r="AO303" s="46">
        <v>1963</v>
      </c>
      <c r="AP303" s="46" t="s">
        <v>3751</v>
      </c>
      <c r="AQ303" s="46" t="s">
        <v>3752</v>
      </c>
      <c r="AR303" s="46">
        <v>288</v>
      </c>
      <c r="AS303" s="46"/>
      <c r="AT303" s="46">
        <v>-1</v>
      </c>
    </row>
    <row r="304" spans="1:46" ht="15" customHeight="1">
      <c r="A304" s="46" t="s">
        <v>3753</v>
      </c>
      <c r="B304" s="47">
        <v>456061515513796</v>
      </c>
      <c r="C304" s="47">
        <v>8.9855060816551301E+18</v>
      </c>
      <c r="D304" s="47">
        <v>358239051399196</v>
      </c>
      <c r="E304" s="46" t="s">
        <v>3754</v>
      </c>
      <c r="F304" s="46" t="s">
        <v>3754</v>
      </c>
      <c r="G304" s="46" t="s">
        <v>3736</v>
      </c>
      <c r="H304" s="54">
        <v>5</v>
      </c>
      <c r="I304" s="47">
        <v>2</v>
      </c>
      <c r="J304" s="46" t="s">
        <v>3737</v>
      </c>
      <c r="K304" s="46" t="s">
        <v>3611</v>
      </c>
      <c r="L304" s="46"/>
      <c r="M304" s="46"/>
      <c r="N304" s="46">
        <v>76</v>
      </c>
      <c r="O304" s="46"/>
      <c r="P304" s="46"/>
      <c r="Q304" s="46"/>
      <c r="R304" s="47">
        <v>7</v>
      </c>
      <c r="S304" s="47">
        <v>10</v>
      </c>
      <c r="T304" s="47">
        <v>70</v>
      </c>
      <c r="U304" s="47">
        <v>1</v>
      </c>
      <c r="V304" s="46"/>
      <c r="W304" s="46"/>
      <c r="X304" s="47">
        <v>7</v>
      </c>
      <c r="Y304" s="47">
        <v>1</v>
      </c>
      <c r="Z304" s="47">
        <v>7</v>
      </c>
      <c r="AA304" s="47">
        <v>1</v>
      </c>
      <c r="AB304" s="46"/>
      <c r="AC304" s="47">
        <v>1</v>
      </c>
      <c r="AD304" s="46"/>
      <c r="AE304" s="47">
        <v>6</v>
      </c>
      <c r="AF304" s="47">
        <v>1</v>
      </c>
      <c r="AG304" s="47">
        <v>6</v>
      </c>
      <c r="AH304" s="47">
        <v>3</v>
      </c>
      <c r="AI304" s="46">
        <v>108</v>
      </c>
      <c r="AJ304" s="46"/>
      <c r="AK304" s="46" t="s">
        <v>839</v>
      </c>
      <c r="AL304" s="46" t="s">
        <v>7302</v>
      </c>
      <c r="AM304" s="46" t="s">
        <v>3761</v>
      </c>
      <c r="AN304" s="46" t="s">
        <v>3762</v>
      </c>
      <c r="AO304" s="46">
        <v>1964</v>
      </c>
      <c r="AP304" s="46" t="s">
        <v>3763</v>
      </c>
      <c r="AQ304" s="46" t="s">
        <v>3764</v>
      </c>
      <c r="AR304" s="46">
        <v>289</v>
      </c>
      <c r="AS304" s="46"/>
      <c r="AT304" s="46">
        <v>-1</v>
      </c>
    </row>
  </sheetData>
  <autoFilter ref="A1:AT304">
    <sortState ref="A2:AT304">
      <sortCondition ref="F1:F304"/>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Household</vt:lpstr>
      <vt:lpstr>Sample Collection</vt:lpstr>
      <vt:lpstr>Lab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Green, Jamie</dc:creator>
  <cp:lastModifiedBy>Mairinger, Wolfgang</cp:lastModifiedBy>
  <dcterms:created xsi:type="dcterms:W3CDTF">2016-11-22T16:43:07Z</dcterms:created>
  <dcterms:modified xsi:type="dcterms:W3CDTF">2017-11-02T19:59:18Z</dcterms:modified>
</cp:coreProperties>
</file>